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DULK 2021\Úprava rozpočtu přímých NIV\"/>
    </mc:Choice>
  </mc:AlternateContent>
  <xr:revisionPtr revIDLastSave="0" documentId="8_{0D513F59-7AEB-41BF-8128-16CC39C55705}" xr6:coauthVersionLast="47" xr6:coauthVersionMax="47" xr10:uidLastSave="{00000000-0000-0000-0000-000000000000}"/>
  <bookViews>
    <workbookView xWindow="3330" yWindow="3330" windowWidth="18900" windowHeight="11055" tabRatio="602" xr2:uid="{00000000-000D-0000-FFFF-FFFF00000000}"/>
  </bookViews>
  <sheets>
    <sheet name="LB" sheetId="43" r:id="rId1"/>
    <sheet name="FR" sheetId="44" r:id="rId2"/>
    <sheet name="JN" sheetId="29" r:id="rId3"/>
    <sheet name="TA" sheetId="30" r:id="rId4"/>
    <sheet name="ŽB" sheetId="31" r:id="rId5"/>
    <sheet name="ČL" sheetId="32" r:id="rId6"/>
    <sheet name="NB" sheetId="39" r:id="rId7"/>
    <sheet name="SM" sheetId="40" r:id="rId8"/>
    <sheet name="JI" sheetId="41" r:id="rId9"/>
    <sheet name="TU" sheetId="42" r:id="rId10"/>
    <sheet name="sumář" sheetId="45" r:id="rId11"/>
    <sheet name="komentář" sheetId="38" r:id="rId12"/>
  </sheets>
  <definedNames>
    <definedName name="_xlnm._FilterDatabase" localSheetId="5" hidden="1">ČL!$G$1:$G$319</definedName>
    <definedName name="_xlnm._FilterDatabase" localSheetId="1" hidden="1">FR!$G$1:$G$175</definedName>
    <definedName name="_xlnm._FilterDatabase" localSheetId="8" hidden="1">JI!$AJ$1:$AJ$162</definedName>
    <definedName name="_xlnm._FilterDatabase" localSheetId="2" hidden="1">JN!$AJ$1:$AJ$201</definedName>
    <definedName name="_xlnm._FilterDatabase" localSheetId="0" hidden="1">LB!$G$1:$G$609</definedName>
    <definedName name="_xlnm._FilterDatabase" localSheetId="6" hidden="1">NB!$G$1:$G$144</definedName>
    <definedName name="_xlnm._FilterDatabase" localSheetId="7" hidden="1">SM!$G$1:$G$182</definedName>
    <definedName name="_xlnm._FilterDatabase" localSheetId="3" hidden="1">TA!$G$1:$G$115</definedName>
    <definedName name="_xlnm._FilterDatabase" localSheetId="9" hidden="1">TU!$G$1:$G$219</definedName>
    <definedName name="_xlnm._FilterDatabase" localSheetId="4" hidden="1">ŽB!$G$1:$G$89</definedName>
    <definedName name="_xlnm.Print_Titles" localSheetId="1">FR!$8:$11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08" i="42" l="1"/>
  <c r="AJ208" i="42"/>
  <c r="AI208" i="42"/>
  <c r="AH208" i="42"/>
  <c r="AG208" i="42"/>
  <c r="AD208" i="42"/>
  <c r="AC208" i="42"/>
  <c r="X208" i="42"/>
  <c r="W208" i="42"/>
  <c r="U208" i="42"/>
  <c r="T208" i="42"/>
  <c r="S208" i="42"/>
  <c r="Q208" i="42"/>
  <c r="P208" i="42"/>
  <c r="O208" i="42"/>
  <c r="N208" i="42"/>
  <c r="M208" i="42"/>
  <c r="L208" i="42"/>
  <c r="K208" i="42"/>
  <c r="J208" i="42"/>
  <c r="I208" i="42"/>
  <c r="AK207" i="42"/>
  <c r="AJ207" i="42"/>
  <c r="AI207" i="42"/>
  <c r="AH207" i="42"/>
  <c r="AG207" i="42"/>
  <c r="AD207" i="42"/>
  <c r="AC207" i="42"/>
  <c r="X207" i="42"/>
  <c r="W207" i="42"/>
  <c r="U207" i="42"/>
  <c r="T207" i="42"/>
  <c r="S207" i="42"/>
  <c r="Q207" i="42"/>
  <c r="P207" i="42"/>
  <c r="O207" i="42"/>
  <c r="N207" i="42"/>
  <c r="M207" i="42"/>
  <c r="L207" i="42"/>
  <c r="K207" i="42"/>
  <c r="J207" i="42"/>
  <c r="I207" i="42"/>
  <c r="AK206" i="42"/>
  <c r="AJ206" i="42"/>
  <c r="AI206" i="42"/>
  <c r="AH206" i="42"/>
  <c r="AG206" i="42"/>
  <c r="AD206" i="42"/>
  <c r="AC206" i="42"/>
  <c r="X206" i="42"/>
  <c r="W206" i="42"/>
  <c r="U206" i="42"/>
  <c r="T206" i="42"/>
  <c r="S206" i="42"/>
  <c r="Q206" i="42"/>
  <c r="P206" i="42"/>
  <c r="O206" i="42"/>
  <c r="N206" i="42"/>
  <c r="M206" i="42"/>
  <c r="L206" i="42"/>
  <c r="K206" i="42"/>
  <c r="J206" i="42"/>
  <c r="I206" i="42"/>
  <c r="AK205" i="42"/>
  <c r="AJ205" i="42"/>
  <c r="AI205" i="42"/>
  <c r="AH205" i="42"/>
  <c r="AG205" i="42"/>
  <c r="AD205" i="42"/>
  <c r="AC205" i="42"/>
  <c r="X205" i="42"/>
  <c r="W205" i="42"/>
  <c r="U205" i="42"/>
  <c r="T205" i="42"/>
  <c r="S205" i="42"/>
  <c r="Q205" i="42"/>
  <c r="P205" i="42"/>
  <c r="O205" i="42"/>
  <c r="N205" i="42"/>
  <c r="M205" i="42"/>
  <c r="L205" i="42"/>
  <c r="K205" i="42"/>
  <c r="J205" i="42"/>
  <c r="I205" i="42"/>
  <c r="AW204" i="42"/>
  <c r="AV204" i="42"/>
  <c r="AU204" i="42"/>
  <c r="AT204" i="42"/>
  <c r="AS204" i="42"/>
  <c r="AR204" i="42"/>
  <c r="AQ204" i="42"/>
  <c r="AP204" i="42"/>
  <c r="AO204" i="42"/>
  <c r="AN204" i="42"/>
  <c r="AM204" i="42"/>
  <c r="AL204" i="42"/>
  <c r="AK204" i="42"/>
  <c r="AJ204" i="42"/>
  <c r="AI204" i="42"/>
  <c r="AH204" i="42"/>
  <c r="AG204" i="42"/>
  <c r="AF204" i="42"/>
  <c r="AE204" i="42"/>
  <c r="AD204" i="42"/>
  <c r="AC204" i="42"/>
  <c r="AB204" i="42"/>
  <c r="AA204" i="42"/>
  <c r="Z204" i="42"/>
  <c r="Y204" i="42"/>
  <c r="X204" i="42"/>
  <c r="W204" i="42"/>
  <c r="V204" i="42"/>
  <c r="U204" i="42"/>
  <c r="T204" i="42"/>
  <c r="S204" i="42"/>
  <c r="R204" i="42"/>
  <c r="Q204" i="42"/>
  <c r="P204" i="42"/>
  <c r="O204" i="42"/>
  <c r="N204" i="42"/>
  <c r="M204" i="42"/>
  <c r="L204" i="42"/>
  <c r="K204" i="42"/>
  <c r="J204" i="42"/>
  <c r="I204" i="42"/>
  <c r="AW203" i="42"/>
  <c r="AV203" i="42"/>
  <c r="AU203" i="42"/>
  <c r="AT203" i="42"/>
  <c r="AS203" i="42"/>
  <c r="AR203" i="42"/>
  <c r="AQ203" i="42"/>
  <c r="AP203" i="42"/>
  <c r="AO203" i="42"/>
  <c r="AN203" i="42"/>
  <c r="AM203" i="42"/>
  <c r="AL203" i="42"/>
  <c r="AK203" i="42"/>
  <c r="AJ203" i="42"/>
  <c r="AI203" i="42"/>
  <c r="AH203" i="42"/>
  <c r="AG203" i="42"/>
  <c r="AF203" i="42"/>
  <c r="AE203" i="42"/>
  <c r="AD203" i="42"/>
  <c r="AC203" i="42"/>
  <c r="AB203" i="42"/>
  <c r="AA203" i="42"/>
  <c r="Z203" i="42"/>
  <c r="Y203" i="42"/>
  <c r="X203" i="42"/>
  <c r="W203" i="42"/>
  <c r="V203" i="42"/>
  <c r="U203" i="42"/>
  <c r="T203" i="42"/>
  <c r="S203" i="42"/>
  <c r="R203" i="42"/>
  <c r="Q203" i="42"/>
  <c r="P203" i="42"/>
  <c r="O203" i="42"/>
  <c r="N203" i="42"/>
  <c r="M203" i="42"/>
  <c r="L203" i="42"/>
  <c r="K203" i="42"/>
  <c r="J203" i="42"/>
  <c r="I203" i="42"/>
  <c r="AK202" i="42"/>
  <c r="AJ202" i="42"/>
  <c r="AI202" i="42"/>
  <c r="AH202" i="42"/>
  <c r="AG202" i="42"/>
  <c r="AD202" i="42"/>
  <c r="AC202" i="42"/>
  <c r="X202" i="42"/>
  <c r="W202" i="42"/>
  <c r="U202" i="42"/>
  <c r="T202" i="42"/>
  <c r="S202" i="42"/>
  <c r="Q202" i="42"/>
  <c r="P202" i="42"/>
  <c r="O202" i="42"/>
  <c r="N202" i="42"/>
  <c r="M202" i="42"/>
  <c r="L202" i="42"/>
  <c r="K202" i="42"/>
  <c r="J202" i="42"/>
  <c r="I202" i="42"/>
  <c r="AK201" i="42"/>
  <c r="AJ201" i="42"/>
  <c r="AI201" i="42"/>
  <c r="AH201" i="42"/>
  <c r="AG201" i="42"/>
  <c r="AD201" i="42"/>
  <c r="AC201" i="42"/>
  <c r="X201" i="42"/>
  <c r="W201" i="42"/>
  <c r="U201" i="42"/>
  <c r="T201" i="42"/>
  <c r="S201" i="42"/>
  <c r="Q201" i="42"/>
  <c r="P201" i="42"/>
  <c r="O201" i="42"/>
  <c r="N201" i="42"/>
  <c r="M201" i="42"/>
  <c r="L201" i="42"/>
  <c r="K201" i="42"/>
  <c r="J201" i="42"/>
  <c r="I201" i="42"/>
  <c r="AK200" i="42"/>
  <c r="AJ200" i="42"/>
  <c r="AI200" i="42"/>
  <c r="AH200" i="42"/>
  <c r="AG200" i="42"/>
  <c r="AD200" i="42"/>
  <c r="AC200" i="42"/>
  <c r="X200" i="42"/>
  <c r="W200" i="42"/>
  <c r="U200" i="42"/>
  <c r="T200" i="42"/>
  <c r="S200" i="42"/>
  <c r="Q200" i="42"/>
  <c r="P200" i="42"/>
  <c r="O200" i="42"/>
  <c r="N200" i="42"/>
  <c r="M200" i="42"/>
  <c r="L200" i="42"/>
  <c r="K200" i="42"/>
  <c r="J200" i="42"/>
  <c r="I200" i="42"/>
  <c r="AK199" i="42"/>
  <c r="AJ199" i="42"/>
  <c r="AI199" i="42"/>
  <c r="AH199" i="42"/>
  <c r="AG199" i="42"/>
  <c r="AD199" i="42"/>
  <c r="AC199" i="42"/>
  <c r="X199" i="42"/>
  <c r="W199" i="42"/>
  <c r="U199" i="42"/>
  <c r="T199" i="42"/>
  <c r="S199" i="42"/>
  <c r="Q199" i="42"/>
  <c r="P199" i="42"/>
  <c r="O199" i="42"/>
  <c r="N199" i="42"/>
  <c r="M199" i="42"/>
  <c r="L199" i="42"/>
  <c r="K199" i="42"/>
  <c r="J199" i="42"/>
  <c r="I199" i="42"/>
  <c r="Q195" i="42"/>
  <c r="J22" i="45" s="1"/>
  <c r="P195" i="42"/>
  <c r="I22" i="45" s="1"/>
  <c r="O195" i="42"/>
  <c r="H22" i="45" s="1"/>
  <c r="N195" i="42"/>
  <c r="G22" i="45" s="1"/>
  <c r="M195" i="42"/>
  <c r="F22" i="45" s="1"/>
  <c r="L195" i="42"/>
  <c r="E22" i="45" s="1"/>
  <c r="K195" i="42"/>
  <c r="D22" i="45" s="1"/>
  <c r="J195" i="42"/>
  <c r="C22" i="45" s="1"/>
  <c r="I195" i="42"/>
  <c r="B22" i="45" s="1"/>
  <c r="AK194" i="42"/>
  <c r="AJ194" i="42"/>
  <c r="AI194" i="42"/>
  <c r="AH194" i="42"/>
  <c r="AG194" i="42"/>
  <c r="AD194" i="42"/>
  <c r="AC194" i="42"/>
  <c r="X194" i="42"/>
  <c r="W194" i="42"/>
  <c r="U194" i="42"/>
  <c r="T194" i="42"/>
  <c r="S194" i="42"/>
  <c r="AW193" i="42"/>
  <c r="AT193" i="42"/>
  <c r="AQ193" i="42"/>
  <c r="AM193" i="42"/>
  <c r="AL193" i="42"/>
  <c r="AE193" i="42"/>
  <c r="AA193" i="42"/>
  <c r="AR193" i="42" s="1"/>
  <c r="Z193" i="42"/>
  <c r="Y193" i="42"/>
  <c r="R193" i="42"/>
  <c r="V193" i="42" s="1"/>
  <c r="AB193" i="42" s="1"/>
  <c r="AS193" i="42" s="1"/>
  <c r="AW192" i="42"/>
  <c r="AQ192" i="42"/>
  <c r="AM192" i="42"/>
  <c r="AL192" i="42"/>
  <c r="AE192" i="42"/>
  <c r="AT192" i="42" s="1"/>
  <c r="Y192" i="42"/>
  <c r="V192" i="42"/>
  <c r="AP192" i="42" s="1"/>
  <c r="R192" i="42"/>
  <c r="AQ191" i="42"/>
  <c r="AM191" i="42"/>
  <c r="AW191" i="42" s="1"/>
  <c r="AL191" i="42"/>
  <c r="AE191" i="42"/>
  <c r="AT191" i="42" s="1"/>
  <c r="AA191" i="42"/>
  <c r="AR191" i="42" s="1"/>
  <c r="Y191" i="42"/>
  <c r="R191" i="42"/>
  <c r="V191" i="42" s="1"/>
  <c r="AT190" i="42"/>
  <c r="AM190" i="42"/>
  <c r="AW190" i="42" s="1"/>
  <c r="AL190" i="42"/>
  <c r="AE190" i="42"/>
  <c r="Y190" i="42"/>
  <c r="AQ190" i="42" s="1"/>
  <c r="V190" i="42"/>
  <c r="R190" i="42"/>
  <c r="AW189" i="42"/>
  <c r="AT189" i="42"/>
  <c r="AM189" i="42"/>
  <c r="AL189" i="42"/>
  <c r="AE189" i="42"/>
  <c r="AA189" i="42"/>
  <c r="AR189" i="42" s="1"/>
  <c r="Y189" i="42"/>
  <c r="AQ189" i="42" s="1"/>
  <c r="R189" i="42"/>
  <c r="V189" i="42" s="1"/>
  <c r="AM188" i="42"/>
  <c r="AL188" i="42"/>
  <c r="AV188" i="42" s="1"/>
  <c r="AE188" i="42"/>
  <c r="Y188" i="42"/>
  <c r="R188" i="42"/>
  <c r="AK187" i="42"/>
  <c r="AJ187" i="42"/>
  <c r="AI187" i="42"/>
  <c r="AH187" i="42"/>
  <c r="AG187" i="42"/>
  <c r="AD187" i="42"/>
  <c r="AC187" i="42"/>
  <c r="X187" i="42"/>
  <c r="W187" i="42"/>
  <c r="U187" i="42"/>
  <c r="T187" i="42"/>
  <c r="S187" i="42"/>
  <c r="AV186" i="42"/>
  <c r="AM186" i="42"/>
  <c r="AL186" i="42"/>
  <c r="AE186" i="42"/>
  <c r="AT186" i="42" s="1"/>
  <c r="Z186" i="42"/>
  <c r="Y186" i="42"/>
  <c r="AQ186" i="42" s="1"/>
  <c r="R186" i="42"/>
  <c r="V186" i="42" s="1"/>
  <c r="AB186" i="42" s="1"/>
  <c r="AS186" i="42" s="1"/>
  <c r="AV185" i="42"/>
  <c r="AQ185" i="42"/>
  <c r="AM185" i="42"/>
  <c r="AW185" i="42" s="1"/>
  <c r="AL185" i="42"/>
  <c r="AE185" i="42"/>
  <c r="AT185" i="42" s="1"/>
  <c r="Y185" i="42"/>
  <c r="R185" i="42"/>
  <c r="V185" i="42" s="1"/>
  <c r="AB185" i="42" s="1"/>
  <c r="AS185" i="42" s="1"/>
  <c r="AV184" i="42"/>
  <c r="AM184" i="42"/>
  <c r="AW184" i="42" s="1"/>
  <c r="AL184" i="42"/>
  <c r="AE184" i="42"/>
  <c r="AT184" i="42" s="1"/>
  <c r="Y184" i="42"/>
  <c r="AQ184" i="42" s="1"/>
  <c r="V184" i="42"/>
  <c r="R184" i="42"/>
  <c r="AM183" i="42"/>
  <c r="AW183" i="42" s="1"/>
  <c r="AL183" i="42"/>
  <c r="AE183" i="42"/>
  <c r="AT183" i="42" s="1"/>
  <c r="Y183" i="42"/>
  <c r="AQ183" i="42" s="1"/>
  <c r="V183" i="42"/>
  <c r="R183" i="42"/>
  <c r="AM182" i="42"/>
  <c r="AL182" i="42"/>
  <c r="AE182" i="42"/>
  <c r="AT182" i="42" s="1"/>
  <c r="Y182" i="42"/>
  <c r="R182" i="42"/>
  <c r="AK181" i="42"/>
  <c r="AJ181" i="42"/>
  <c r="AI181" i="42"/>
  <c r="AH181" i="42"/>
  <c r="AG181" i="42"/>
  <c r="AD181" i="42"/>
  <c r="AC181" i="42"/>
  <c r="X181" i="42"/>
  <c r="W181" i="42"/>
  <c r="U181" i="42"/>
  <c r="T181" i="42"/>
  <c r="S181" i="42"/>
  <c r="AS180" i="42"/>
  <c r="AM180" i="42"/>
  <c r="AL180" i="42"/>
  <c r="AV180" i="42" s="1"/>
  <c r="AE180" i="42"/>
  <c r="AT180" i="42" s="1"/>
  <c r="Y180" i="42"/>
  <c r="AQ180" i="42" s="1"/>
  <c r="V180" i="42"/>
  <c r="AB180" i="42" s="1"/>
  <c r="R180" i="42"/>
  <c r="AV179" i="42"/>
  <c r="AM179" i="42"/>
  <c r="AL179" i="42"/>
  <c r="AE179" i="42"/>
  <c r="AT179" i="42" s="1"/>
  <c r="Y179" i="42"/>
  <c r="AQ179" i="42" s="1"/>
  <c r="R179" i="42"/>
  <c r="V179" i="42" s="1"/>
  <c r="AV178" i="42"/>
  <c r="AU178" i="42"/>
  <c r="AN178" i="42"/>
  <c r="AM178" i="42"/>
  <c r="AW178" i="42" s="1"/>
  <c r="AL178" i="42"/>
  <c r="AE178" i="42"/>
  <c r="AT178" i="42" s="1"/>
  <c r="Z178" i="42"/>
  <c r="Y178" i="42"/>
  <c r="AQ178" i="42" s="1"/>
  <c r="V178" i="42"/>
  <c r="R178" i="42"/>
  <c r="AV177" i="42"/>
  <c r="AQ177" i="42"/>
  <c r="AM177" i="42"/>
  <c r="AL177" i="42"/>
  <c r="AE177" i="42"/>
  <c r="AT177" i="42" s="1"/>
  <c r="Y177" i="42"/>
  <c r="R177" i="42"/>
  <c r="V177" i="42" s="1"/>
  <c r="AB177" i="42" s="1"/>
  <c r="AS177" i="42" s="1"/>
  <c r="AQ176" i="42"/>
  <c r="AM176" i="42"/>
  <c r="AW176" i="42" s="1"/>
  <c r="AL176" i="42"/>
  <c r="AN176" i="42" s="1"/>
  <c r="AE176" i="42"/>
  <c r="Y176" i="42"/>
  <c r="R176" i="42"/>
  <c r="AK175" i="42"/>
  <c r="AJ175" i="42"/>
  <c r="AI175" i="42"/>
  <c r="AH175" i="42"/>
  <c r="AG175" i="42"/>
  <c r="AD175" i="42"/>
  <c r="AC175" i="42"/>
  <c r="X175" i="42"/>
  <c r="W175" i="42"/>
  <c r="U175" i="42"/>
  <c r="T175" i="42"/>
  <c r="S175" i="42"/>
  <c r="AV174" i="42"/>
  <c r="AM174" i="42"/>
  <c r="AL174" i="42"/>
  <c r="AE174" i="42"/>
  <c r="AT174" i="42" s="1"/>
  <c r="AB174" i="42"/>
  <c r="AS174" i="42" s="1"/>
  <c r="Z174" i="42"/>
  <c r="Y174" i="42"/>
  <c r="AQ174" i="42" s="1"/>
  <c r="V174" i="42"/>
  <c r="R174" i="42"/>
  <c r="AV173" i="42"/>
  <c r="AQ173" i="42"/>
  <c r="AM173" i="42"/>
  <c r="AL173" i="42"/>
  <c r="AE173" i="42"/>
  <c r="AT173" i="42" s="1"/>
  <c r="Y173" i="42"/>
  <c r="R173" i="42"/>
  <c r="V173" i="42" s="1"/>
  <c r="AW172" i="42"/>
  <c r="AM172" i="42"/>
  <c r="AL172" i="42"/>
  <c r="AE172" i="42"/>
  <c r="AT172" i="42" s="1"/>
  <c r="Y172" i="42"/>
  <c r="AQ172" i="42" s="1"/>
  <c r="V172" i="42"/>
  <c r="R172" i="42"/>
  <c r="AQ171" i="42"/>
  <c r="AN171" i="42"/>
  <c r="AU171" i="42" s="1"/>
  <c r="AM171" i="42"/>
  <c r="AW171" i="42" s="1"/>
  <c r="AL171" i="42"/>
  <c r="AV171" i="42" s="1"/>
  <c r="AE171" i="42"/>
  <c r="AT171" i="42" s="1"/>
  <c r="Y171" i="42"/>
  <c r="R171" i="42"/>
  <c r="V171" i="42" s="1"/>
  <c r="AW170" i="42"/>
  <c r="AV170" i="42"/>
  <c r="AM170" i="42"/>
  <c r="AL170" i="42"/>
  <c r="AE170" i="42"/>
  <c r="AT170" i="42" s="1"/>
  <c r="AB170" i="42"/>
  <c r="AS170" i="42" s="1"/>
  <c r="Y170" i="42"/>
  <c r="Z170" i="42" s="1"/>
  <c r="V170" i="42"/>
  <c r="R170" i="42"/>
  <c r="AM169" i="42"/>
  <c r="AW169" i="42" s="1"/>
  <c r="AL169" i="42"/>
  <c r="AV169" i="42" s="1"/>
  <c r="AE169" i="42"/>
  <c r="AT169" i="42" s="1"/>
  <c r="Z169" i="42"/>
  <c r="Y169" i="42"/>
  <c r="AQ169" i="42" s="1"/>
  <c r="V169" i="42"/>
  <c r="AB169" i="42" s="1"/>
  <c r="R169" i="42"/>
  <c r="AK168" i="42"/>
  <c r="AJ168" i="42"/>
  <c r="AI168" i="42"/>
  <c r="AH168" i="42"/>
  <c r="AG168" i="42"/>
  <c r="AD168" i="42"/>
  <c r="AC168" i="42"/>
  <c r="X168" i="42"/>
  <c r="W168" i="42"/>
  <c r="U168" i="42"/>
  <c r="T168" i="42"/>
  <c r="S168" i="42"/>
  <c r="AM167" i="42"/>
  <c r="AL167" i="42"/>
  <c r="AV167" i="42" s="1"/>
  <c r="AE167" i="42"/>
  <c r="AT167" i="42" s="1"/>
  <c r="Y167" i="42"/>
  <c r="AQ167" i="42" s="1"/>
  <c r="R167" i="42"/>
  <c r="V167" i="42" s="1"/>
  <c r="AB167" i="42" s="1"/>
  <c r="AS167" i="42" s="1"/>
  <c r="AW166" i="42"/>
  <c r="AM166" i="42"/>
  <c r="AL166" i="42"/>
  <c r="AE166" i="42"/>
  <c r="AT166" i="42" s="1"/>
  <c r="Y166" i="42"/>
  <c r="AQ166" i="42" s="1"/>
  <c r="V166" i="42"/>
  <c r="R166" i="42"/>
  <c r="AM165" i="42"/>
  <c r="AL165" i="42"/>
  <c r="AV165" i="42" s="1"/>
  <c r="AE165" i="42"/>
  <c r="AT165" i="42" s="1"/>
  <c r="Y165" i="42"/>
  <c r="AQ165" i="42" s="1"/>
  <c r="R165" i="42"/>
  <c r="V165" i="42" s="1"/>
  <c r="AB165" i="42" s="1"/>
  <c r="AS165" i="42" s="1"/>
  <c r="AV164" i="42"/>
  <c r="AM164" i="42"/>
  <c r="AW164" i="42" s="1"/>
  <c r="AL164" i="42"/>
  <c r="AN164" i="42" s="1"/>
  <c r="AU164" i="42" s="1"/>
  <c r="AE164" i="42"/>
  <c r="AT164" i="42" s="1"/>
  <c r="Y164" i="42"/>
  <c r="AQ164" i="42" s="1"/>
  <c r="V164" i="42"/>
  <c r="R164" i="42"/>
  <c r="AM163" i="42"/>
  <c r="AL163" i="42"/>
  <c r="AE163" i="42"/>
  <c r="AT163" i="42" s="1"/>
  <c r="Y163" i="42"/>
  <c r="R163" i="42"/>
  <c r="AK162" i="42"/>
  <c r="AJ162" i="42"/>
  <c r="AI162" i="42"/>
  <c r="AH162" i="42"/>
  <c r="AG162" i="42"/>
  <c r="AD162" i="42"/>
  <c r="AC162" i="42"/>
  <c r="X162" i="42"/>
  <c r="W162" i="42"/>
  <c r="U162" i="42"/>
  <c r="T162" i="42"/>
  <c r="S162" i="42"/>
  <c r="AV161" i="42"/>
  <c r="AU161" i="42"/>
  <c r="AN161" i="42"/>
  <c r="AM161" i="42"/>
  <c r="AW161" i="42" s="1"/>
  <c r="AL161" i="42"/>
  <c r="AE161" i="42"/>
  <c r="Y161" i="42"/>
  <c r="AQ161" i="42" s="1"/>
  <c r="V161" i="42"/>
  <c r="R161" i="42"/>
  <c r="AM160" i="42"/>
  <c r="AL160" i="42"/>
  <c r="AE160" i="42"/>
  <c r="AT160" i="42" s="1"/>
  <c r="Y160" i="42"/>
  <c r="R160" i="42"/>
  <c r="AK159" i="42"/>
  <c r="AJ159" i="42"/>
  <c r="AI159" i="42"/>
  <c r="AH159" i="42"/>
  <c r="AG159" i="42"/>
  <c r="AD159" i="42"/>
  <c r="AC159" i="42"/>
  <c r="X159" i="42"/>
  <c r="W159" i="42"/>
  <c r="U159" i="42"/>
  <c r="T159" i="42"/>
  <c r="S159" i="42"/>
  <c r="AV158" i="42"/>
  <c r="AU158" i="42"/>
  <c r="AN158" i="42"/>
  <c r="AM158" i="42"/>
  <c r="AW158" i="42" s="1"/>
  <c r="AL158" i="42"/>
  <c r="AE158" i="42"/>
  <c r="AT158" i="42" s="1"/>
  <c r="Z158" i="42"/>
  <c r="Y158" i="42"/>
  <c r="AQ158" i="42" s="1"/>
  <c r="V158" i="42"/>
  <c r="R158" i="42"/>
  <c r="AM157" i="42"/>
  <c r="AL157" i="42"/>
  <c r="AV157" i="42" s="1"/>
  <c r="AE157" i="42"/>
  <c r="AT157" i="42" s="1"/>
  <c r="Y157" i="42"/>
  <c r="AQ157" i="42" s="1"/>
  <c r="V157" i="42"/>
  <c r="AB157" i="42" s="1"/>
  <c r="AS157" i="42" s="1"/>
  <c r="R157" i="42"/>
  <c r="AM156" i="42"/>
  <c r="AW156" i="42" s="1"/>
  <c r="AL156" i="42"/>
  <c r="AE156" i="42"/>
  <c r="AT156" i="42" s="1"/>
  <c r="Y156" i="42"/>
  <c r="AQ156" i="42" s="1"/>
  <c r="R156" i="42"/>
  <c r="V156" i="42" s="1"/>
  <c r="AV155" i="42"/>
  <c r="AN155" i="42"/>
  <c r="AU155" i="42" s="1"/>
  <c r="AM155" i="42"/>
  <c r="AL155" i="42"/>
  <c r="AE155" i="42"/>
  <c r="AT155" i="42" s="1"/>
  <c r="Y155" i="42"/>
  <c r="AQ155" i="42" s="1"/>
  <c r="R155" i="42"/>
  <c r="V155" i="42" s="1"/>
  <c r="AB155" i="42" s="1"/>
  <c r="AS155" i="42" s="1"/>
  <c r="AM154" i="42"/>
  <c r="AW154" i="42" s="1"/>
  <c r="AL154" i="42"/>
  <c r="AE154" i="42"/>
  <c r="AT154" i="42" s="1"/>
  <c r="Y154" i="42"/>
  <c r="AQ154" i="42" s="1"/>
  <c r="V154" i="42"/>
  <c r="R154" i="42"/>
  <c r="AK153" i="42"/>
  <c r="AJ153" i="42"/>
  <c r="AI153" i="42"/>
  <c r="AH153" i="42"/>
  <c r="AG153" i="42"/>
  <c r="AD153" i="42"/>
  <c r="AC153" i="42"/>
  <c r="X153" i="42"/>
  <c r="W153" i="42"/>
  <c r="U153" i="42"/>
  <c r="T153" i="42"/>
  <c r="S153" i="42"/>
  <c r="AM152" i="42"/>
  <c r="AL152" i="42"/>
  <c r="AV152" i="42" s="1"/>
  <c r="AE152" i="42"/>
  <c r="AT152" i="42" s="1"/>
  <c r="Y152" i="42"/>
  <c r="AQ152" i="42" s="1"/>
  <c r="R152" i="42"/>
  <c r="V152" i="42" s="1"/>
  <c r="AB152" i="42" s="1"/>
  <c r="AS152" i="42" s="1"/>
  <c r="AV151" i="42"/>
  <c r="AU151" i="42"/>
  <c r="AN151" i="42"/>
  <c r="AM151" i="42"/>
  <c r="AW151" i="42" s="1"/>
  <c r="AL151" i="42"/>
  <c r="AE151" i="42"/>
  <c r="Y151" i="42"/>
  <c r="V151" i="42"/>
  <c r="R151" i="42"/>
  <c r="AK150" i="42"/>
  <c r="AJ150" i="42"/>
  <c r="AI150" i="42"/>
  <c r="AH150" i="42"/>
  <c r="AG150" i="42"/>
  <c r="AD150" i="42"/>
  <c r="AC150" i="42"/>
  <c r="X150" i="42"/>
  <c r="W150" i="42"/>
  <c r="U150" i="42"/>
  <c r="T150" i="42"/>
  <c r="S150" i="42"/>
  <c r="AW149" i="42"/>
  <c r="AM149" i="42"/>
  <c r="AL149" i="42"/>
  <c r="AE149" i="42"/>
  <c r="AT149" i="42" s="1"/>
  <c r="AA149" i="42"/>
  <c r="AR149" i="42" s="1"/>
  <c r="Y149" i="42"/>
  <c r="AQ149" i="42" s="1"/>
  <c r="R149" i="42"/>
  <c r="V149" i="42" s="1"/>
  <c r="AP149" i="42" s="1"/>
  <c r="AQ148" i="42"/>
  <c r="AM148" i="42"/>
  <c r="AM150" i="42" s="1"/>
  <c r="AL148" i="42"/>
  <c r="AE148" i="42"/>
  <c r="AT148" i="42" s="1"/>
  <c r="Y148" i="42"/>
  <c r="R148" i="42"/>
  <c r="V148" i="42" s="1"/>
  <c r="AM147" i="42"/>
  <c r="AW147" i="42" s="1"/>
  <c r="AL147" i="42"/>
  <c r="AE147" i="42"/>
  <c r="AT147" i="42" s="1"/>
  <c r="AB147" i="42"/>
  <c r="AS147" i="42" s="1"/>
  <c r="Y147" i="42"/>
  <c r="AQ147" i="42" s="1"/>
  <c r="V147" i="42"/>
  <c r="R147" i="42"/>
  <c r="AT146" i="42"/>
  <c r="AQ146" i="42"/>
  <c r="AM146" i="42"/>
  <c r="AW146" i="42" s="1"/>
  <c r="AL146" i="42"/>
  <c r="AE146" i="42"/>
  <c r="Y146" i="42"/>
  <c r="R146" i="42"/>
  <c r="V146" i="42" s="1"/>
  <c r="AK145" i="42"/>
  <c r="AJ145" i="42"/>
  <c r="AI145" i="42"/>
  <c r="AH145" i="42"/>
  <c r="AG145" i="42"/>
  <c r="AD145" i="42"/>
  <c r="AC145" i="42"/>
  <c r="X145" i="42"/>
  <c r="W145" i="42"/>
  <c r="U145" i="42"/>
  <c r="T145" i="42"/>
  <c r="S145" i="42"/>
  <c r="AT144" i="42"/>
  <c r="AQ144" i="42"/>
  <c r="AM144" i="42"/>
  <c r="AW144" i="42" s="1"/>
  <c r="AL144" i="42"/>
  <c r="AE144" i="42"/>
  <c r="Y144" i="42"/>
  <c r="R144" i="42"/>
  <c r="V144" i="42" s="1"/>
  <c r="AW143" i="42"/>
  <c r="AW145" i="42" s="1"/>
  <c r="AM143" i="42"/>
  <c r="AL143" i="42"/>
  <c r="AL145" i="42" s="1"/>
  <c r="AE143" i="42"/>
  <c r="AT143" i="42" s="1"/>
  <c r="Y143" i="42"/>
  <c r="R143" i="42"/>
  <c r="AK142" i="42"/>
  <c r="AJ142" i="42"/>
  <c r="AI142" i="42"/>
  <c r="AH142" i="42"/>
  <c r="AG142" i="42"/>
  <c r="AD142" i="42"/>
  <c r="AC142" i="42"/>
  <c r="Y142" i="42"/>
  <c r="X142" i="42"/>
  <c r="W142" i="42"/>
  <c r="U142" i="42"/>
  <c r="T142" i="42"/>
  <c r="S142" i="42"/>
  <c r="AW141" i="42"/>
  <c r="AT141" i="42"/>
  <c r="AM141" i="42"/>
  <c r="AL141" i="42"/>
  <c r="AE141" i="42"/>
  <c r="AA141" i="42"/>
  <c r="AR141" i="42" s="1"/>
  <c r="Z141" i="42"/>
  <c r="AF141" i="42" s="1"/>
  <c r="AO141" i="42" s="1"/>
  <c r="Y141" i="42"/>
  <c r="AQ141" i="42" s="1"/>
  <c r="R141" i="42"/>
  <c r="V141" i="42" s="1"/>
  <c r="AB141" i="42" s="1"/>
  <c r="AS141" i="42" s="1"/>
  <c r="AQ140" i="42"/>
  <c r="AM140" i="42"/>
  <c r="AW140" i="42" s="1"/>
  <c r="AL140" i="42"/>
  <c r="AE140" i="42"/>
  <c r="AT140" i="42" s="1"/>
  <c r="Y140" i="42"/>
  <c r="R140" i="42"/>
  <c r="V140" i="42" s="1"/>
  <c r="AA140" i="42" s="1"/>
  <c r="AR140" i="42" s="1"/>
  <c r="AM139" i="42"/>
  <c r="AW139" i="42" s="1"/>
  <c r="AL139" i="42"/>
  <c r="AE139" i="42"/>
  <c r="AT139" i="42" s="1"/>
  <c r="Y139" i="42"/>
  <c r="AQ139" i="42" s="1"/>
  <c r="V139" i="42"/>
  <c r="R139" i="42"/>
  <c r="AQ138" i="42"/>
  <c r="AM138" i="42"/>
  <c r="AW138" i="42" s="1"/>
  <c r="AL138" i="42"/>
  <c r="AE138" i="42"/>
  <c r="AT138" i="42" s="1"/>
  <c r="Y138" i="42"/>
  <c r="R138" i="42"/>
  <c r="V138" i="42" s="1"/>
  <c r="Z138" i="42" s="1"/>
  <c r="AW137" i="42"/>
  <c r="AT137" i="42"/>
  <c r="AQ137" i="42"/>
  <c r="AM137" i="42"/>
  <c r="AL137" i="42"/>
  <c r="AE137" i="42"/>
  <c r="AA137" i="42"/>
  <c r="AR137" i="42" s="1"/>
  <c r="Z137" i="42"/>
  <c r="Y137" i="42"/>
  <c r="R137" i="42"/>
  <c r="V137" i="42" s="1"/>
  <c r="AB137" i="42" s="1"/>
  <c r="AS137" i="42" s="1"/>
  <c r="AW136" i="42"/>
  <c r="AT136" i="42"/>
  <c r="AQ136" i="42"/>
  <c r="AQ142" i="42" s="1"/>
  <c r="AM136" i="42"/>
  <c r="AL136" i="42"/>
  <c r="AE136" i="42"/>
  <c r="Y136" i="42"/>
  <c r="R136" i="42"/>
  <c r="AK135" i="42"/>
  <c r="AJ135" i="42"/>
  <c r="AI135" i="42"/>
  <c r="AH135" i="42"/>
  <c r="AG135" i="42"/>
  <c r="AE135" i="42"/>
  <c r="AD135" i="42"/>
  <c r="AC135" i="42"/>
  <c r="X135" i="42"/>
  <c r="W135" i="42"/>
  <c r="U135" i="42"/>
  <c r="T135" i="42"/>
  <c r="S135" i="42"/>
  <c r="AM134" i="42"/>
  <c r="AW134" i="42" s="1"/>
  <c r="AL134" i="42"/>
  <c r="AE134" i="42"/>
  <c r="AT134" i="42" s="1"/>
  <c r="Y134" i="42"/>
  <c r="AQ134" i="42" s="1"/>
  <c r="R134" i="42"/>
  <c r="V134" i="42" s="1"/>
  <c r="AQ133" i="42"/>
  <c r="AM133" i="42"/>
  <c r="AW133" i="42" s="1"/>
  <c r="AL133" i="42"/>
  <c r="AE133" i="42"/>
  <c r="AT133" i="42" s="1"/>
  <c r="AT135" i="42" s="1"/>
  <c r="Y133" i="42"/>
  <c r="Y135" i="42" s="1"/>
  <c r="R133" i="42"/>
  <c r="V133" i="42" s="1"/>
  <c r="AB133" i="42" s="1"/>
  <c r="AK132" i="42"/>
  <c r="AJ132" i="42"/>
  <c r="AI132" i="42"/>
  <c r="AH132" i="42"/>
  <c r="AG132" i="42"/>
  <c r="AE132" i="42"/>
  <c r="AD132" i="42"/>
  <c r="AC132" i="42"/>
  <c r="X132" i="42"/>
  <c r="W132" i="42"/>
  <c r="U132" i="42"/>
  <c r="T132" i="42"/>
  <c r="S132" i="42"/>
  <c r="AT131" i="42"/>
  <c r="AQ131" i="42"/>
  <c r="AM131" i="42"/>
  <c r="AW131" i="42" s="1"/>
  <c r="AL131" i="42"/>
  <c r="AE131" i="42"/>
  <c r="Y131" i="42"/>
  <c r="R131" i="42"/>
  <c r="V131" i="42" s="1"/>
  <c r="AQ130" i="42"/>
  <c r="AM130" i="42"/>
  <c r="AL130" i="42"/>
  <c r="AE130" i="42"/>
  <c r="AT130" i="42" s="1"/>
  <c r="AT132" i="42" s="1"/>
  <c r="Z130" i="42"/>
  <c r="Y130" i="42"/>
  <c r="Y132" i="42" s="1"/>
  <c r="R130" i="42"/>
  <c r="V130" i="42" s="1"/>
  <c r="AP130" i="42" s="1"/>
  <c r="AK129" i="42"/>
  <c r="AJ129" i="42"/>
  <c r="AI129" i="42"/>
  <c r="AH129" i="42"/>
  <c r="AG129" i="42"/>
  <c r="AE129" i="42"/>
  <c r="AD129" i="42"/>
  <c r="AC129" i="42"/>
  <c r="X129" i="42"/>
  <c r="W129" i="42"/>
  <c r="U129" i="42"/>
  <c r="T129" i="42"/>
  <c r="S129" i="42"/>
  <c r="AQ128" i="42"/>
  <c r="AM128" i="42"/>
  <c r="AW128" i="42" s="1"/>
  <c r="AL128" i="42"/>
  <c r="AE128" i="42"/>
  <c r="AT128" i="42" s="1"/>
  <c r="Z128" i="42"/>
  <c r="Y128" i="42"/>
  <c r="R128" i="42"/>
  <c r="V128" i="42" s="1"/>
  <c r="AW127" i="42"/>
  <c r="AT127" i="42"/>
  <c r="AQ127" i="42"/>
  <c r="AP127" i="42"/>
  <c r="AM127" i="42"/>
  <c r="AL127" i="42"/>
  <c r="AE127" i="42"/>
  <c r="AA127" i="42"/>
  <c r="AR127" i="42" s="1"/>
  <c r="Z127" i="42"/>
  <c r="Y127" i="42"/>
  <c r="R127" i="42"/>
  <c r="V127" i="42" s="1"/>
  <c r="AB127" i="42" s="1"/>
  <c r="AS127" i="42" s="1"/>
  <c r="AT126" i="42"/>
  <c r="AQ126" i="42"/>
  <c r="AM126" i="42"/>
  <c r="AW126" i="42" s="1"/>
  <c r="AL126" i="42"/>
  <c r="AE126" i="42"/>
  <c r="Y126" i="42"/>
  <c r="R126" i="42"/>
  <c r="V126" i="42" s="1"/>
  <c r="AT125" i="42"/>
  <c r="AQ125" i="42"/>
  <c r="AM125" i="42"/>
  <c r="AL125" i="42"/>
  <c r="AE125" i="42"/>
  <c r="Y125" i="42"/>
  <c r="Y129" i="42" s="1"/>
  <c r="V125" i="42"/>
  <c r="AB125" i="42" s="1"/>
  <c r="AS125" i="42" s="1"/>
  <c r="R125" i="42"/>
  <c r="AQ124" i="42"/>
  <c r="AQ129" i="42" s="1"/>
  <c r="AM124" i="42"/>
  <c r="AW124" i="42" s="1"/>
  <c r="AL124" i="42"/>
  <c r="AE124" i="42"/>
  <c r="AT124" i="42" s="1"/>
  <c r="Y124" i="42"/>
  <c r="R124" i="42"/>
  <c r="AK123" i="42"/>
  <c r="AJ123" i="42"/>
  <c r="AI123" i="42"/>
  <c r="AH123" i="42"/>
  <c r="AG123" i="42"/>
  <c r="AE123" i="42"/>
  <c r="AD123" i="42"/>
  <c r="AC123" i="42"/>
  <c r="X123" i="42"/>
  <c r="W123" i="42"/>
  <c r="U123" i="42"/>
  <c r="T123" i="42"/>
  <c r="S123" i="42"/>
  <c r="AQ122" i="42"/>
  <c r="AP122" i="42"/>
  <c r="AM122" i="42"/>
  <c r="AW122" i="42" s="1"/>
  <c r="AL122" i="42"/>
  <c r="AE122" i="42"/>
  <c r="AT122" i="42" s="1"/>
  <c r="Y122" i="42"/>
  <c r="R122" i="42"/>
  <c r="V122" i="42" s="1"/>
  <c r="AW121" i="42"/>
  <c r="AT121" i="42"/>
  <c r="AM121" i="42"/>
  <c r="AL121" i="42"/>
  <c r="AE121" i="42"/>
  <c r="Y121" i="42"/>
  <c r="Z121" i="42" s="1"/>
  <c r="R121" i="42"/>
  <c r="V121" i="42" s="1"/>
  <c r="AP121" i="42" s="1"/>
  <c r="AM120" i="42"/>
  <c r="AM123" i="42" s="1"/>
  <c r="AL120" i="42"/>
  <c r="AL123" i="42" s="1"/>
  <c r="AE120" i="42"/>
  <c r="AT120" i="42" s="1"/>
  <c r="Y120" i="42"/>
  <c r="R120" i="42"/>
  <c r="AK119" i="42"/>
  <c r="AJ119" i="42"/>
  <c r="AI119" i="42"/>
  <c r="AH119" i="42"/>
  <c r="AG119" i="42"/>
  <c r="AD119" i="42"/>
  <c r="AC119" i="42"/>
  <c r="X119" i="42"/>
  <c r="W119" i="42"/>
  <c r="U119" i="42"/>
  <c r="T119" i="42"/>
  <c r="S119" i="42"/>
  <c r="AT118" i="42"/>
  <c r="AQ118" i="42"/>
  <c r="AM118" i="42"/>
  <c r="AW118" i="42" s="1"/>
  <c r="AL118" i="42"/>
  <c r="AE118" i="42"/>
  <c r="Y118" i="42"/>
  <c r="Y119" i="42" s="1"/>
  <c r="R118" i="42"/>
  <c r="V118" i="42" s="1"/>
  <c r="AM117" i="42"/>
  <c r="AW117" i="42" s="1"/>
  <c r="AL117" i="42"/>
  <c r="AE117" i="42"/>
  <c r="AT117" i="42" s="1"/>
  <c r="Y117" i="42"/>
  <c r="AQ117" i="42" s="1"/>
  <c r="R117" i="42"/>
  <c r="V117" i="42" s="1"/>
  <c r="Z117" i="42" s="1"/>
  <c r="AW116" i="42"/>
  <c r="AT116" i="42"/>
  <c r="AQ116" i="42"/>
  <c r="AM116" i="42"/>
  <c r="AL116" i="42"/>
  <c r="AE116" i="42"/>
  <c r="Y116" i="42"/>
  <c r="R116" i="42"/>
  <c r="V116" i="42" s="1"/>
  <c r="AM115" i="42"/>
  <c r="AW115" i="42" s="1"/>
  <c r="AL115" i="42"/>
  <c r="AE115" i="42"/>
  <c r="AT115" i="42" s="1"/>
  <c r="Y115" i="42"/>
  <c r="AQ115" i="42" s="1"/>
  <c r="V115" i="42"/>
  <c r="AP115" i="42" s="1"/>
  <c r="R115" i="42"/>
  <c r="AQ114" i="42"/>
  <c r="AM114" i="42"/>
  <c r="AW114" i="42" s="1"/>
  <c r="AL114" i="42"/>
  <c r="AE114" i="42"/>
  <c r="Y114" i="42"/>
  <c r="R114" i="42"/>
  <c r="V114" i="42" s="1"/>
  <c r="AK113" i="42"/>
  <c r="AJ113" i="42"/>
  <c r="AI113" i="42"/>
  <c r="AH113" i="42"/>
  <c r="AG113" i="42"/>
  <c r="AE113" i="42"/>
  <c r="AD113" i="42"/>
  <c r="AC113" i="42"/>
  <c r="X113" i="42"/>
  <c r="W113" i="42"/>
  <c r="U113" i="42"/>
  <c r="T113" i="42"/>
  <c r="S113" i="42"/>
  <c r="AM112" i="42"/>
  <c r="AW112" i="42" s="1"/>
  <c r="AL112" i="42"/>
  <c r="AE112" i="42"/>
  <c r="AT112" i="42" s="1"/>
  <c r="Y112" i="42"/>
  <c r="AQ112" i="42" s="1"/>
  <c r="R112" i="42"/>
  <c r="V112" i="42" s="1"/>
  <c r="AT111" i="42"/>
  <c r="AT113" i="42" s="1"/>
  <c r="AQ111" i="42"/>
  <c r="AM111" i="42"/>
  <c r="AW111" i="42" s="1"/>
  <c r="AW113" i="42" s="1"/>
  <c r="AL111" i="42"/>
  <c r="AE111" i="42"/>
  <c r="Y111" i="42"/>
  <c r="Y113" i="42" s="1"/>
  <c r="R111" i="42"/>
  <c r="R113" i="42" s="1"/>
  <c r="AK110" i="42"/>
  <c r="AJ110" i="42"/>
  <c r="AI110" i="42"/>
  <c r="AH110" i="42"/>
  <c r="AG110" i="42"/>
  <c r="AD110" i="42"/>
  <c r="AC110" i="42"/>
  <c r="X110" i="42"/>
  <c r="W110" i="42"/>
  <c r="U110" i="42"/>
  <c r="T110" i="42"/>
  <c r="S110" i="42"/>
  <c r="AQ109" i="42"/>
  <c r="AM109" i="42"/>
  <c r="AW109" i="42" s="1"/>
  <c r="AL109" i="42"/>
  <c r="AE109" i="42"/>
  <c r="AT109" i="42" s="1"/>
  <c r="Y109" i="42"/>
  <c r="R109" i="42"/>
  <c r="V109" i="42" s="1"/>
  <c r="AB109" i="42" s="1"/>
  <c r="AS109" i="42" s="1"/>
  <c r="AW108" i="42"/>
  <c r="AM108" i="42"/>
  <c r="AL108" i="42"/>
  <c r="AE108" i="42"/>
  <c r="AT108" i="42" s="1"/>
  <c r="Z108" i="42"/>
  <c r="Y108" i="42"/>
  <c r="AQ108" i="42" s="1"/>
  <c r="R108" i="42"/>
  <c r="V108" i="42" s="1"/>
  <c r="AA108" i="42" s="1"/>
  <c r="AR108" i="42" s="1"/>
  <c r="AQ107" i="42"/>
  <c r="AM107" i="42"/>
  <c r="AW107" i="42" s="1"/>
  <c r="AL107" i="42"/>
  <c r="AE107" i="42"/>
  <c r="AT107" i="42" s="1"/>
  <c r="Y107" i="42"/>
  <c r="R107" i="42"/>
  <c r="V107" i="42" s="1"/>
  <c r="AT106" i="42"/>
  <c r="AQ106" i="42"/>
  <c r="AM106" i="42"/>
  <c r="AW106" i="42" s="1"/>
  <c r="AL106" i="42"/>
  <c r="AE106" i="42"/>
  <c r="Y106" i="42"/>
  <c r="R106" i="42"/>
  <c r="V106" i="42" s="1"/>
  <c r="AQ105" i="42"/>
  <c r="AM105" i="42"/>
  <c r="AW105" i="42" s="1"/>
  <c r="AL105" i="42"/>
  <c r="AE105" i="42"/>
  <c r="AT105" i="42" s="1"/>
  <c r="Y105" i="42"/>
  <c r="R105" i="42"/>
  <c r="V105" i="42" s="1"/>
  <c r="AW104" i="42"/>
  <c r="AM104" i="42"/>
  <c r="AL104" i="42"/>
  <c r="AE104" i="42"/>
  <c r="AT104" i="42" s="1"/>
  <c r="Y104" i="42"/>
  <c r="R104" i="42"/>
  <c r="AK103" i="42"/>
  <c r="AJ103" i="42"/>
  <c r="AI103" i="42"/>
  <c r="AH103" i="42"/>
  <c r="AG103" i="42"/>
  <c r="AD103" i="42"/>
  <c r="AC103" i="42"/>
  <c r="X103" i="42"/>
  <c r="W103" i="42"/>
  <c r="U103" i="42"/>
  <c r="T103" i="42"/>
  <c r="S103" i="42"/>
  <c r="AW102" i="42"/>
  <c r="AT102" i="42"/>
  <c r="AQ102" i="42"/>
  <c r="AM102" i="42"/>
  <c r="AL102" i="42"/>
  <c r="AE102" i="42"/>
  <c r="Y102" i="42"/>
  <c r="R102" i="42"/>
  <c r="V102" i="42" s="1"/>
  <c r="AT101" i="42"/>
  <c r="AM101" i="42"/>
  <c r="AW101" i="42" s="1"/>
  <c r="AL101" i="42"/>
  <c r="AE101" i="42"/>
  <c r="Y101" i="42"/>
  <c r="AQ101" i="42" s="1"/>
  <c r="R101" i="42"/>
  <c r="V101" i="42" s="1"/>
  <c r="AM100" i="42"/>
  <c r="AW100" i="42" s="1"/>
  <c r="AL100" i="42"/>
  <c r="AE100" i="42"/>
  <c r="AT100" i="42" s="1"/>
  <c r="Y100" i="42"/>
  <c r="AQ100" i="42" s="1"/>
  <c r="R100" i="42"/>
  <c r="V100" i="42" s="1"/>
  <c r="AA100" i="42" s="1"/>
  <c r="AR100" i="42" s="1"/>
  <c r="AT99" i="42"/>
  <c r="AQ99" i="42"/>
  <c r="AM99" i="42"/>
  <c r="AW99" i="42" s="1"/>
  <c r="AL99" i="42"/>
  <c r="AE99" i="42"/>
  <c r="Y99" i="42"/>
  <c r="R99" i="42"/>
  <c r="V99" i="42" s="1"/>
  <c r="AW98" i="42"/>
  <c r="AM98" i="42"/>
  <c r="AL98" i="42"/>
  <c r="AE98" i="42"/>
  <c r="Y98" i="42"/>
  <c r="AQ98" i="42" s="1"/>
  <c r="R98" i="42"/>
  <c r="AK97" i="42"/>
  <c r="AJ97" i="42"/>
  <c r="AI97" i="42"/>
  <c r="AH97" i="42"/>
  <c r="AG97" i="42"/>
  <c r="AD97" i="42"/>
  <c r="AC97" i="42"/>
  <c r="X97" i="42"/>
  <c r="W97" i="42"/>
  <c r="U97" i="42"/>
  <c r="T97" i="42"/>
  <c r="S97" i="42"/>
  <c r="AW96" i="42"/>
  <c r="AM96" i="42"/>
  <c r="AL96" i="42"/>
  <c r="AE96" i="42"/>
  <c r="AT96" i="42" s="1"/>
  <c r="Y96" i="42"/>
  <c r="R96" i="42"/>
  <c r="V96" i="42" s="1"/>
  <c r="AM95" i="42"/>
  <c r="AL95" i="42"/>
  <c r="AE95" i="42"/>
  <c r="Y95" i="42"/>
  <c r="AQ95" i="42" s="1"/>
  <c r="R95" i="42"/>
  <c r="AK94" i="42"/>
  <c r="AJ94" i="42"/>
  <c r="AI94" i="42"/>
  <c r="AH94" i="42"/>
  <c r="AG94" i="42"/>
  <c r="AD94" i="42"/>
  <c r="AC94" i="42"/>
  <c r="X94" i="42"/>
  <c r="W94" i="42"/>
  <c r="U94" i="42"/>
  <c r="T94" i="42"/>
  <c r="S94" i="42"/>
  <c r="AQ93" i="42"/>
  <c r="AM93" i="42"/>
  <c r="AW93" i="42" s="1"/>
  <c r="AL93" i="42"/>
  <c r="AE93" i="42"/>
  <c r="AT93" i="42" s="1"/>
  <c r="Y93" i="42"/>
  <c r="R93" i="42"/>
  <c r="V93" i="42" s="1"/>
  <c r="AM92" i="42"/>
  <c r="AW92" i="42" s="1"/>
  <c r="AL92" i="42"/>
  <c r="AE92" i="42"/>
  <c r="AT92" i="42" s="1"/>
  <c r="AT94" i="42" s="1"/>
  <c r="AA92" i="42"/>
  <c r="AR92" i="42" s="1"/>
  <c r="Y92" i="42"/>
  <c r="AQ92" i="42" s="1"/>
  <c r="V92" i="42"/>
  <c r="AB92" i="42" s="1"/>
  <c r="AS92" i="42" s="1"/>
  <c r="R92" i="42"/>
  <c r="AP91" i="42"/>
  <c r="AM91" i="42"/>
  <c r="AW91" i="42" s="1"/>
  <c r="AL91" i="42"/>
  <c r="AE91" i="42"/>
  <c r="AT91" i="42" s="1"/>
  <c r="Y91" i="42"/>
  <c r="AQ91" i="42" s="1"/>
  <c r="V91" i="42"/>
  <c r="R91" i="42"/>
  <c r="AQ90" i="42"/>
  <c r="AM90" i="42"/>
  <c r="AW90" i="42" s="1"/>
  <c r="AL90" i="42"/>
  <c r="AE90" i="42"/>
  <c r="AT90" i="42" s="1"/>
  <c r="Y90" i="42"/>
  <c r="R90" i="42"/>
  <c r="V90" i="42" s="1"/>
  <c r="Z90" i="42" s="1"/>
  <c r="AT89" i="42"/>
  <c r="AQ89" i="42"/>
  <c r="AM89" i="42"/>
  <c r="AW89" i="42" s="1"/>
  <c r="AL89" i="42"/>
  <c r="AE89" i="42"/>
  <c r="Y89" i="42"/>
  <c r="Y94" i="42" s="1"/>
  <c r="V89" i="42"/>
  <c r="AA89" i="42" s="1"/>
  <c r="R89" i="42"/>
  <c r="AK88" i="42"/>
  <c r="AJ88" i="42"/>
  <c r="AI88" i="42"/>
  <c r="AH88" i="42"/>
  <c r="AG88" i="42"/>
  <c r="AD88" i="42"/>
  <c r="AC88" i="42"/>
  <c r="X88" i="42"/>
  <c r="W88" i="42"/>
  <c r="U88" i="42"/>
  <c r="T88" i="42"/>
  <c r="S88" i="42"/>
  <c r="AM87" i="42"/>
  <c r="AW87" i="42" s="1"/>
  <c r="AL87" i="42"/>
  <c r="AE87" i="42"/>
  <c r="AT87" i="42" s="1"/>
  <c r="Y87" i="42"/>
  <c r="AQ87" i="42" s="1"/>
  <c r="R87" i="42"/>
  <c r="V87" i="42" s="1"/>
  <c r="AM86" i="42"/>
  <c r="AL86" i="42"/>
  <c r="AV86" i="42" s="1"/>
  <c r="AE86" i="42"/>
  <c r="AT86" i="42" s="1"/>
  <c r="Y86" i="42"/>
  <c r="Y88" i="42" s="1"/>
  <c r="V86" i="42"/>
  <c r="R86" i="42"/>
  <c r="AM85" i="42"/>
  <c r="AL85" i="42"/>
  <c r="AE85" i="42"/>
  <c r="AT85" i="42" s="1"/>
  <c r="Y85" i="42"/>
  <c r="AQ85" i="42" s="1"/>
  <c r="R85" i="42"/>
  <c r="AK84" i="42"/>
  <c r="AJ84" i="42"/>
  <c r="AI84" i="42"/>
  <c r="AH84" i="42"/>
  <c r="AG84" i="42"/>
  <c r="AD84" i="42"/>
  <c r="AC84" i="42"/>
  <c r="X84" i="42"/>
  <c r="W84" i="42"/>
  <c r="U84" i="42"/>
  <c r="T84" i="42"/>
  <c r="S84" i="42"/>
  <c r="AV83" i="42"/>
  <c r="AM83" i="42"/>
  <c r="AN83" i="42" s="1"/>
  <c r="AU83" i="42" s="1"/>
  <c r="AL83" i="42"/>
  <c r="AE83" i="42"/>
  <c r="AT83" i="42" s="1"/>
  <c r="Y83" i="42"/>
  <c r="AQ83" i="42" s="1"/>
  <c r="V83" i="42"/>
  <c r="AB83" i="42" s="1"/>
  <c r="AS83" i="42" s="1"/>
  <c r="R83" i="42"/>
  <c r="AM82" i="42"/>
  <c r="AW82" i="42" s="1"/>
  <c r="AL82" i="42"/>
  <c r="AV82" i="42" s="1"/>
  <c r="AE82" i="42"/>
  <c r="AT82" i="42" s="1"/>
  <c r="Y82" i="42"/>
  <c r="AQ82" i="42" s="1"/>
  <c r="R82" i="42"/>
  <c r="V82" i="42" s="1"/>
  <c r="AW81" i="42"/>
  <c r="AV81" i="42"/>
  <c r="AN81" i="42"/>
  <c r="AU81" i="42" s="1"/>
  <c r="AM81" i="42"/>
  <c r="AL81" i="42"/>
  <c r="AE81" i="42"/>
  <c r="AT81" i="42" s="1"/>
  <c r="Y81" i="42"/>
  <c r="AQ81" i="42" s="1"/>
  <c r="V81" i="42"/>
  <c r="R81" i="42"/>
  <c r="AM80" i="42"/>
  <c r="AW80" i="42" s="1"/>
  <c r="AL80" i="42"/>
  <c r="AE80" i="42"/>
  <c r="AT80" i="42" s="1"/>
  <c r="Y80" i="42"/>
  <c r="AQ80" i="42" s="1"/>
  <c r="R80" i="42"/>
  <c r="V80" i="42" s="1"/>
  <c r="Z80" i="42" s="1"/>
  <c r="AW79" i="42"/>
  <c r="AV79" i="42"/>
  <c r="AM79" i="42"/>
  <c r="AN79" i="42" s="1"/>
  <c r="AU79" i="42" s="1"/>
  <c r="AL79" i="42"/>
  <c r="AE79" i="42"/>
  <c r="AT79" i="42" s="1"/>
  <c r="Y79" i="42"/>
  <c r="V79" i="42"/>
  <c r="AB79" i="42" s="1"/>
  <c r="AS79" i="42" s="1"/>
  <c r="R79" i="42"/>
  <c r="AQ78" i="42"/>
  <c r="AN78" i="42"/>
  <c r="AU78" i="42" s="1"/>
  <c r="AM78" i="42"/>
  <c r="AW78" i="42" s="1"/>
  <c r="AL78" i="42"/>
  <c r="AV78" i="42" s="1"/>
  <c r="AE78" i="42"/>
  <c r="AT78" i="42" s="1"/>
  <c r="Y78" i="42"/>
  <c r="R78" i="42"/>
  <c r="AK77" i="42"/>
  <c r="AJ77" i="42"/>
  <c r="AI77" i="42"/>
  <c r="AH77" i="42"/>
  <c r="AG77" i="42"/>
  <c r="AE77" i="42"/>
  <c r="AD77" i="42"/>
  <c r="AC77" i="42"/>
  <c r="X77" i="42"/>
  <c r="W77" i="42"/>
  <c r="U77" i="42"/>
  <c r="T77" i="42"/>
  <c r="S77" i="42"/>
  <c r="AM76" i="42"/>
  <c r="AL76" i="42"/>
  <c r="AE76" i="42"/>
  <c r="Y76" i="42"/>
  <c r="Y207" i="42" s="1"/>
  <c r="V76" i="42"/>
  <c r="R76" i="42"/>
  <c r="R207" i="42" s="1"/>
  <c r="AK75" i="42"/>
  <c r="AJ75" i="42"/>
  <c r="AI75" i="42"/>
  <c r="AH75" i="42"/>
  <c r="AG75" i="42"/>
  <c r="AD75" i="42"/>
  <c r="AC75" i="42"/>
  <c r="X75" i="42"/>
  <c r="W75" i="42"/>
  <c r="U75" i="42"/>
  <c r="T75" i="42"/>
  <c r="S75" i="42"/>
  <c r="AM74" i="42"/>
  <c r="AW74" i="42" s="1"/>
  <c r="AL74" i="42"/>
  <c r="AE74" i="42"/>
  <c r="AT74" i="42" s="1"/>
  <c r="Z74" i="42"/>
  <c r="Y74" i="42"/>
  <c r="AQ74" i="42" s="1"/>
  <c r="R74" i="42"/>
  <c r="V74" i="42" s="1"/>
  <c r="AV73" i="42"/>
  <c r="AM73" i="42"/>
  <c r="AN73" i="42" s="1"/>
  <c r="AU73" i="42" s="1"/>
  <c r="AL73" i="42"/>
  <c r="AE73" i="42"/>
  <c r="AT73" i="42" s="1"/>
  <c r="Y73" i="42"/>
  <c r="V73" i="42"/>
  <c r="AB73" i="42" s="1"/>
  <c r="AS73" i="42" s="1"/>
  <c r="R73" i="42"/>
  <c r="AM72" i="42"/>
  <c r="AL72" i="42"/>
  <c r="AV72" i="42" s="1"/>
  <c r="AE72" i="42"/>
  <c r="AT72" i="42" s="1"/>
  <c r="Y72" i="42"/>
  <c r="AQ72" i="42" s="1"/>
  <c r="R72" i="42"/>
  <c r="V72" i="42" s="1"/>
  <c r="AB72" i="42" s="1"/>
  <c r="AS72" i="42" s="1"/>
  <c r="AV71" i="42"/>
  <c r="AM71" i="42"/>
  <c r="AW71" i="42" s="1"/>
  <c r="AL71" i="42"/>
  <c r="AE71" i="42"/>
  <c r="AT71" i="42" s="1"/>
  <c r="Y71" i="42"/>
  <c r="AQ71" i="42" s="1"/>
  <c r="V71" i="42"/>
  <c r="AB71" i="42" s="1"/>
  <c r="AS71" i="42" s="1"/>
  <c r="R71" i="42"/>
  <c r="AM70" i="42"/>
  <c r="AW70" i="42" s="1"/>
  <c r="AL70" i="42"/>
  <c r="AE70" i="42"/>
  <c r="AT70" i="42" s="1"/>
  <c r="Y70" i="42"/>
  <c r="AQ70" i="42" s="1"/>
  <c r="R70" i="42"/>
  <c r="V70" i="42" s="1"/>
  <c r="AM69" i="42"/>
  <c r="AL69" i="42"/>
  <c r="AL75" i="42" s="1"/>
  <c r="AE69" i="42"/>
  <c r="AT69" i="42" s="1"/>
  <c r="Y69" i="42"/>
  <c r="AQ69" i="42" s="1"/>
  <c r="V69" i="42"/>
  <c r="R69" i="42"/>
  <c r="AK68" i="42"/>
  <c r="AJ68" i="42"/>
  <c r="AI68" i="42"/>
  <c r="AH68" i="42"/>
  <c r="AG68" i="42"/>
  <c r="AD68" i="42"/>
  <c r="AC68" i="42"/>
  <c r="X68" i="42"/>
  <c r="W68" i="42"/>
  <c r="U68" i="42"/>
  <c r="T68" i="42"/>
  <c r="S68" i="42"/>
  <c r="AM67" i="42"/>
  <c r="AW67" i="42" s="1"/>
  <c r="AL67" i="42"/>
  <c r="AE67" i="42"/>
  <c r="AT67" i="42" s="1"/>
  <c r="Y67" i="42"/>
  <c r="AQ67" i="42" s="1"/>
  <c r="V67" i="42"/>
  <c r="R67" i="42"/>
  <c r="AM66" i="42"/>
  <c r="AL66" i="42"/>
  <c r="AV66" i="42" s="1"/>
  <c r="AE66" i="42"/>
  <c r="AT66" i="42" s="1"/>
  <c r="Y66" i="42"/>
  <c r="V66" i="42"/>
  <c r="R66" i="42"/>
  <c r="AM65" i="42"/>
  <c r="AW65" i="42" s="1"/>
  <c r="AL65" i="42"/>
  <c r="AE65" i="42"/>
  <c r="AT65" i="42" s="1"/>
  <c r="Y65" i="42"/>
  <c r="AQ65" i="42" s="1"/>
  <c r="R65" i="42"/>
  <c r="V65" i="42" s="1"/>
  <c r="Z65" i="42" s="1"/>
  <c r="AV64" i="42"/>
  <c r="AN64" i="42"/>
  <c r="AU64" i="42" s="1"/>
  <c r="AM64" i="42"/>
  <c r="AW64" i="42" s="1"/>
  <c r="AL64" i="42"/>
  <c r="AE64" i="42"/>
  <c r="AT64" i="42" s="1"/>
  <c r="Y64" i="42"/>
  <c r="AQ64" i="42" s="1"/>
  <c r="R64" i="42"/>
  <c r="R68" i="42" s="1"/>
  <c r="AK63" i="42"/>
  <c r="AJ63" i="42"/>
  <c r="AI63" i="42"/>
  <c r="AH63" i="42"/>
  <c r="AG63" i="42"/>
  <c r="AD63" i="42"/>
  <c r="AC63" i="42"/>
  <c r="X63" i="42"/>
  <c r="W63" i="42"/>
  <c r="U63" i="42"/>
  <c r="T63" i="42"/>
  <c r="S63" i="42"/>
  <c r="AM62" i="42"/>
  <c r="AW62" i="42" s="1"/>
  <c r="AL62" i="42"/>
  <c r="AE62" i="42"/>
  <c r="AT62" i="42" s="1"/>
  <c r="Y62" i="42"/>
  <c r="AQ62" i="42" s="1"/>
  <c r="R62" i="42"/>
  <c r="V62" i="42" s="1"/>
  <c r="AB62" i="42" s="1"/>
  <c r="AS62" i="42" s="1"/>
  <c r="AV61" i="42"/>
  <c r="AM61" i="42"/>
  <c r="AW61" i="42" s="1"/>
  <c r="AL61" i="42"/>
  <c r="AE61" i="42"/>
  <c r="AT61" i="42" s="1"/>
  <c r="Y61" i="42"/>
  <c r="AQ61" i="42" s="1"/>
  <c r="V61" i="42"/>
  <c r="AB61" i="42" s="1"/>
  <c r="AS61" i="42" s="1"/>
  <c r="R61" i="42"/>
  <c r="AM60" i="42"/>
  <c r="AW60" i="42" s="1"/>
  <c r="AL60" i="42"/>
  <c r="AE60" i="42"/>
  <c r="AT60" i="42" s="1"/>
  <c r="Y60" i="42"/>
  <c r="AQ60" i="42" s="1"/>
  <c r="V60" i="42"/>
  <c r="R60" i="42"/>
  <c r="AM59" i="42"/>
  <c r="AL59" i="42"/>
  <c r="AV59" i="42" s="1"/>
  <c r="AE59" i="42"/>
  <c r="Y59" i="42"/>
  <c r="V59" i="42"/>
  <c r="R59" i="42"/>
  <c r="AK58" i="42"/>
  <c r="AJ58" i="42"/>
  <c r="AI58" i="42"/>
  <c r="AH58" i="42"/>
  <c r="AG58" i="42"/>
  <c r="AD58" i="42"/>
  <c r="AC58" i="42"/>
  <c r="X58" i="42"/>
  <c r="W58" i="42"/>
  <c r="U58" i="42"/>
  <c r="T58" i="42"/>
  <c r="S58" i="42"/>
  <c r="AV57" i="42"/>
  <c r="AM57" i="42"/>
  <c r="AW57" i="42" s="1"/>
  <c r="AL57" i="42"/>
  <c r="AN57" i="42" s="1"/>
  <c r="AU57" i="42" s="1"/>
  <c r="AE57" i="42"/>
  <c r="AT57" i="42" s="1"/>
  <c r="Y57" i="42"/>
  <c r="AQ57" i="42" s="1"/>
  <c r="V57" i="42"/>
  <c r="R57" i="42"/>
  <c r="AM56" i="42"/>
  <c r="AL56" i="42"/>
  <c r="AV56" i="42" s="1"/>
  <c r="AE56" i="42"/>
  <c r="AT56" i="42" s="1"/>
  <c r="Y56" i="42"/>
  <c r="AQ56" i="42" s="1"/>
  <c r="R56" i="42"/>
  <c r="V56" i="42" s="1"/>
  <c r="Z56" i="42" s="1"/>
  <c r="AW55" i="42"/>
  <c r="AM55" i="42"/>
  <c r="AL55" i="42"/>
  <c r="AN55" i="42" s="1"/>
  <c r="AU55" i="42" s="1"/>
  <c r="AE55" i="42"/>
  <c r="AT55" i="42" s="1"/>
  <c r="Y55" i="42"/>
  <c r="AQ55" i="42" s="1"/>
  <c r="V55" i="42"/>
  <c r="R55" i="42"/>
  <c r="AM54" i="42"/>
  <c r="AW54" i="42" s="1"/>
  <c r="AL54" i="42"/>
  <c r="AV54" i="42" s="1"/>
  <c r="AE54" i="42"/>
  <c r="AT54" i="42" s="1"/>
  <c r="Y54" i="42"/>
  <c r="AQ54" i="42" s="1"/>
  <c r="R54" i="42"/>
  <c r="V54" i="42" s="1"/>
  <c r="AV53" i="42"/>
  <c r="AN53" i="42"/>
  <c r="AM53" i="42"/>
  <c r="AW53" i="42" s="1"/>
  <c r="AL53" i="42"/>
  <c r="AE53" i="42"/>
  <c r="AT53" i="42" s="1"/>
  <c r="Y53" i="42"/>
  <c r="R53" i="42"/>
  <c r="R58" i="42" s="1"/>
  <c r="AK52" i="42"/>
  <c r="AJ52" i="42"/>
  <c r="AI52" i="42"/>
  <c r="AH52" i="42"/>
  <c r="AG52" i="42"/>
  <c r="AD52" i="42"/>
  <c r="AC52" i="42"/>
  <c r="X52" i="42"/>
  <c r="W52" i="42"/>
  <c r="U52" i="42"/>
  <c r="T52" i="42"/>
  <c r="S52" i="42"/>
  <c r="AM51" i="42"/>
  <c r="AW51" i="42" s="1"/>
  <c r="AL51" i="42"/>
  <c r="AV51" i="42" s="1"/>
  <c r="AE51" i="42"/>
  <c r="AT51" i="42" s="1"/>
  <c r="AB51" i="42"/>
  <c r="AS51" i="42" s="1"/>
  <c r="Y51" i="42"/>
  <c r="AQ51" i="42" s="1"/>
  <c r="V51" i="42"/>
  <c r="R51" i="42"/>
  <c r="AV50" i="42"/>
  <c r="AM50" i="42"/>
  <c r="AL50" i="42"/>
  <c r="AN50" i="42" s="1"/>
  <c r="AE50" i="42"/>
  <c r="Y50" i="42"/>
  <c r="V50" i="42"/>
  <c r="Z50" i="42" s="1"/>
  <c r="R50" i="42"/>
  <c r="AV49" i="42"/>
  <c r="AM49" i="42"/>
  <c r="AN49" i="42" s="1"/>
  <c r="AU49" i="42" s="1"/>
  <c r="AL49" i="42"/>
  <c r="AE49" i="42"/>
  <c r="AT49" i="42" s="1"/>
  <c r="AB49" i="42"/>
  <c r="AS49" i="42" s="1"/>
  <c r="Y49" i="42"/>
  <c r="AQ49" i="42" s="1"/>
  <c r="V49" i="42"/>
  <c r="Z49" i="42" s="1"/>
  <c r="R49" i="42"/>
  <c r="AQ48" i="42"/>
  <c r="AM48" i="42"/>
  <c r="AL48" i="42"/>
  <c r="AV48" i="42" s="1"/>
  <c r="AE48" i="42"/>
  <c r="AT48" i="42" s="1"/>
  <c r="Y48" i="42"/>
  <c r="R48" i="42"/>
  <c r="V48" i="42" s="1"/>
  <c r="AW47" i="42"/>
  <c r="AM47" i="42"/>
  <c r="AL47" i="42"/>
  <c r="AN47" i="42" s="1"/>
  <c r="AE47" i="42"/>
  <c r="Y47" i="42"/>
  <c r="V47" i="42"/>
  <c r="AB47" i="42" s="1"/>
  <c r="R47" i="42"/>
  <c r="AK46" i="42"/>
  <c r="AJ46" i="42"/>
  <c r="AI46" i="42"/>
  <c r="AH46" i="42"/>
  <c r="AG46" i="42"/>
  <c r="AD46" i="42"/>
  <c r="AC46" i="42"/>
  <c r="X46" i="42"/>
  <c r="W46" i="42"/>
  <c r="U46" i="42"/>
  <c r="T46" i="42"/>
  <c r="S46" i="42"/>
  <c r="AW45" i="42"/>
  <c r="AV45" i="42"/>
  <c r="AV208" i="42" s="1"/>
  <c r="AQ45" i="42"/>
  <c r="AQ208" i="42" s="1"/>
  <c r="AN45" i="42"/>
  <c r="AN46" i="42" s="1"/>
  <c r="AM45" i="42"/>
  <c r="AL45" i="42"/>
  <c r="AL208" i="42" s="1"/>
  <c r="AE45" i="42"/>
  <c r="Y45" i="42"/>
  <c r="R45" i="42"/>
  <c r="V45" i="42" s="1"/>
  <c r="AK44" i="42"/>
  <c r="AJ44" i="42"/>
  <c r="AI44" i="42"/>
  <c r="AH44" i="42"/>
  <c r="AG44" i="42"/>
  <c r="AD44" i="42"/>
  <c r="AC44" i="42"/>
  <c r="X44" i="42"/>
  <c r="W44" i="42"/>
  <c r="U44" i="42"/>
  <c r="T44" i="42"/>
  <c r="S44" i="42"/>
  <c r="AM43" i="42"/>
  <c r="AW43" i="42" s="1"/>
  <c r="AL43" i="42"/>
  <c r="AV43" i="42" s="1"/>
  <c r="AE43" i="42"/>
  <c r="Y43" i="42"/>
  <c r="AQ43" i="42" s="1"/>
  <c r="R43" i="42"/>
  <c r="V43" i="42" s="1"/>
  <c r="AM42" i="42"/>
  <c r="AW42" i="42" s="1"/>
  <c r="AW44" i="42" s="1"/>
  <c r="AL42" i="42"/>
  <c r="AV42" i="42" s="1"/>
  <c r="AE42" i="42"/>
  <c r="AT42" i="42" s="1"/>
  <c r="Y42" i="42"/>
  <c r="Y44" i="42" s="1"/>
  <c r="R42" i="42"/>
  <c r="R44" i="42" s="1"/>
  <c r="AK41" i="42"/>
  <c r="AJ41" i="42"/>
  <c r="AI41" i="42"/>
  <c r="AH41" i="42"/>
  <c r="AG41" i="42"/>
  <c r="AD41" i="42"/>
  <c r="AC41" i="42"/>
  <c r="X41" i="42"/>
  <c r="W41" i="42"/>
  <c r="U41" i="42"/>
  <c r="T41" i="42"/>
  <c r="S41" i="42"/>
  <c r="R41" i="42"/>
  <c r="AM40" i="42"/>
  <c r="AW40" i="42" s="1"/>
  <c r="AL40" i="42"/>
  <c r="AN40" i="42" s="1"/>
  <c r="AU40" i="42" s="1"/>
  <c r="AE40" i="42"/>
  <c r="AT40" i="42" s="1"/>
  <c r="AA40" i="42"/>
  <c r="AR40" i="42" s="1"/>
  <c r="Y40" i="42"/>
  <c r="AQ40" i="42" s="1"/>
  <c r="V40" i="42"/>
  <c r="AB40" i="42" s="1"/>
  <c r="AS40" i="42" s="1"/>
  <c r="R40" i="42"/>
  <c r="AM39" i="42"/>
  <c r="AW39" i="42" s="1"/>
  <c r="AL39" i="42"/>
  <c r="AE39" i="42"/>
  <c r="AT39" i="42" s="1"/>
  <c r="AT41" i="42" s="1"/>
  <c r="Y39" i="42"/>
  <c r="V39" i="42"/>
  <c r="R39" i="42"/>
  <c r="AK38" i="42"/>
  <c r="AJ38" i="42"/>
  <c r="AI38" i="42"/>
  <c r="AH38" i="42"/>
  <c r="AG38" i="42"/>
  <c r="AD38" i="42"/>
  <c r="AC38" i="42"/>
  <c r="X38" i="42"/>
  <c r="W38" i="42"/>
  <c r="U38" i="42"/>
  <c r="T38" i="42"/>
  <c r="S38" i="42"/>
  <c r="AT37" i="42"/>
  <c r="AM37" i="42"/>
  <c r="AW37" i="42" s="1"/>
  <c r="AL37" i="42"/>
  <c r="AE37" i="42"/>
  <c r="Y37" i="42"/>
  <c r="AQ37" i="42" s="1"/>
  <c r="R37" i="42"/>
  <c r="V37" i="42" s="1"/>
  <c r="AM36" i="42"/>
  <c r="AW36" i="42" s="1"/>
  <c r="AL36" i="42"/>
  <c r="AV36" i="42" s="1"/>
  <c r="AE36" i="42"/>
  <c r="AT36" i="42" s="1"/>
  <c r="Y36" i="42"/>
  <c r="AQ36" i="42" s="1"/>
  <c r="R36" i="42"/>
  <c r="R38" i="42" s="1"/>
  <c r="AM35" i="42"/>
  <c r="AW35" i="42" s="1"/>
  <c r="AL35" i="42"/>
  <c r="AE35" i="42"/>
  <c r="AE38" i="42" s="1"/>
  <c r="Y35" i="42"/>
  <c r="Y38" i="42" s="1"/>
  <c r="V35" i="42"/>
  <c r="AB35" i="42" s="1"/>
  <c r="R35" i="42"/>
  <c r="AK34" i="42"/>
  <c r="AJ34" i="42"/>
  <c r="AI34" i="42"/>
  <c r="AH34" i="42"/>
  <c r="AG34" i="42"/>
  <c r="AD34" i="42"/>
  <c r="AC34" i="42"/>
  <c r="X34" i="42"/>
  <c r="W34" i="42"/>
  <c r="U34" i="42"/>
  <c r="T34" i="42"/>
  <c r="S34" i="42"/>
  <c r="AM33" i="42"/>
  <c r="AW33" i="42" s="1"/>
  <c r="AL33" i="42"/>
  <c r="AN33" i="42" s="1"/>
  <c r="AU33" i="42" s="1"/>
  <c r="AE33" i="42"/>
  <c r="AT33" i="42" s="1"/>
  <c r="Y33" i="42"/>
  <c r="AQ33" i="42" s="1"/>
  <c r="V33" i="42"/>
  <c r="Z33" i="42" s="1"/>
  <c r="R33" i="42"/>
  <c r="AT32" i="42"/>
  <c r="AN32" i="42"/>
  <c r="AU32" i="42" s="1"/>
  <c r="AM32" i="42"/>
  <c r="AW32" i="42" s="1"/>
  <c r="AL32" i="42"/>
  <c r="AV32" i="42" s="1"/>
  <c r="AE32" i="42"/>
  <c r="Y32" i="42"/>
  <c r="AQ32" i="42" s="1"/>
  <c r="R32" i="42"/>
  <c r="V32" i="42" s="1"/>
  <c r="AT31" i="42"/>
  <c r="AT34" i="42" s="1"/>
  <c r="AM31" i="42"/>
  <c r="AW31" i="42" s="1"/>
  <c r="AL31" i="42"/>
  <c r="AV31" i="42" s="1"/>
  <c r="AE31" i="42"/>
  <c r="AE34" i="42" s="1"/>
  <c r="Y31" i="42"/>
  <c r="R31" i="42"/>
  <c r="R34" i="42" s="1"/>
  <c r="AV30" i="42"/>
  <c r="AK30" i="42"/>
  <c r="AJ30" i="42"/>
  <c r="AI30" i="42"/>
  <c r="AH30" i="42"/>
  <c r="AG30" i="42"/>
  <c r="AE30" i="42"/>
  <c r="AD30" i="42"/>
  <c r="AC30" i="42"/>
  <c r="X30" i="42"/>
  <c r="W30" i="42"/>
  <c r="U30" i="42"/>
  <c r="T30" i="42"/>
  <c r="S30" i="42"/>
  <c r="AQ29" i="42"/>
  <c r="AM29" i="42"/>
  <c r="AW29" i="42" s="1"/>
  <c r="AL29" i="42"/>
  <c r="AV29" i="42" s="1"/>
  <c r="AE29" i="42"/>
  <c r="AT29" i="42" s="1"/>
  <c r="Y29" i="42"/>
  <c r="R29" i="42"/>
  <c r="V29" i="42" s="1"/>
  <c r="AP29" i="42" s="1"/>
  <c r="AQ28" i="42"/>
  <c r="AM28" i="42"/>
  <c r="AW28" i="42" s="1"/>
  <c r="AL28" i="42"/>
  <c r="AV28" i="42" s="1"/>
  <c r="AE28" i="42"/>
  <c r="AT28" i="42" s="1"/>
  <c r="Y28" i="42"/>
  <c r="R28" i="42"/>
  <c r="V28" i="42" s="1"/>
  <c r="AP28" i="42" s="1"/>
  <c r="AV27" i="42"/>
  <c r="AM27" i="42"/>
  <c r="AW27" i="42" s="1"/>
  <c r="AL27" i="42"/>
  <c r="AE27" i="42"/>
  <c r="AT27" i="42" s="1"/>
  <c r="Y27" i="42"/>
  <c r="Y30" i="42" s="1"/>
  <c r="V27" i="42"/>
  <c r="V30" i="42" s="1"/>
  <c r="R27" i="42"/>
  <c r="AK26" i="42"/>
  <c r="AJ26" i="42"/>
  <c r="AI26" i="42"/>
  <c r="AH26" i="42"/>
  <c r="AG26" i="42"/>
  <c r="AD26" i="42"/>
  <c r="AC26" i="42"/>
  <c r="X26" i="42"/>
  <c r="W26" i="42"/>
  <c r="U26" i="42"/>
  <c r="T26" i="42"/>
  <c r="S26" i="42"/>
  <c r="AQ25" i="42"/>
  <c r="AM25" i="42"/>
  <c r="AW25" i="42" s="1"/>
  <c r="AL25" i="42"/>
  <c r="AV25" i="42" s="1"/>
  <c r="AE25" i="42"/>
  <c r="AT25" i="42" s="1"/>
  <c r="Y25" i="42"/>
  <c r="V25" i="42"/>
  <c r="AP25" i="42" s="1"/>
  <c r="R25" i="42"/>
  <c r="AV24" i="42"/>
  <c r="AQ24" i="42"/>
  <c r="AM24" i="42"/>
  <c r="AW24" i="42" s="1"/>
  <c r="AL24" i="42"/>
  <c r="AE24" i="42"/>
  <c r="AT24" i="42" s="1"/>
  <c r="Y24" i="42"/>
  <c r="R24" i="42"/>
  <c r="V24" i="42" s="1"/>
  <c r="AP24" i="42" s="1"/>
  <c r="AV23" i="42"/>
  <c r="AM23" i="42"/>
  <c r="AW23" i="42" s="1"/>
  <c r="AL23" i="42"/>
  <c r="AE23" i="42"/>
  <c r="AT23" i="42" s="1"/>
  <c r="AT26" i="42" s="1"/>
  <c r="Y23" i="42"/>
  <c r="V23" i="42"/>
  <c r="R23" i="42"/>
  <c r="AK22" i="42"/>
  <c r="AJ22" i="42"/>
  <c r="AI22" i="42"/>
  <c r="AH22" i="42"/>
  <c r="AG22" i="42"/>
  <c r="AD22" i="42"/>
  <c r="AC22" i="42"/>
  <c r="X22" i="42"/>
  <c r="W22" i="42"/>
  <c r="U22" i="42"/>
  <c r="T22" i="42"/>
  <c r="S22" i="42"/>
  <c r="AQ21" i="42"/>
  <c r="AM21" i="42"/>
  <c r="AW21" i="42" s="1"/>
  <c r="AL21" i="42"/>
  <c r="AV21" i="42" s="1"/>
  <c r="AE21" i="42"/>
  <c r="AT21" i="42" s="1"/>
  <c r="Y21" i="42"/>
  <c r="R21" i="42"/>
  <c r="V21" i="42" s="1"/>
  <c r="AP21" i="42" s="1"/>
  <c r="AV20" i="42"/>
  <c r="AM20" i="42"/>
  <c r="AW20" i="42" s="1"/>
  <c r="AL20" i="42"/>
  <c r="AE20" i="42"/>
  <c r="AT20" i="42" s="1"/>
  <c r="Y20" i="42"/>
  <c r="AQ20" i="42" s="1"/>
  <c r="V20" i="42"/>
  <c r="AP20" i="42" s="1"/>
  <c r="R20" i="42"/>
  <c r="AQ19" i="42"/>
  <c r="AM19" i="42"/>
  <c r="AL19" i="42"/>
  <c r="AL22" i="42" s="1"/>
  <c r="AE19" i="42"/>
  <c r="Y19" i="42"/>
  <c r="R19" i="42"/>
  <c r="AK18" i="42"/>
  <c r="AJ18" i="42"/>
  <c r="AI18" i="42"/>
  <c r="AH18" i="42"/>
  <c r="AG18" i="42"/>
  <c r="AD18" i="42"/>
  <c r="AC18" i="42"/>
  <c r="X18" i="42"/>
  <c r="W18" i="42"/>
  <c r="U18" i="42"/>
  <c r="T18" i="42"/>
  <c r="S18" i="42"/>
  <c r="AV17" i="42"/>
  <c r="AQ17" i="42"/>
  <c r="AM17" i="42"/>
  <c r="AL17" i="42"/>
  <c r="AE17" i="42"/>
  <c r="Y17" i="42"/>
  <c r="R17" i="42"/>
  <c r="V17" i="42" s="1"/>
  <c r="AV16" i="42"/>
  <c r="AM16" i="42"/>
  <c r="AL16" i="42"/>
  <c r="AE16" i="42"/>
  <c r="AT16" i="42" s="1"/>
  <c r="Y16" i="42"/>
  <c r="AQ16" i="42" s="1"/>
  <c r="V16" i="42"/>
  <c r="AB16" i="42" s="1"/>
  <c r="AS16" i="42" s="1"/>
  <c r="R16" i="42"/>
  <c r="AM15" i="42"/>
  <c r="AL15" i="42"/>
  <c r="AV15" i="42" s="1"/>
  <c r="AE15" i="42"/>
  <c r="AT15" i="42" s="1"/>
  <c r="Y15" i="42"/>
  <c r="AQ15" i="42" s="1"/>
  <c r="R15" i="42"/>
  <c r="V15" i="42" s="1"/>
  <c r="AB15" i="42" s="1"/>
  <c r="AS15" i="42" s="1"/>
  <c r="AV14" i="42"/>
  <c r="AM14" i="42"/>
  <c r="AL14" i="42"/>
  <c r="AE14" i="42"/>
  <c r="Y14" i="42"/>
  <c r="AQ14" i="42" s="1"/>
  <c r="V14" i="42"/>
  <c r="AB14" i="42" s="1"/>
  <c r="R14" i="42"/>
  <c r="AQ13" i="42"/>
  <c r="AM13" i="42"/>
  <c r="AL13" i="42"/>
  <c r="AV13" i="42" s="1"/>
  <c r="AE13" i="42"/>
  <c r="AT13" i="42" s="1"/>
  <c r="Y13" i="42"/>
  <c r="V13" i="42"/>
  <c r="AB13" i="42" s="1"/>
  <c r="AS13" i="42" s="1"/>
  <c r="R13" i="42"/>
  <c r="AV12" i="42"/>
  <c r="AQ12" i="42"/>
  <c r="AM12" i="42"/>
  <c r="AL12" i="42"/>
  <c r="AE12" i="42"/>
  <c r="Y12" i="42"/>
  <c r="R12" i="42"/>
  <c r="AK154" i="41"/>
  <c r="AJ154" i="41"/>
  <c r="AI154" i="41"/>
  <c r="AH154" i="41"/>
  <c r="AG154" i="41"/>
  <c r="AD154" i="41"/>
  <c r="AC154" i="41"/>
  <c r="X154" i="41"/>
  <c r="W154" i="41"/>
  <c r="U154" i="41"/>
  <c r="T154" i="41"/>
  <c r="S154" i="41"/>
  <c r="Q154" i="41"/>
  <c r="P154" i="41"/>
  <c r="O154" i="41"/>
  <c r="N154" i="41"/>
  <c r="M154" i="41"/>
  <c r="L154" i="41"/>
  <c r="K154" i="41"/>
  <c r="J154" i="41"/>
  <c r="I154" i="41"/>
  <c r="AK153" i="41"/>
  <c r="AJ153" i="41"/>
  <c r="AI153" i="41"/>
  <c r="AH153" i="41"/>
  <c r="AG153" i="41"/>
  <c r="AD153" i="41"/>
  <c r="AC153" i="41"/>
  <c r="X153" i="41"/>
  <c r="W153" i="41"/>
  <c r="U153" i="41"/>
  <c r="T153" i="41"/>
  <c r="S153" i="41"/>
  <c r="Q153" i="41"/>
  <c r="P153" i="41"/>
  <c r="O153" i="41"/>
  <c r="N153" i="41"/>
  <c r="M153" i="41"/>
  <c r="L153" i="41"/>
  <c r="K153" i="41"/>
  <c r="J153" i="41"/>
  <c r="I153" i="41"/>
  <c r="AK152" i="41"/>
  <c r="AJ152" i="41"/>
  <c r="AI152" i="41"/>
  <c r="AH152" i="41"/>
  <c r="AG152" i="41"/>
  <c r="AD152" i="41"/>
  <c r="AC152" i="41"/>
  <c r="X152" i="41"/>
  <c r="W152" i="41"/>
  <c r="U152" i="41"/>
  <c r="T152" i="41"/>
  <c r="S152" i="41"/>
  <c r="Q152" i="41"/>
  <c r="P152" i="41"/>
  <c r="O152" i="41"/>
  <c r="N152" i="41"/>
  <c r="M152" i="41"/>
  <c r="L152" i="41"/>
  <c r="K152" i="41"/>
  <c r="J152" i="41"/>
  <c r="I152" i="41"/>
  <c r="AK151" i="41"/>
  <c r="AJ151" i="41"/>
  <c r="AI151" i="41"/>
  <c r="AH151" i="41"/>
  <c r="AG151" i="41"/>
  <c r="AD151" i="41"/>
  <c r="AC151" i="41"/>
  <c r="X151" i="41"/>
  <c r="W151" i="41"/>
  <c r="U151" i="41"/>
  <c r="T151" i="41"/>
  <c r="S151" i="41"/>
  <c r="Q151" i="41"/>
  <c r="P151" i="41"/>
  <c r="O151" i="41"/>
  <c r="N151" i="41"/>
  <c r="M151" i="41"/>
  <c r="L151" i="41"/>
  <c r="K151" i="41"/>
  <c r="J151" i="41"/>
  <c r="I151" i="41"/>
  <c r="AW150" i="41"/>
  <c r="AV150" i="41"/>
  <c r="AU150" i="41"/>
  <c r="AT150" i="41"/>
  <c r="AS150" i="41"/>
  <c r="AR150" i="41"/>
  <c r="AQ150" i="41"/>
  <c r="AP150" i="41"/>
  <c r="AO150" i="41"/>
  <c r="AN150" i="41"/>
  <c r="AM150" i="41"/>
  <c r="AL150" i="41"/>
  <c r="AK150" i="41"/>
  <c r="AJ150" i="41"/>
  <c r="AI150" i="41"/>
  <c r="AH150" i="41"/>
  <c r="AG150" i="41"/>
  <c r="AF150" i="41"/>
  <c r="AE150" i="41"/>
  <c r="AD150" i="41"/>
  <c r="AC150" i="41"/>
  <c r="AB150" i="41"/>
  <c r="AA150" i="41"/>
  <c r="Z150" i="41"/>
  <c r="Y150" i="41"/>
  <c r="X150" i="41"/>
  <c r="W150" i="41"/>
  <c r="V150" i="41"/>
  <c r="U150" i="41"/>
  <c r="T150" i="41"/>
  <c r="S150" i="41"/>
  <c r="R150" i="41"/>
  <c r="Q150" i="41"/>
  <c r="P150" i="41"/>
  <c r="O150" i="41"/>
  <c r="N150" i="41"/>
  <c r="M150" i="41"/>
  <c r="L150" i="41"/>
  <c r="K150" i="41"/>
  <c r="J150" i="41"/>
  <c r="I150" i="41"/>
  <c r="AW149" i="41"/>
  <c r="AV149" i="41"/>
  <c r="AU149" i="41"/>
  <c r="AT149" i="41"/>
  <c r="AS149" i="41"/>
  <c r="AR149" i="41"/>
  <c r="AQ149" i="41"/>
  <c r="AP149" i="41"/>
  <c r="AO149" i="41"/>
  <c r="AN149" i="41"/>
  <c r="AM149" i="41"/>
  <c r="AL149" i="41"/>
  <c r="AK149" i="41"/>
  <c r="AJ149" i="41"/>
  <c r="AI149" i="41"/>
  <c r="AH149" i="41"/>
  <c r="AG149" i="41"/>
  <c r="AF149" i="41"/>
  <c r="AE149" i="41"/>
  <c r="AD149" i="41"/>
  <c r="AC149" i="41"/>
  <c r="AB149" i="41"/>
  <c r="AA149" i="41"/>
  <c r="Z149" i="41"/>
  <c r="Y149" i="41"/>
  <c r="X149" i="41"/>
  <c r="W149" i="41"/>
  <c r="V149" i="41"/>
  <c r="U149" i="41"/>
  <c r="T149" i="41"/>
  <c r="S149" i="41"/>
  <c r="R149" i="41"/>
  <c r="Q149" i="41"/>
  <c r="P149" i="41"/>
  <c r="O149" i="41"/>
  <c r="N149" i="41"/>
  <c r="M149" i="41"/>
  <c r="L149" i="41"/>
  <c r="K149" i="41"/>
  <c r="J149" i="41"/>
  <c r="I149" i="41"/>
  <c r="AK148" i="41"/>
  <c r="AJ148" i="41"/>
  <c r="AI148" i="41"/>
  <c r="AH148" i="41"/>
  <c r="AG148" i="41"/>
  <c r="AD148" i="41"/>
  <c r="AC148" i="41"/>
  <c r="X148" i="41"/>
  <c r="W148" i="41"/>
  <c r="U148" i="41"/>
  <c r="T148" i="41"/>
  <c r="S148" i="41"/>
  <c r="Q148" i="41"/>
  <c r="P148" i="41"/>
  <c r="O148" i="41"/>
  <c r="N148" i="41"/>
  <c r="M148" i="41"/>
  <c r="L148" i="41"/>
  <c r="K148" i="41"/>
  <c r="J148" i="41"/>
  <c r="I148" i="41"/>
  <c r="AW147" i="41"/>
  <c r="AV147" i="41"/>
  <c r="AU147" i="41"/>
  <c r="AT147" i="41"/>
  <c r="AS147" i="41"/>
  <c r="AR147" i="41"/>
  <c r="AQ147" i="41"/>
  <c r="AP147" i="41"/>
  <c r="AO147" i="41"/>
  <c r="AN147" i="41"/>
  <c r="AM147" i="41"/>
  <c r="AL147" i="41"/>
  <c r="AK147" i="41"/>
  <c r="AJ147" i="41"/>
  <c r="AI147" i="41"/>
  <c r="AH147" i="41"/>
  <c r="AG147" i="41"/>
  <c r="AF147" i="41"/>
  <c r="AE147" i="41"/>
  <c r="AD147" i="41"/>
  <c r="AC147" i="41"/>
  <c r="AB147" i="41"/>
  <c r="AA147" i="41"/>
  <c r="Z147" i="41"/>
  <c r="Y147" i="41"/>
  <c r="X147" i="41"/>
  <c r="W147" i="41"/>
  <c r="V147" i="41"/>
  <c r="U147" i="41"/>
  <c r="T147" i="41"/>
  <c r="S147" i="41"/>
  <c r="R147" i="41"/>
  <c r="Q147" i="41"/>
  <c r="P147" i="41"/>
  <c r="O147" i="41"/>
  <c r="N147" i="41"/>
  <c r="M147" i="41"/>
  <c r="L147" i="41"/>
  <c r="K147" i="41"/>
  <c r="J147" i="41"/>
  <c r="I147" i="41"/>
  <c r="AK146" i="41"/>
  <c r="AJ146" i="41"/>
  <c r="AI146" i="41"/>
  <c r="AH146" i="41"/>
  <c r="AG146" i="41"/>
  <c r="AD146" i="41"/>
  <c r="AC146" i="41"/>
  <c r="X146" i="41"/>
  <c r="W146" i="41"/>
  <c r="U146" i="41"/>
  <c r="T146" i="41"/>
  <c r="S146" i="41"/>
  <c r="Q146" i="41"/>
  <c r="P146" i="41"/>
  <c r="O146" i="41"/>
  <c r="N146" i="41"/>
  <c r="M146" i="41"/>
  <c r="L146" i="41"/>
  <c r="K146" i="41"/>
  <c r="J146" i="41"/>
  <c r="I146" i="41"/>
  <c r="AK145" i="41"/>
  <c r="AJ145" i="41"/>
  <c r="AJ144" i="41" s="1"/>
  <c r="AI145" i="41"/>
  <c r="AH145" i="41"/>
  <c r="AG145" i="41"/>
  <c r="AD145" i="41"/>
  <c r="AC145" i="41"/>
  <c r="X145" i="41"/>
  <c r="X144" i="41" s="1"/>
  <c r="W145" i="41"/>
  <c r="U145" i="41"/>
  <c r="T145" i="41"/>
  <c r="S145" i="41"/>
  <c r="Q145" i="41"/>
  <c r="P145" i="41"/>
  <c r="P144" i="41" s="1"/>
  <c r="O145" i="41"/>
  <c r="N145" i="41"/>
  <c r="M145" i="41"/>
  <c r="L145" i="41"/>
  <c r="K145" i="41"/>
  <c r="J145" i="41"/>
  <c r="I145" i="41"/>
  <c r="Q141" i="41"/>
  <c r="J21" i="45" s="1"/>
  <c r="P141" i="41"/>
  <c r="I21" i="45" s="1"/>
  <c r="O141" i="41"/>
  <c r="H21" i="45" s="1"/>
  <c r="N141" i="41"/>
  <c r="G21" i="45" s="1"/>
  <c r="M141" i="41"/>
  <c r="F21" i="45" s="1"/>
  <c r="L141" i="41"/>
  <c r="E21" i="45" s="1"/>
  <c r="K141" i="41"/>
  <c r="J141" i="41"/>
  <c r="C21" i="45" s="1"/>
  <c r="I141" i="41"/>
  <c r="B21" i="45" s="1"/>
  <c r="AK140" i="41"/>
  <c r="AJ140" i="41"/>
  <c r="AI140" i="41"/>
  <c r="AH140" i="41"/>
  <c r="AG140" i="41"/>
  <c r="AD140" i="41"/>
  <c r="AC140" i="41"/>
  <c r="X140" i="41"/>
  <c r="W140" i="41"/>
  <c r="U140" i="41"/>
  <c r="T140" i="41"/>
  <c r="S140" i="41"/>
  <c r="AM139" i="41"/>
  <c r="AW139" i="41" s="1"/>
  <c r="AL139" i="41"/>
  <c r="AV139" i="41" s="1"/>
  <c r="AE139" i="41"/>
  <c r="AT139" i="41" s="1"/>
  <c r="AB139" i="41"/>
  <c r="AS139" i="41" s="1"/>
  <c r="Y139" i="41"/>
  <c r="AQ139" i="41" s="1"/>
  <c r="R139" i="41"/>
  <c r="V139" i="41" s="1"/>
  <c r="AT138" i="41"/>
  <c r="AM138" i="41"/>
  <c r="AL138" i="41"/>
  <c r="AV138" i="41" s="1"/>
  <c r="AE138" i="41"/>
  <c r="Y138" i="41"/>
  <c r="AQ138" i="41" s="1"/>
  <c r="R138" i="41"/>
  <c r="V138" i="41" s="1"/>
  <c r="AV137" i="41"/>
  <c r="AM137" i="41"/>
  <c r="AW137" i="41" s="1"/>
  <c r="AL137" i="41"/>
  <c r="AE137" i="41"/>
  <c r="AT137" i="41" s="1"/>
  <c r="AB137" i="41"/>
  <c r="AS137" i="41" s="1"/>
  <c r="Y137" i="41"/>
  <c r="AQ137" i="41" s="1"/>
  <c r="R137" i="41"/>
  <c r="V137" i="41" s="1"/>
  <c r="AA137" i="41" s="1"/>
  <c r="AR137" i="41" s="1"/>
  <c r="AV136" i="41"/>
  <c r="AQ136" i="41"/>
  <c r="AP136" i="41"/>
  <c r="AM136" i="41"/>
  <c r="AW136" i="41" s="1"/>
  <c r="AL136" i="41"/>
  <c r="AE136" i="41"/>
  <c r="AT136" i="41" s="1"/>
  <c r="Y136" i="41"/>
  <c r="V136" i="41"/>
  <c r="AA136" i="41" s="1"/>
  <c r="AR136" i="41" s="1"/>
  <c r="AM135" i="41"/>
  <c r="AW135" i="41" s="1"/>
  <c r="AL135" i="41"/>
  <c r="AV135" i="41" s="1"/>
  <c r="AE135" i="41"/>
  <c r="AT135" i="41" s="1"/>
  <c r="Y135" i="41"/>
  <c r="AQ135" i="41" s="1"/>
  <c r="R135" i="41"/>
  <c r="V135" i="41" s="1"/>
  <c r="AM134" i="41"/>
  <c r="AW134" i="41" s="1"/>
  <c r="AL134" i="41"/>
  <c r="AE134" i="41"/>
  <c r="Y134" i="41"/>
  <c r="R134" i="41"/>
  <c r="AK133" i="41"/>
  <c r="AJ133" i="41"/>
  <c r="AI133" i="41"/>
  <c r="AH133" i="41"/>
  <c r="AG133" i="41"/>
  <c r="AD133" i="41"/>
  <c r="AC133" i="41"/>
  <c r="X133" i="41"/>
  <c r="W133" i="41"/>
  <c r="U133" i="41"/>
  <c r="T133" i="41"/>
  <c r="S133" i="41"/>
  <c r="AM132" i="41"/>
  <c r="AW132" i="41" s="1"/>
  <c r="AL132" i="41"/>
  <c r="AE132" i="41"/>
  <c r="AT132" i="41" s="1"/>
  <c r="Y132" i="41"/>
  <c r="R132" i="41"/>
  <c r="V132" i="41" s="1"/>
  <c r="AM131" i="41"/>
  <c r="AW131" i="41" s="1"/>
  <c r="AL131" i="41"/>
  <c r="AE131" i="41"/>
  <c r="AT131" i="41" s="1"/>
  <c r="Y131" i="41"/>
  <c r="AQ131" i="41" s="1"/>
  <c r="R131" i="41"/>
  <c r="V131" i="41" s="1"/>
  <c r="AW130" i="41"/>
  <c r="AM130" i="41"/>
  <c r="AL130" i="41"/>
  <c r="AN130" i="41" s="1"/>
  <c r="AU130" i="41" s="1"/>
  <c r="AE130" i="41"/>
  <c r="AT130" i="41" s="1"/>
  <c r="AA130" i="41"/>
  <c r="AR130" i="41" s="1"/>
  <c r="Y130" i="41"/>
  <c r="AQ130" i="41" s="1"/>
  <c r="R130" i="41"/>
  <c r="V130" i="41" s="1"/>
  <c r="AB130" i="41" s="1"/>
  <c r="AS130" i="41" s="1"/>
  <c r="AW129" i="41"/>
  <c r="AM129" i="41"/>
  <c r="AL129" i="41"/>
  <c r="AV129" i="41" s="1"/>
  <c r="AE129" i="41"/>
  <c r="Y129" i="41"/>
  <c r="AQ129" i="41" s="1"/>
  <c r="R129" i="41"/>
  <c r="AK128" i="41"/>
  <c r="AJ128" i="41"/>
  <c r="AI128" i="41"/>
  <c r="AH128" i="41"/>
  <c r="AG128" i="41"/>
  <c r="AD128" i="41"/>
  <c r="AC128" i="41"/>
  <c r="X128" i="41"/>
  <c r="W128" i="41"/>
  <c r="U128" i="41"/>
  <c r="T128" i="41"/>
  <c r="S128" i="41"/>
  <c r="AV127" i="41"/>
  <c r="AT127" i="41"/>
  <c r="AM127" i="41"/>
  <c r="AW127" i="41" s="1"/>
  <c r="AL127" i="41"/>
  <c r="AE127" i="41"/>
  <c r="Y127" i="41"/>
  <c r="AQ127" i="41" s="1"/>
  <c r="R127" i="41"/>
  <c r="V127" i="41" s="1"/>
  <c r="AB127" i="41" s="1"/>
  <c r="AS127" i="41" s="1"/>
  <c r="AQ126" i="41"/>
  <c r="AM126" i="41"/>
  <c r="AW126" i="41" s="1"/>
  <c r="AL126" i="41"/>
  <c r="AE126" i="41"/>
  <c r="AT126" i="41" s="1"/>
  <c r="Y126" i="41"/>
  <c r="R126" i="41"/>
  <c r="V126" i="41" s="1"/>
  <c r="AT125" i="41"/>
  <c r="AQ125" i="41"/>
  <c r="AQ128" i="41" s="1"/>
  <c r="AM125" i="41"/>
  <c r="AW125" i="41" s="1"/>
  <c r="AL125" i="41"/>
  <c r="AE125" i="41"/>
  <c r="Y125" i="41"/>
  <c r="Y128" i="41" s="1"/>
  <c r="R125" i="41"/>
  <c r="AK124" i="41"/>
  <c r="AJ124" i="41"/>
  <c r="AI124" i="41"/>
  <c r="AH124" i="41"/>
  <c r="AG124" i="41"/>
  <c r="AD124" i="41"/>
  <c r="AC124" i="41"/>
  <c r="X124" i="41"/>
  <c r="W124" i="41"/>
  <c r="U124" i="41"/>
  <c r="T124" i="41"/>
  <c r="S124" i="41"/>
  <c r="AM123" i="41"/>
  <c r="AW123" i="41" s="1"/>
  <c r="AL123" i="41"/>
  <c r="AE123" i="41"/>
  <c r="AT123" i="41" s="1"/>
  <c r="Y123" i="41"/>
  <c r="AQ123" i="41" s="1"/>
  <c r="R123" i="41"/>
  <c r="V123" i="41" s="1"/>
  <c r="Z123" i="41" s="1"/>
  <c r="AW122" i="41"/>
  <c r="AT122" i="41"/>
  <c r="AM122" i="41"/>
  <c r="AL122" i="41"/>
  <c r="AE122" i="41"/>
  <c r="AA122" i="41"/>
  <c r="AR122" i="41" s="1"/>
  <c r="Y122" i="41"/>
  <c r="AQ122" i="41" s="1"/>
  <c r="R122" i="41"/>
  <c r="V122" i="41" s="1"/>
  <c r="AQ121" i="41"/>
  <c r="AM121" i="41"/>
  <c r="AW121" i="41" s="1"/>
  <c r="AL121" i="41"/>
  <c r="AE121" i="41"/>
  <c r="AT121" i="41" s="1"/>
  <c r="Y121" i="41"/>
  <c r="R121" i="41"/>
  <c r="V121" i="41" s="1"/>
  <c r="AW120" i="41"/>
  <c r="AT120" i="41"/>
  <c r="AQ120" i="41"/>
  <c r="AM120" i="41"/>
  <c r="AL120" i="41"/>
  <c r="AE120" i="41"/>
  <c r="Y120" i="41"/>
  <c r="R120" i="41"/>
  <c r="V120" i="41" s="1"/>
  <c r="AW119" i="41"/>
  <c r="AM119" i="41"/>
  <c r="AL119" i="41"/>
  <c r="AE119" i="41"/>
  <c r="AT119" i="41" s="1"/>
  <c r="Y119" i="41"/>
  <c r="AQ119" i="41" s="1"/>
  <c r="R119" i="41"/>
  <c r="V119" i="41" s="1"/>
  <c r="AP119" i="41" s="1"/>
  <c r="AW118" i="41"/>
  <c r="AT118" i="41"/>
  <c r="AQ118" i="41"/>
  <c r="AM118" i="41"/>
  <c r="AL118" i="41"/>
  <c r="AE118" i="41"/>
  <c r="Y118" i="41"/>
  <c r="R118" i="41"/>
  <c r="AT117" i="41"/>
  <c r="AM117" i="41"/>
  <c r="AL117" i="41"/>
  <c r="AE117" i="41"/>
  <c r="Y117" i="41"/>
  <c r="V117" i="41"/>
  <c r="R117" i="41"/>
  <c r="AK116" i="41"/>
  <c r="AJ116" i="41"/>
  <c r="AI116" i="41"/>
  <c r="AH116" i="41"/>
  <c r="AG116" i="41"/>
  <c r="AD116" i="41"/>
  <c r="AC116" i="41"/>
  <c r="X116" i="41"/>
  <c r="W116" i="41"/>
  <c r="U116" i="41"/>
  <c r="T116" i="41"/>
  <c r="S116" i="41"/>
  <c r="AT115" i="41"/>
  <c r="AQ115" i="41"/>
  <c r="AM115" i="41"/>
  <c r="AW115" i="41" s="1"/>
  <c r="AL115" i="41"/>
  <c r="AE115" i="41"/>
  <c r="Y115" i="41"/>
  <c r="R115" i="41"/>
  <c r="V115" i="41" s="1"/>
  <c r="AW114" i="41"/>
  <c r="AM114" i="41"/>
  <c r="AL114" i="41"/>
  <c r="AE114" i="41"/>
  <c r="AT114" i="41" s="1"/>
  <c r="Y114" i="41"/>
  <c r="AQ114" i="41" s="1"/>
  <c r="R114" i="41"/>
  <c r="V114" i="41" s="1"/>
  <c r="AT113" i="41"/>
  <c r="AM113" i="41"/>
  <c r="AW113" i="41" s="1"/>
  <c r="AL113" i="41"/>
  <c r="AE113" i="41"/>
  <c r="Y113" i="41"/>
  <c r="AQ113" i="41" s="1"/>
  <c r="R113" i="41"/>
  <c r="V113" i="41" s="1"/>
  <c r="AP113" i="41" s="1"/>
  <c r="AW112" i="41"/>
  <c r="AT112" i="41"/>
  <c r="AM112" i="41"/>
  <c r="AL112" i="41"/>
  <c r="AE112" i="41"/>
  <c r="Y112" i="41"/>
  <c r="AQ112" i="41" s="1"/>
  <c r="R112" i="41"/>
  <c r="V112" i="41" s="1"/>
  <c r="AM111" i="41"/>
  <c r="AW111" i="41" s="1"/>
  <c r="AL111" i="41"/>
  <c r="AE111" i="41"/>
  <c r="Y111" i="41"/>
  <c r="AQ111" i="41" s="1"/>
  <c r="V111" i="41"/>
  <c r="R111" i="41"/>
  <c r="AT110" i="41"/>
  <c r="AQ110" i="41"/>
  <c r="AQ116" i="41" s="1"/>
  <c r="AM110" i="41"/>
  <c r="AL110" i="41"/>
  <c r="AE110" i="41"/>
  <c r="Y110" i="41"/>
  <c r="R110" i="41"/>
  <c r="V110" i="41" s="1"/>
  <c r="AK109" i="41"/>
  <c r="AJ109" i="41"/>
  <c r="AI109" i="41"/>
  <c r="AH109" i="41"/>
  <c r="AG109" i="41"/>
  <c r="AD109" i="41"/>
  <c r="AC109" i="41"/>
  <c r="X109" i="41"/>
  <c r="W109" i="41"/>
  <c r="U109" i="41"/>
  <c r="T109" i="41"/>
  <c r="S109" i="41"/>
  <c r="AQ108" i="41"/>
  <c r="AM108" i="41"/>
  <c r="AW108" i="41" s="1"/>
  <c r="AL108" i="41"/>
  <c r="AE108" i="41"/>
  <c r="AT108" i="41" s="1"/>
  <c r="Y108" i="41"/>
  <c r="R108" i="41"/>
  <c r="V108" i="41" s="1"/>
  <c r="AT107" i="41"/>
  <c r="AQ107" i="41"/>
  <c r="AM107" i="41"/>
  <c r="AW107" i="41" s="1"/>
  <c r="AL107" i="41"/>
  <c r="AE107" i="41"/>
  <c r="Y107" i="41"/>
  <c r="V107" i="41"/>
  <c r="R107" i="41"/>
  <c r="AW106" i="41"/>
  <c r="AM106" i="41"/>
  <c r="AL106" i="41"/>
  <c r="AE106" i="41"/>
  <c r="AT106" i="41" s="1"/>
  <c r="Y106" i="41"/>
  <c r="AQ106" i="41" s="1"/>
  <c r="R106" i="41"/>
  <c r="V106" i="41" s="1"/>
  <c r="AM105" i="41"/>
  <c r="AW105" i="41" s="1"/>
  <c r="AL105" i="41"/>
  <c r="AE105" i="41"/>
  <c r="AT105" i="41" s="1"/>
  <c r="Y105" i="41"/>
  <c r="AQ105" i="41" s="1"/>
  <c r="V105" i="41"/>
  <c r="R105" i="41"/>
  <c r="AT104" i="41"/>
  <c r="AQ104" i="41"/>
  <c r="AM104" i="41"/>
  <c r="AW104" i="41" s="1"/>
  <c r="AL104" i="41"/>
  <c r="AE104" i="41"/>
  <c r="Y104" i="41"/>
  <c r="R104" i="41"/>
  <c r="V104" i="41" s="1"/>
  <c r="AT103" i="41"/>
  <c r="AQ103" i="41"/>
  <c r="AM103" i="41"/>
  <c r="AL103" i="41"/>
  <c r="AE103" i="41"/>
  <c r="Y103" i="41"/>
  <c r="R103" i="41"/>
  <c r="AK102" i="41"/>
  <c r="AJ102" i="41"/>
  <c r="AI102" i="41"/>
  <c r="AH102" i="41"/>
  <c r="AG102" i="41"/>
  <c r="AE102" i="41"/>
  <c r="AD102" i="41"/>
  <c r="AC102" i="41"/>
  <c r="X102" i="41"/>
  <c r="W102" i="41"/>
  <c r="U102" i="41"/>
  <c r="T102" i="41"/>
  <c r="S102" i="41"/>
  <c r="AT101" i="41"/>
  <c r="AM101" i="41"/>
  <c r="AW101" i="41" s="1"/>
  <c r="AL101" i="41"/>
  <c r="AE101" i="41"/>
  <c r="Y101" i="41"/>
  <c r="AQ101" i="41" s="1"/>
  <c r="R101" i="41"/>
  <c r="V101" i="41" s="1"/>
  <c r="AA101" i="41" s="1"/>
  <c r="AR101" i="41" s="1"/>
  <c r="AQ100" i="41"/>
  <c r="AM100" i="41"/>
  <c r="AW100" i="41" s="1"/>
  <c r="AL100" i="41"/>
  <c r="AE100" i="41"/>
  <c r="AT100" i="41" s="1"/>
  <c r="AT102" i="41" s="1"/>
  <c r="Y100" i="41"/>
  <c r="R100" i="41"/>
  <c r="R102" i="41" s="1"/>
  <c r="AK99" i="41"/>
  <c r="AJ99" i="41"/>
  <c r="AI99" i="41"/>
  <c r="AH99" i="41"/>
  <c r="AG99" i="41"/>
  <c r="AD99" i="41"/>
  <c r="AC99" i="41"/>
  <c r="X99" i="41"/>
  <c r="W99" i="41"/>
  <c r="U99" i="41"/>
  <c r="T99" i="41"/>
  <c r="S99" i="41"/>
  <c r="AW98" i="41"/>
  <c r="AT98" i="41"/>
  <c r="AM98" i="41"/>
  <c r="AM99" i="41" s="1"/>
  <c r="AL98" i="41"/>
  <c r="AE98" i="41"/>
  <c r="Y98" i="41"/>
  <c r="AQ98" i="41" s="1"/>
  <c r="R98" i="41"/>
  <c r="AQ97" i="41"/>
  <c r="AM97" i="41"/>
  <c r="AW97" i="41" s="1"/>
  <c r="AL97" i="41"/>
  <c r="AE97" i="41"/>
  <c r="Y97" i="41"/>
  <c r="R97" i="41"/>
  <c r="V97" i="41" s="1"/>
  <c r="AK96" i="41"/>
  <c r="AJ96" i="41"/>
  <c r="AI96" i="41"/>
  <c r="AH96" i="41"/>
  <c r="AG96" i="41"/>
  <c r="AD96" i="41"/>
  <c r="AC96" i="41"/>
  <c r="X96" i="41"/>
  <c r="W96" i="41"/>
  <c r="U96" i="41"/>
  <c r="T96" i="41"/>
  <c r="S96" i="41"/>
  <c r="R96" i="41"/>
  <c r="AM95" i="41"/>
  <c r="AL95" i="41"/>
  <c r="AL96" i="41" s="1"/>
  <c r="AE95" i="41"/>
  <c r="Y95" i="41"/>
  <c r="V95" i="41"/>
  <c r="R95" i="41"/>
  <c r="R154" i="41" s="1"/>
  <c r="AK94" i="41"/>
  <c r="AJ94" i="41"/>
  <c r="AI94" i="41"/>
  <c r="AH94" i="41"/>
  <c r="AG94" i="41"/>
  <c r="AD94" i="41"/>
  <c r="AC94" i="41"/>
  <c r="Y94" i="41"/>
  <c r="X94" i="41"/>
  <c r="W94" i="41"/>
  <c r="U94" i="41"/>
  <c r="T94" i="41"/>
  <c r="S94" i="41"/>
  <c r="AW93" i="41"/>
  <c r="AM93" i="41"/>
  <c r="AL93" i="41"/>
  <c r="AE93" i="41"/>
  <c r="AT93" i="41" s="1"/>
  <c r="Y93" i="41"/>
  <c r="AQ93" i="41" s="1"/>
  <c r="R93" i="41"/>
  <c r="V93" i="41" s="1"/>
  <c r="AQ92" i="41"/>
  <c r="AM92" i="41"/>
  <c r="AW92" i="41" s="1"/>
  <c r="AL92" i="41"/>
  <c r="AE92" i="41"/>
  <c r="AT92" i="41" s="1"/>
  <c r="Y92" i="41"/>
  <c r="R92" i="41"/>
  <c r="V92" i="41" s="1"/>
  <c r="AW91" i="41"/>
  <c r="AT91" i="41"/>
  <c r="AM91" i="41"/>
  <c r="AL91" i="41"/>
  <c r="AE91" i="41"/>
  <c r="Y91" i="41"/>
  <c r="AQ91" i="41" s="1"/>
  <c r="R91" i="41"/>
  <c r="V91" i="41" s="1"/>
  <c r="AM90" i="41"/>
  <c r="AW90" i="41" s="1"/>
  <c r="AL90" i="41"/>
  <c r="AE90" i="41"/>
  <c r="AE94" i="41" s="1"/>
  <c r="Z90" i="41"/>
  <c r="Y90" i="41"/>
  <c r="AQ90" i="41" s="1"/>
  <c r="R90" i="41"/>
  <c r="V90" i="41" s="1"/>
  <c r="AW89" i="41"/>
  <c r="AT89" i="41"/>
  <c r="AQ89" i="41"/>
  <c r="AM89" i="41"/>
  <c r="AL89" i="41"/>
  <c r="AE89" i="41"/>
  <c r="Y89" i="41"/>
  <c r="R89" i="41"/>
  <c r="AK88" i="41"/>
  <c r="AJ88" i="41"/>
  <c r="AI88" i="41"/>
  <c r="AH88" i="41"/>
  <c r="AG88" i="41"/>
  <c r="AD88" i="41"/>
  <c r="AC88" i="41"/>
  <c r="X88" i="41"/>
  <c r="W88" i="41"/>
  <c r="U88" i="41"/>
  <c r="T88" i="41"/>
  <c r="S88" i="41"/>
  <c r="AT87" i="41"/>
  <c r="AQ87" i="41"/>
  <c r="AM87" i="41"/>
  <c r="AW87" i="41" s="1"/>
  <c r="AL87" i="41"/>
  <c r="AE87" i="41"/>
  <c r="Y87" i="41"/>
  <c r="R87" i="41"/>
  <c r="AQ86" i="41"/>
  <c r="AM86" i="41"/>
  <c r="AW86" i="41" s="1"/>
  <c r="AL86" i="41"/>
  <c r="AE86" i="41"/>
  <c r="AE88" i="41" s="1"/>
  <c r="AB86" i="41"/>
  <c r="AS86" i="41" s="1"/>
  <c r="Y86" i="41"/>
  <c r="Y88" i="41" s="1"/>
  <c r="V86" i="41"/>
  <c r="R86" i="41"/>
  <c r="AK85" i="41"/>
  <c r="AJ85" i="41"/>
  <c r="AI85" i="41"/>
  <c r="AH85" i="41"/>
  <c r="AG85" i="41"/>
  <c r="AD85" i="41"/>
  <c r="AC85" i="41"/>
  <c r="Y85" i="41"/>
  <c r="X85" i="41"/>
  <c r="W85" i="41"/>
  <c r="U85" i="41"/>
  <c r="T85" i="41"/>
  <c r="S85" i="41"/>
  <c r="R85" i="41"/>
  <c r="AT84" i="41"/>
  <c r="AM84" i="41"/>
  <c r="AW84" i="41" s="1"/>
  <c r="AL84" i="41"/>
  <c r="AE84" i="41"/>
  <c r="Y84" i="41"/>
  <c r="AQ84" i="41" s="1"/>
  <c r="R84" i="41"/>
  <c r="V84" i="41" s="1"/>
  <c r="AB84" i="41" s="1"/>
  <c r="AS84" i="41" s="1"/>
  <c r="AT83" i="41"/>
  <c r="AQ83" i="41"/>
  <c r="AM83" i="41"/>
  <c r="AW83" i="41" s="1"/>
  <c r="AL83" i="41"/>
  <c r="AE83" i="41"/>
  <c r="Y83" i="41"/>
  <c r="R83" i="41"/>
  <c r="V83" i="41" s="1"/>
  <c r="AT82" i="41"/>
  <c r="AM82" i="41"/>
  <c r="AL82" i="41"/>
  <c r="AE82" i="41"/>
  <c r="Y82" i="41"/>
  <c r="AQ82" i="41" s="1"/>
  <c r="R82" i="41"/>
  <c r="V82" i="41" s="1"/>
  <c r="AK81" i="41"/>
  <c r="AJ81" i="41"/>
  <c r="AI81" i="41"/>
  <c r="AH81" i="41"/>
  <c r="AG81" i="41"/>
  <c r="AD81" i="41"/>
  <c r="AC81" i="41"/>
  <c r="X81" i="41"/>
  <c r="W81" i="41"/>
  <c r="U81" i="41"/>
  <c r="T81" i="41"/>
  <c r="S81" i="41"/>
  <c r="AT80" i="41"/>
  <c r="AM80" i="41"/>
  <c r="AW80" i="41" s="1"/>
  <c r="AL80" i="41"/>
  <c r="AE80" i="41"/>
  <c r="Y80" i="41"/>
  <c r="AQ80" i="41" s="1"/>
  <c r="V80" i="41"/>
  <c r="AA80" i="41" s="1"/>
  <c r="AR80" i="41" s="1"/>
  <c r="R80" i="41"/>
  <c r="AQ79" i="41"/>
  <c r="AM79" i="41"/>
  <c r="AW79" i="41" s="1"/>
  <c r="AL79" i="41"/>
  <c r="AE79" i="41"/>
  <c r="AT79" i="41" s="1"/>
  <c r="Y79" i="41"/>
  <c r="R79" i="41"/>
  <c r="V79" i="41" s="1"/>
  <c r="AT78" i="41"/>
  <c r="AQ78" i="41"/>
  <c r="AM78" i="41"/>
  <c r="AW78" i="41" s="1"/>
  <c r="AL78" i="41"/>
  <c r="AE78" i="41"/>
  <c r="Y78" i="41"/>
  <c r="R78" i="41"/>
  <c r="V78" i="41" s="1"/>
  <c r="AA78" i="41" s="1"/>
  <c r="AR78" i="41" s="1"/>
  <c r="AT77" i="41"/>
  <c r="AM77" i="41"/>
  <c r="AW77" i="41" s="1"/>
  <c r="AL77" i="41"/>
  <c r="AE77" i="41"/>
  <c r="Y77" i="41"/>
  <c r="AQ77" i="41" s="1"/>
  <c r="R77" i="41"/>
  <c r="V77" i="41" s="1"/>
  <c r="AQ76" i="41"/>
  <c r="AM76" i="41"/>
  <c r="AW76" i="41" s="1"/>
  <c r="AL76" i="41"/>
  <c r="AE76" i="41"/>
  <c r="AT76" i="41" s="1"/>
  <c r="Y76" i="41"/>
  <c r="R76" i="41"/>
  <c r="V76" i="41" s="1"/>
  <c r="AA76" i="41" s="1"/>
  <c r="AR76" i="41" s="1"/>
  <c r="AW75" i="41"/>
  <c r="AT75" i="41"/>
  <c r="AT81" i="41" s="1"/>
  <c r="AM75" i="41"/>
  <c r="AL75" i="41"/>
  <c r="AE75" i="41"/>
  <c r="Y75" i="41"/>
  <c r="AQ75" i="41" s="1"/>
  <c r="R75" i="41"/>
  <c r="V75" i="41" s="1"/>
  <c r="AK74" i="41"/>
  <c r="AJ74" i="41"/>
  <c r="AI74" i="41"/>
  <c r="AH74" i="41"/>
  <c r="AG74" i="41"/>
  <c r="AD74" i="41"/>
  <c r="AC74" i="41"/>
  <c r="X74" i="41"/>
  <c r="W74" i="41"/>
  <c r="U74" i="41"/>
  <c r="T74" i="41"/>
  <c r="S74" i="41"/>
  <c r="AQ73" i="41"/>
  <c r="AM73" i="41"/>
  <c r="AW73" i="41" s="1"/>
  <c r="AL73" i="41"/>
  <c r="AE73" i="41"/>
  <c r="AT73" i="41" s="1"/>
  <c r="Y73" i="41"/>
  <c r="R73" i="41"/>
  <c r="V73" i="41" s="1"/>
  <c r="AA73" i="41" s="1"/>
  <c r="AR73" i="41" s="1"/>
  <c r="AT72" i="41"/>
  <c r="AM72" i="41"/>
  <c r="AW72" i="41" s="1"/>
  <c r="AL72" i="41"/>
  <c r="AE72" i="41"/>
  <c r="Y72" i="41"/>
  <c r="AQ72" i="41" s="1"/>
  <c r="V72" i="41"/>
  <c r="R72" i="41"/>
  <c r="AT71" i="41"/>
  <c r="AQ71" i="41"/>
  <c r="AM71" i="41"/>
  <c r="AW71" i="41" s="1"/>
  <c r="AL71" i="41"/>
  <c r="AE71" i="41"/>
  <c r="Y71" i="41"/>
  <c r="R71" i="41"/>
  <c r="V71" i="41" s="1"/>
  <c r="AT70" i="41"/>
  <c r="AM70" i="41"/>
  <c r="AW70" i="41" s="1"/>
  <c r="AL70" i="41"/>
  <c r="AE70" i="41"/>
  <c r="Y70" i="41"/>
  <c r="AQ70" i="41" s="1"/>
  <c r="R70" i="41"/>
  <c r="V70" i="41" s="1"/>
  <c r="AQ69" i="41"/>
  <c r="AM69" i="41"/>
  <c r="AW69" i="41" s="1"/>
  <c r="AL69" i="41"/>
  <c r="AE69" i="41"/>
  <c r="AT69" i="41" s="1"/>
  <c r="Y69" i="41"/>
  <c r="R69" i="41"/>
  <c r="AT68" i="41"/>
  <c r="AM68" i="41"/>
  <c r="AW68" i="41" s="1"/>
  <c r="AL68" i="41"/>
  <c r="AE68" i="41"/>
  <c r="Y68" i="41"/>
  <c r="R68" i="41"/>
  <c r="V68" i="41" s="1"/>
  <c r="AK67" i="41"/>
  <c r="AJ67" i="41"/>
  <c r="AI67" i="41"/>
  <c r="AH67" i="41"/>
  <c r="AG67" i="41"/>
  <c r="AD67" i="41"/>
  <c r="AC67" i="41"/>
  <c r="X67" i="41"/>
  <c r="W67" i="41"/>
  <c r="U67" i="41"/>
  <c r="T67" i="41"/>
  <c r="S67" i="41"/>
  <c r="AT66" i="41"/>
  <c r="AQ66" i="41"/>
  <c r="AM66" i="41"/>
  <c r="AW66" i="41" s="1"/>
  <c r="AL66" i="41"/>
  <c r="AE66" i="41"/>
  <c r="Y66" i="41"/>
  <c r="R66" i="41"/>
  <c r="V66" i="41" s="1"/>
  <c r="AW65" i="41"/>
  <c r="AQ65" i="41"/>
  <c r="AM65" i="41"/>
  <c r="AL65" i="41"/>
  <c r="AE65" i="41"/>
  <c r="AT65" i="41" s="1"/>
  <c r="AT67" i="41" s="1"/>
  <c r="Y65" i="41"/>
  <c r="R65" i="41"/>
  <c r="V65" i="41" s="1"/>
  <c r="AT64" i="41"/>
  <c r="AM64" i="41"/>
  <c r="AL64" i="41"/>
  <c r="AE64" i="41"/>
  <c r="Y64" i="41"/>
  <c r="AQ64" i="41" s="1"/>
  <c r="V64" i="41"/>
  <c r="R64" i="41"/>
  <c r="AK63" i="41"/>
  <c r="AJ63" i="41"/>
  <c r="AI63" i="41"/>
  <c r="AH63" i="41"/>
  <c r="AG63" i="41"/>
  <c r="AE63" i="41"/>
  <c r="AD63" i="41"/>
  <c r="AC63" i="41"/>
  <c r="X63" i="41"/>
  <c r="W63" i="41"/>
  <c r="U63" i="41"/>
  <c r="T63" i="41"/>
  <c r="S63" i="41"/>
  <c r="AT62" i="41"/>
  <c r="AM62" i="41"/>
  <c r="AW62" i="41" s="1"/>
  <c r="AL62" i="41"/>
  <c r="AE62" i="41"/>
  <c r="Y62" i="41"/>
  <c r="V62" i="41"/>
  <c r="R62" i="41"/>
  <c r="AT61" i="41"/>
  <c r="AT63" i="41" s="1"/>
  <c r="AQ61" i="41"/>
  <c r="AM61" i="41"/>
  <c r="AW61" i="41" s="1"/>
  <c r="AL61" i="41"/>
  <c r="AE61" i="41"/>
  <c r="Y61" i="41"/>
  <c r="R61" i="41"/>
  <c r="V61" i="41" s="1"/>
  <c r="AK60" i="41"/>
  <c r="AJ60" i="41"/>
  <c r="AI60" i="41"/>
  <c r="AH60" i="41"/>
  <c r="AG60" i="41"/>
  <c r="AD60" i="41"/>
  <c r="AC60" i="41"/>
  <c r="X60" i="41"/>
  <c r="W60" i="41"/>
  <c r="U60" i="41"/>
  <c r="T60" i="41"/>
  <c r="S60" i="41"/>
  <c r="AQ59" i="41"/>
  <c r="AM59" i="41"/>
  <c r="AW59" i="41" s="1"/>
  <c r="AL59" i="41"/>
  <c r="AE59" i="41"/>
  <c r="AT59" i="41" s="1"/>
  <c r="Y59" i="41"/>
  <c r="R59" i="41"/>
  <c r="V59" i="41" s="1"/>
  <c r="AA59" i="41" s="1"/>
  <c r="AR59" i="41" s="1"/>
  <c r="AT58" i="41"/>
  <c r="AQ58" i="41"/>
  <c r="AM58" i="41"/>
  <c r="AW58" i="41" s="1"/>
  <c r="AL58" i="41"/>
  <c r="AE58" i="41"/>
  <c r="Y58" i="41"/>
  <c r="V58" i="41"/>
  <c r="R58" i="41"/>
  <c r="AQ57" i="41"/>
  <c r="AM57" i="41"/>
  <c r="AW57" i="41" s="1"/>
  <c r="AL57" i="41"/>
  <c r="AE57" i="41"/>
  <c r="AT57" i="41" s="1"/>
  <c r="Y57" i="41"/>
  <c r="R57" i="41"/>
  <c r="V57" i="41" s="1"/>
  <c r="AA57" i="41" s="1"/>
  <c r="AR57" i="41" s="1"/>
  <c r="AT56" i="41"/>
  <c r="AQ56" i="41"/>
  <c r="AM56" i="41"/>
  <c r="AW56" i="41" s="1"/>
  <c r="AL56" i="41"/>
  <c r="AE56" i="41"/>
  <c r="Y56" i="41"/>
  <c r="R56" i="41"/>
  <c r="V56" i="41" s="1"/>
  <c r="AQ55" i="41"/>
  <c r="AM55" i="41"/>
  <c r="AW55" i="41" s="1"/>
  <c r="AL55" i="41"/>
  <c r="AE55" i="41"/>
  <c r="AT55" i="41" s="1"/>
  <c r="Y55" i="41"/>
  <c r="R55" i="41"/>
  <c r="V55" i="41" s="1"/>
  <c r="AA55" i="41" s="1"/>
  <c r="AR55" i="41" s="1"/>
  <c r="AT54" i="41"/>
  <c r="AQ54" i="41"/>
  <c r="AM54" i="41"/>
  <c r="AW54" i="41" s="1"/>
  <c r="AL54" i="41"/>
  <c r="AE54" i="41"/>
  <c r="Y54" i="41"/>
  <c r="R54" i="41"/>
  <c r="V54" i="41" s="1"/>
  <c r="AQ53" i="41"/>
  <c r="AM53" i="41"/>
  <c r="AL53" i="41"/>
  <c r="AE53" i="41"/>
  <c r="Y53" i="41"/>
  <c r="Y60" i="41" s="1"/>
  <c r="R53" i="41"/>
  <c r="AK52" i="41"/>
  <c r="AJ52" i="41"/>
  <c r="AI52" i="41"/>
  <c r="AH52" i="41"/>
  <c r="AG52" i="41"/>
  <c r="AD52" i="41"/>
  <c r="AC52" i="41"/>
  <c r="X52" i="41"/>
  <c r="W52" i="41"/>
  <c r="U52" i="41"/>
  <c r="T52" i="41"/>
  <c r="S52" i="41"/>
  <c r="AW51" i="41"/>
  <c r="AT51" i="41"/>
  <c r="AM51" i="41"/>
  <c r="AL51" i="41"/>
  <c r="AE51" i="41"/>
  <c r="AA51" i="41"/>
  <c r="AR51" i="41" s="1"/>
  <c r="Y51" i="41"/>
  <c r="AQ51" i="41" s="1"/>
  <c r="R51" i="41"/>
  <c r="V51" i="41" s="1"/>
  <c r="AQ50" i="41"/>
  <c r="AM50" i="41"/>
  <c r="AW50" i="41" s="1"/>
  <c r="AL50" i="41"/>
  <c r="AE50" i="41"/>
  <c r="AT50" i="41" s="1"/>
  <c r="Y50" i="41"/>
  <c r="R50" i="41"/>
  <c r="V50" i="41" s="1"/>
  <c r="AT49" i="41"/>
  <c r="AQ49" i="41"/>
  <c r="AM49" i="41"/>
  <c r="AW49" i="41" s="1"/>
  <c r="AL49" i="41"/>
  <c r="AE49" i="41"/>
  <c r="Y49" i="41"/>
  <c r="R49" i="41"/>
  <c r="V49" i="41" s="1"/>
  <c r="AA49" i="41" s="1"/>
  <c r="AR49" i="41" s="1"/>
  <c r="AT48" i="41"/>
  <c r="AQ48" i="41"/>
  <c r="AM48" i="41"/>
  <c r="AW48" i="41" s="1"/>
  <c r="AL48" i="41"/>
  <c r="AE48" i="41"/>
  <c r="Y48" i="41"/>
  <c r="R48" i="41"/>
  <c r="V48" i="41" s="1"/>
  <c r="AB48" i="41" s="1"/>
  <c r="AS48" i="41" s="1"/>
  <c r="AT47" i="41"/>
  <c r="AQ47" i="41"/>
  <c r="AM47" i="41"/>
  <c r="AW47" i="41" s="1"/>
  <c r="AL47" i="41"/>
  <c r="AE47" i="41"/>
  <c r="Y47" i="41"/>
  <c r="R47" i="41"/>
  <c r="V47" i="41" s="1"/>
  <c r="AW46" i="41"/>
  <c r="AM46" i="41"/>
  <c r="AL46" i="41"/>
  <c r="AE46" i="41"/>
  <c r="Y46" i="41"/>
  <c r="AQ46" i="41" s="1"/>
  <c r="R46" i="41"/>
  <c r="AK45" i="41"/>
  <c r="AJ45" i="41"/>
  <c r="AI45" i="41"/>
  <c r="AH45" i="41"/>
  <c r="AG45" i="41"/>
  <c r="AD45" i="41"/>
  <c r="AC45" i="41"/>
  <c r="X45" i="41"/>
  <c r="W45" i="41"/>
  <c r="U45" i="41"/>
  <c r="T45" i="41"/>
  <c r="S45" i="41"/>
  <c r="AW44" i="41"/>
  <c r="AT44" i="41"/>
  <c r="AQ44" i="41"/>
  <c r="AM44" i="41"/>
  <c r="AL44" i="41"/>
  <c r="AE44" i="41"/>
  <c r="Y44" i="41"/>
  <c r="R44" i="41"/>
  <c r="V44" i="41" s="1"/>
  <c r="AT43" i="41"/>
  <c r="AM43" i="41"/>
  <c r="AW43" i="41" s="1"/>
  <c r="AL43" i="41"/>
  <c r="AE43" i="41"/>
  <c r="AA43" i="41"/>
  <c r="AR43" i="41" s="1"/>
  <c r="Y43" i="41"/>
  <c r="AQ43" i="41" s="1"/>
  <c r="R43" i="41"/>
  <c r="V43" i="41" s="1"/>
  <c r="AB43" i="41" s="1"/>
  <c r="AS43" i="41" s="1"/>
  <c r="AM42" i="41"/>
  <c r="AW42" i="41" s="1"/>
  <c r="AL42" i="41"/>
  <c r="AE42" i="41"/>
  <c r="AT42" i="41" s="1"/>
  <c r="Y42" i="41"/>
  <c r="AQ42" i="41" s="1"/>
  <c r="R42" i="41"/>
  <c r="V42" i="41" s="1"/>
  <c r="AT41" i="41"/>
  <c r="AQ41" i="41"/>
  <c r="AM41" i="41"/>
  <c r="AW41" i="41" s="1"/>
  <c r="AL41" i="41"/>
  <c r="AE41" i="41"/>
  <c r="Y41" i="41"/>
  <c r="R41" i="41"/>
  <c r="V41" i="41" s="1"/>
  <c r="AB41" i="41" s="1"/>
  <c r="AS41" i="41" s="1"/>
  <c r="AT40" i="41"/>
  <c r="AQ40" i="41"/>
  <c r="AM40" i="41"/>
  <c r="AW40" i="41" s="1"/>
  <c r="AL40" i="41"/>
  <c r="AE40" i="41"/>
  <c r="Y40" i="41"/>
  <c r="R40" i="41"/>
  <c r="R45" i="41" s="1"/>
  <c r="AT39" i="41"/>
  <c r="AM39" i="41"/>
  <c r="AW39" i="41" s="1"/>
  <c r="AL39" i="41"/>
  <c r="AE39" i="41"/>
  <c r="AE45" i="41" s="1"/>
  <c r="Y39" i="41"/>
  <c r="V39" i="41"/>
  <c r="R39" i="41"/>
  <c r="AK38" i="41"/>
  <c r="AJ38" i="41"/>
  <c r="AI38" i="41"/>
  <c r="AH38" i="41"/>
  <c r="AG38" i="41"/>
  <c r="AD38" i="41"/>
  <c r="AC38" i="41"/>
  <c r="X38" i="41"/>
  <c r="W38" i="41"/>
  <c r="U38" i="41"/>
  <c r="T38" i="41"/>
  <c r="S38" i="41"/>
  <c r="AW37" i="41"/>
  <c r="AT37" i="41"/>
  <c r="AQ37" i="41"/>
  <c r="AM37" i="41"/>
  <c r="AL37" i="41"/>
  <c r="AE37" i="41"/>
  <c r="Y37" i="41"/>
  <c r="R37" i="41"/>
  <c r="V37" i="41" s="1"/>
  <c r="AT36" i="41"/>
  <c r="AM36" i="41"/>
  <c r="AW36" i="41" s="1"/>
  <c r="AL36" i="41"/>
  <c r="AE36" i="41"/>
  <c r="Y36" i="41"/>
  <c r="AQ36" i="41" s="1"/>
  <c r="V36" i="41"/>
  <c r="AA36" i="41" s="1"/>
  <c r="AR36" i="41" s="1"/>
  <c r="R36" i="41"/>
  <c r="AT35" i="41"/>
  <c r="AM35" i="41"/>
  <c r="AW35" i="41" s="1"/>
  <c r="AL35" i="41"/>
  <c r="AE35" i="41"/>
  <c r="Y35" i="41"/>
  <c r="AQ35" i="41" s="1"/>
  <c r="R35" i="41"/>
  <c r="V35" i="41" s="1"/>
  <c r="AP35" i="41" s="1"/>
  <c r="AW34" i="41"/>
  <c r="AQ34" i="41"/>
  <c r="AM34" i="41"/>
  <c r="AL34" i="41"/>
  <c r="AE34" i="41"/>
  <c r="AT34" i="41" s="1"/>
  <c r="Z34" i="41"/>
  <c r="Y34" i="41"/>
  <c r="R34" i="41"/>
  <c r="V34" i="41" s="1"/>
  <c r="AP34" i="41" s="1"/>
  <c r="AW33" i="41"/>
  <c r="AT33" i="41"/>
  <c r="AT38" i="41" s="1"/>
  <c r="AQ33" i="41"/>
  <c r="AM33" i="41"/>
  <c r="AL33" i="41"/>
  <c r="AE33" i="41"/>
  <c r="AE38" i="41" s="1"/>
  <c r="Y33" i="41"/>
  <c r="R33" i="41"/>
  <c r="R148" i="41" s="1"/>
  <c r="AK32" i="41"/>
  <c r="AJ32" i="41"/>
  <c r="AI32" i="41"/>
  <c r="AH32" i="41"/>
  <c r="AG32" i="41"/>
  <c r="AD32" i="41"/>
  <c r="AC32" i="41"/>
  <c r="X32" i="41"/>
  <c r="W32" i="41"/>
  <c r="U32" i="41"/>
  <c r="T32" i="41"/>
  <c r="S32" i="41"/>
  <c r="AT31" i="41"/>
  <c r="AM31" i="41"/>
  <c r="AW31" i="41" s="1"/>
  <c r="AL31" i="41"/>
  <c r="AV31" i="41" s="1"/>
  <c r="AE31" i="41"/>
  <c r="Y31" i="41"/>
  <c r="AQ31" i="41" s="1"/>
  <c r="R31" i="41"/>
  <c r="V31" i="41" s="1"/>
  <c r="AT30" i="41"/>
  <c r="AT32" i="41" s="1"/>
  <c r="AM30" i="41"/>
  <c r="AW30" i="41" s="1"/>
  <c r="AW32" i="41" s="1"/>
  <c r="AL30" i="41"/>
  <c r="AV30" i="41" s="1"/>
  <c r="AV32" i="41" s="1"/>
  <c r="AE30" i="41"/>
  <c r="AE32" i="41" s="1"/>
  <c r="Y30" i="41"/>
  <c r="Y32" i="41" s="1"/>
  <c r="R30" i="41"/>
  <c r="R32" i="41" s="1"/>
  <c r="AK29" i="41"/>
  <c r="AJ29" i="41"/>
  <c r="AI29" i="41"/>
  <c r="AH29" i="41"/>
  <c r="AG29" i="41"/>
  <c r="AD29" i="41"/>
  <c r="AC29" i="41"/>
  <c r="X29" i="41"/>
  <c r="W29" i="41"/>
  <c r="U29" i="41"/>
  <c r="T29" i="41"/>
  <c r="S29" i="41"/>
  <c r="AT28" i="41"/>
  <c r="AT153" i="41" s="1"/>
  <c r="AM28" i="41"/>
  <c r="AL28" i="41"/>
  <c r="AE28" i="41"/>
  <c r="Y28" i="41"/>
  <c r="Y153" i="41" s="1"/>
  <c r="R28" i="41"/>
  <c r="R153" i="41" s="1"/>
  <c r="AK27" i="41"/>
  <c r="AJ27" i="41"/>
  <c r="AI27" i="41"/>
  <c r="AH27" i="41"/>
  <c r="AG27" i="41"/>
  <c r="AD27" i="41"/>
  <c r="AC27" i="41"/>
  <c r="X27" i="41"/>
  <c r="W27" i="41"/>
  <c r="U27" i="41"/>
  <c r="T27" i="41"/>
  <c r="S27" i="41"/>
  <c r="AT26" i="41"/>
  <c r="AM26" i="41"/>
  <c r="AW26" i="41" s="1"/>
  <c r="AL26" i="41"/>
  <c r="AE26" i="41"/>
  <c r="AA26" i="41"/>
  <c r="AR26" i="41" s="1"/>
  <c r="Y26" i="41"/>
  <c r="AQ26" i="41" s="1"/>
  <c r="R26" i="41"/>
  <c r="V26" i="41" s="1"/>
  <c r="AP26" i="41" s="1"/>
  <c r="AM25" i="41"/>
  <c r="AW25" i="41" s="1"/>
  <c r="AL25" i="41"/>
  <c r="AE25" i="41"/>
  <c r="AT25" i="41" s="1"/>
  <c r="Y25" i="41"/>
  <c r="AQ25" i="41" s="1"/>
  <c r="R25" i="41"/>
  <c r="V25" i="41" s="1"/>
  <c r="AP25" i="41" s="1"/>
  <c r="AT24" i="41"/>
  <c r="AP24" i="41"/>
  <c r="AM24" i="41"/>
  <c r="AW24" i="41" s="1"/>
  <c r="AL24" i="41"/>
  <c r="AE24" i="41"/>
  <c r="Y24" i="41"/>
  <c r="AQ24" i="41" s="1"/>
  <c r="R24" i="41"/>
  <c r="V24" i="41" s="1"/>
  <c r="AA24" i="41" s="1"/>
  <c r="AR24" i="41" s="1"/>
  <c r="AT23" i="41"/>
  <c r="AM23" i="41"/>
  <c r="AW23" i="41" s="1"/>
  <c r="AL23" i="41"/>
  <c r="AE23" i="41"/>
  <c r="AA23" i="41"/>
  <c r="AR23" i="41" s="1"/>
  <c r="Y23" i="41"/>
  <c r="AQ23" i="41" s="1"/>
  <c r="R23" i="41"/>
  <c r="V23" i="41" s="1"/>
  <c r="AP23" i="41" s="1"/>
  <c r="AM22" i="41"/>
  <c r="AW22" i="41" s="1"/>
  <c r="AL22" i="41"/>
  <c r="AE22" i="41"/>
  <c r="Y22" i="41"/>
  <c r="Y27" i="41" s="1"/>
  <c r="R22" i="41"/>
  <c r="AK21" i="41"/>
  <c r="AJ21" i="41"/>
  <c r="AI21" i="41"/>
  <c r="AH21" i="41"/>
  <c r="AG21" i="41"/>
  <c r="AD21" i="41"/>
  <c r="AC21" i="41"/>
  <c r="X21" i="41"/>
  <c r="W21" i="41"/>
  <c r="U21" i="41"/>
  <c r="T21" i="41"/>
  <c r="S21" i="41"/>
  <c r="AM20" i="41"/>
  <c r="AW20" i="41" s="1"/>
  <c r="AL20" i="41"/>
  <c r="AE20" i="41"/>
  <c r="AT20" i="41" s="1"/>
  <c r="Y20" i="41"/>
  <c r="AQ20" i="41" s="1"/>
  <c r="R20" i="41"/>
  <c r="V20" i="41" s="1"/>
  <c r="AP20" i="41" s="1"/>
  <c r="AM19" i="41"/>
  <c r="AL19" i="41"/>
  <c r="AE19" i="41"/>
  <c r="Y19" i="41"/>
  <c r="R19" i="41"/>
  <c r="AM18" i="41"/>
  <c r="AW18" i="41" s="1"/>
  <c r="AL18" i="41"/>
  <c r="AE18" i="41"/>
  <c r="AT18" i="41" s="1"/>
  <c r="Y18" i="41"/>
  <c r="AQ18" i="41" s="1"/>
  <c r="R18" i="41"/>
  <c r="V18" i="41" s="1"/>
  <c r="AP18" i="41" s="1"/>
  <c r="AM17" i="41"/>
  <c r="AL17" i="41"/>
  <c r="AE17" i="41"/>
  <c r="Y17" i="41"/>
  <c r="Y146" i="41" s="1"/>
  <c r="R17" i="41"/>
  <c r="AK16" i="41"/>
  <c r="AJ16" i="41"/>
  <c r="AI16" i="41"/>
  <c r="AH16" i="41"/>
  <c r="AG16" i="41"/>
  <c r="AD16" i="41"/>
  <c r="AC16" i="41"/>
  <c r="X16" i="41"/>
  <c r="W16" i="41"/>
  <c r="U16" i="41"/>
  <c r="T16" i="41"/>
  <c r="S16" i="41"/>
  <c r="AM15" i="41"/>
  <c r="AL15" i="41"/>
  <c r="AE15" i="41"/>
  <c r="Y15" i="41"/>
  <c r="R15" i="41"/>
  <c r="AT14" i="41"/>
  <c r="AM14" i="41"/>
  <c r="AW14" i="41" s="1"/>
  <c r="AL14" i="41"/>
  <c r="AE14" i="41"/>
  <c r="Y14" i="41"/>
  <c r="AQ14" i="41" s="1"/>
  <c r="R14" i="41"/>
  <c r="V14" i="41" s="1"/>
  <c r="AA14" i="41" s="1"/>
  <c r="AR14" i="41" s="1"/>
  <c r="AT13" i="41"/>
  <c r="AM13" i="41"/>
  <c r="AW13" i="41" s="1"/>
  <c r="AL13" i="41"/>
  <c r="AE13" i="41"/>
  <c r="Y13" i="41"/>
  <c r="AQ13" i="41" s="1"/>
  <c r="R13" i="41"/>
  <c r="V13" i="41" s="1"/>
  <c r="AA13" i="41" s="1"/>
  <c r="AR13" i="41" s="1"/>
  <c r="AM12" i="41"/>
  <c r="AL12" i="41"/>
  <c r="AE12" i="41"/>
  <c r="AT12" i="41" s="1"/>
  <c r="Y12" i="41"/>
  <c r="R12" i="41"/>
  <c r="AK176" i="40"/>
  <c r="AJ176" i="40"/>
  <c r="AI176" i="40"/>
  <c r="AH176" i="40"/>
  <c r="AG176" i="40"/>
  <c r="AD176" i="40"/>
  <c r="AC176" i="40"/>
  <c r="X176" i="40"/>
  <c r="W176" i="40"/>
  <c r="U176" i="40"/>
  <c r="T176" i="40"/>
  <c r="S176" i="40"/>
  <c r="Q176" i="40"/>
  <c r="P176" i="40"/>
  <c r="O176" i="40"/>
  <c r="N176" i="40"/>
  <c r="M176" i="40"/>
  <c r="L176" i="40"/>
  <c r="K176" i="40"/>
  <c r="J176" i="40"/>
  <c r="I176" i="40"/>
  <c r="AK175" i="40"/>
  <c r="AJ175" i="40"/>
  <c r="AI175" i="40"/>
  <c r="AH175" i="40"/>
  <c r="AG175" i="40"/>
  <c r="AD175" i="40"/>
  <c r="AC175" i="40"/>
  <c r="X175" i="40"/>
  <c r="W175" i="40"/>
  <c r="U175" i="40"/>
  <c r="T175" i="40"/>
  <c r="S175" i="40"/>
  <c r="Q175" i="40"/>
  <c r="P175" i="40"/>
  <c r="O175" i="40"/>
  <c r="N175" i="40"/>
  <c r="M175" i="40"/>
  <c r="L175" i="40"/>
  <c r="K175" i="40"/>
  <c r="J175" i="40"/>
  <c r="I175" i="40"/>
  <c r="AK174" i="40"/>
  <c r="AJ174" i="40"/>
  <c r="AI174" i="40"/>
  <c r="AH174" i="40"/>
  <c r="AG174" i="40"/>
  <c r="AD174" i="40"/>
  <c r="AC174" i="40"/>
  <c r="X174" i="40"/>
  <c r="W174" i="40"/>
  <c r="U174" i="40"/>
  <c r="T174" i="40"/>
  <c r="S174" i="40"/>
  <c r="Q174" i="40"/>
  <c r="P174" i="40"/>
  <c r="O174" i="40"/>
  <c r="N174" i="40"/>
  <c r="M174" i="40"/>
  <c r="L174" i="40"/>
  <c r="K174" i="40"/>
  <c r="J174" i="40"/>
  <c r="I174" i="40"/>
  <c r="AK173" i="40"/>
  <c r="AJ173" i="40"/>
  <c r="AJ166" i="40" s="1"/>
  <c r="AI173" i="40"/>
  <c r="AH173" i="40"/>
  <c r="AG173" i="40"/>
  <c r="AD173" i="40"/>
  <c r="AC173" i="40"/>
  <c r="X173" i="40"/>
  <c r="W173" i="40"/>
  <c r="U173" i="40"/>
  <c r="T173" i="40"/>
  <c r="S173" i="40"/>
  <c r="Q173" i="40"/>
  <c r="P173" i="40"/>
  <c r="O173" i="40"/>
  <c r="N173" i="40"/>
  <c r="M173" i="40"/>
  <c r="L173" i="40"/>
  <c r="K173" i="40"/>
  <c r="J173" i="40"/>
  <c r="I173" i="40"/>
  <c r="AW172" i="40"/>
  <c r="AV172" i="40"/>
  <c r="AU172" i="40"/>
  <c r="AT172" i="40"/>
  <c r="AS172" i="40"/>
  <c r="AR172" i="40"/>
  <c r="AQ172" i="40"/>
  <c r="AP172" i="40"/>
  <c r="AO172" i="40"/>
  <c r="AN172" i="40"/>
  <c r="AM172" i="40"/>
  <c r="AL172" i="40"/>
  <c r="AK172" i="40"/>
  <c r="AJ172" i="40"/>
  <c r="AI172" i="40"/>
  <c r="AH172" i="40"/>
  <c r="AG172" i="40"/>
  <c r="AF172" i="40"/>
  <c r="AE172" i="40"/>
  <c r="AD172" i="40"/>
  <c r="AC172" i="40"/>
  <c r="AB172" i="40"/>
  <c r="AA172" i="40"/>
  <c r="Z172" i="40"/>
  <c r="Y172" i="40"/>
  <c r="X172" i="40"/>
  <c r="W172" i="40"/>
  <c r="V172" i="40"/>
  <c r="U172" i="40"/>
  <c r="T172" i="40"/>
  <c r="S172" i="40"/>
  <c r="R172" i="40"/>
  <c r="Q172" i="40"/>
  <c r="P172" i="40"/>
  <c r="O172" i="40"/>
  <c r="N172" i="40"/>
  <c r="M172" i="40"/>
  <c r="L172" i="40"/>
  <c r="K172" i="40"/>
  <c r="J172" i="40"/>
  <c r="I172" i="40"/>
  <c r="AK171" i="40"/>
  <c r="AJ171" i="40"/>
  <c r="AI171" i="40"/>
  <c r="AH171" i="40"/>
  <c r="AG171" i="40"/>
  <c r="AD171" i="40"/>
  <c r="AC171" i="40"/>
  <c r="X171" i="40"/>
  <c r="W171" i="40"/>
  <c r="U171" i="40"/>
  <c r="T171" i="40"/>
  <c r="S171" i="40"/>
  <c r="Q171" i="40"/>
  <c r="P171" i="40"/>
  <c r="O171" i="40"/>
  <c r="N171" i="40"/>
  <c r="M171" i="40"/>
  <c r="L171" i="40"/>
  <c r="K171" i="40"/>
  <c r="J171" i="40"/>
  <c r="I171" i="40"/>
  <c r="AK170" i="40"/>
  <c r="AJ170" i="40"/>
  <c r="AI170" i="40"/>
  <c r="AH170" i="40"/>
  <c r="AG170" i="40"/>
  <c r="AD170" i="40"/>
  <c r="AC170" i="40"/>
  <c r="X170" i="40"/>
  <c r="W170" i="40"/>
  <c r="U170" i="40"/>
  <c r="T170" i="40"/>
  <c r="S170" i="40"/>
  <c r="Q170" i="40"/>
  <c r="P170" i="40"/>
  <c r="O170" i="40"/>
  <c r="N170" i="40"/>
  <c r="M170" i="40"/>
  <c r="L170" i="40"/>
  <c r="K170" i="40"/>
  <c r="J170" i="40"/>
  <c r="I170" i="40"/>
  <c r="AK169" i="40"/>
  <c r="AJ169" i="40"/>
  <c r="AI169" i="40"/>
  <c r="AH169" i="40"/>
  <c r="AG169" i="40"/>
  <c r="AD169" i="40"/>
  <c r="AC169" i="40"/>
  <c r="X169" i="40"/>
  <c r="W169" i="40"/>
  <c r="U169" i="40"/>
  <c r="T169" i="40"/>
  <c r="S169" i="40"/>
  <c r="Q169" i="40"/>
  <c r="P169" i="40"/>
  <c r="O169" i="40"/>
  <c r="N169" i="40"/>
  <c r="M169" i="40"/>
  <c r="L169" i="40"/>
  <c r="K169" i="40"/>
  <c r="J169" i="40"/>
  <c r="I169" i="40"/>
  <c r="AK168" i="40"/>
  <c r="AJ168" i="40"/>
  <c r="AI168" i="40"/>
  <c r="AH168" i="40"/>
  <c r="AG168" i="40"/>
  <c r="AD168" i="40"/>
  <c r="AC168" i="40"/>
  <c r="X168" i="40"/>
  <c r="W168" i="40"/>
  <c r="U168" i="40"/>
  <c r="T168" i="40"/>
  <c r="S168" i="40"/>
  <c r="Q168" i="40"/>
  <c r="P168" i="40"/>
  <c r="O168" i="40"/>
  <c r="N168" i="40"/>
  <c r="M168" i="40"/>
  <c r="L168" i="40"/>
  <c r="K168" i="40"/>
  <c r="J168" i="40"/>
  <c r="I168" i="40"/>
  <c r="AK167" i="40"/>
  <c r="AJ167" i="40"/>
  <c r="AI167" i="40"/>
  <c r="AH167" i="40"/>
  <c r="AG167" i="40"/>
  <c r="AD167" i="40"/>
  <c r="AC167" i="40"/>
  <c r="AC166" i="40" s="1"/>
  <c r="X167" i="40"/>
  <c r="W167" i="40"/>
  <c r="U167" i="40"/>
  <c r="T167" i="40"/>
  <c r="S167" i="40"/>
  <c r="Q167" i="40"/>
  <c r="Q166" i="40" s="1"/>
  <c r="P167" i="40"/>
  <c r="O167" i="40"/>
  <c r="N167" i="40"/>
  <c r="M167" i="40"/>
  <c r="L167" i="40"/>
  <c r="K167" i="40"/>
  <c r="K166" i="40" s="1"/>
  <c r="J167" i="40"/>
  <c r="I167" i="40"/>
  <c r="Q163" i="40"/>
  <c r="J20" i="45" s="1"/>
  <c r="P163" i="40"/>
  <c r="O163" i="40"/>
  <c r="H20" i="45" s="1"/>
  <c r="N163" i="40"/>
  <c r="G20" i="45" s="1"/>
  <c r="M163" i="40"/>
  <c r="F20" i="45" s="1"/>
  <c r="L163" i="40"/>
  <c r="E20" i="45" s="1"/>
  <c r="K163" i="40"/>
  <c r="D20" i="45" s="1"/>
  <c r="J163" i="40"/>
  <c r="C20" i="45" s="1"/>
  <c r="I163" i="40"/>
  <c r="B20" i="45" s="1"/>
  <c r="AK162" i="40"/>
  <c r="AJ162" i="40"/>
  <c r="AI162" i="40"/>
  <c r="AH162" i="40"/>
  <c r="AG162" i="40"/>
  <c r="AD162" i="40"/>
  <c r="AC162" i="40"/>
  <c r="X162" i="40"/>
  <c r="W162" i="40"/>
  <c r="U162" i="40"/>
  <c r="T162" i="40"/>
  <c r="S162" i="40"/>
  <c r="AM161" i="40"/>
  <c r="AW161" i="40" s="1"/>
  <c r="AL161" i="40"/>
  <c r="AE161" i="40"/>
  <c r="AT161" i="40" s="1"/>
  <c r="Y161" i="40"/>
  <c r="AQ161" i="40" s="1"/>
  <c r="R161" i="40"/>
  <c r="V161" i="40" s="1"/>
  <c r="AV160" i="40"/>
  <c r="AM160" i="40"/>
  <c r="AW160" i="40" s="1"/>
  <c r="AL160" i="40"/>
  <c r="AN160" i="40" s="1"/>
  <c r="AU160" i="40" s="1"/>
  <c r="AE160" i="40"/>
  <c r="AT160" i="40" s="1"/>
  <c r="AB160" i="40"/>
  <c r="AS160" i="40" s="1"/>
  <c r="Y160" i="40"/>
  <c r="AQ160" i="40" s="1"/>
  <c r="R160" i="40"/>
  <c r="V160" i="40" s="1"/>
  <c r="AP160" i="40" s="1"/>
  <c r="AT159" i="40"/>
  <c r="AQ159" i="40"/>
  <c r="AQ162" i="40" s="1"/>
  <c r="AM159" i="40"/>
  <c r="AW159" i="40" s="1"/>
  <c r="AL159" i="40"/>
  <c r="AE159" i="40"/>
  <c r="AE162" i="40" s="1"/>
  <c r="Y159" i="40"/>
  <c r="R159" i="40"/>
  <c r="AK158" i="40"/>
  <c r="AJ158" i="40"/>
  <c r="AI158" i="40"/>
  <c r="AH158" i="40"/>
  <c r="AG158" i="40"/>
  <c r="AD158" i="40"/>
  <c r="AC158" i="40"/>
  <c r="X158" i="40"/>
  <c r="W158" i="40"/>
  <c r="U158" i="40"/>
  <c r="T158" i="40"/>
  <c r="S158" i="40"/>
  <c r="AQ157" i="40"/>
  <c r="AM157" i="40"/>
  <c r="AW157" i="40" s="1"/>
  <c r="AL157" i="40"/>
  <c r="AE157" i="40"/>
  <c r="AT157" i="40" s="1"/>
  <c r="Y157" i="40"/>
  <c r="R157" i="40"/>
  <c r="V157" i="40" s="1"/>
  <c r="AA157" i="40" s="1"/>
  <c r="AR157" i="40" s="1"/>
  <c r="AW156" i="40"/>
  <c r="AT156" i="40"/>
  <c r="AQ156" i="40"/>
  <c r="AM156" i="40"/>
  <c r="AL156" i="40"/>
  <c r="AE156" i="40"/>
  <c r="Y156" i="40"/>
  <c r="V156" i="40"/>
  <c r="R156" i="40"/>
  <c r="AQ155" i="40"/>
  <c r="AM155" i="40"/>
  <c r="AW155" i="40" s="1"/>
  <c r="AL155" i="40"/>
  <c r="AE155" i="40"/>
  <c r="AT155" i="40" s="1"/>
  <c r="Y155" i="40"/>
  <c r="R155" i="40"/>
  <c r="V155" i="40" s="1"/>
  <c r="AT154" i="40"/>
  <c r="AQ154" i="40"/>
  <c r="AM154" i="40"/>
  <c r="AL154" i="40"/>
  <c r="AE154" i="40"/>
  <c r="Y154" i="40"/>
  <c r="R154" i="40"/>
  <c r="V154" i="40" s="1"/>
  <c r="AW153" i="40"/>
  <c r="AT153" i="40"/>
  <c r="AM153" i="40"/>
  <c r="AL153" i="40"/>
  <c r="AE153" i="40"/>
  <c r="Y153" i="40"/>
  <c r="R153" i="40"/>
  <c r="AK152" i="40"/>
  <c r="AJ152" i="40"/>
  <c r="AI152" i="40"/>
  <c r="AH152" i="40"/>
  <c r="AG152" i="40"/>
  <c r="AD152" i="40"/>
  <c r="AC152" i="40"/>
  <c r="X152" i="40"/>
  <c r="W152" i="40"/>
  <c r="U152" i="40"/>
  <c r="T152" i="40"/>
  <c r="S152" i="40"/>
  <c r="AW151" i="40"/>
  <c r="AT151" i="40"/>
  <c r="AQ151" i="40"/>
  <c r="AM151" i="40"/>
  <c r="AL151" i="40"/>
  <c r="AE151" i="40"/>
  <c r="AA151" i="40"/>
  <c r="AR151" i="40" s="1"/>
  <c r="Y151" i="40"/>
  <c r="R151" i="40"/>
  <c r="V151" i="40" s="1"/>
  <c r="AB151" i="40" s="1"/>
  <c r="AS151" i="40" s="1"/>
  <c r="AW150" i="40"/>
  <c r="AW152" i="40" s="1"/>
  <c r="AT150" i="40"/>
  <c r="AQ150" i="40"/>
  <c r="AQ152" i="40" s="1"/>
  <c r="AM150" i="40"/>
  <c r="AM152" i="40" s="1"/>
  <c r="AL150" i="40"/>
  <c r="AE150" i="40"/>
  <c r="Y150" i="40"/>
  <c r="Y152" i="40" s="1"/>
  <c r="V150" i="40"/>
  <c r="R150" i="40"/>
  <c r="AK149" i="40"/>
  <c r="AJ149" i="40"/>
  <c r="AI149" i="40"/>
  <c r="AH149" i="40"/>
  <c r="AG149" i="40"/>
  <c r="AD149" i="40"/>
  <c r="AC149" i="40"/>
  <c r="X149" i="40"/>
  <c r="W149" i="40"/>
  <c r="U149" i="40"/>
  <c r="T149" i="40"/>
  <c r="S149" i="40"/>
  <c r="AT148" i="40"/>
  <c r="AQ148" i="40"/>
  <c r="AM148" i="40"/>
  <c r="AW148" i="40" s="1"/>
  <c r="AL148" i="40"/>
  <c r="AE148" i="40"/>
  <c r="Y148" i="40"/>
  <c r="R148" i="40"/>
  <c r="V148" i="40" s="1"/>
  <c r="AW147" i="40"/>
  <c r="AM147" i="40"/>
  <c r="AL147" i="40"/>
  <c r="AE147" i="40"/>
  <c r="AT147" i="40" s="1"/>
  <c r="Y147" i="40"/>
  <c r="AQ147" i="40" s="1"/>
  <c r="R147" i="40"/>
  <c r="V147" i="40" s="1"/>
  <c r="AQ146" i="40"/>
  <c r="AM146" i="40"/>
  <c r="AW146" i="40" s="1"/>
  <c r="AL146" i="40"/>
  <c r="AE146" i="40"/>
  <c r="AT146" i="40" s="1"/>
  <c r="Y146" i="40"/>
  <c r="R146" i="40"/>
  <c r="V146" i="40" s="1"/>
  <c r="AW145" i="40"/>
  <c r="AT145" i="40"/>
  <c r="AM145" i="40"/>
  <c r="AL145" i="40"/>
  <c r="AE145" i="40"/>
  <c r="Y145" i="40"/>
  <c r="AQ145" i="40" s="1"/>
  <c r="R145" i="40"/>
  <c r="V145" i="40" s="1"/>
  <c r="AA145" i="40" s="1"/>
  <c r="AR145" i="40" s="1"/>
  <c r="AQ144" i="40"/>
  <c r="AM144" i="40"/>
  <c r="AW144" i="40" s="1"/>
  <c r="AL144" i="40"/>
  <c r="AE144" i="40"/>
  <c r="AT144" i="40" s="1"/>
  <c r="Y144" i="40"/>
  <c r="R144" i="40"/>
  <c r="V144" i="40" s="1"/>
  <c r="AA144" i="40" s="1"/>
  <c r="AR144" i="40" s="1"/>
  <c r="AW143" i="40"/>
  <c r="AT143" i="40"/>
  <c r="AQ143" i="40"/>
  <c r="AM143" i="40"/>
  <c r="AL143" i="40"/>
  <c r="AE143" i="40"/>
  <c r="Y143" i="40"/>
  <c r="R143" i="40"/>
  <c r="AK142" i="40"/>
  <c r="AJ142" i="40"/>
  <c r="AI142" i="40"/>
  <c r="AH142" i="40"/>
  <c r="AG142" i="40"/>
  <c r="AD142" i="40"/>
  <c r="AC142" i="40"/>
  <c r="X142" i="40"/>
  <c r="W142" i="40"/>
  <c r="U142" i="40"/>
  <c r="T142" i="40"/>
  <c r="S142" i="40"/>
  <c r="AQ141" i="40"/>
  <c r="AM141" i="40"/>
  <c r="AW141" i="40" s="1"/>
  <c r="AL141" i="40"/>
  <c r="AE141" i="40"/>
  <c r="AT141" i="40" s="1"/>
  <c r="Y141" i="40"/>
  <c r="R141" i="40"/>
  <c r="V141" i="40" s="1"/>
  <c r="AW140" i="40"/>
  <c r="AT140" i="40"/>
  <c r="AQ140" i="40"/>
  <c r="AP140" i="40"/>
  <c r="AM140" i="40"/>
  <c r="AL140" i="40"/>
  <c r="AE140" i="40"/>
  <c r="AA140" i="40"/>
  <c r="AR140" i="40" s="1"/>
  <c r="Z140" i="40"/>
  <c r="Y140" i="40"/>
  <c r="R140" i="40"/>
  <c r="V140" i="40" s="1"/>
  <c r="AB140" i="40" s="1"/>
  <c r="AS140" i="40" s="1"/>
  <c r="AW139" i="40"/>
  <c r="AT139" i="40"/>
  <c r="AM139" i="40"/>
  <c r="AL139" i="40"/>
  <c r="AE139" i="40"/>
  <c r="Y139" i="40"/>
  <c r="AQ139" i="40" s="1"/>
  <c r="V139" i="40"/>
  <c r="R139" i="40"/>
  <c r="AQ138" i="40"/>
  <c r="AM138" i="40"/>
  <c r="AL138" i="40"/>
  <c r="AE138" i="40"/>
  <c r="AT138" i="40" s="1"/>
  <c r="Y138" i="40"/>
  <c r="R138" i="40"/>
  <c r="V138" i="40" s="1"/>
  <c r="AT137" i="40"/>
  <c r="AM137" i="40"/>
  <c r="AW137" i="40" s="1"/>
  <c r="AL137" i="40"/>
  <c r="AE137" i="40"/>
  <c r="Y137" i="40"/>
  <c r="AQ137" i="40" s="1"/>
  <c r="R137" i="40"/>
  <c r="V137" i="40" s="1"/>
  <c r="AQ136" i="40"/>
  <c r="AM136" i="40"/>
  <c r="AW136" i="40" s="1"/>
  <c r="AL136" i="40"/>
  <c r="AE136" i="40"/>
  <c r="AT136" i="40" s="1"/>
  <c r="Y136" i="40"/>
  <c r="R136" i="40"/>
  <c r="AK135" i="40"/>
  <c r="AJ135" i="40"/>
  <c r="AI135" i="40"/>
  <c r="AH135" i="40"/>
  <c r="AG135" i="40"/>
  <c r="AD135" i="40"/>
  <c r="AC135" i="40"/>
  <c r="Y135" i="40"/>
  <c r="X135" i="40"/>
  <c r="W135" i="40"/>
  <c r="U135" i="40"/>
  <c r="T135" i="40"/>
  <c r="S135" i="40"/>
  <c r="AW134" i="40"/>
  <c r="AP134" i="40"/>
  <c r="AM134" i="40"/>
  <c r="AL134" i="40"/>
  <c r="AE134" i="40"/>
  <c r="AT134" i="40" s="1"/>
  <c r="Y134" i="40"/>
  <c r="AQ134" i="40" s="1"/>
  <c r="R134" i="40"/>
  <c r="V134" i="40" s="1"/>
  <c r="AT133" i="40"/>
  <c r="AQ133" i="40"/>
  <c r="AM133" i="40"/>
  <c r="AW133" i="40" s="1"/>
  <c r="AL133" i="40"/>
  <c r="AE133" i="40"/>
  <c r="Y133" i="40"/>
  <c r="R133" i="40"/>
  <c r="V133" i="40" s="1"/>
  <c r="AW132" i="40"/>
  <c r="AT132" i="40"/>
  <c r="AM132" i="40"/>
  <c r="AL132" i="40"/>
  <c r="AE132" i="40"/>
  <c r="Y132" i="40"/>
  <c r="AQ132" i="40" s="1"/>
  <c r="V132" i="40"/>
  <c r="R132" i="40"/>
  <c r="AQ131" i="40"/>
  <c r="AM131" i="40"/>
  <c r="AW131" i="40" s="1"/>
  <c r="AL131" i="40"/>
  <c r="AE131" i="40"/>
  <c r="AT131" i="40" s="1"/>
  <c r="Y131" i="40"/>
  <c r="R131" i="40"/>
  <c r="V131" i="40" s="1"/>
  <c r="AB131" i="40" s="1"/>
  <c r="AS131" i="40" s="1"/>
  <c r="AW130" i="40"/>
  <c r="AT130" i="40"/>
  <c r="AQ130" i="40"/>
  <c r="AM130" i="40"/>
  <c r="AL130" i="40"/>
  <c r="AE130" i="40"/>
  <c r="AA130" i="40"/>
  <c r="AR130" i="40" s="1"/>
  <c r="Y130" i="40"/>
  <c r="R130" i="40"/>
  <c r="V130" i="40" s="1"/>
  <c r="AB130" i="40" s="1"/>
  <c r="AS130" i="40" s="1"/>
  <c r="AW129" i="40"/>
  <c r="AT129" i="40"/>
  <c r="AM129" i="40"/>
  <c r="AL129" i="40"/>
  <c r="AE129" i="40"/>
  <c r="AE135" i="40" s="1"/>
  <c r="Z129" i="40"/>
  <c r="Y129" i="40"/>
  <c r="AQ129" i="40" s="1"/>
  <c r="AQ135" i="40" s="1"/>
  <c r="V129" i="40"/>
  <c r="AA129" i="40" s="1"/>
  <c r="AR129" i="40" s="1"/>
  <c r="R129" i="40"/>
  <c r="AM128" i="40"/>
  <c r="AL128" i="40"/>
  <c r="AK128" i="40"/>
  <c r="AJ128" i="40"/>
  <c r="AI128" i="40"/>
  <c r="AH128" i="40"/>
  <c r="AG128" i="40"/>
  <c r="AE128" i="40"/>
  <c r="AD128" i="40"/>
  <c r="AC128" i="40"/>
  <c r="X128" i="40"/>
  <c r="W128" i="40"/>
  <c r="U128" i="40"/>
  <c r="T128" i="40"/>
  <c r="S128" i="40"/>
  <c r="AW127" i="40"/>
  <c r="AW128" i="40" s="1"/>
  <c r="AT127" i="40"/>
  <c r="AT128" i="40" s="1"/>
  <c r="AQ127" i="40"/>
  <c r="AQ128" i="40" s="1"/>
  <c r="AP127" i="40"/>
  <c r="AP128" i="40" s="1"/>
  <c r="AM127" i="40"/>
  <c r="AL127" i="40"/>
  <c r="AE127" i="40"/>
  <c r="Y127" i="40"/>
  <c r="Y128" i="40" s="1"/>
  <c r="V127" i="40"/>
  <c r="R127" i="40"/>
  <c r="R128" i="40" s="1"/>
  <c r="AK126" i="40"/>
  <c r="AJ126" i="40"/>
  <c r="AI126" i="40"/>
  <c r="AH126" i="40"/>
  <c r="AG126" i="40"/>
  <c r="AD126" i="40"/>
  <c r="AC126" i="40"/>
  <c r="Y126" i="40"/>
  <c r="X126" i="40"/>
  <c r="W126" i="40"/>
  <c r="U126" i="40"/>
  <c r="T126" i="40"/>
  <c r="S126" i="40"/>
  <c r="AW125" i="40"/>
  <c r="AM125" i="40"/>
  <c r="AL125" i="40"/>
  <c r="AE125" i="40"/>
  <c r="AT125" i="40" s="1"/>
  <c r="Z125" i="40"/>
  <c r="Y125" i="40"/>
  <c r="AQ125" i="40" s="1"/>
  <c r="R125" i="40"/>
  <c r="V125" i="40" s="1"/>
  <c r="AT124" i="40"/>
  <c r="AQ124" i="40"/>
  <c r="AM124" i="40"/>
  <c r="AL124" i="40"/>
  <c r="AE124" i="40"/>
  <c r="AE126" i="40" s="1"/>
  <c r="Y124" i="40"/>
  <c r="R124" i="40"/>
  <c r="AT123" i="40"/>
  <c r="AK123" i="40"/>
  <c r="AJ123" i="40"/>
  <c r="AI123" i="40"/>
  <c r="AH123" i="40"/>
  <c r="AG123" i="40"/>
  <c r="AE123" i="40"/>
  <c r="AD123" i="40"/>
  <c r="AC123" i="40"/>
  <c r="X123" i="40"/>
  <c r="W123" i="40"/>
  <c r="U123" i="40"/>
  <c r="T123" i="40"/>
  <c r="S123" i="40"/>
  <c r="AQ122" i="40"/>
  <c r="AM122" i="40"/>
  <c r="AW122" i="40" s="1"/>
  <c r="AL122" i="40"/>
  <c r="AE122" i="40"/>
  <c r="AT122" i="40" s="1"/>
  <c r="Y122" i="40"/>
  <c r="R122" i="40"/>
  <c r="V122" i="40" s="1"/>
  <c r="AT121" i="40"/>
  <c r="AQ121" i="40"/>
  <c r="AP121" i="40"/>
  <c r="AM121" i="40"/>
  <c r="AW121" i="40" s="1"/>
  <c r="AL121" i="40"/>
  <c r="AE121" i="40"/>
  <c r="Y121" i="40"/>
  <c r="R121" i="40"/>
  <c r="V121" i="40" s="1"/>
  <c r="AW120" i="40"/>
  <c r="AT120" i="40"/>
  <c r="AM120" i="40"/>
  <c r="AL120" i="40"/>
  <c r="AE120" i="40"/>
  <c r="AB120" i="40"/>
  <c r="AS120" i="40" s="1"/>
  <c r="AA120" i="40"/>
  <c r="AR120" i="40" s="1"/>
  <c r="Y120" i="40"/>
  <c r="AQ120" i="40" s="1"/>
  <c r="R120" i="40"/>
  <c r="V120" i="40" s="1"/>
  <c r="AT119" i="40"/>
  <c r="AP119" i="40"/>
  <c r="AM119" i="40"/>
  <c r="AW119" i="40" s="1"/>
  <c r="AL119" i="40"/>
  <c r="AE119" i="40"/>
  <c r="Y119" i="40"/>
  <c r="AQ119" i="40" s="1"/>
  <c r="V119" i="40"/>
  <c r="R119" i="40"/>
  <c r="AT118" i="40"/>
  <c r="AQ118" i="40"/>
  <c r="AP118" i="40"/>
  <c r="AM118" i="40"/>
  <c r="AW118" i="40" s="1"/>
  <c r="AL118" i="40"/>
  <c r="AE118" i="40"/>
  <c r="Y118" i="40"/>
  <c r="Y123" i="40" s="1"/>
  <c r="R118" i="40"/>
  <c r="V118" i="40" s="1"/>
  <c r="AK117" i="40"/>
  <c r="AJ117" i="40"/>
  <c r="AI117" i="40"/>
  <c r="AH117" i="40"/>
  <c r="AG117" i="40"/>
  <c r="AE117" i="40"/>
  <c r="AD117" i="40"/>
  <c r="AC117" i="40"/>
  <c r="X117" i="40"/>
  <c r="W117" i="40"/>
  <c r="U117" i="40"/>
  <c r="T117" i="40"/>
  <c r="S117" i="40"/>
  <c r="AQ116" i="40"/>
  <c r="AP116" i="40"/>
  <c r="AM116" i="40"/>
  <c r="AW116" i="40" s="1"/>
  <c r="AL116" i="40"/>
  <c r="AE116" i="40"/>
  <c r="AT116" i="40" s="1"/>
  <c r="Y116" i="40"/>
  <c r="R116" i="40"/>
  <c r="V116" i="40" s="1"/>
  <c r="AT115" i="40"/>
  <c r="AQ115" i="40"/>
  <c r="AM115" i="40"/>
  <c r="AW115" i="40" s="1"/>
  <c r="AL115" i="40"/>
  <c r="AE115" i="40"/>
  <c r="Y115" i="40"/>
  <c r="R115" i="40"/>
  <c r="V115" i="40" s="1"/>
  <c r="AT114" i="40"/>
  <c r="AT117" i="40" s="1"/>
  <c r="AQ114" i="40"/>
  <c r="AM114" i="40"/>
  <c r="AW114" i="40" s="1"/>
  <c r="AL114" i="40"/>
  <c r="AE114" i="40"/>
  <c r="Y114" i="40"/>
  <c r="Y117" i="40" s="1"/>
  <c r="V114" i="40"/>
  <c r="R114" i="40"/>
  <c r="AK113" i="40"/>
  <c r="AJ113" i="40"/>
  <c r="AI113" i="40"/>
  <c r="AH113" i="40"/>
  <c r="AG113" i="40"/>
  <c r="AD113" i="40"/>
  <c r="AC113" i="40"/>
  <c r="X113" i="40"/>
  <c r="W113" i="40"/>
  <c r="U113" i="40"/>
  <c r="T113" i="40"/>
  <c r="S113" i="40"/>
  <c r="AT112" i="40"/>
  <c r="AQ112" i="40"/>
  <c r="AM112" i="40"/>
  <c r="AW112" i="40" s="1"/>
  <c r="AL112" i="40"/>
  <c r="AE112" i="40"/>
  <c r="Y112" i="40"/>
  <c r="R112" i="40"/>
  <c r="V112" i="40" s="1"/>
  <c r="AT111" i="40"/>
  <c r="AQ111" i="40"/>
  <c r="AM111" i="40"/>
  <c r="AW111" i="40" s="1"/>
  <c r="AL111" i="40"/>
  <c r="AE111" i="40"/>
  <c r="Y111" i="40"/>
  <c r="Y113" i="40" s="1"/>
  <c r="V111" i="40"/>
  <c r="AP111" i="40" s="1"/>
  <c r="R111" i="40"/>
  <c r="AT110" i="40"/>
  <c r="AQ110" i="40"/>
  <c r="AM110" i="40"/>
  <c r="AL110" i="40"/>
  <c r="AE110" i="40"/>
  <c r="AE113" i="40" s="1"/>
  <c r="Y110" i="40"/>
  <c r="R110" i="40"/>
  <c r="AQ109" i="40"/>
  <c r="AM109" i="40"/>
  <c r="AK109" i="40"/>
  <c r="AJ109" i="40"/>
  <c r="AI109" i="40"/>
  <c r="AH109" i="40"/>
  <c r="AG109" i="40"/>
  <c r="AD109" i="40"/>
  <c r="AC109" i="40"/>
  <c r="X109" i="40"/>
  <c r="W109" i="40"/>
  <c r="U109" i="40"/>
  <c r="T109" i="40"/>
  <c r="S109" i="40"/>
  <c r="AW108" i="40"/>
  <c r="AW109" i="40" s="1"/>
  <c r="AT108" i="40"/>
  <c r="AT109" i="40" s="1"/>
  <c r="AQ108" i="40"/>
  <c r="AM108" i="40"/>
  <c r="AL108" i="40"/>
  <c r="AL109" i="40" s="1"/>
  <c r="AE108" i="40"/>
  <c r="AE109" i="40" s="1"/>
  <c r="Y108" i="40"/>
  <c r="Y109" i="40" s="1"/>
  <c r="R108" i="40"/>
  <c r="AK107" i="40"/>
  <c r="AJ107" i="40"/>
  <c r="AI107" i="40"/>
  <c r="AH107" i="40"/>
  <c r="AG107" i="40"/>
  <c r="AD107" i="40"/>
  <c r="AC107" i="40"/>
  <c r="X107" i="40"/>
  <c r="W107" i="40"/>
  <c r="U107" i="40"/>
  <c r="T107" i="40"/>
  <c r="S107" i="40"/>
  <c r="AW106" i="40"/>
  <c r="AM106" i="40"/>
  <c r="AL106" i="40"/>
  <c r="AE106" i="40"/>
  <c r="AT106" i="40" s="1"/>
  <c r="AA106" i="40"/>
  <c r="AR106" i="40" s="1"/>
  <c r="Y106" i="40"/>
  <c r="AQ106" i="40" s="1"/>
  <c r="R106" i="40"/>
  <c r="V106" i="40" s="1"/>
  <c r="AB106" i="40" s="1"/>
  <c r="AS106" i="40" s="1"/>
  <c r="AW105" i="40"/>
  <c r="AT105" i="40"/>
  <c r="AQ105" i="40"/>
  <c r="AM105" i="40"/>
  <c r="AL105" i="40"/>
  <c r="AE105" i="40"/>
  <c r="Y105" i="40"/>
  <c r="R105" i="40"/>
  <c r="V105" i="40" s="1"/>
  <c r="AT104" i="40"/>
  <c r="AM104" i="40"/>
  <c r="AL104" i="40"/>
  <c r="AE104" i="40"/>
  <c r="AB104" i="40"/>
  <c r="AS104" i="40" s="1"/>
  <c r="Y104" i="40"/>
  <c r="AQ104" i="40" s="1"/>
  <c r="R104" i="40"/>
  <c r="V104" i="40" s="1"/>
  <c r="AM103" i="40"/>
  <c r="AW103" i="40" s="1"/>
  <c r="AL103" i="40"/>
  <c r="AE103" i="40"/>
  <c r="AT103" i="40" s="1"/>
  <c r="Y103" i="40"/>
  <c r="AQ103" i="40" s="1"/>
  <c r="R103" i="40"/>
  <c r="V103" i="40" s="1"/>
  <c r="AB103" i="40" s="1"/>
  <c r="AS103" i="40" s="1"/>
  <c r="AW102" i="40"/>
  <c r="AT102" i="40"/>
  <c r="AM102" i="40"/>
  <c r="AL102" i="40"/>
  <c r="AE102" i="40"/>
  <c r="Y102" i="40"/>
  <c r="AQ102" i="40" s="1"/>
  <c r="R102" i="40"/>
  <c r="AK101" i="40"/>
  <c r="AJ101" i="40"/>
  <c r="AI101" i="40"/>
  <c r="AH101" i="40"/>
  <c r="AG101" i="40"/>
  <c r="AD101" i="40"/>
  <c r="AC101" i="40"/>
  <c r="X101" i="40"/>
  <c r="W101" i="40"/>
  <c r="U101" i="40"/>
  <c r="T101" i="40"/>
  <c r="S101" i="40"/>
  <c r="AM100" i="40"/>
  <c r="AW100" i="40" s="1"/>
  <c r="AL100" i="40"/>
  <c r="AE100" i="40"/>
  <c r="AT100" i="40" s="1"/>
  <c r="Y100" i="40"/>
  <c r="AQ100" i="40" s="1"/>
  <c r="R100" i="40"/>
  <c r="V100" i="40" s="1"/>
  <c r="AT99" i="40"/>
  <c r="AM99" i="40"/>
  <c r="AW99" i="40" s="1"/>
  <c r="AW101" i="40" s="1"/>
  <c r="AL99" i="40"/>
  <c r="AV99" i="40" s="1"/>
  <c r="AE99" i="40"/>
  <c r="Y99" i="40"/>
  <c r="AQ99" i="40" s="1"/>
  <c r="R99" i="40"/>
  <c r="V99" i="40" s="1"/>
  <c r="AW98" i="40"/>
  <c r="AN98" i="40"/>
  <c r="AM98" i="40"/>
  <c r="AL98" i="40"/>
  <c r="AE98" i="40"/>
  <c r="Y98" i="40"/>
  <c r="R98" i="40"/>
  <c r="V98" i="40" s="1"/>
  <c r="AK97" i="40"/>
  <c r="AJ97" i="40"/>
  <c r="AI97" i="40"/>
  <c r="AH97" i="40"/>
  <c r="AG97" i="40"/>
  <c r="AD97" i="40"/>
  <c r="AC97" i="40"/>
  <c r="X97" i="40"/>
  <c r="W97" i="40"/>
  <c r="U97" i="40"/>
  <c r="T97" i="40"/>
  <c r="S97" i="40"/>
  <c r="AM96" i="40"/>
  <c r="AW96" i="40" s="1"/>
  <c r="AL96" i="40"/>
  <c r="AV96" i="40" s="1"/>
  <c r="AE96" i="40"/>
  <c r="AT96" i="40" s="1"/>
  <c r="AA96" i="40"/>
  <c r="AR96" i="40" s="1"/>
  <c r="Y96" i="40"/>
  <c r="AQ96" i="40" s="1"/>
  <c r="R96" i="40"/>
  <c r="V96" i="40" s="1"/>
  <c r="AM95" i="40"/>
  <c r="AW95" i="40" s="1"/>
  <c r="AL95" i="40"/>
  <c r="AE95" i="40"/>
  <c r="AT95" i="40" s="1"/>
  <c r="Y95" i="40"/>
  <c r="AQ95" i="40" s="1"/>
  <c r="R95" i="40"/>
  <c r="V95" i="40" s="1"/>
  <c r="AM94" i="40"/>
  <c r="AW94" i="40" s="1"/>
  <c r="AL94" i="40"/>
  <c r="AV94" i="40" s="1"/>
  <c r="AE94" i="40"/>
  <c r="AT94" i="40" s="1"/>
  <c r="Y94" i="40"/>
  <c r="AQ94" i="40" s="1"/>
  <c r="R94" i="40"/>
  <c r="V94" i="40" s="1"/>
  <c r="AA94" i="40" s="1"/>
  <c r="AR94" i="40" s="1"/>
  <c r="AW93" i="40"/>
  <c r="AM93" i="40"/>
  <c r="AL93" i="40"/>
  <c r="AV93" i="40" s="1"/>
  <c r="AE93" i="40"/>
  <c r="AT93" i="40" s="1"/>
  <c r="Y93" i="40"/>
  <c r="AQ93" i="40" s="1"/>
  <c r="R93" i="40"/>
  <c r="V93" i="40" s="1"/>
  <c r="AM92" i="40"/>
  <c r="AW92" i="40" s="1"/>
  <c r="AL92" i="40"/>
  <c r="AE92" i="40"/>
  <c r="AA92" i="40"/>
  <c r="Y92" i="40"/>
  <c r="AQ92" i="40" s="1"/>
  <c r="R92" i="40"/>
  <c r="V92" i="40" s="1"/>
  <c r="AK91" i="40"/>
  <c r="AJ91" i="40"/>
  <c r="AI91" i="40"/>
  <c r="AH91" i="40"/>
  <c r="AG91" i="40"/>
  <c r="AD91" i="40"/>
  <c r="AC91" i="40"/>
  <c r="X91" i="40"/>
  <c r="W91" i="40"/>
  <c r="U91" i="40"/>
  <c r="T91" i="40"/>
  <c r="S91" i="40"/>
  <c r="AM90" i="40"/>
  <c r="AW90" i="40" s="1"/>
  <c r="AL90" i="40"/>
  <c r="AE90" i="40"/>
  <c r="AT90" i="40" s="1"/>
  <c r="Y90" i="40"/>
  <c r="R90" i="40"/>
  <c r="V90" i="40" s="1"/>
  <c r="AP90" i="40" s="1"/>
  <c r="AM89" i="40"/>
  <c r="AW89" i="40" s="1"/>
  <c r="AL89" i="40"/>
  <c r="AN89" i="40" s="1"/>
  <c r="AU89" i="40" s="1"/>
  <c r="AE89" i="40"/>
  <c r="AE91" i="40" s="1"/>
  <c r="AA89" i="40"/>
  <c r="Y89" i="40"/>
  <c r="AQ89" i="40" s="1"/>
  <c r="R89" i="40"/>
  <c r="V89" i="40" s="1"/>
  <c r="AB89" i="40" s="1"/>
  <c r="AK88" i="40"/>
  <c r="AJ88" i="40"/>
  <c r="AI88" i="40"/>
  <c r="AH88" i="40"/>
  <c r="AG88" i="40"/>
  <c r="AD88" i="40"/>
  <c r="AC88" i="40"/>
  <c r="X88" i="40"/>
  <c r="W88" i="40"/>
  <c r="U88" i="40"/>
  <c r="T88" i="40"/>
  <c r="S88" i="40"/>
  <c r="AW87" i="40"/>
  <c r="AM87" i="40"/>
  <c r="AL87" i="40"/>
  <c r="AN87" i="40" s="1"/>
  <c r="AU87" i="40" s="1"/>
  <c r="AE87" i="40"/>
  <c r="AT87" i="40" s="1"/>
  <c r="AA87" i="40"/>
  <c r="AR87" i="40" s="1"/>
  <c r="Y87" i="40"/>
  <c r="AQ87" i="40" s="1"/>
  <c r="R87" i="40"/>
  <c r="V87" i="40" s="1"/>
  <c r="AB87" i="40" s="1"/>
  <c r="AS87" i="40" s="1"/>
  <c r="AT86" i="40"/>
  <c r="AP86" i="40"/>
  <c r="AM86" i="40"/>
  <c r="AW86" i="40" s="1"/>
  <c r="AL86" i="40"/>
  <c r="AE86" i="40"/>
  <c r="Y86" i="40"/>
  <c r="AQ86" i="40" s="1"/>
  <c r="R86" i="40"/>
  <c r="V86" i="40" s="1"/>
  <c r="AW85" i="40"/>
  <c r="AM85" i="40"/>
  <c r="AL85" i="40"/>
  <c r="AN85" i="40" s="1"/>
  <c r="AU85" i="40" s="1"/>
  <c r="AE85" i="40"/>
  <c r="AT85" i="40" s="1"/>
  <c r="AA85" i="40"/>
  <c r="AR85" i="40" s="1"/>
  <c r="Y85" i="40"/>
  <c r="AQ85" i="40" s="1"/>
  <c r="R85" i="40"/>
  <c r="V85" i="40" s="1"/>
  <c r="AB85" i="40" s="1"/>
  <c r="AS85" i="40" s="1"/>
  <c r="AW84" i="40"/>
  <c r="AV84" i="40"/>
  <c r="AT84" i="40"/>
  <c r="AM84" i="40"/>
  <c r="AL84" i="40"/>
  <c r="AN84" i="40" s="1"/>
  <c r="AU84" i="40" s="1"/>
  <c r="AE84" i="40"/>
  <c r="AA84" i="40"/>
  <c r="AR84" i="40" s="1"/>
  <c r="Y84" i="40"/>
  <c r="AQ84" i="40" s="1"/>
  <c r="R84" i="40"/>
  <c r="V84" i="40" s="1"/>
  <c r="AB84" i="40" s="1"/>
  <c r="AS84" i="40" s="1"/>
  <c r="AT83" i="40"/>
  <c r="AM83" i="40"/>
  <c r="AW83" i="40" s="1"/>
  <c r="AL83" i="40"/>
  <c r="AN83" i="40" s="1"/>
  <c r="AU83" i="40" s="1"/>
  <c r="AE83" i="40"/>
  <c r="Y83" i="40"/>
  <c r="AQ83" i="40" s="1"/>
  <c r="R83" i="40"/>
  <c r="V83" i="40" s="1"/>
  <c r="AB83" i="40" s="1"/>
  <c r="AS83" i="40" s="1"/>
  <c r="AW82" i="40"/>
  <c r="AT82" i="40"/>
  <c r="AM82" i="40"/>
  <c r="AL82" i="40"/>
  <c r="AN82" i="40" s="1"/>
  <c r="AE82" i="40"/>
  <c r="AA82" i="40"/>
  <c r="Y82" i="40"/>
  <c r="R82" i="40"/>
  <c r="V82" i="40" s="1"/>
  <c r="AB82" i="40" s="1"/>
  <c r="AS82" i="40" s="1"/>
  <c r="AK81" i="40"/>
  <c r="AJ81" i="40"/>
  <c r="AI81" i="40"/>
  <c r="AH81" i="40"/>
  <c r="AG81" i="40"/>
  <c r="AD81" i="40"/>
  <c r="AC81" i="40"/>
  <c r="X81" i="40"/>
  <c r="W81" i="40"/>
  <c r="U81" i="40"/>
  <c r="T81" i="40"/>
  <c r="S81" i="40"/>
  <c r="AM80" i="40"/>
  <c r="AW80" i="40" s="1"/>
  <c r="AL80" i="40"/>
  <c r="AE80" i="40"/>
  <c r="AT80" i="40" s="1"/>
  <c r="Y80" i="40"/>
  <c r="AQ80" i="40" s="1"/>
  <c r="R80" i="40"/>
  <c r="V80" i="40" s="1"/>
  <c r="AW79" i="40"/>
  <c r="AT79" i="40"/>
  <c r="AN79" i="40"/>
  <c r="AU79" i="40" s="1"/>
  <c r="AM79" i="40"/>
  <c r="AL79" i="40"/>
  <c r="AV79" i="40" s="1"/>
  <c r="AE79" i="40"/>
  <c r="Y79" i="40"/>
  <c r="AQ79" i="40" s="1"/>
  <c r="R79" i="40"/>
  <c r="V79" i="40" s="1"/>
  <c r="AW78" i="40"/>
  <c r="AM78" i="40"/>
  <c r="AL78" i="40"/>
  <c r="AV78" i="40" s="1"/>
  <c r="AE78" i="40"/>
  <c r="AT78" i="40" s="1"/>
  <c r="Y78" i="40"/>
  <c r="AQ78" i="40" s="1"/>
  <c r="R78" i="40"/>
  <c r="V78" i="40" s="1"/>
  <c r="AT77" i="40"/>
  <c r="AM77" i="40"/>
  <c r="AW77" i="40" s="1"/>
  <c r="AL77" i="40"/>
  <c r="AE77" i="40"/>
  <c r="Y77" i="40"/>
  <c r="AQ77" i="40" s="1"/>
  <c r="R77" i="40"/>
  <c r="V77" i="40" s="1"/>
  <c r="AN76" i="40"/>
  <c r="AU76" i="40" s="1"/>
  <c r="AM76" i="40"/>
  <c r="AW76" i="40" s="1"/>
  <c r="AL76" i="40"/>
  <c r="AV76" i="40" s="1"/>
  <c r="AE76" i="40"/>
  <c r="AT76" i="40" s="1"/>
  <c r="Y76" i="40"/>
  <c r="AQ76" i="40" s="1"/>
  <c r="R76" i="40"/>
  <c r="V76" i="40" s="1"/>
  <c r="AW75" i="40"/>
  <c r="AT75" i="40"/>
  <c r="AM75" i="40"/>
  <c r="AL75" i="40"/>
  <c r="AN75" i="40" s="1"/>
  <c r="AE75" i="40"/>
  <c r="Y75" i="40"/>
  <c r="R75" i="40"/>
  <c r="V75" i="40" s="1"/>
  <c r="AK74" i="40"/>
  <c r="AJ74" i="40"/>
  <c r="AI74" i="40"/>
  <c r="AH74" i="40"/>
  <c r="AG74" i="40"/>
  <c r="AD74" i="40"/>
  <c r="AC74" i="40"/>
  <c r="X74" i="40"/>
  <c r="W74" i="40"/>
  <c r="U74" i="40"/>
  <c r="T74" i="40"/>
  <c r="S74" i="40"/>
  <c r="AM73" i="40"/>
  <c r="AW73" i="40" s="1"/>
  <c r="AL73" i="40"/>
  <c r="AE73" i="40"/>
  <c r="AT73" i="40" s="1"/>
  <c r="Y73" i="40"/>
  <c r="AQ73" i="40" s="1"/>
  <c r="R73" i="40"/>
  <c r="V73" i="40" s="1"/>
  <c r="AM72" i="40"/>
  <c r="AW72" i="40" s="1"/>
  <c r="AL72" i="40"/>
  <c r="AE72" i="40"/>
  <c r="AT72" i="40" s="1"/>
  <c r="Y72" i="40"/>
  <c r="AQ72" i="40" s="1"/>
  <c r="R72" i="40"/>
  <c r="V72" i="40" s="1"/>
  <c r="AA72" i="40" s="1"/>
  <c r="AR72" i="40" s="1"/>
  <c r="AW71" i="40"/>
  <c r="AN71" i="40"/>
  <c r="AU71" i="40" s="1"/>
  <c r="AM71" i="40"/>
  <c r="AL71" i="40"/>
  <c r="AV71" i="40" s="1"/>
  <c r="AE71" i="40"/>
  <c r="AT71" i="40" s="1"/>
  <c r="Y71" i="40"/>
  <c r="AQ71" i="40" s="1"/>
  <c r="R71" i="40"/>
  <c r="V71" i="40" s="1"/>
  <c r="AW70" i="40"/>
  <c r="AM70" i="40"/>
  <c r="AL70" i="40"/>
  <c r="AV70" i="40" s="1"/>
  <c r="AE70" i="40"/>
  <c r="AT70" i="40" s="1"/>
  <c r="AA70" i="40"/>
  <c r="AR70" i="40" s="1"/>
  <c r="Y70" i="40"/>
  <c r="AQ70" i="40" s="1"/>
  <c r="R70" i="40"/>
  <c r="V70" i="40" s="1"/>
  <c r="AM69" i="40"/>
  <c r="AW69" i="40" s="1"/>
  <c r="AL69" i="40"/>
  <c r="AE69" i="40"/>
  <c r="AT69" i="40" s="1"/>
  <c r="Y69" i="40"/>
  <c r="AQ69" i="40" s="1"/>
  <c r="R69" i="40"/>
  <c r="V69" i="40" s="1"/>
  <c r="AM68" i="40"/>
  <c r="AL68" i="40"/>
  <c r="AE68" i="40"/>
  <c r="Y68" i="40"/>
  <c r="AQ68" i="40" s="1"/>
  <c r="R68" i="40"/>
  <c r="V68" i="40" s="1"/>
  <c r="AA68" i="40" s="1"/>
  <c r="AK67" i="40"/>
  <c r="AJ67" i="40"/>
  <c r="AI67" i="40"/>
  <c r="AH67" i="40"/>
  <c r="AG67" i="40"/>
  <c r="AD67" i="40"/>
  <c r="AC67" i="40"/>
  <c r="Y67" i="40"/>
  <c r="X67" i="40"/>
  <c r="W67" i="40"/>
  <c r="U67" i="40"/>
  <c r="T67" i="40"/>
  <c r="S67" i="40"/>
  <c r="AW66" i="40"/>
  <c r="AM66" i="40"/>
  <c r="AL66" i="40"/>
  <c r="AN66" i="40" s="1"/>
  <c r="AU66" i="40" s="1"/>
  <c r="AE66" i="40"/>
  <c r="AT66" i="40" s="1"/>
  <c r="AA66" i="40"/>
  <c r="AR66" i="40" s="1"/>
  <c r="Z66" i="40"/>
  <c r="Y66" i="40"/>
  <c r="AQ66" i="40" s="1"/>
  <c r="R66" i="40"/>
  <c r="V66" i="40" s="1"/>
  <c r="AB66" i="40" s="1"/>
  <c r="AS66" i="40" s="1"/>
  <c r="AM65" i="40"/>
  <c r="AW65" i="40" s="1"/>
  <c r="AL65" i="40"/>
  <c r="AN65" i="40" s="1"/>
  <c r="AU65" i="40" s="1"/>
  <c r="AE65" i="40"/>
  <c r="AT65" i="40" s="1"/>
  <c r="Y65" i="40"/>
  <c r="AQ65" i="40" s="1"/>
  <c r="R65" i="40"/>
  <c r="V65" i="40" s="1"/>
  <c r="AW64" i="40"/>
  <c r="AM64" i="40"/>
  <c r="AL64" i="40"/>
  <c r="AN64" i="40" s="1"/>
  <c r="AU64" i="40" s="1"/>
  <c r="AE64" i="40"/>
  <c r="AT64" i="40" s="1"/>
  <c r="AA64" i="40"/>
  <c r="AR64" i="40" s="1"/>
  <c r="Z64" i="40"/>
  <c r="Y64" i="40"/>
  <c r="AQ64" i="40" s="1"/>
  <c r="R64" i="40"/>
  <c r="V64" i="40" s="1"/>
  <c r="AB64" i="40" s="1"/>
  <c r="AS64" i="40" s="1"/>
  <c r="AP63" i="40"/>
  <c r="AM63" i="40"/>
  <c r="AW63" i="40" s="1"/>
  <c r="AL63" i="40"/>
  <c r="AE63" i="40"/>
  <c r="AT63" i="40" s="1"/>
  <c r="Y63" i="40"/>
  <c r="AQ63" i="40" s="1"/>
  <c r="R63" i="40"/>
  <c r="V63" i="40" s="1"/>
  <c r="AM62" i="40"/>
  <c r="AW62" i="40" s="1"/>
  <c r="AL62" i="40"/>
  <c r="AN62" i="40" s="1"/>
  <c r="AU62" i="40" s="1"/>
  <c r="AE62" i="40"/>
  <c r="AT62" i="40" s="1"/>
  <c r="AA62" i="40"/>
  <c r="AR62" i="40" s="1"/>
  <c r="Y62" i="40"/>
  <c r="AQ62" i="40" s="1"/>
  <c r="R62" i="40"/>
  <c r="V62" i="40" s="1"/>
  <c r="AB62" i="40" s="1"/>
  <c r="AS62" i="40" s="1"/>
  <c r="AP61" i="40"/>
  <c r="AM61" i="40"/>
  <c r="AL61" i="40"/>
  <c r="AE61" i="40"/>
  <c r="Y61" i="40"/>
  <c r="AQ61" i="40" s="1"/>
  <c r="AQ67" i="40" s="1"/>
  <c r="R61" i="40"/>
  <c r="V61" i="40" s="1"/>
  <c r="AK60" i="40"/>
  <c r="AJ60" i="40"/>
  <c r="AI60" i="40"/>
  <c r="AH60" i="40"/>
  <c r="AG60" i="40"/>
  <c r="AD60" i="40"/>
  <c r="AC60" i="40"/>
  <c r="X60" i="40"/>
  <c r="W60" i="40"/>
  <c r="U60" i="40"/>
  <c r="T60" i="40"/>
  <c r="S60" i="40"/>
  <c r="AT59" i="40"/>
  <c r="AM59" i="40"/>
  <c r="AW59" i="40" s="1"/>
  <c r="AL59" i="40"/>
  <c r="AN59" i="40" s="1"/>
  <c r="AU59" i="40" s="1"/>
  <c r="AE59" i="40"/>
  <c r="Y59" i="40"/>
  <c r="AQ59" i="40" s="1"/>
  <c r="R59" i="40"/>
  <c r="V59" i="40" s="1"/>
  <c r="AB59" i="40" s="1"/>
  <c r="AS59" i="40" s="1"/>
  <c r="AW58" i="40"/>
  <c r="AT58" i="40"/>
  <c r="AM58" i="40"/>
  <c r="AL58" i="40"/>
  <c r="AN58" i="40" s="1"/>
  <c r="AU58" i="40" s="1"/>
  <c r="AE58" i="40"/>
  <c r="AA58" i="40"/>
  <c r="AR58" i="40" s="1"/>
  <c r="Z58" i="40"/>
  <c r="AF58" i="40" s="1"/>
  <c r="AO58" i="40" s="1"/>
  <c r="Y58" i="40"/>
  <c r="AQ58" i="40" s="1"/>
  <c r="R58" i="40"/>
  <c r="V58" i="40" s="1"/>
  <c r="AB58" i="40" s="1"/>
  <c r="AS58" i="40" s="1"/>
  <c r="AW57" i="40"/>
  <c r="AV57" i="40"/>
  <c r="AT57" i="40"/>
  <c r="AP57" i="40"/>
  <c r="AM57" i="40"/>
  <c r="AL57" i="40"/>
  <c r="AN57" i="40" s="1"/>
  <c r="AU57" i="40" s="1"/>
  <c r="AE57" i="40"/>
  <c r="Y57" i="40"/>
  <c r="AQ57" i="40" s="1"/>
  <c r="R57" i="40"/>
  <c r="V57" i="40" s="1"/>
  <c r="AM56" i="40"/>
  <c r="AW56" i="40" s="1"/>
  <c r="AL56" i="40"/>
  <c r="AE56" i="40"/>
  <c r="AT56" i="40" s="1"/>
  <c r="Y56" i="40"/>
  <c r="R56" i="40"/>
  <c r="AT55" i="40"/>
  <c r="AM55" i="40"/>
  <c r="AL55" i="40"/>
  <c r="AN55" i="40" s="1"/>
  <c r="AE55" i="40"/>
  <c r="Y55" i="40"/>
  <c r="R55" i="40"/>
  <c r="V55" i="40" s="1"/>
  <c r="AB55" i="40" s="1"/>
  <c r="AS55" i="40" s="1"/>
  <c r="AK54" i="40"/>
  <c r="AJ54" i="40"/>
  <c r="AI54" i="40"/>
  <c r="AH54" i="40"/>
  <c r="AG54" i="40"/>
  <c r="AD54" i="40"/>
  <c r="AC54" i="40"/>
  <c r="AB54" i="40"/>
  <c r="X54" i="40"/>
  <c r="W54" i="40"/>
  <c r="U54" i="40"/>
  <c r="T54" i="40"/>
  <c r="S54" i="40"/>
  <c r="AV53" i="40"/>
  <c r="AM53" i="40"/>
  <c r="AL53" i="40"/>
  <c r="AL175" i="40" s="1"/>
  <c r="AE53" i="40"/>
  <c r="Y53" i="40"/>
  <c r="V53" i="40"/>
  <c r="AB53" i="40" s="1"/>
  <c r="R53" i="40"/>
  <c r="R175" i="40" s="1"/>
  <c r="AK52" i="40"/>
  <c r="AJ52" i="40"/>
  <c r="AI52" i="40"/>
  <c r="AH52" i="40"/>
  <c r="AG52" i="40"/>
  <c r="AD52" i="40"/>
  <c r="AC52" i="40"/>
  <c r="X52" i="40"/>
  <c r="W52" i="40"/>
  <c r="U52" i="40"/>
  <c r="T52" i="40"/>
  <c r="S52" i="40"/>
  <c r="AV51" i="40"/>
  <c r="AQ51" i="40"/>
  <c r="AM51" i="40"/>
  <c r="AW51" i="40" s="1"/>
  <c r="AL51" i="40"/>
  <c r="AE51" i="40"/>
  <c r="AT51" i="40" s="1"/>
  <c r="Y51" i="40"/>
  <c r="R51" i="40"/>
  <c r="V51" i="40" s="1"/>
  <c r="AV50" i="40"/>
  <c r="AM50" i="40"/>
  <c r="AW50" i="40" s="1"/>
  <c r="AL50" i="40"/>
  <c r="AE50" i="40"/>
  <c r="AT50" i="40" s="1"/>
  <c r="Y50" i="40"/>
  <c r="AQ50" i="40" s="1"/>
  <c r="V50" i="40"/>
  <c r="R50" i="40"/>
  <c r="AQ49" i="40"/>
  <c r="AM49" i="40"/>
  <c r="AW49" i="40" s="1"/>
  <c r="AL49" i="40"/>
  <c r="AV49" i="40" s="1"/>
  <c r="AE49" i="40"/>
  <c r="AT49" i="40" s="1"/>
  <c r="Y49" i="40"/>
  <c r="R49" i="40"/>
  <c r="V49" i="40" s="1"/>
  <c r="AV48" i="40"/>
  <c r="AQ48" i="40"/>
  <c r="AM48" i="40"/>
  <c r="AW48" i="40" s="1"/>
  <c r="AL48" i="40"/>
  <c r="AE48" i="40"/>
  <c r="AT48" i="40" s="1"/>
  <c r="Y48" i="40"/>
  <c r="R48" i="40"/>
  <c r="V48" i="40" s="1"/>
  <c r="AV47" i="40"/>
  <c r="AM47" i="40"/>
  <c r="AW47" i="40" s="1"/>
  <c r="AL47" i="40"/>
  <c r="AE47" i="40"/>
  <c r="AT47" i="40" s="1"/>
  <c r="Y47" i="40"/>
  <c r="AQ47" i="40" s="1"/>
  <c r="V47" i="40"/>
  <c r="R47" i="40"/>
  <c r="AQ46" i="40"/>
  <c r="AM46" i="40"/>
  <c r="AW46" i="40" s="1"/>
  <c r="AL46" i="40"/>
  <c r="AE46" i="40"/>
  <c r="AT46" i="40" s="1"/>
  <c r="AT52" i="40" s="1"/>
  <c r="Y46" i="40"/>
  <c r="R46" i="40"/>
  <c r="AK45" i="40"/>
  <c r="AJ45" i="40"/>
  <c r="AI45" i="40"/>
  <c r="AH45" i="40"/>
  <c r="AG45" i="40"/>
  <c r="AD45" i="40"/>
  <c r="AC45" i="40"/>
  <c r="X45" i="40"/>
  <c r="W45" i="40"/>
  <c r="U45" i="40"/>
  <c r="T45" i="40"/>
  <c r="S45" i="40"/>
  <c r="AV44" i="40"/>
  <c r="AM44" i="40"/>
  <c r="AW44" i="40" s="1"/>
  <c r="AL44" i="40"/>
  <c r="AE44" i="40"/>
  <c r="AT44" i="40" s="1"/>
  <c r="Y44" i="40"/>
  <c r="AQ44" i="40" s="1"/>
  <c r="R44" i="40"/>
  <c r="V44" i="40" s="1"/>
  <c r="AB44" i="40" s="1"/>
  <c r="AS44" i="40" s="1"/>
  <c r="AM43" i="40"/>
  <c r="AW43" i="40" s="1"/>
  <c r="AL43" i="40"/>
  <c r="AV43" i="40" s="1"/>
  <c r="AE43" i="40"/>
  <c r="AT43" i="40" s="1"/>
  <c r="Y43" i="40"/>
  <c r="AQ43" i="40" s="1"/>
  <c r="R43" i="40"/>
  <c r="V43" i="40" s="1"/>
  <c r="AB43" i="40" s="1"/>
  <c r="AS43" i="40" s="1"/>
  <c r="AM42" i="40"/>
  <c r="AW42" i="40" s="1"/>
  <c r="AL42" i="40"/>
  <c r="AV42" i="40" s="1"/>
  <c r="AE42" i="40"/>
  <c r="AT42" i="40" s="1"/>
  <c r="Y42" i="40"/>
  <c r="AQ42" i="40" s="1"/>
  <c r="R42" i="40"/>
  <c r="V42" i="40" s="1"/>
  <c r="AB42" i="40" s="1"/>
  <c r="AS42" i="40" s="1"/>
  <c r="AV41" i="40"/>
  <c r="AM41" i="40"/>
  <c r="AW41" i="40" s="1"/>
  <c r="AL41" i="40"/>
  <c r="AE41" i="40"/>
  <c r="AT41" i="40" s="1"/>
  <c r="Y41" i="40"/>
  <c r="AQ41" i="40" s="1"/>
  <c r="R41" i="40"/>
  <c r="V41" i="40" s="1"/>
  <c r="AB41" i="40" s="1"/>
  <c r="AS41" i="40" s="1"/>
  <c r="AM40" i="40"/>
  <c r="AW40" i="40" s="1"/>
  <c r="AL40" i="40"/>
  <c r="AV40" i="40" s="1"/>
  <c r="AV45" i="40" s="1"/>
  <c r="AE40" i="40"/>
  <c r="AT40" i="40" s="1"/>
  <c r="Y40" i="40"/>
  <c r="Y45" i="40" s="1"/>
  <c r="R40" i="40"/>
  <c r="V40" i="40" s="1"/>
  <c r="AB40" i="40" s="1"/>
  <c r="AK39" i="40"/>
  <c r="AJ39" i="40"/>
  <c r="AI39" i="40"/>
  <c r="AH39" i="40"/>
  <c r="AG39" i="40"/>
  <c r="AD39" i="40"/>
  <c r="AC39" i="40"/>
  <c r="X39" i="40"/>
  <c r="W39" i="40"/>
  <c r="U39" i="40"/>
  <c r="T39" i="40"/>
  <c r="S39" i="40"/>
  <c r="AV38" i="40"/>
  <c r="AQ38" i="40"/>
  <c r="AM38" i="40"/>
  <c r="AW38" i="40" s="1"/>
  <c r="AL38" i="40"/>
  <c r="AE38" i="40"/>
  <c r="AT38" i="40" s="1"/>
  <c r="Y38" i="40"/>
  <c r="R38" i="40"/>
  <c r="V38" i="40" s="1"/>
  <c r="AM37" i="40"/>
  <c r="AW37" i="40" s="1"/>
  <c r="AL37" i="40"/>
  <c r="AV37" i="40" s="1"/>
  <c r="AE37" i="40"/>
  <c r="AT37" i="40" s="1"/>
  <c r="Y37" i="40"/>
  <c r="AQ37" i="40" s="1"/>
  <c r="R37" i="40"/>
  <c r="V37" i="40" s="1"/>
  <c r="AQ36" i="40"/>
  <c r="AM36" i="40"/>
  <c r="AL36" i="40"/>
  <c r="AV36" i="40" s="1"/>
  <c r="AE36" i="40"/>
  <c r="AT36" i="40" s="1"/>
  <c r="Y36" i="40"/>
  <c r="R36" i="40"/>
  <c r="V36" i="40" s="1"/>
  <c r="AV35" i="40"/>
  <c r="AQ35" i="40"/>
  <c r="AM35" i="40"/>
  <c r="AW35" i="40" s="1"/>
  <c r="AL35" i="40"/>
  <c r="AE35" i="40"/>
  <c r="AT35" i="40" s="1"/>
  <c r="Y35" i="40"/>
  <c r="V35" i="40"/>
  <c r="R35" i="40"/>
  <c r="AM34" i="40"/>
  <c r="AL34" i="40"/>
  <c r="AV34" i="40" s="1"/>
  <c r="AE34" i="40"/>
  <c r="AE39" i="40" s="1"/>
  <c r="Y34" i="40"/>
  <c r="AQ34" i="40" s="1"/>
  <c r="R34" i="40"/>
  <c r="V34" i="40" s="1"/>
  <c r="AK33" i="40"/>
  <c r="AJ33" i="40"/>
  <c r="AI33" i="40"/>
  <c r="AH33" i="40"/>
  <c r="AG33" i="40"/>
  <c r="AD33" i="40"/>
  <c r="AC33" i="40"/>
  <c r="X33" i="40"/>
  <c r="W33" i="40"/>
  <c r="U33" i="40"/>
  <c r="T33" i="40"/>
  <c r="S33" i="40"/>
  <c r="AV32" i="40"/>
  <c r="AM32" i="40"/>
  <c r="AW32" i="40" s="1"/>
  <c r="AL32" i="40"/>
  <c r="AE32" i="40"/>
  <c r="AT32" i="40" s="1"/>
  <c r="Y32" i="40"/>
  <c r="AQ32" i="40" s="1"/>
  <c r="V32" i="40"/>
  <c r="AB32" i="40" s="1"/>
  <c r="AS32" i="40" s="1"/>
  <c r="R32" i="40"/>
  <c r="AM31" i="40"/>
  <c r="AL31" i="40"/>
  <c r="AV31" i="40" s="1"/>
  <c r="AE31" i="40"/>
  <c r="AB31" i="40"/>
  <c r="Y31" i="40"/>
  <c r="Y174" i="40" s="1"/>
  <c r="R31" i="40"/>
  <c r="V31" i="40" s="1"/>
  <c r="AM30" i="40"/>
  <c r="AW30" i="40" s="1"/>
  <c r="AL30" i="40"/>
  <c r="AV30" i="40" s="1"/>
  <c r="AE30" i="40"/>
  <c r="AT30" i="40" s="1"/>
  <c r="Y30" i="40"/>
  <c r="AQ30" i="40" s="1"/>
  <c r="R30" i="40"/>
  <c r="V30" i="40" s="1"/>
  <c r="AB30" i="40" s="1"/>
  <c r="AS30" i="40" s="1"/>
  <c r="AV29" i="40"/>
  <c r="AV171" i="40" s="1"/>
  <c r="AM29" i="40"/>
  <c r="AL29" i="40"/>
  <c r="AL171" i="40" s="1"/>
  <c r="AE29" i="40"/>
  <c r="Y29" i="40"/>
  <c r="Y171" i="40" s="1"/>
  <c r="V29" i="40"/>
  <c r="AB29" i="40" s="1"/>
  <c r="R29" i="40"/>
  <c r="R171" i="40" s="1"/>
  <c r="AM28" i="40"/>
  <c r="AW28" i="40" s="1"/>
  <c r="AL28" i="40"/>
  <c r="AV28" i="40" s="1"/>
  <c r="AE28" i="40"/>
  <c r="AT28" i="40" s="1"/>
  <c r="AB28" i="40"/>
  <c r="AS28" i="40" s="1"/>
  <c r="Y28" i="40"/>
  <c r="AQ28" i="40" s="1"/>
  <c r="V28" i="40"/>
  <c r="R28" i="40"/>
  <c r="AM27" i="40"/>
  <c r="AL27" i="40"/>
  <c r="AV27" i="40" s="1"/>
  <c r="AE27" i="40"/>
  <c r="AE33" i="40" s="1"/>
  <c r="Y27" i="40"/>
  <c r="R27" i="40"/>
  <c r="AK26" i="40"/>
  <c r="AJ26" i="40"/>
  <c r="AI26" i="40"/>
  <c r="AH26" i="40"/>
  <c r="AG26" i="40"/>
  <c r="AD26" i="40"/>
  <c r="AC26" i="40"/>
  <c r="X26" i="40"/>
  <c r="W26" i="40"/>
  <c r="U26" i="40"/>
  <c r="T26" i="40"/>
  <c r="S26" i="40"/>
  <c r="AQ25" i="40"/>
  <c r="AM25" i="40"/>
  <c r="AM26" i="40" s="1"/>
  <c r="AL25" i="40"/>
  <c r="AE25" i="40"/>
  <c r="AE26" i="40" s="1"/>
  <c r="Y25" i="40"/>
  <c r="R25" i="40"/>
  <c r="V25" i="40" s="1"/>
  <c r="AK24" i="40"/>
  <c r="AJ24" i="40"/>
  <c r="AI24" i="40"/>
  <c r="AH24" i="40"/>
  <c r="AG24" i="40"/>
  <c r="AD24" i="40"/>
  <c r="AC24" i="40"/>
  <c r="X24" i="40"/>
  <c r="W24" i="40"/>
  <c r="U24" i="40"/>
  <c r="T24" i="40"/>
  <c r="S24" i="40"/>
  <c r="AM23" i="40"/>
  <c r="AW23" i="40" s="1"/>
  <c r="AL23" i="40"/>
  <c r="AV23" i="40" s="1"/>
  <c r="AE23" i="40"/>
  <c r="AT23" i="40" s="1"/>
  <c r="AB23" i="40"/>
  <c r="AS23" i="40" s="1"/>
  <c r="Y23" i="40"/>
  <c r="AQ23" i="40" s="1"/>
  <c r="V23" i="40"/>
  <c r="R23" i="40"/>
  <c r="AM22" i="40"/>
  <c r="AW22" i="40" s="1"/>
  <c r="AW24" i="40" s="1"/>
  <c r="AL22" i="40"/>
  <c r="AE22" i="40"/>
  <c r="Y22" i="40"/>
  <c r="R22" i="40"/>
  <c r="R24" i="40" s="1"/>
  <c r="AK21" i="40"/>
  <c r="AJ21" i="40"/>
  <c r="AI21" i="40"/>
  <c r="AH21" i="40"/>
  <c r="AG21" i="40"/>
  <c r="AD21" i="40"/>
  <c r="AC21" i="40"/>
  <c r="X21" i="40"/>
  <c r="W21" i="40"/>
  <c r="U21" i="40"/>
  <c r="T21" i="40"/>
  <c r="S21" i="40"/>
  <c r="AQ20" i="40"/>
  <c r="AM20" i="40"/>
  <c r="AL20" i="40"/>
  <c r="AE20" i="40"/>
  <c r="AT20" i="40" s="1"/>
  <c r="Y20" i="40"/>
  <c r="R20" i="40"/>
  <c r="V20" i="40" s="1"/>
  <c r="AV19" i="40"/>
  <c r="AM19" i="40"/>
  <c r="AW19" i="40" s="1"/>
  <c r="AL19" i="40"/>
  <c r="AN19" i="40" s="1"/>
  <c r="AU19" i="40" s="1"/>
  <c r="AE19" i="40"/>
  <c r="AT19" i="40" s="1"/>
  <c r="AT21" i="40" s="1"/>
  <c r="Y19" i="40"/>
  <c r="Y21" i="40" s="1"/>
  <c r="V19" i="40"/>
  <c r="R19" i="40"/>
  <c r="AK18" i="40"/>
  <c r="AJ18" i="40"/>
  <c r="AI18" i="40"/>
  <c r="AH18" i="40"/>
  <c r="AG18" i="40"/>
  <c r="AD18" i="40"/>
  <c r="AC18" i="40"/>
  <c r="X18" i="40"/>
  <c r="W18" i="40"/>
  <c r="U18" i="40"/>
  <c r="T18" i="40"/>
  <c r="S18" i="40"/>
  <c r="AM17" i="40"/>
  <c r="AW17" i="40" s="1"/>
  <c r="AL17" i="40"/>
  <c r="AE17" i="40"/>
  <c r="AT17" i="40" s="1"/>
  <c r="AA17" i="40"/>
  <c r="AR17" i="40" s="1"/>
  <c r="Y17" i="40"/>
  <c r="AQ17" i="40" s="1"/>
  <c r="R17" i="40"/>
  <c r="V17" i="40" s="1"/>
  <c r="AB17" i="40" s="1"/>
  <c r="AS17" i="40" s="1"/>
  <c r="AM16" i="40"/>
  <c r="AW16" i="40" s="1"/>
  <c r="AL16" i="40"/>
  <c r="AN16" i="40" s="1"/>
  <c r="AE16" i="40"/>
  <c r="AT16" i="40" s="1"/>
  <c r="Y16" i="40"/>
  <c r="AQ16" i="40" s="1"/>
  <c r="AQ18" i="40" s="1"/>
  <c r="R16" i="40"/>
  <c r="R18" i="40" s="1"/>
  <c r="AK15" i="40"/>
  <c r="AJ15" i="40"/>
  <c r="AI15" i="40"/>
  <c r="AH15" i="40"/>
  <c r="AG15" i="40"/>
  <c r="AD15" i="40"/>
  <c r="AC15" i="40"/>
  <c r="X15" i="40"/>
  <c r="W15" i="40"/>
  <c r="U15" i="40"/>
  <c r="T15" i="40"/>
  <c r="S15" i="40"/>
  <c r="AT14" i="40"/>
  <c r="AM14" i="40"/>
  <c r="AN14" i="40" s="1"/>
  <c r="AL14" i="40"/>
  <c r="AE14" i="40"/>
  <c r="Y14" i="40"/>
  <c r="R14" i="40"/>
  <c r="AT13" i="40"/>
  <c r="AM13" i="40"/>
  <c r="AW13" i="40" s="1"/>
  <c r="AL13" i="40"/>
  <c r="AV13" i="40" s="1"/>
  <c r="AE13" i="40"/>
  <c r="Y13" i="40"/>
  <c r="AQ13" i="40" s="1"/>
  <c r="R13" i="40"/>
  <c r="AM12" i="40"/>
  <c r="AL12" i="40"/>
  <c r="AE12" i="40"/>
  <c r="AT12" i="40" s="1"/>
  <c r="Y12" i="40"/>
  <c r="R12" i="40"/>
  <c r="V12" i="40" s="1"/>
  <c r="AK135" i="39"/>
  <c r="AJ135" i="39"/>
  <c r="AI135" i="39"/>
  <c r="AH135" i="39"/>
  <c r="AG135" i="39"/>
  <c r="AD135" i="39"/>
  <c r="AC135" i="39"/>
  <c r="X135" i="39"/>
  <c r="W135" i="39"/>
  <c r="U135" i="39"/>
  <c r="T135" i="39"/>
  <c r="S135" i="39"/>
  <c r="Q135" i="39"/>
  <c r="P135" i="39"/>
  <c r="O135" i="39"/>
  <c r="N135" i="39"/>
  <c r="M135" i="39"/>
  <c r="L135" i="39"/>
  <c r="K135" i="39"/>
  <c r="J135" i="39"/>
  <c r="I135" i="39"/>
  <c r="AK134" i="39"/>
  <c r="AJ134" i="39"/>
  <c r="AI134" i="39"/>
  <c r="AH134" i="39"/>
  <c r="AG134" i="39"/>
  <c r="AD134" i="39"/>
  <c r="AC134" i="39"/>
  <c r="X134" i="39"/>
  <c r="W134" i="39"/>
  <c r="U134" i="39"/>
  <c r="T134" i="39"/>
  <c r="S134" i="39"/>
  <c r="Q134" i="39"/>
  <c r="P134" i="39"/>
  <c r="O134" i="39"/>
  <c r="N134" i="39"/>
  <c r="M134" i="39"/>
  <c r="L134" i="39"/>
  <c r="K134" i="39"/>
  <c r="J134" i="39"/>
  <c r="I134" i="39"/>
  <c r="AK133" i="39"/>
  <c r="AJ133" i="39"/>
  <c r="AI133" i="39"/>
  <c r="AH133" i="39"/>
  <c r="AG133" i="39"/>
  <c r="AD133" i="39"/>
  <c r="AC133" i="39"/>
  <c r="X133" i="39"/>
  <c r="W133" i="39"/>
  <c r="U133" i="39"/>
  <c r="T133" i="39"/>
  <c r="S133" i="39"/>
  <c r="Q133" i="39"/>
  <c r="P133" i="39"/>
  <c r="O133" i="39"/>
  <c r="N133" i="39"/>
  <c r="M133" i="39"/>
  <c r="L133" i="39"/>
  <c r="K133" i="39"/>
  <c r="J133" i="39"/>
  <c r="I133" i="39"/>
  <c r="AK132" i="39"/>
  <c r="AJ132" i="39"/>
  <c r="AI132" i="39"/>
  <c r="AH132" i="39"/>
  <c r="AG132" i="39"/>
  <c r="AD132" i="39"/>
  <c r="AC132" i="39"/>
  <c r="X132" i="39"/>
  <c r="W132" i="39"/>
  <c r="U132" i="39"/>
  <c r="T132" i="39"/>
  <c r="S132" i="39"/>
  <c r="Q132" i="39"/>
  <c r="P132" i="39"/>
  <c r="O132" i="39"/>
  <c r="N132" i="39"/>
  <c r="M132" i="39"/>
  <c r="L132" i="39"/>
  <c r="K132" i="39"/>
  <c r="J132" i="39"/>
  <c r="I132" i="39"/>
  <c r="AW131" i="39"/>
  <c r="AV131" i="39"/>
  <c r="AU131" i="39"/>
  <c r="AT131" i="39"/>
  <c r="AS131" i="39"/>
  <c r="AR131" i="39"/>
  <c r="AQ131" i="39"/>
  <c r="AP131" i="39"/>
  <c r="AO131" i="39"/>
  <c r="AN131" i="39"/>
  <c r="AM131" i="39"/>
  <c r="AL131" i="39"/>
  <c r="AK131" i="39"/>
  <c r="AJ131" i="39"/>
  <c r="AI131" i="39"/>
  <c r="AH131" i="39"/>
  <c r="AG131" i="39"/>
  <c r="AF131" i="39"/>
  <c r="AE131" i="39"/>
  <c r="AD131" i="39"/>
  <c r="AC131" i="39"/>
  <c r="AB131" i="39"/>
  <c r="AA131" i="39"/>
  <c r="Z131" i="39"/>
  <c r="Y131" i="39"/>
  <c r="X131" i="39"/>
  <c r="W131" i="39"/>
  <c r="V131" i="39"/>
  <c r="U131" i="39"/>
  <c r="T131" i="39"/>
  <c r="S131" i="39"/>
  <c r="R131" i="39"/>
  <c r="Q131" i="39"/>
  <c r="P131" i="39"/>
  <c r="O131" i="39"/>
  <c r="N131" i="39"/>
  <c r="M131" i="39"/>
  <c r="L131" i="39"/>
  <c r="K131" i="39"/>
  <c r="J131" i="39"/>
  <c r="I131" i="39"/>
  <c r="AW130" i="39"/>
  <c r="AV130" i="39"/>
  <c r="AU130" i="39"/>
  <c r="AT130" i="39"/>
  <c r="AS130" i="39"/>
  <c r="AR130" i="39"/>
  <c r="AQ130" i="39"/>
  <c r="AP130" i="39"/>
  <c r="AO130" i="39"/>
  <c r="AN130" i="39"/>
  <c r="AM130" i="39"/>
  <c r="AL130" i="39"/>
  <c r="AK130" i="39"/>
  <c r="AJ130" i="39"/>
  <c r="AI130" i="39"/>
  <c r="AH130" i="39"/>
  <c r="AG130" i="39"/>
  <c r="AF130" i="39"/>
  <c r="AE130" i="39"/>
  <c r="AD130" i="39"/>
  <c r="AC130" i="39"/>
  <c r="AB130" i="39"/>
  <c r="AA130" i="39"/>
  <c r="Z130" i="39"/>
  <c r="Y130" i="39"/>
  <c r="X130" i="39"/>
  <c r="W130" i="39"/>
  <c r="V130" i="39"/>
  <c r="U130" i="39"/>
  <c r="T130" i="39"/>
  <c r="S130" i="39"/>
  <c r="R130" i="39"/>
  <c r="Q130" i="39"/>
  <c r="P130" i="39"/>
  <c r="O130" i="39"/>
  <c r="N130" i="39"/>
  <c r="M130" i="39"/>
  <c r="L130" i="39"/>
  <c r="K130" i="39"/>
  <c r="J130" i="39"/>
  <c r="I130" i="39"/>
  <c r="AK129" i="39"/>
  <c r="AJ129" i="39"/>
  <c r="AI129" i="39"/>
  <c r="AH129" i="39"/>
  <c r="AG129" i="39"/>
  <c r="AD129" i="39"/>
  <c r="AC129" i="39"/>
  <c r="X129" i="39"/>
  <c r="W129" i="39"/>
  <c r="U129" i="39"/>
  <c r="T129" i="39"/>
  <c r="S129" i="39"/>
  <c r="Q129" i="39"/>
  <c r="P129" i="39"/>
  <c r="O129" i="39"/>
  <c r="N129" i="39"/>
  <c r="M129" i="39"/>
  <c r="L129" i="39"/>
  <c r="K129" i="39"/>
  <c r="J129" i="39"/>
  <c r="I129" i="39"/>
  <c r="AK128" i="39"/>
  <c r="AJ128" i="39"/>
  <c r="AI128" i="39"/>
  <c r="AH128" i="39"/>
  <c r="AG128" i="39"/>
  <c r="AD128" i="39"/>
  <c r="AC128" i="39"/>
  <c r="X128" i="39"/>
  <c r="W128" i="39"/>
  <c r="U128" i="39"/>
  <c r="T128" i="39"/>
  <c r="S128" i="39"/>
  <c r="Q128" i="39"/>
  <c r="P128" i="39"/>
  <c r="O128" i="39"/>
  <c r="N128" i="39"/>
  <c r="M128" i="39"/>
  <c r="L128" i="39"/>
  <c r="K128" i="39"/>
  <c r="J128" i="39"/>
  <c r="I128" i="39"/>
  <c r="AK127" i="39"/>
  <c r="AJ127" i="39"/>
  <c r="AI127" i="39"/>
  <c r="AH127" i="39"/>
  <c r="AG127" i="39"/>
  <c r="AD127" i="39"/>
  <c r="AC127" i="39"/>
  <c r="X127" i="39"/>
  <c r="W127" i="39"/>
  <c r="U127" i="39"/>
  <c r="T127" i="39"/>
  <c r="S127" i="39"/>
  <c r="Q127" i="39"/>
  <c r="P127" i="39"/>
  <c r="O127" i="39"/>
  <c r="N127" i="39"/>
  <c r="M127" i="39"/>
  <c r="L127" i="39"/>
  <c r="K127" i="39"/>
  <c r="J127" i="39"/>
  <c r="I127" i="39"/>
  <c r="AK126" i="39"/>
  <c r="AJ126" i="39"/>
  <c r="AI126" i="39"/>
  <c r="AH126" i="39"/>
  <c r="AG126" i="39"/>
  <c r="AG125" i="39" s="1"/>
  <c r="AD126" i="39"/>
  <c r="AC126" i="39"/>
  <c r="X126" i="39"/>
  <c r="W126" i="39"/>
  <c r="U126" i="39"/>
  <c r="T126" i="39"/>
  <c r="T125" i="39" s="1"/>
  <c r="S126" i="39"/>
  <c r="Q126" i="39"/>
  <c r="P126" i="39"/>
  <c r="O126" i="39"/>
  <c r="N126" i="39"/>
  <c r="M126" i="39"/>
  <c r="L126" i="39"/>
  <c r="K126" i="39"/>
  <c r="J126" i="39"/>
  <c r="I126" i="39"/>
  <c r="Q122" i="39"/>
  <c r="P122" i="39"/>
  <c r="I19" i="45" s="1"/>
  <c r="O122" i="39"/>
  <c r="H19" i="45" s="1"/>
  <c r="N122" i="39"/>
  <c r="G19" i="45" s="1"/>
  <c r="M122" i="39"/>
  <c r="F19" i="45" s="1"/>
  <c r="L122" i="39"/>
  <c r="E19" i="45" s="1"/>
  <c r="K122" i="39"/>
  <c r="D19" i="45" s="1"/>
  <c r="J122" i="39"/>
  <c r="I122" i="39"/>
  <c r="B19" i="45" s="1"/>
  <c r="AK121" i="39"/>
  <c r="AJ121" i="39"/>
  <c r="AI121" i="39"/>
  <c r="AH121" i="39"/>
  <c r="AG121" i="39"/>
  <c r="AD121" i="39"/>
  <c r="AC121" i="39"/>
  <c r="X121" i="39"/>
  <c r="W121" i="39"/>
  <c r="U121" i="39"/>
  <c r="T121" i="39"/>
  <c r="S121" i="39"/>
  <c r="AT120" i="39"/>
  <c r="AN120" i="39"/>
  <c r="AU120" i="39" s="1"/>
  <c r="AM120" i="39"/>
  <c r="AW120" i="39" s="1"/>
  <c r="AL120" i="39"/>
  <c r="AV120" i="39" s="1"/>
  <c r="AE120" i="39"/>
  <c r="Y120" i="39"/>
  <c r="AQ120" i="39" s="1"/>
  <c r="R120" i="39"/>
  <c r="V120" i="39" s="1"/>
  <c r="AB120" i="39" s="1"/>
  <c r="AS120" i="39" s="1"/>
  <c r="AV119" i="39"/>
  <c r="AM119" i="39"/>
  <c r="AW119" i="39" s="1"/>
  <c r="AL119" i="39"/>
  <c r="AE119" i="39"/>
  <c r="AT119" i="39" s="1"/>
  <c r="AA119" i="39"/>
  <c r="AR119" i="39" s="1"/>
  <c r="Y119" i="39"/>
  <c r="AQ119" i="39" s="1"/>
  <c r="R119" i="39"/>
  <c r="V119" i="39" s="1"/>
  <c r="AQ118" i="39"/>
  <c r="AM118" i="39"/>
  <c r="AW118" i="39" s="1"/>
  <c r="AL118" i="39"/>
  <c r="AE118" i="39"/>
  <c r="AT118" i="39" s="1"/>
  <c r="Y118" i="39"/>
  <c r="R118" i="39"/>
  <c r="V118" i="39" s="1"/>
  <c r="AT117" i="39"/>
  <c r="AT121" i="39" s="1"/>
  <c r="AM117" i="39"/>
  <c r="AW117" i="39" s="1"/>
  <c r="AL117" i="39"/>
  <c r="AE117" i="39"/>
  <c r="Y117" i="39"/>
  <c r="AQ117" i="39" s="1"/>
  <c r="R117" i="39"/>
  <c r="AL116" i="39"/>
  <c r="AK116" i="39"/>
  <c r="AJ116" i="39"/>
  <c r="AI116" i="39"/>
  <c r="AH116" i="39"/>
  <c r="AG116" i="39"/>
  <c r="AD116" i="39"/>
  <c r="AC116" i="39"/>
  <c r="X116" i="39"/>
  <c r="W116" i="39"/>
  <c r="U116" i="39"/>
  <c r="T116" i="39"/>
  <c r="S116" i="39"/>
  <c r="AW115" i="39"/>
  <c r="AT115" i="39"/>
  <c r="AP115" i="39"/>
  <c r="AM115" i="39"/>
  <c r="AL115" i="39"/>
  <c r="AE115" i="39"/>
  <c r="Y115" i="39"/>
  <c r="AQ115" i="39" s="1"/>
  <c r="R115" i="39"/>
  <c r="V115" i="39" s="1"/>
  <c r="Z115" i="39" s="1"/>
  <c r="AQ114" i="39"/>
  <c r="AM114" i="39"/>
  <c r="AL114" i="39"/>
  <c r="AE114" i="39"/>
  <c r="Y114" i="39"/>
  <c r="Y116" i="39" s="1"/>
  <c r="R114" i="39"/>
  <c r="AK113" i="39"/>
  <c r="AJ113" i="39"/>
  <c r="AI113" i="39"/>
  <c r="AH113" i="39"/>
  <c r="AG113" i="39"/>
  <c r="AD113" i="39"/>
  <c r="AC113" i="39"/>
  <c r="X113" i="39"/>
  <c r="W113" i="39"/>
  <c r="U113" i="39"/>
  <c r="T113" i="39"/>
  <c r="S113" i="39"/>
  <c r="AP112" i="39"/>
  <c r="AM112" i="39"/>
  <c r="AW112" i="39" s="1"/>
  <c r="AL112" i="39"/>
  <c r="AE112" i="39"/>
  <c r="AT112" i="39" s="1"/>
  <c r="Y112" i="39"/>
  <c r="AQ112" i="39" s="1"/>
  <c r="R112" i="39"/>
  <c r="V112" i="39" s="1"/>
  <c r="AW111" i="39"/>
  <c r="AT111" i="39"/>
  <c r="AM111" i="39"/>
  <c r="AL111" i="39"/>
  <c r="AE111" i="39"/>
  <c r="AA111" i="39"/>
  <c r="AR111" i="39" s="1"/>
  <c r="Y111" i="39"/>
  <c r="AQ111" i="39" s="1"/>
  <c r="R111" i="39"/>
  <c r="V111" i="39" s="1"/>
  <c r="AT110" i="39"/>
  <c r="AM110" i="39"/>
  <c r="AW110" i="39" s="1"/>
  <c r="AL110" i="39"/>
  <c r="AE110" i="39"/>
  <c r="Y110" i="39"/>
  <c r="AQ110" i="39" s="1"/>
  <c r="R110" i="39"/>
  <c r="V110" i="39" s="1"/>
  <c r="AA110" i="39" s="1"/>
  <c r="AR110" i="39" s="1"/>
  <c r="AW109" i="39"/>
  <c r="AM109" i="39"/>
  <c r="AL109" i="39"/>
  <c r="AE109" i="39"/>
  <c r="AT109" i="39" s="1"/>
  <c r="AA109" i="39"/>
  <c r="AR109" i="39" s="1"/>
  <c r="Y109" i="39"/>
  <c r="R109" i="39"/>
  <c r="V109" i="39" s="1"/>
  <c r="AB109" i="39" s="1"/>
  <c r="AS109" i="39" s="1"/>
  <c r="AT108" i="39"/>
  <c r="AM108" i="39"/>
  <c r="AW108" i="39" s="1"/>
  <c r="AL108" i="39"/>
  <c r="AV108" i="39" s="1"/>
  <c r="AE108" i="39"/>
  <c r="Y108" i="39"/>
  <c r="R108" i="39"/>
  <c r="V108" i="39" s="1"/>
  <c r="AB108" i="39" s="1"/>
  <c r="AS108" i="39" s="1"/>
  <c r="AW107" i="39"/>
  <c r="AM107" i="39"/>
  <c r="AL107" i="39"/>
  <c r="AE107" i="39"/>
  <c r="AA107" i="39"/>
  <c r="Y107" i="39"/>
  <c r="R107" i="39"/>
  <c r="V107" i="39" s="1"/>
  <c r="AB107" i="39" s="1"/>
  <c r="AK106" i="39"/>
  <c r="AJ106" i="39"/>
  <c r="AI106" i="39"/>
  <c r="AH106" i="39"/>
  <c r="AG106" i="39"/>
  <c r="AD106" i="39"/>
  <c r="AC106" i="39"/>
  <c r="X106" i="39"/>
  <c r="W106" i="39"/>
  <c r="U106" i="39"/>
  <c r="T106" i="39"/>
  <c r="S106" i="39"/>
  <c r="AM105" i="39"/>
  <c r="AW105" i="39" s="1"/>
  <c r="AL105" i="39"/>
  <c r="AV105" i="39" s="1"/>
  <c r="AE105" i="39"/>
  <c r="AT105" i="39" s="1"/>
  <c r="Z105" i="39"/>
  <c r="Y105" i="39"/>
  <c r="AQ105" i="39" s="1"/>
  <c r="R105" i="39"/>
  <c r="V105" i="39" s="1"/>
  <c r="AP104" i="39"/>
  <c r="AM104" i="39"/>
  <c r="AW104" i="39" s="1"/>
  <c r="AL104" i="39"/>
  <c r="AE104" i="39"/>
  <c r="AT104" i="39" s="1"/>
  <c r="Y104" i="39"/>
  <c r="AQ104" i="39" s="1"/>
  <c r="R104" i="39"/>
  <c r="V104" i="39" s="1"/>
  <c r="AM103" i="39"/>
  <c r="AW103" i="39" s="1"/>
  <c r="AL103" i="39"/>
  <c r="AV103" i="39" s="1"/>
  <c r="AE103" i="39"/>
  <c r="AT103" i="39" s="1"/>
  <c r="Y103" i="39"/>
  <c r="AQ103" i="39" s="1"/>
  <c r="R103" i="39"/>
  <c r="V103" i="39" s="1"/>
  <c r="AV102" i="39"/>
  <c r="AN102" i="39"/>
  <c r="AU102" i="39" s="1"/>
  <c r="AM102" i="39"/>
  <c r="AW102" i="39" s="1"/>
  <c r="AL102" i="39"/>
  <c r="AE102" i="39"/>
  <c r="AT102" i="39" s="1"/>
  <c r="Y102" i="39"/>
  <c r="AQ102" i="39" s="1"/>
  <c r="R102" i="39"/>
  <c r="V102" i="39" s="1"/>
  <c r="Z102" i="39" s="1"/>
  <c r="AW101" i="39"/>
  <c r="AM101" i="39"/>
  <c r="AL101" i="39"/>
  <c r="AE101" i="39"/>
  <c r="AT101" i="39" s="1"/>
  <c r="Y101" i="39"/>
  <c r="AQ101" i="39" s="1"/>
  <c r="R101" i="39"/>
  <c r="V101" i="39" s="1"/>
  <c r="AM100" i="39"/>
  <c r="AL100" i="39"/>
  <c r="AV100" i="39" s="1"/>
  <c r="AE100" i="39"/>
  <c r="Y100" i="39"/>
  <c r="R100" i="39"/>
  <c r="AK99" i="39"/>
  <c r="AJ99" i="39"/>
  <c r="AI99" i="39"/>
  <c r="AH99" i="39"/>
  <c r="AG99" i="39"/>
  <c r="AD99" i="39"/>
  <c r="AC99" i="39"/>
  <c r="X99" i="39"/>
  <c r="W99" i="39"/>
  <c r="U99" i="39"/>
  <c r="T99" i="39"/>
  <c r="S99" i="39"/>
  <c r="AW98" i="39"/>
  <c r="AT98" i="39"/>
  <c r="AM98" i="39"/>
  <c r="AL98" i="39"/>
  <c r="AE98" i="39"/>
  <c r="Y98" i="39"/>
  <c r="AQ98" i="39" s="1"/>
  <c r="R98" i="39"/>
  <c r="V98" i="39" s="1"/>
  <c r="AM97" i="39"/>
  <c r="AW97" i="39" s="1"/>
  <c r="AL97" i="39"/>
  <c r="AE97" i="39"/>
  <c r="AT97" i="39" s="1"/>
  <c r="Y97" i="39"/>
  <c r="AQ97" i="39" s="1"/>
  <c r="R97" i="39"/>
  <c r="V97" i="39" s="1"/>
  <c r="AB97" i="39" s="1"/>
  <c r="AS97" i="39" s="1"/>
  <c r="AQ96" i="39"/>
  <c r="AP96" i="39"/>
  <c r="AM96" i="39"/>
  <c r="AW96" i="39" s="1"/>
  <c r="AL96" i="39"/>
  <c r="AE96" i="39"/>
  <c r="AT96" i="39" s="1"/>
  <c r="AB96" i="39"/>
  <c r="AS96" i="39" s="1"/>
  <c r="Z96" i="39"/>
  <c r="Y96" i="39"/>
  <c r="R96" i="39"/>
  <c r="V96" i="39" s="1"/>
  <c r="AA96" i="39" s="1"/>
  <c r="AR96" i="39" s="1"/>
  <c r="AW95" i="39"/>
  <c r="AT95" i="39"/>
  <c r="AQ95" i="39"/>
  <c r="AM95" i="39"/>
  <c r="AL95" i="39"/>
  <c r="AE95" i="39"/>
  <c r="Y95" i="39"/>
  <c r="R95" i="39"/>
  <c r="V95" i="39" s="1"/>
  <c r="AT94" i="39"/>
  <c r="AM94" i="39"/>
  <c r="AW94" i="39" s="1"/>
  <c r="AL94" i="39"/>
  <c r="AE94" i="39"/>
  <c r="Y94" i="39"/>
  <c r="AQ94" i="39" s="1"/>
  <c r="R94" i="39"/>
  <c r="AM93" i="39"/>
  <c r="AL93" i="39"/>
  <c r="AE93" i="39"/>
  <c r="Y93" i="39"/>
  <c r="AQ93" i="39" s="1"/>
  <c r="R93" i="39"/>
  <c r="V93" i="39" s="1"/>
  <c r="AK92" i="39"/>
  <c r="AJ92" i="39"/>
  <c r="AI92" i="39"/>
  <c r="AH92" i="39"/>
  <c r="AG92" i="39"/>
  <c r="AD92" i="39"/>
  <c r="AC92" i="39"/>
  <c r="Y92" i="39"/>
  <c r="X92" i="39"/>
  <c r="W92" i="39"/>
  <c r="U92" i="39"/>
  <c r="T92" i="39"/>
  <c r="S92" i="39"/>
  <c r="AW91" i="39"/>
  <c r="AM91" i="39"/>
  <c r="AL91" i="39"/>
  <c r="AE91" i="39"/>
  <c r="AT91" i="39" s="1"/>
  <c r="Y91" i="39"/>
  <c r="AQ91" i="39" s="1"/>
  <c r="R91" i="39"/>
  <c r="V91" i="39" s="1"/>
  <c r="AM90" i="39"/>
  <c r="AW90" i="39" s="1"/>
  <c r="AL90" i="39"/>
  <c r="AE90" i="39"/>
  <c r="AT90" i="39" s="1"/>
  <c r="Y90" i="39"/>
  <c r="AQ90" i="39" s="1"/>
  <c r="R90" i="39"/>
  <c r="V90" i="39" s="1"/>
  <c r="AW89" i="39"/>
  <c r="AM89" i="39"/>
  <c r="AL89" i="39"/>
  <c r="AE89" i="39"/>
  <c r="AT89" i="39" s="1"/>
  <c r="AA89" i="39"/>
  <c r="AR89" i="39" s="1"/>
  <c r="Y89" i="39"/>
  <c r="AQ89" i="39" s="1"/>
  <c r="R89" i="39"/>
  <c r="V89" i="39" s="1"/>
  <c r="AB89" i="39" s="1"/>
  <c r="AS89" i="39" s="1"/>
  <c r="AQ88" i="39"/>
  <c r="AM88" i="39"/>
  <c r="AW88" i="39" s="1"/>
  <c r="AL88" i="39"/>
  <c r="AE88" i="39"/>
  <c r="AT88" i="39" s="1"/>
  <c r="Y88" i="39"/>
  <c r="R88" i="39"/>
  <c r="V88" i="39" s="1"/>
  <c r="AW87" i="39"/>
  <c r="AT87" i="39"/>
  <c r="AM87" i="39"/>
  <c r="AL87" i="39"/>
  <c r="AE87" i="39"/>
  <c r="Y87" i="39"/>
  <c r="AQ87" i="39" s="1"/>
  <c r="R87" i="39"/>
  <c r="AM86" i="39"/>
  <c r="AW86" i="39" s="1"/>
  <c r="AL86" i="39"/>
  <c r="AE86" i="39"/>
  <c r="Y86" i="39"/>
  <c r="AQ86" i="39" s="1"/>
  <c r="R86" i="39"/>
  <c r="V86" i="39" s="1"/>
  <c r="AA86" i="39" s="1"/>
  <c r="AR86" i="39" s="1"/>
  <c r="AK85" i="39"/>
  <c r="AJ85" i="39"/>
  <c r="AI85" i="39"/>
  <c r="AH85" i="39"/>
  <c r="AG85" i="39"/>
  <c r="AD85" i="39"/>
  <c r="AC85" i="39"/>
  <c r="X85" i="39"/>
  <c r="W85" i="39"/>
  <c r="U85" i="39"/>
  <c r="T85" i="39"/>
  <c r="S85" i="39"/>
  <c r="AQ84" i="39"/>
  <c r="AM84" i="39"/>
  <c r="AW84" i="39" s="1"/>
  <c r="AL84" i="39"/>
  <c r="AE84" i="39"/>
  <c r="AT84" i="39" s="1"/>
  <c r="Y84" i="39"/>
  <c r="R84" i="39"/>
  <c r="V84" i="39" s="1"/>
  <c r="AT83" i="39"/>
  <c r="AM83" i="39"/>
  <c r="AW83" i="39" s="1"/>
  <c r="AL83" i="39"/>
  <c r="AE83" i="39"/>
  <c r="Y83" i="39"/>
  <c r="AQ83" i="39" s="1"/>
  <c r="R83" i="39"/>
  <c r="V83" i="39" s="1"/>
  <c r="AT82" i="39"/>
  <c r="AM82" i="39"/>
  <c r="AW82" i="39" s="1"/>
  <c r="AL82" i="39"/>
  <c r="AE82" i="39"/>
  <c r="Y82" i="39"/>
  <c r="AQ82" i="39" s="1"/>
  <c r="V82" i="39"/>
  <c r="R82" i="39"/>
  <c r="AQ81" i="39"/>
  <c r="AM81" i="39"/>
  <c r="AW81" i="39" s="1"/>
  <c r="AL81" i="39"/>
  <c r="AE81" i="39"/>
  <c r="AT81" i="39" s="1"/>
  <c r="Y81" i="39"/>
  <c r="R81" i="39"/>
  <c r="V81" i="39" s="1"/>
  <c r="AT80" i="39"/>
  <c r="AQ80" i="39"/>
  <c r="AM80" i="39"/>
  <c r="AW80" i="39" s="1"/>
  <c r="AL80" i="39"/>
  <c r="AE80" i="39"/>
  <c r="Y80" i="39"/>
  <c r="R80" i="39"/>
  <c r="V80" i="39" s="1"/>
  <c r="AT79" i="39"/>
  <c r="AM79" i="39"/>
  <c r="AW79" i="39" s="1"/>
  <c r="AL79" i="39"/>
  <c r="AE79" i="39"/>
  <c r="AA79" i="39"/>
  <c r="Y79" i="39"/>
  <c r="AQ79" i="39" s="1"/>
  <c r="R79" i="39"/>
  <c r="V79" i="39" s="1"/>
  <c r="AB79" i="39" s="1"/>
  <c r="AK78" i="39"/>
  <c r="AJ78" i="39"/>
  <c r="AI78" i="39"/>
  <c r="AH78" i="39"/>
  <c r="AG78" i="39"/>
  <c r="AD78" i="39"/>
  <c r="AC78" i="39"/>
  <c r="X78" i="39"/>
  <c r="W78" i="39"/>
  <c r="U78" i="39"/>
  <c r="T78" i="39"/>
  <c r="S78" i="39"/>
  <c r="AW77" i="39"/>
  <c r="AM77" i="39"/>
  <c r="AL77" i="39"/>
  <c r="AE77" i="39"/>
  <c r="AT77" i="39" s="1"/>
  <c r="AA77" i="39"/>
  <c r="AR77" i="39" s="1"/>
  <c r="Y77" i="39"/>
  <c r="AQ77" i="39" s="1"/>
  <c r="R77" i="39"/>
  <c r="V77" i="39" s="1"/>
  <c r="AB77" i="39" s="1"/>
  <c r="AS77" i="39" s="1"/>
  <c r="AT76" i="39"/>
  <c r="AQ76" i="39"/>
  <c r="AM76" i="39"/>
  <c r="AW76" i="39" s="1"/>
  <c r="AL76" i="39"/>
  <c r="AE76" i="39"/>
  <c r="Y76" i="39"/>
  <c r="R76" i="39"/>
  <c r="V76" i="39" s="1"/>
  <c r="AQ75" i="39"/>
  <c r="AM75" i="39"/>
  <c r="AW75" i="39" s="1"/>
  <c r="AL75" i="39"/>
  <c r="AE75" i="39"/>
  <c r="AT75" i="39" s="1"/>
  <c r="Y75" i="39"/>
  <c r="R75" i="39"/>
  <c r="V75" i="39" s="1"/>
  <c r="AT74" i="39"/>
  <c r="AM74" i="39"/>
  <c r="AW74" i="39" s="1"/>
  <c r="AL74" i="39"/>
  <c r="AE74" i="39"/>
  <c r="Y74" i="39"/>
  <c r="AQ74" i="39" s="1"/>
  <c r="V74" i="39"/>
  <c r="R74" i="39"/>
  <c r="AM73" i="39"/>
  <c r="AW73" i="39" s="1"/>
  <c r="AL73" i="39"/>
  <c r="AE73" i="39"/>
  <c r="AT73" i="39" s="1"/>
  <c r="Y73" i="39"/>
  <c r="AQ73" i="39" s="1"/>
  <c r="R73" i="39"/>
  <c r="V73" i="39" s="1"/>
  <c r="AT72" i="39"/>
  <c r="AM72" i="39"/>
  <c r="AL72" i="39"/>
  <c r="AE72" i="39"/>
  <c r="Y72" i="39"/>
  <c r="AQ72" i="39" s="1"/>
  <c r="V72" i="39"/>
  <c r="R72" i="39"/>
  <c r="AK71" i="39"/>
  <c r="AJ71" i="39"/>
  <c r="AI71" i="39"/>
  <c r="AH71" i="39"/>
  <c r="AG71" i="39"/>
  <c r="AD71" i="39"/>
  <c r="AC71" i="39"/>
  <c r="X71" i="39"/>
  <c r="W71" i="39"/>
  <c r="U71" i="39"/>
  <c r="T71" i="39"/>
  <c r="S71" i="39"/>
  <c r="AT70" i="39"/>
  <c r="AQ70" i="39"/>
  <c r="AM70" i="39"/>
  <c r="AW70" i="39" s="1"/>
  <c r="AL70" i="39"/>
  <c r="AE70" i="39"/>
  <c r="Y70" i="39"/>
  <c r="R70" i="39"/>
  <c r="V70" i="39" s="1"/>
  <c r="AB70" i="39" s="1"/>
  <c r="AS70" i="39" s="1"/>
  <c r="AQ69" i="39"/>
  <c r="AM69" i="39"/>
  <c r="AW69" i="39" s="1"/>
  <c r="AL69" i="39"/>
  <c r="AE69" i="39"/>
  <c r="AT69" i="39" s="1"/>
  <c r="Y69" i="39"/>
  <c r="R69" i="39"/>
  <c r="V69" i="39" s="1"/>
  <c r="AT68" i="39"/>
  <c r="AQ68" i="39"/>
  <c r="AM68" i="39"/>
  <c r="AW68" i="39" s="1"/>
  <c r="AL68" i="39"/>
  <c r="AE68" i="39"/>
  <c r="Y68" i="39"/>
  <c r="R68" i="39"/>
  <c r="V68" i="39" s="1"/>
  <c r="AM67" i="39"/>
  <c r="AW67" i="39" s="1"/>
  <c r="AL67" i="39"/>
  <c r="AE67" i="39"/>
  <c r="AT67" i="39" s="1"/>
  <c r="AA67" i="39"/>
  <c r="AR67" i="39" s="1"/>
  <c r="Y67" i="39"/>
  <c r="AQ67" i="39" s="1"/>
  <c r="R67" i="39"/>
  <c r="V67" i="39" s="1"/>
  <c r="AB67" i="39" s="1"/>
  <c r="AS67" i="39" s="1"/>
  <c r="AW66" i="39"/>
  <c r="AT66" i="39"/>
  <c r="AQ66" i="39"/>
  <c r="AM66" i="39"/>
  <c r="AL66" i="39"/>
  <c r="AE66" i="39"/>
  <c r="Y66" i="39"/>
  <c r="V66" i="39"/>
  <c r="AP66" i="39" s="1"/>
  <c r="R66" i="39"/>
  <c r="AQ65" i="39"/>
  <c r="AM65" i="39"/>
  <c r="AW65" i="39" s="1"/>
  <c r="AL65" i="39"/>
  <c r="AE65" i="39"/>
  <c r="AT65" i="39" s="1"/>
  <c r="Y65" i="39"/>
  <c r="Y71" i="39" s="1"/>
  <c r="R65" i="39"/>
  <c r="AK64" i="39"/>
  <c r="AJ64" i="39"/>
  <c r="AI64" i="39"/>
  <c r="AH64" i="39"/>
  <c r="AG64" i="39"/>
  <c r="AD64" i="39"/>
  <c r="AC64" i="39"/>
  <c r="X64" i="39"/>
  <c r="W64" i="39"/>
  <c r="U64" i="39"/>
  <c r="T64" i="39"/>
  <c r="S64" i="39"/>
  <c r="AT63" i="39"/>
  <c r="AM63" i="39"/>
  <c r="AW63" i="39" s="1"/>
  <c r="AL63" i="39"/>
  <c r="AE63" i="39"/>
  <c r="Y63" i="39"/>
  <c r="AQ63" i="39" s="1"/>
  <c r="V63" i="39"/>
  <c r="R63" i="39"/>
  <c r="AQ62" i="39"/>
  <c r="AM62" i="39"/>
  <c r="AW62" i="39" s="1"/>
  <c r="AL62" i="39"/>
  <c r="AE62" i="39"/>
  <c r="AT62" i="39" s="1"/>
  <c r="Y62" i="39"/>
  <c r="R62" i="39"/>
  <c r="V62" i="39" s="1"/>
  <c r="AW61" i="39"/>
  <c r="AM61" i="39"/>
  <c r="AL61" i="39"/>
  <c r="AE61" i="39"/>
  <c r="AT61" i="39" s="1"/>
  <c r="AA61" i="39"/>
  <c r="AR61" i="39" s="1"/>
  <c r="Z61" i="39"/>
  <c r="Y61" i="39"/>
  <c r="AQ61" i="39" s="1"/>
  <c r="R61" i="39"/>
  <c r="V61" i="39" s="1"/>
  <c r="AB61" i="39" s="1"/>
  <c r="AS61" i="39" s="1"/>
  <c r="AW60" i="39"/>
  <c r="AN60" i="39"/>
  <c r="AU60" i="39" s="1"/>
  <c r="AM60" i="39"/>
  <c r="AL60" i="39"/>
  <c r="AV60" i="39" s="1"/>
  <c r="AE60" i="39"/>
  <c r="AT60" i="39" s="1"/>
  <c r="Y60" i="39"/>
  <c r="AQ60" i="39" s="1"/>
  <c r="R60" i="39"/>
  <c r="V60" i="39" s="1"/>
  <c r="AB60" i="39" s="1"/>
  <c r="AS60" i="39" s="1"/>
  <c r="AM59" i="39"/>
  <c r="AL59" i="39"/>
  <c r="AV59" i="39" s="1"/>
  <c r="AE59" i="39"/>
  <c r="AT59" i="39" s="1"/>
  <c r="Y59" i="39"/>
  <c r="AQ59" i="39" s="1"/>
  <c r="R59" i="39"/>
  <c r="V59" i="39" s="1"/>
  <c r="AT58" i="39"/>
  <c r="AM58" i="39"/>
  <c r="AW58" i="39" s="1"/>
  <c r="AL58" i="39"/>
  <c r="AE58" i="39"/>
  <c r="AE64" i="39" s="1"/>
  <c r="Y58" i="39"/>
  <c r="R58" i="39"/>
  <c r="V58" i="39" s="1"/>
  <c r="AK57" i="39"/>
  <c r="AJ57" i="39"/>
  <c r="AI57" i="39"/>
  <c r="AH57" i="39"/>
  <c r="AG57" i="39"/>
  <c r="AD57" i="39"/>
  <c r="AC57" i="39"/>
  <c r="X57" i="39"/>
  <c r="W57" i="39"/>
  <c r="U57" i="39"/>
  <c r="T57" i="39"/>
  <c r="S57" i="39"/>
  <c r="R57" i="39"/>
  <c r="AU56" i="39"/>
  <c r="AU57" i="39" s="1"/>
  <c r="AM56" i="39"/>
  <c r="AW56" i="39" s="1"/>
  <c r="AW57" i="39" s="1"/>
  <c r="AL56" i="39"/>
  <c r="AN56" i="39" s="1"/>
  <c r="AN57" i="39" s="1"/>
  <c r="AE56" i="39"/>
  <c r="Y56" i="39"/>
  <c r="Y57" i="39" s="1"/>
  <c r="V56" i="39"/>
  <c r="R56" i="39"/>
  <c r="AK55" i="39"/>
  <c r="AJ55" i="39"/>
  <c r="AI55" i="39"/>
  <c r="AH55" i="39"/>
  <c r="AG55" i="39"/>
  <c r="AD55" i="39"/>
  <c r="AC55" i="39"/>
  <c r="X55" i="39"/>
  <c r="W55" i="39"/>
  <c r="U55" i="39"/>
  <c r="T55" i="39"/>
  <c r="S55" i="39"/>
  <c r="AM54" i="39"/>
  <c r="AW54" i="39" s="1"/>
  <c r="AL54" i="39"/>
  <c r="AV54" i="39" s="1"/>
  <c r="AE54" i="39"/>
  <c r="AT54" i="39" s="1"/>
  <c r="Y54" i="39"/>
  <c r="AQ54" i="39" s="1"/>
  <c r="R54" i="39"/>
  <c r="V54" i="39" s="1"/>
  <c r="AM53" i="39"/>
  <c r="AL53" i="39"/>
  <c r="AV53" i="39" s="1"/>
  <c r="AE53" i="39"/>
  <c r="AT53" i="39" s="1"/>
  <c r="Y53" i="39"/>
  <c r="AQ53" i="39" s="1"/>
  <c r="R53" i="39"/>
  <c r="V53" i="39" s="1"/>
  <c r="AT52" i="39"/>
  <c r="AM52" i="39"/>
  <c r="AW52" i="39" s="1"/>
  <c r="AL52" i="39"/>
  <c r="AN52" i="39" s="1"/>
  <c r="AU52" i="39" s="1"/>
  <c r="AE52" i="39"/>
  <c r="Y52" i="39"/>
  <c r="AQ52" i="39" s="1"/>
  <c r="R52" i="39"/>
  <c r="V52" i="39" s="1"/>
  <c r="AM51" i="39"/>
  <c r="AW51" i="39" s="1"/>
  <c r="AL51" i="39"/>
  <c r="AN51" i="39" s="1"/>
  <c r="AU51" i="39" s="1"/>
  <c r="AE51" i="39"/>
  <c r="AT51" i="39" s="1"/>
  <c r="Y51" i="39"/>
  <c r="AQ51" i="39" s="1"/>
  <c r="R51" i="39"/>
  <c r="V51" i="39" s="1"/>
  <c r="AT50" i="39"/>
  <c r="AN50" i="39"/>
  <c r="AU50" i="39" s="1"/>
  <c r="AM50" i="39"/>
  <c r="AW50" i="39" s="1"/>
  <c r="AL50" i="39"/>
  <c r="AE50" i="39"/>
  <c r="Y50" i="39"/>
  <c r="R50" i="39"/>
  <c r="AK49" i="39"/>
  <c r="AJ49" i="39"/>
  <c r="AI49" i="39"/>
  <c r="AH49" i="39"/>
  <c r="AG49" i="39"/>
  <c r="AD49" i="39"/>
  <c r="AC49" i="39"/>
  <c r="X49" i="39"/>
  <c r="W49" i="39"/>
  <c r="U49" i="39"/>
  <c r="T49" i="39"/>
  <c r="S49" i="39"/>
  <c r="R49" i="39"/>
  <c r="AM48" i="39"/>
  <c r="AL48" i="39"/>
  <c r="AV48" i="39" s="1"/>
  <c r="AE48" i="39"/>
  <c r="AT48" i="39" s="1"/>
  <c r="Y48" i="39"/>
  <c r="AQ48" i="39" s="1"/>
  <c r="V48" i="39"/>
  <c r="Z48" i="39" s="1"/>
  <c r="R48" i="39"/>
  <c r="AM47" i="39"/>
  <c r="AW47" i="39" s="1"/>
  <c r="AL47" i="39"/>
  <c r="AN47" i="39" s="1"/>
  <c r="AU47" i="39" s="1"/>
  <c r="AE47" i="39"/>
  <c r="AT47" i="39" s="1"/>
  <c r="Y47" i="39"/>
  <c r="AQ47" i="39" s="1"/>
  <c r="R47" i="39"/>
  <c r="V47" i="39" s="1"/>
  <c r="AM46" i="39"/>
  <c r="AW46" i="39" s="1"/>
  <c r="AL46" i="39"/>
  <c r="AE46" i="39"/>
  <c r="AT46" i="39" s="1"/>
  <c r="Y46" i="39"/>
  <c r="V46" i="39"/>
  <c r="AP46" i="39" s="1"/>
  <c r="R46" i="39"/>
  <c r="AK45" i="39"/>
  <c r="AJ45" i="39"/>
  <c r="AI45" i="39"/>
  <c r="AH45" i="39"/>
  <c r="AG45" i="39"/>
  <c r="AD45" i="39"/>
  <c r="AC45" i="39"/>
  <c r="X45" i="39"/>
  <c r="W45" i="39"/>
  <c r="U45" i="39"/>
  <c r="T45" i="39"/>
  <c r="S45" i="39"/>
  <c r="AM44" i="39"/>
  <c r="AW44" i="39" s="1"/>
  <c r="AW45" i="39" s="1"/>
  <c r="AL44" i="39"/>
  <c r="AL45" i="39" s="1"/>
  <c r="AE44" i="39"/>
  <c r="AE45" i="39" s="1"/>
  <c r="Y44" i="39"/>
  <c r="Y45" i="39" s="1"/>
  <c r="R44" i="39"/>
  <c r="AK43" i="39"/>
  <c r="AJ43" i="39"/>
  <c r="AI43" i="39"/>
  <c r="AH43" i="39"/>
  <c r="AG43" i="39"/>
  <c r="AD43" i="39"/>
  <c r="AC43" i="39"/>
  <c r="X43" i="39"/>
  <c r="W43" i="39"/>
  <c r="U43" i="39"/>
  <c r="T43" i="39"/>
  <c r="S43" i="39"/>
  <c r="R43" i="39"/>
  <c r="AM42" i="39"/>
  <c r="AM43" i="39" s="1"/>
  <c r="AL42" i="39"/>
  <c r="AE42" i="39"/>
  <c r="AT42" i="39" s="1"/>
  <c r="Y42" i="39"/>
  <c r="V42" i="39"/>
  <c r="AB42" i="39" s="1"/>
  <c r="R42" i="39"/>
  <c r="R134" i="39" s="1"/>
  <c r="AK41" i="39"/>
  <c r="AJ41" i="39"/>
  <c r="AI41" i="39"/>
  <c r="AH41" i="39"/>
  <c r="AG41" i="39"/>
  <c r="AD41" i="39"/>
  <c r="AC41" i="39"/>
  <c r="X41" i="39"/>
  <c r="W41" i="39"/>
  <c r="U41" i="39"/>
  <c r="T41" i="39"/>
  <c r="S41" i="39"/>
  <c r="AM40" i="39"/>
  <c r="AW40" i="39" s="1"/>
  <c r="AL40" i="39"/>
  <c r="AN40" i="39" s="1"/>
  <c r="AU40" i="39" s="1"/>
  <c r="AE40" i="39"/>
  <c r="AT40" i="39" s="1"/>
  <c r="Y40" i="39"/>
  <c r="AQ40" i="39" s="1"/>
  <c r="R40" i="39"/>
  <c r="V40" i="39" s="1"/>
  <c r="AM39" i="39"/>
  <c r="AW39" i="39" s="1"/>
  <c r="AL39" i="39"/>
  <c r="AN39" i="39" s="1"/>
  <c r="AU39" i="39" s="1"/>
  <c r="AE39" i="39"/>
  <c r="AT39" i="39" s="1"/>
  <c r="Y39" i="39"/>
  <c r="AQ39" i="39" s="1"/>
  <c r="V39" i="39"/>
  <c r="R39" i="39"/>
  <c r="AM38" i="39"/>
  <c r="AW38" i="39" s="1"/>
  <c r="AL38" i="39"/>
  <c r="AV38" i="39" s="1"/>
  <c r="AE38" i="39"/>
  <c r="AT38" i="39" s="1"/>
  <c r="Y38" i="39"/>
  <c r="AQ38" i="39" s="1"/>
  <c r="R38" i="39"/>
  <c r="V38" i="39" s="1"/>
  <c r="AT37" i="39"/>
  <c r="AM37" i="39"/>
  <c r="AL37" i="39"/>
  <c r="AL128" i="39" s="1"/>
  <c r="AE37" i="39"/>
  <c r="Y37" i="39"/>
  <c r="R37" i="39"/>
  <c r="AK36" i="39"/>
  <c r="AJ36" i="39"/>
  <c r="AI36" i="39"/>
  <c r="AH36" i="39"/>
  <c r="AG36" i="39"/>
  <c r="AD36" i="39"/>
  <c r="AC36" i="39"/>
  <c r="X36" i="39"/>
  <c r="W36" i="39"/>
  <c r="U36" i="39"/>
  <c r="T36" i="39"/>
  <c r="S36" i="39"/>
  <c r="AQ35" i="39"/>
  <c r="AM35" i="39"/>
  <c r="AW35" i="39" s="1"/>
  <c r="AL35" i="39"/>
  <c r="AN35" i="39" s="1"/>
  <c r="AU35" i="39" s="1"/>
  <c r="AE35" i="39"/>
  <c r="AT35" i="39" s="1"/>
  <c r="Y35" i="39"/>
  <c r="R35" i="39"/>
  <c r="V35" i="39" s="1"/>
  <c r="AV34" i="39"/>
  <c r="AM34" i="39"/>
  <c r="AW34" i="39" s="1"/>
  <c r="AL34" i="39"/>
  <c r="AN34" i="39" s="1"/>
  <c r="AU34" i="39" s="1"/>
  <c r="AE34" i="39"/>
  <c r="AT34" i="39" s="1"/>
  <c r="Y34" i="39"/>
  <c r="AQ34" i="39" s="1"/>
  <c r="V34" i="39"/>
  <c r="R34" i="39"/>
  <c r="AM33" i="39"/>
  <c r="AW33" i="39" s="1"/>
  <c r="AL33" i="39"/>
  <c r="AV33" i="39" s="1"/>
  <c r="AE33" i="39"/>
  <c r="AT33" i="39" s="1"/>
  <c r="Y33" i="39"/>
  <c r="AQ33" i="39" s="1"/>
  <c r="R33" i="39"/>
  <c r="V33" i="39" s="1"/>
  <c r="AM32" i="39"/>
  <c r="AW32" i="39" s="1"/>
  <c r="AL32" i="39"/>
  <c r="AV32" i="39" s="1"/>
  <c r="AE32" i="39"/>
  <c r="AT32" i="39" s="1"/>
  <c r="Y32" i="39"/>
  <c r="AQ32" i="39" s="1"/>
  <c r="R32" i="39"/>
  <c r="V32" i="39" s="1"/>
  <c r="AA32" i="39" s="1"/>
  <c r="AR32" i="39" s="1"/>
  <c r="AM31" i="39"/>
  <c r="AL31" i="39"/>
  <c r="AE31" i="39"/>
  <c r="AT31" i="39" s="1"/>
  <c r="Y31" i="39"/>
  <c r="AQ31" i="39" s="1"/>
  <c r="R31" i="39"/>
  <c r="V31" i="39" s="1"/>
  <c r="AK30" i="39"/>
  <c r="AJ30" i="39"/>
  <c r="AI30" i="39"/>
  <c r="AH30" i="39"/>
  <c r="AG30" i="39"/>
  <c r="AD30" i="39"/>
  <c r="AC30" i="39"/>
  <c r="X30" i="39"/>
  <c r="W30" i="39"/>
  <c r="U30" i="39"/>
  <c r="T30" i="39"/>
  <c r="S30" i="39"/>
  <c r="AM29" i="39"/>
  <c r="AW29" i="39" s="1"/>
  <c r="AL29" i="39"/>
  <c r="AV29" i="39" s="1"/>
  <c r="AE29" i="39"/>
  <c r="AT29" i="39" s="1"/>
  <c r="Y29" i="39"/>
  <c r="AQ29" i="39" s="1"/>
  <c r="R29" i="39"/>
  <c r="V29" i="39" s="1"/>
  <c r="AN28" i="39"/>
  <c r="AU28" i="39" s="1"/>
  <c r="AM28" i="39"/>
  <c r="AW28" i="39" s="1"/>
  <c r="AL28" i="39"/>
  <c r="AV28" i="39" s="1"/>
  <c r="AE28" i="39"/>
  <c r="AT28" i="39" s="1"/>
  <c r="Y28" i="39"/>
  <c r="AQ28" i="39" s="1"/>
  <c r="R28" i="39"/>
  <c r="V28" i="39" s="1"/>
  <c r="AM27" i="39"/>
  <c r="AW27" i="39" s="1"/>
  <c r="AL27" i="39"/>
  <c r="AV27" i="39" s="1"/>
  <c r="AE27" i="39"/>
  <c r="AT27" i="39" s="1"/>
  <c r="Y27" i="39"/>
  <c r="AQ27" i="39" s="1"/>
  <c r="R27" i="39"/>
  <c r="V27" i="39" s="1"/>
  <c r="AA27" i="39" s="1"/>
  <c r="AR27" i="39" s="1"/>
  <c r="AM26" i="39"/>
  <c r="AW26" i="39" s="1"/>
  <c r="AL26" i="39"/>
  <c r="AE26" i="39"/>
  <c r="AT26" i="39" s="1"/>
  <c r="Y26" i="39"/>
  <c r="AQ26" i="39" s="1"/>
  <c r="R26" i="39"/>
  <c r="V26" i="39" s="1"/>
  <c r="AM25" i="39"/>
  <c r="AL25" i="39"/>
  <c r="AE25" i="39"/>
  <c r="AT25" i="39" s="1"/>
  <c r="AA25" i="39"/>
  <c r="Y25" i="39"/>
  <c r="V25" i="39"/>
  <c r="AB25" i="39" s="1"/>
  <c r="R25" i="39"/>
  <c r="AK24" i="39"/>
  <c r="AJ24" i="39"/>
  <c r="AI24" i="39"/>
  <c r="AH24" i="39"/>
  <c r="AG24" i="39"/>
  <c r="AD24" i="39"/>
  <c r="AC24" i="39"/>
  <c r="X24" i="39"/>
  <c r="W24" i="39"/>
  <c r="U24" i="39"/>
  <c r="T24" i="39"/>
  <c r="S24" i="39"/>
  <c r="AM23" i="39"/>
  <c r="AW23" i="39" s="1"/>
  <c r="AL23" i="39"/>
  <c r="AN23" i="39" s="1"/>
  <c r="AU23" i="39" s="1"/>
  <c r="AE23" i="39"/>
  <c r="AT23" i="39" s="1"/>
  <c r="Y23" i="39"/>
  <c r="AQ23" i="39" s="1"/>
  <c r="V23" i="39"/>
  <c r="AB23" i="39" s="1"/>
  <c r="AS23" i="39" s="1"/>
  <c r="R23" i="39"/>
  <c r="AM22" i="39"/>
  <c r="AL22" i="39"/>
  <c r="AN22" i="39" s="1"/>
  <c r="AU22" i="39" s="1"/>
  <c r="AE22" i="39"/>
  <c r="Y22" i="39"/>
  <c r="R22" i="39"/>
  <c r="V22" i="39" s="1"/>
  <c r="AA22" i="39" s="1"/>
  <c r="AT21" i="39"/>
  <c r="AN21" i="39"/>
  <c r="AU21" i="39" s="1"/>
  <c r="AM21" i="39"/>
  <c r="AW21" i="39" s="1"/>
  <c r="AL21" i="39"/>
  <c r="AV21" i="39" s="1"/>
  <c r="AE21" i="39"/>
  <c r="Y21" i="39"/>
  <c r="AQ21" i="39" s="1"/>
  <c r="R21" i="39"/>
  <c r="V21" i="39" s="1"/>
  <c r="AM20" i="39"/>
  <c r="AW20" i="39" s="1"/>
  <c r="AL20" i="39"/>
  <c r="AV20" i="39" s="1"/>
  <c r="AE20" i="39"/>
  <c r="AT20" i="39" s="1"/>
  <c r="Y20" i="39"/>
  <c r="AQ20" i="39" s="1"/>
  <c r="R20" i="39"/>
  <c r="V20" i="39" s="1"/>
  <c r="AM19" i="39"/>
  <c r="AL19" i="39"/>
  <c r="AE19" i="39"/>
  <c r="AT19" i="39" s="1"/>
  <c r="Y19" i="39"/>
  <c r="R19" i="39"/>
  <c r="R24" i="39" s="1"/>
  <c r="AK18" i="39"/>
  <c r="AJ18" i="39"/>
  <c r="AI18" i="39"/>
  <c r="AH18" i="39"/>
  <c r="AG18" i="39"/>
  <c r="AD18" i="39"/>
  <c r="AC18" i="39"/>
  <c r="X18" i="39"/>
  <c r="W18" i="39"/>
  <c r="U18" i="39"/>
  <c r="T18" i="39"/>
  <c r="S18" i="39"/>
  <c r="AM17" i="39"/>
  <c r="AL17" i="39"/>
  <c r="AN17" i="39" s="1"/>
  <c r="AU17" i="39" s="1"/>
  <c r="AE17" i="39"/>
  <c r="Y17" i="39"/>
  <c r="V17" i="39"/>
  <c r="AP17" i="39" s="1"/>
  <c r="R17" i="39"/>
  <c r="AM16" i="39"/>
  <c r="AW16" i="39" s="1"/>
  <c r="AL16" i="39"/>
  <c r="AV16" i="39" s="1"/>
  <c r="AE16" i="39"/>
  <c r="AT16" i="39" s="1"/>
  <c r="Y16" i="39"/>
  <c r="AQ16" i="39" s="1"/>
  <c r="R16" i="39"/>
  <c r="V16" i="39" s="1"/>
  <c r="AB16" i="39" s="1"/>
  <c r="AS16" i="39" s="1"/>
  <c r="AV15" i="39"/>
  <c r="AM15" i="39"/>
  <c r="AW15" i="39" s="1"/>
  <c r="AL15" i="39"/>
  <c r="AE15" i="39"/>
  <c r="AT15" i="39" s="1"/>
  <c r="Y15" i="39"/>
  <c r="AQ15" i="39" s="1"/>
  <c r="R15" i="39"/>
  <c r="V15" i="39" s="1"/>
  <c r="AB15" i="39" s="1"/>
  <c r="AS15" i="39" s="1"/>
  <c r="AV14" i="39"/>
  <c r="AN14" i="39"/>
  <c r="AM14" i="39"/>
  <c r="AL14" i="39"/>
  <c r="AE14" i="39"/>
  <c r="Y14" i="39"/>
  <c r="V14" i="39"/>
  <c r="R14" i="39"/>
  <c r="AK13" i="39"/>
  <c r="AJ13" i="39"/>
  <c r="AI13" i="39"/>
  <c r="AH13" i="39"/>
  <c r="AG13" i="39"/>
  <c r="AD13" i="39"/>
  <c r="AC13" i="39"/>
  <c r="X13" i="39"/>
  <c r="W13" i="39"/>
  <c r="U13" i="39"/>
  <c r="T13" i="39"/>
  <c r="S13" i="39"/>
  <c r="AM12" i="39"/>
  <c r="AM135" i="39" s="1"/>
  <c r="AL12" i="39"/>
  <c r="AL135" i="39" s="1"/>
  <c r="AE12" i="39"/>
  <c r="AE135" i="39" s="1"/>
  <c r="Y12" i="39"/>
  <c r="Y135" i="39" s="1"/>
  <c r="R12" i="39"/>
  <c r="R135" i="39" s="1"/>
  <c r="AP76" i="39" l="1"/>
  <c r="Z76" i="39"/>
  <c r="AA54" i="41"/>
  <c r="AR54" i="41" s="1"/>
  <c r="Z54" i="41"/>
  <c r="AQ36" i="39"/>
  <c r="AS40" i="40"/>
  <c r="AS45" i="40" s="1"/>
  <c r="AB45" i="40"/>
  <c r="AA137" i="40"/>
  <c r="AR137" i="40" s="1"/>
  <c r="Z137" i="40"/>
  <c r="AP137" i="40"/>
  <c r="AA56" i="41"/>
  <c r="AR56" i="41" s="1"/>
  <c r="Z56" i="41"/>
  <c r="AP29" i="39"/>
  <c r="AB29" i="39"/>
  <c r="AS29" i="39" s="1"/>
  <c r="Z53" i="39"/>
  <c r="AA53" i="39"/>
  <c r="AR53" i="39" s="1"/>
  <c r="V85" i="39"/>
  <c r="AW85" i="39"/>
  <c r="AA66" i="41"/>
  <c r="AR66" i="41" s="1"/>
  <c r="AB66" i="41"/>
  <c r="AS66" i="41" s="1"/>
  <c r="Z66" i="41"/>
  <c r="AF66" i="41" s="1"/>
  <c r="AO66" i="41" s="1"/>
  <c r="AB20" i="39"/>
  <c r="AS20" i="39" s="1"/>
  <c r="AA20" i="39"/>
  <c r="AR20" i="39" s="1"/>
  <c r="AB35" i="39"/>
  <c r="AS35" i="39" s="1"/>
  <c r="AA35" i="39"/>
  <c r="AR35" i="39" s="1"/>
  <c r="AA62" i="39"/>
  <c r="AR62" i="39" s="1"/>
  <c r="AB62" i="39"/>
  <c r="AS62" i="39" s="1"/>
  <c r="AA84" i="39"/>
  <c r="AR84" i="39" s="1"/>
  <c r="Z84" i="39"/>
  <c r="AP88" i="39"/>
  <c r="Z88" i="39"/>
  <c r="AB12" i="40"/>
  <c r="AA12" i="40"/>
  <c r="AL24" i="40"/>
  <c r="AV22" i="40"/>
  <c r="AV24" i="40" s="1"/>
  <c r="AL176" i="40"/>
  <c r="AV25" i="40"/>
  <c r="AV26" i="40" s="1"/>
  <c r="AN25" i="40"/>
  <c r="AW36" i="40"/>
  <c r="AM39" i="40"/>
  <c r="AF64" i="40"/>
  <c r="AO64" i="40" s="1"/>
  <c r="AB65" i="40"/>
  <c r="AS65" i="40" s="1"/>
  <c r="AA65" i="40"/>
  <c r="AR65" i="40" s="1"/>
  <c r="Z65" i="40"/>
  <c r="AF65" i="40" s="1"/>
  <c r="AO65" i="40" s="1"/>
  <c r="AP65" i="40"/>
  <c r="AM74" i="40"/>
  <c r="AW68" i="40"/>
  <c r="AW81" i="40"/>
  <c r="AV80" i="40"/>
  <c r="AN80" i="40"/>
  <c r="AU80" i="40" s="1"/>
  <c r="AQ90" i="40"/>
  <c r="Y91" i="40"/>
  <c r="AQ107" i="40"/>
  <c r="AW110" i="40"/>
  <c r="AM113" i="40"/>
  <c r="AQ117" i="40"/>
  <c r="AB139" i="40"/>
  <c r="AS139" i="40" s="1"/>
  <c r="Z139" i="40"/>
  <c r="AE152" i="41"/>
  <c r="AT19" i="41"/>
  <c r="AT152" i="41" s="1"/>
  <c r="AB47" i="41"/>
  <c r="AS47" i="41" s="1"/>
  <c r="Z47" i="41"/>
  <c r="AA58" i="41"/>
  <c r="AR58" i="41" s="1"/>
  <c r="Z58" i="41"/>
  <c r="Y99" i="41"/>
  <c r="AT64" i="39"/>
  <c r="AB73" i="39"/>
  <c r="AS73" i="39" s="1"/>
  <c r="AA73" i="39"/>
  <c r="AR73" i="39" s="1"/>
  <c r="AP102" i="39"/>
  <c r="AF96" i="39"/>
  <c r="AO96" i="39" s="1"/>
  <c r="S166" i="40"/>
  <c r="Y145" i="41"/>
  <c r="AE146" i="41"/>
  <c r="AT17" i="41"/>
  <c r="AA42" i="41"/>
  <c r="AR42" i="41" s="1"/>
  <c r="AB42" i="41"/>
  <c r="AS42" i="41" s="1"/>
  <c r="AP42" i="41"/>
  <c r="AE52" i="41"/>
  <c r="AT46" i="41"/>
  <c r="AE74" i="41"/>
  <c r="AW81" i="41"/>
  <c r="AT94" i="41"/>
  <c r="AT97" i="41"/>
  <c r="AT99" i="41" s="1"/>
  <c r="AE99" i="41"/>
  <c r="AA105" i="42"/>
  <c r="AR105" i="42" s="1"/>
  <c r="AB105" i="42"/>
  <c r="AS105" i="42" s="1"/>
  <c r="AP105" i="42"/>
  <c r="Z105" i="42"/>
  <c r="AF105" i="42" s="1"/>
  <c r="AO105" i="42" s="1"/>
  <c r="AB131" i="42"/>
  <c r="AS131" i="42" s="1"/>
  <c r="V132" i="42"/>
  <c r="V114" i="39"/>
  <c r="R116" i="39"/>
  <c r="AN15" i="39"/>
  <c r="AU15" i="39" s="1"/>
  <c r="AT55" i="39"/>
  <c r="AT85" i="39"/>
  <c r="AB83" i="39"/>
  <c r="AS83" i="39" s="1"/>
  <c r="AP83" i="39"/>
  <c r="Z83" i="39"/>
  <c r="AA83" i="39"/>
  <c r="AR83" i="39" s="1"/>
  <c r="AB35" i="41"/>
  <c r="AS35" i="41" s="1"/>
  <c r="AA35" i="41"/>
  <c r="AR35" i="41" s="1"/>
  <c r="Y45" i="41"/>
  <c r="AQ39" i="41"/>
  <c r="AQ45" i="41" s="1"/>
  <c r="Y154" i="41"/>
  <c r="AQ95" i="41"/>
  <c r="Y96" i="41"/>
  <c r="AE126" i="39"/>
  <c r="AA42" i="39"/>
  <c r="Y64" i="39"/>
  <c r="AQ71" i="39"/>
  <c r="AQ78" i="39"/>
  <c r="AQ92" i="39"/>
  <c r="Y99" i="39"/>
  <c r="AM106" i="39"/>
  <c r="AW100" i="39"/>
  <c r="AW106" i="39" s="1"/>
  <c r="AL52" i="40"/>
  <c r="AV46" i="40"/>
  <c r="AV52" i="40" s="1"/>
  <c r="AN12" i="39"/>
  <c r="AN135" i="39" s="1"/>
  <c r="AN16" i="39"/>
  <c r="AU16" i="39" s="1"/>
  <c r="AL129" i="39"/>
  <c r="AN33" i="39"/>
  <c r="AU33" i="39" s="1"/>
  <c r="AE43" i="39"/>
  <c r="AN44" i="39"/>
  <c r="AU44" i="39" s="1"/>
  <c r="AU45" i="39" s="1"/>
  <c r="AE78" i="39"/>
  <c r="Z86" i="39"/>
  <c r="AQ99" i="39"/>
  <c r="AN100" i="39"/>
  <c r="AE113" i="39"/>
  <c r="AT107" i="39"/>
  <c r="AL167" i="40"/>
  <c r="AM60" i="40"/>
  <c r="AW55" i="40"/>
  <c r="AW60" i="40" s="1"/>
  <c r="AW88" i="40"/>
  <c r="AV100" i="40"/>
  <c r="AN100" i="40"/>
  <c r="AU100" i="40" s="1"/>
  <c r="AB127" i="40"/>
  <c r="AB128" i="40" s="1"/>
  <c r="Z127" i="40"/>
  <c r="AE142" i="40"/>
  <c r="R149" i="40"/>
  <c r="AW149" i="40"/>
  <c r="AB150" i="40"/>
  <c r="Z150" i="40"/>
  <c r="AF150" i="40" s="1"/>
  <c r="AT152" i="40"/>
  <c r="Y158" i="40"/>
  <c r="AQ153" i="40"/>
  <c r="AQ158" i="40" s="1"/>
  <c r="AA161" i="40"/>
  <c r="AR161" i="40" s="1"/>
  <c r="AP161" i="40"/>
  <c r="I20" i="45"/>
  <c r="O164" i="40"/>
  <c r="AT16" i="41"/>
  <c r="AE151" i="41"/>
  <c r="AT15" i="41"/>
  <c r="AT151" i="41" s="1"/>
  <c r="AT45" i="41"/>
  <c r="AT53" i="41"/>
  <c r="AT60" i="41" s="1"/>
  <c r="AE60" i="41"/>
  <c r="AA62" i="41"/>
  <c r="AR62" i="41" s="1"/>
  <c r="AB62" i="41"/>
  <c r="AS62" i="41" s="1"/>
  <c r="Z62" i="41"/>
  <c r="AQ81" i="41"/>
  <c r="AT109" i="41"/>
  <c r="V18" i="39"/>
  <c r="AQ17" i="39"/>
  <c r="Y132" i="39"/>
  <c r="I123" i="39"/>
  <c r="C19" i="45"/>
  <c r="AE132" i="39"/>
  <c r="Z101" i="39"/>
  <c r="AP108" i="39"/>
  <c r="O123" i="39"/>
  <c r="J19" i="45"/>
  <c r="AA72" i="41"/>
  <c r="AR72" i="41" s="1"/>
  <c r="AB72" i="41"/>
  <c r="AS72" i="41" s="1"/>
  <c r="Z72" i="41"/>
  <c r="AV87" i="42"/>
  <c r="AN87" i="42"/>
  <c r="AU87" i="42" s="1"/>
  <c r="AT49" i="39"/>
  <c r="Z66" i="39"/>
  <c r="AP73" i="39"/>
  <c r="AQ169" i="40"/>
  <c r="AM67" i="40"/>
  <c r="AW61" i="40"/>
  <c r="AW67" i="40" s="1"/>
  <c r="AQ149" i="40"/>
  <c r="AL126" i="39"/>
  <c r="AE55" i="39"/>
  <c r="AN54" i="39"/>
  <c r="AU54" i="39" s="1"/>
  <c r="AP67" i="39"/>
  <c r="Z73" i="39"/>
  <c r="AF73" i="39" s="1"/>
  <c r="AO73" i="39" s="1"/>
  <c r="AP89" i="39"/>
  <c r="AV101" i="39"/>
  <c r="AN101" i="39"/>
  <c r="AU101" i="39" s="1"/>
  <c r="AN105" i="39"/>
  <c r="AU105" i="39" s="1"/>
  <c r="AA108" i="39"/>
  <c r="AR108" i="39" s="1"/>
  <c r="Z111" i="39"/>
  <c r="P125" i="39"/>
  <c r="AJ125" i="39"/>
  <c r="V12" i="39"/>
  <c r="V13" i="39" s="1"/>
  <c r="AV12" i="39"/>
  <c r="AV13" i="39" s="1"/>
  <c r="AM126" i="39"/>
  <c r="AL127" i="39"/>
  <c r="AL134" i="39"/>
  <c r="V43" i="39"/>
  <c r="AT44" i="39"/>
  <c r="AT45" i="39" s="1"/>
  <c r="Y85" i="39"/>
  <c r="AE92" i="39"/>
  <c r="AT86" i="39"/>
  <c r="AT92" i="39" s="1"/>
  <c r="AE99" i="39"/>
  <c r="AT93" i="39"/>
  <c r="AT99" i="39" s="1"/>
  <c r="AA97" i="39"/>
  <c r="AR97" i="39" s="1"/>
  <c r="AB112" i="39"/>
  <c r="AS112" i="39" s="1"/>
  <c r="Z112" i="39"/>
  <c r="AF112" i="39" s="1"/>
  <c r="AO112" i="39" s="1"/>
  <c r="AA112" i="39"/>
  <c r="AR112" i="39" s="1"/>
  <c r="AM116" i="39"/>
  <c r="AW114" i="39"/>
  <c r="AW116" i="39" s="1"/>
  <c r="AE121" i="39"/>
  <c r="AM121" i="39"/>
  <c r="AV20" i="40"/>
  <c r="AV21" i="40" s="1"/>
  <c r="AN20" i="40"/>
  <c r="AV39" i="40"/>
  <c r="AB57" i="40"/>
  <c r="AS57" i="40" s="1"/>
  <c r="AA57" i="40"/>
  <c r="AR57" i="40" s="1"/>
  <c r="AB61" i="40"/>
  <c r="AA61" i="40"/>
  <c r="Z61" i="40"/>
  <c r="AB63" i="40"/>
  <c r="AS63" i="40" s="1"/>
  <c r="AA63" i="40"/>
  <c r="AR63" i="40" s="1"/>
  <c r="Z63" i="40"/>
  <c r="AF63" i="40" s="1"/>
  <c r="AO63" i="40" s="1"/>
  <c r="AV69" i="40"/>
  <c r="AN69" i="40"/>
  <c r="AU69" i="40" s="1"/>
  <c r="AV73" i="40"/>
  <c r="AN73" i="40"/>
  <c r="AU73" i="40" s="1"/>
  <c r="AV77" i="40"/>
  <c r="AN77" i="40"/>
  <c r="AU77" i="40" s="1"/>
  <c r="AW91" i="40"/>
  <c r="AW97" i="40"/>
  <c r="AN94" i="40"/>
  <c r="AU94" i="40" s="1"/>
  <c r="AN99" i="40"/>
  <c r="AU99" i="40" s="1"/>
  <c r="AT126" i="40"/>
  <c r="Y142" i="40"/>
  <c r="Y149" i="40"/>
  <c r="AE158" i="40"/>
  <c r="AL162" i="40"/>
  <c r="AE27" i="41"/>
  <c r="AT22" i="41"/>
  <c r="AT27" i="41" s="1"/>
  <c r="Z42" i="41"/>
  <c r="Y63" i="41"/>
  <c r="AQ62" i="41"/>
  <c r="AQ63" i="41" s="1"/>
  <c r="Y81" i="41"/>
  <c r="AV131" i="41"/>
  <c r="AN131" i="41"/>
  <c r="AU131" i="41" s="1"/>
  <c r="V19" i="39"/>
  <c r="AB19" i="39" s="1"/>
  <c r="AN29" i="39"/>
  <c r="AU29" i="39" s="1"/>
  <c r="R64" i="39"/>
  <c r="AE85" i="39"/>
  <c r="AA48" i="41"/>
  <c r="AR48" i="41" s="1"/>
  <c r="AP48" i="41"/>
  <c r="AQ96" i="42"/>
  <c r="AQ97" i="42" s="1"/>
  <c r="Y97" i="42"/>
  <c r="AN38" i="39"/>
  <c r="AU38" i="39" s="1"/>
  <c r="AA48" i="39"/>
  <c r="AR48" i="39" s="1"/>
  <c r="AQ85" i="39"/>
  <c r="AE116" i="39"/>
  <c r="AT114" i="39"/>
  <c r="AB86" i="40"/>
  <c r="AA86" i="40"/>
  <c r="AR86" i="40" s="1"/>
  <c r="AV95" i="40"/>
  <c r="AN95" i="40"/>
  <c r="AU95" i="40" s="1"/>
  <c r="AA119" i="40"/>
  <c r="AR119" i="40" s="1"/>
  <c r="AB119" i="40"/>
  <c r="AS119" i="40" s="1"/>
  <c r="Z119" i="40"/>
  <c r="R126" i="39"/>
  <c r="AE133" i="39"/>
  <c r="Y36" i="39"/>
  <c r="AE41" i="39"/>
  <c r="AF61" i="39"/>
  <c r="AO61" i="39" s="1"/>
  <c r="AE71" i="39"/>
  <c r="AA74" i="39"/>
  <c r="AR74" i="39" s="1"/>
  <c r="Z74" i="39"/>
  <c r="Y78" i="39"/>
  <c r="AN104" i="39"/>
  <c r="AU104" i="39" s="1"/>
  <c r="AV104" i="39"/>
  <c r="AM113" i="39"/>
  <c r="AP110" i="39"/>
  <c r="R113" i="39"/>
  <c r="AQ116" i="39"/>
  <c r="AQ19" i="40"/>
  <c r="AQ21" i="40" s="1"/>
  <c r="AW20" i="40"/>
  <c r="AM21" i="40"/>
  <c r="AT22" i="40"/>
  <c r="AT24" i="40" s="1"/>
  <c r="AE24" i="40"/>
  <c r="AL74" i="40"/>
  <c r="AN68" i="40"/>
  <c r="AU68" i="40" s="1"/>
  <c r="AV72" i="40"/>
  <c r="AN72" i="40"/>
  <c r="AU72" i="40" s="1"/>
  <c r="AB90" i="40"/>
  <c r="AS90" i="40" s="1"/>
  <c r="AA90" i="40"/>
  <c r="AR90" i="40" s="1"/>
  <c r="Z90" i="40"/>
  <c r="AF90" i="40" s="1"/>
  <c r="AO90" i="40" s="1"/>
  <c r="AB125" i="40"/>
  <c r="AS125" i="40" s="1"/>
  <c r="AP125" i="40"/>
  <c r="AT142" i="40"/>
  <c r="AP139" i="40"/>
  <c r="AF140" i="40"/>
  <c r="AO140" i="40" s="1"/>
  <c r="AE149" i="40"/>
  <c r="AT149" i="40"/>
  <c r="AE152" i="40"/>
  <c r="AP13" i="41"/>
  <c r="Y152" i="41"/>
  <c r="Y52" i="41"/>
  <c r="AM60" i="41"/>
  <c r="AW63" i="41"/>
  <c r="AA64" i="41"/>
  <c r="AB64" i="41"/>
  <c r="AS64" i="41" s="1"/>
  <c r="Z64" i="41"/>
  <c r="AF64" i="41" s="1"/>
  <c r="AE67" i="41"/>
  <c r="AB68" i="41"/>
  <c r="AS68" i="41" s="1"/>
  <c r="Z68" i="41"/>
  <c r="AA70" i="41"/>
  <c r="AR70" i="41" s="1"/>
  <c r="AB70" i="41"/>
  <c r="AS70" i="41" s="1"/>
  <c r="Z70" i="41"/>
  <c r="AF70" i="41" s="1"/>
  <c r="AO70" i="41" s="1"/>
  <c r="AT86" i="41"/>
  <c r="AT88" i="41" s="1"/>
  <c r="AE109" i="41"/>
  <c r="AM116" i="41"/>
  <c r="AW110" i="41"/>
  <c r="AW116" i="41" s="1"/>
  <c r="AE116" i="41"/>
  <c r="AT111" i="41"/>
  <c r="AT116" i="41" s="1"/>
  <c r="R85" i="39"/>
  <c r="Z104" i="39"/>
  <c r="AF104" i="39" s="1"/>
  <c r="AO104" i="39" s="1"/>
  <c r="V113" i="39"/>
  <c r="L125" i="39"/>
  <c r="R21" i="40"/>
  <c r="Y52" i="40"/>
  <c r="AE60" i="40"/>
  <c r="AP58" i="40"/>
  <c r="AN61" i="40"/>
  <c r="AU61" i="40" s="1"/>
  <c r="Z62" i="40"/>
  <c r="AN63" i="40"/>
  <c r="AU63" i="40" s="1"/>
  <c r="AP64" i="40"/>
  <c r="AP66" i="40"/>
  <c r="AN70" i="40"/>
  <c r="AU70" i="40" s="1"/>
  <c r="AP82" i="40"/>
  <c r="AP84" i="40"/>
  <c r="Z85" i="40"/>
  <c r="AF85" i="40" s="1"/>
  <c r="AO85" i="40" s="1"/>
  <c r="AN86" i="40"/>
  <c r="AU86" i="40" s="1"/>
  <c r="Z89" i="40"/>
  <c r="AN90" i="40"/>
  <c r="AU90" i="40" s="1"/>
  <c r="AU91" i="40" s="1"/>
  <c r="AQ97" i="40"/>
  <c r="AN93" i="40"/>
  <c r="AU93" i="40" s="1"/>
  <c r="Y97" i="40"/>
  <c r="AM101" i="40"/>
  <c r="AA103" i="40"/>
  <c r="AR103" i="40" s="1"/>
  <c r="Z106" i="40"/>
  <c r="AW117" i="40"/>
  <c r="AP129" i="40"/>
  <c r="Z130" i="40"/>
  <c r="AF130" i="40" s="1"/>
  <c r="AO130" i="40" s="1"/>
  <c r="R152" i="40"/>
  <c r="Z151" i="40"/>
  <c r="AF151" i="40" s="1"/>
  <c r="AO151" i="40" s="1"/>
  <c r="AP151" i="40"/>
  <c r="Y151" i="41"/>
  <c r="AA25" i="41"/>
  <c r="AR25" i="41" s="1"/>
  <c r="AM153" i="41"/>
  <c r="AW53" i="41"/>
  <c r="AW60" i="41" s="1"/>
  <c r="AE85" i="41"/>
  <c r="AB90" i="41"/>
  <c r="AS90" i="41" s="1"/>
  <c r="AP90" i="41"/>
  <c r="AT90" i="41"/>
  <c r="R99" i="41"/>
  <c r="Y102" i="41"/>
  <c r="AB48" i="42"/>
  <c r="AS48" i="42" s="1"/>
  <c r="Z48" i="42"/>
  <c r="AF48" i="42" s="1"/>
  <c r="AO48" i="42" s="1"/>
  <c r="AB66" i="42"/>
  <c r="AS66" i="42" s="1"/>
  <c r="Z66" i="42"/>
  <c r="AB69" i="42"/>
  <c r="Z69" i="42"/>
  <c r="AB76" i="42"/>
  <c r="Z76" i="42"/>
  <c r="Z207" i="42" s="1"/>
  <c r="R84" i="42"/>
  <c r="V78" i="42"/>
  <c r="AB78" i="42" s="1"/>
  <c r="AS78" i="42" s="1"/>
  <c r="AE94" i="42"/>
  <c r="AA91" i="42"/>
  <c r="AR91" i="42" s="1"/>
  <c r="AB91" i="42"/>
  <c r="AS91" i="42" s="1"/>
  <c r="Z91" i="42"/>
  <c r="AF91" i="42" s="1"/>
  <c r="AO91" i="42" s="1"/>
  <c r="AB118" i="42"/>
  <c r="AS118" i="42" s="1"/>
  <c r="AA118" i="42"/>
  <c r="AR118" i="42" s="1"/>
  <c r="AN166" i="42"/>
  <c r="AU166" i="42" s="1"/>
  <c r="AV166" i="42"/>
  <c r="R181" i="42"/>
  <c r="V176" i="42"/>
  <c r="Z176" i="42" s="1"/>
  <c r="R15" i="40"/>
  <c r="R173" i="40"/>
  <c r="AL18" i="40"/>
  <c r="R33" i="40"/>
  <c r="AT45" i="40"/>
  <c r="AW52" i="40"/>
  <c r="AP55" i="40"/>
  <c r="AP59" i="40"/>
  <c r="AE88" i="40"/>
  <c r="AP83" i="40"/>
  <c r="AL97" i="40"/>
  <c r="AQ113" i="40"/>
  <c r="AM142" i="40"/>
  <c r="AM149" i="40"/>
  <c r="M166" i="40"/>
  <c r="T166" i="40"/>
  <c r="AE145" i="41"/>
  <c r="AP14" i="41"/>
  <c r="AM151" i="41"/>
  <c r="Y148" i="41"/>
  <c r="Y38" i="41"/>
  <c r="Y74" i="41"/>
  <c r="AQ68" i="41"/>
  <c r="AQ74" i="41" s="1"/>
  <c r="AE81" i="41"/>
  <c r="AB82" i="41"/>
  <c r="AP82" i="41"/>
  <c r="AQ94" i="41"/>
  <c r="AE154" i="41"/>
  <c r="AT95" i="41"/>
  <c r="AE96" i="41"/>
  <c r="Y109" i="41"/>
  <c r="Y124" i="41"/>
  <c r="AQ117" i="41"/>
  <c r="AQ124" i="41" s="1"/>
  <c r="R18" i="42"/>
  <c r="V12" i="42"/>
  <c r="AB12" i="42" s="1"/>
  <c r="AT19" i="42"/>
  <c r="AT22" i="42" s="1"/>
  <c r="AE22" i="42"/>
  <c r="AV63" i="42"/>
  <c r="AV60" i="42"/>
  <c r="AN60" i="42"/>
  <c r="AU60" i="42" s="1"/>
  <c r="AV62" i="42"/>
  <c r="AN62" i="42"/>
  <c r="AU62" i="42" s="1"/>
  <c r="AW72" i="42"/>
  <c r="AN72" i="42"/>
  <c r="AU72" i="42" s="1"/>
  <c r="AW85" i="42"/>
  <c r="AN85" i="42"/>
  <c r="AU85" i="42" s="1"/>
  <c r="AU88" i="42" s="1"/>
  <c r="AL21" i="40"/>
  <c r="V22" i="40"/>
  <c r="AB22" i="40" s="1"/>
  <c r="AQ176" i="40"/>
  <c r="V27" i="40"/>
  <c r="AB27" i="40" s="1"/>
  <c r="AB33" i="40" s="1"/>
  <c r="AL45" i="40"/>
  <c r="R52" i="40"/>
  <c r="AQ52" i="40"/>
  <c r="AM52" i="40"/>
  <c r="AQ74" i="40"/>
  <c r="AL81" i="40"/>
  <c r="AM91" i="40"/>
  <c r="AM97" i="40"/>
  <c r="AE101" i="40"/>
  <c r="AE107" i="40"/>
  <c r="AP103" i="40"/>
  <c r="AT113" i="40"/>
  <c r="AT162" i="40"/>
  <c r="U166" i="40"/>
  <c r="AL16" i="41"/>
  <c r="AW27" i="41"/>
  <c r="AE153" i="41"/>
  <c r="AM52" i="41"/>
  <c r="AQ60" i="41"/>
  <c r="AQ67" i="41"/>
  <c r="AT85" i="41"/>
  <c r="AQ85" i="41"/>
  <c r="AQ99" i="41"/>
  <c r="AQ102" i="41"/>
  <c r="Y116" i="41"/>
  <c r="AE124" i="41"/>
  <c r="AB132" i="41"/>
  <c r="AS132" i="41" s="1"/>
  <c r="AA132" i="41"/>
  <c r="AR132" i="41" s="1"/>
  <c r="Z132" i="41"/>
  <c r="AF132" i="41" s="1"/>
  <c r="AO132" i="41" s="1"/>
  <c r="Y26" i="42"/>
  <c r="AQ23" i="42"/>
  <c r="AQ26" i="42" s="1"/>
  <c r="AN177" i="42"/>
  <c r="AU177" i="42" s="1"/>
  <c r="AW177" i="42"/>
  <c r="AP77" i="39"/>
  <c r="AP79" i="39"/>
  <c r="AP107" i="39"/>
  <c r="AP109" i="39"/>
  <c r="AP113" i="39" s="1"/>
  <c r="Q125" i="39"/>
  <c r="AK125" i="39"/>
  <c r="V16" i="40"/>
  <c r="Z16" i="40" s="1"/>
  <c r="AW21" i="40"/>
  <c r="Y24" i="40"/>
  <c r="AN31" i="40"/>
  <c r="AU31" i="40" s="1"/>
  <c r="R169" i="40"/>
  <c r="R45" i="40"/>
  <c r="AW45" i="40"/>
  <c r="V46" i="40"/>
  <c r="AA55" i="40"/>
  <c r="AA59" i="40"/>
  <c r="AR59" i="40" s="1"/>
  <c r="AE67" i="40"/>
  <c r="AP62" i="40"/>
  <c r="Y74" i="40"/>
  <c r="AM81" i="40"/>
  <c r="AN78" i="40"/>
  <c r="AU78" i="40" s="1"/>
  <c r="AM88" i="40"/>
  <c r="AA83" i="40"/>
  <c r="AR83" i="40" s="1"/>
  <c r="AP85" i="40"/>
  <c r="AP87" i="40"/>
  <c r="AQ91" i="40"/>
  <c r="AP89" i="40"/>
  <c r="AN92" i="40"/>
  <c r="AU92" i="40" s="1"/>
  <c r="AU97" i="40" s="1"/>
  <c r="AN96" i="40"/>
  <c r="AU96" i="40" s="1"/>
  <c r="AL101" i="40"/>
  <c r="Z103" i="40"/>
  <c r="AF103" i="40" s="1"/>
  <c r="AO103" i="40" s="1"/>
  <c r="AM107" i="40"/>
  <c r="AL117" i="40"/>
  <c r="AP130" i="40"/>
  <c r="T163" i="40"/>
  <c r="M20" i="45" s="1"/>
  <c r="I166" i="40"/>
  <c r="O166" i="40"/>
  <c r="W166" i="40"/>
  <c r="AI166" i="40"/>
  <c r="AL153" i="41"/>
  <c r="Y67" i="41"/>
  <c r="AM81" i="41"/>
  <c r="Z82" i="41"/>
  <c r="AW94" i="41"/>
  <c r="AM94" i="41"/>
  <c r="V100" i="41"/>
  <c r="AB100" i="41" s="1"/>
  <c r="AW128" i="41"/>
  <c r="AB131" i="41"/>
  <c r="AS131" i="41" s="1"/>
  <c r="AA131" i="41"/>
  <c r="AR131" i="41" s="1"/>
  <c r="Z131" i="41"/>
  <c r="AF131" i="41" s="1"/>
  <c r="AO131" i="41" s="1"/>
  <c r="AQ132" i="41"/>
  <c r="Y133" i="41"/>
  <c r="AB138" i="41"/>
  <c r="AS138" i="41" s="1"/>
  <c r="AA138" i="41"/>
  <c r="AR138" i="41" s="1"/>
  <c r="AE18" i="42"/>
  <c r="AV37" i="42"/>
  <c r="AN37" i="42"/>
  <c r="AU37" i="42" s="1"/>
  <c r="AB148" i="42"/>
  <c r="AS148" i="42" s="1"/>
  <c r="AA148" i="42"/>
  <c r="AR148" i="42" s="1"/>
  <c r="AW74" i="41"/>
  <c r="AW88" i="41"/>
  <c r="AW102" i="41"/>
  <c r="AM109" i="41"/>
  <c r="Z119" i="41"/>
  <c r="AQ133" i="41"/>
  <c r="AV130" i="41"/>
  <c r="AN135" i="41"/>
  <c r="AU135" i="41" s="1"/>
  <c r="N144" i="41"/>
  <c r="AH144" i="41"/>
  <c r="R201" i="42"/>
  <c r="AM205" i="42"/>
  <c r="Y22" i="42"/>
  <c r="V26" i="42"/>
  <c r="AV26" i="42"/>
  <c r="AE26" i="42"/>
  <c r="R30" i="42"/>
  <c r="AQ27" i="42"/>
  <c r="AQ30" i="42" s="1"/>
  <c r="AW34" i="42"/>
  <c r="AA35" i="42"/>
  <c r="Z39" i="42"/>
  <c r="AN43" i="42"/>
  <c r="AU43" i="42" s="1"/>
  <c r="AM52" i="42"/>
  <c r="AV55" i="42"/>
  <c r="AV58" i="42" s="1"/>
  <c r="R75" i="42"/>
  <c r="AV69" i="42"/>
  <c r="AE75" i="42"/>
  <c r="AL88" i="42"/>
  <c r="AV85" i="42"/>
  <c r="AE119" i="42"/>
  <c r="AT123" i="42"/>
  <c r="AQ150" i="42"/>
  <c r="Y150" i="42"/>
  <c r="AQ159" i="42"/>
  <c r="AN173" i="42"/>
  <c r="AU173" i="42" s="1"/>
  <c r="AW173" i="42"/>
  <c r="AM175" i="42"/>
  <c r="AN179" i="42"/>
  <c r="AU179" i="42" s="1"/>
  <c r="AW179" i="42"/>
  <c r="Y201" i="42"/>
  <c r="AL38" i="42"/>
  <c r="AB82" i="42"/>
  <c r="AS82" i="42" s="1"/>
  <c r="Z82" i="42"/>
  <c r="AN86" i="42"/>
  <c r="AU86" i="42" s="1"/>
  <c r="AQ104" i="42"/>
  <c r="AQ110" i="42" s="1"/>
  <c r="Y110" i="42"/>
  <c r="AE110" i="42"/>
  <c r="AM132" i="42"/>
  <c r="AW130" i="42"/>
  <c r="AW132" i="42" s="1"/>
  <c r="AL159" i="42"/>
  <c r="AV154" i="42"/>
  <c r="AV159" i="42" s="1"/>
  <c r="AN154" i="42"/>
  <c r="R168" i="42"/>
  <c r="V163" i="42"/>
  <c r="AB163" i="42" s="1"/>
  <c r="AS163" i="42" s="1"/>
  <c r="AL187" i="42"/>
  <c r="AV182" i="42"/>
  <c r="AV183" i="42"/>
  <c r="AN183" i="42"/>
  <c r="AU183" i="42" s="1"/>
  <c r="R194" i="42"/>
  <c r="V188" i="42"/>
  <c r="O198" i="42"/>
  <c r="AP123" i="41"/>
  <c r="R128" i="41"/>
  <c r="AM133" i="41"/>
  <c r="AL140" i="41"/>
  <c r="AM22" i="42"/>
  <c r="AL26" i="42"/>
  <c r="AT30" i="42"/>
  <c r="AN39" i="42"/>
  <c r="AE44" i="42"/>
  <c r="AT43" i="42"/>
  <c r="AT44" i="42" s="1"/>
  <c r="V53" i="42"/>
  <c r="AV65" i="42"/>
  <c r="AV68" i="42" s="1"/>
  <c r="AN65" i="42"/>
  <c r="AU65" i="42" s="1"/>
  <c r="AV74" i="42"/>
  <c r="AN74" i="42"/>
  <c r="AU74" i="42" s="1"/>
  <c r="AV80" i="42"/>
  <c r="AN80" i="42"/>
  <c r="AU80" i="42" s="1"/>
  <c r="R88" i="42"/>
  <c r="V85" i="42"/>
  <c r="Z85" i="42" s="1"/>
  <c r="AE97" i="42"/>
  <c r="AT95" i="42"/>
  <c r="AQ103" i="42"/>
  <c r="V111" i="42"/>
  <c r="AB111" i="42" s="1"/>
  <c r="AQ121" i="42"/>
  <c r="AF127" i="42"/>
  <c r="AO127" i="42" s="1"/>
  <c r="AT142" i="42"/>
  <c r="AP144" i="42"/>
  <c r="Z144" i="42"/>
  <c r="AE150" i="42"/>
  <c r="AU153" i="42"/>
  <c r="AN152" i="42"/>
  <c r="AU152" i="42" s="1"/>
  <c r="AV156" i="42"/>
  <c r="AN156" i="42"/>
  <c r="AU156" i="42" s="1"/>
  <c r="AL162" i="42"/>
  <c r="AV160" i="42"/>
  <c r="AN167" i="42"/>
  <c r="AU167" i="42" s="1"/>
  <c r="AW167" i="42"/>
  <c r="Y194" i="42"/>
  <c r="AQ188" i="42"/>
  <c r="AQ194" i="42" s="1"/>
  <c r="AW133" i="41"/>
  <c r="I142" i="41"/>
  <c r="D21" i="45"/>
  <c r="L144" i="41"/>
  <c r="AL201" i="42"/>
  <c r="R22" i="42"/>
  <c r="AQ22" i="42"/>
  <c r="AW26" i="42"/>
  <c r="AL30" i="42"/>
  <c r="Y58" i="42"/>
  <c r="AN54" i="42"/>
  <c r="AU54" i="42" s="1"/>
  <c r="AB56" i="42"/>
  <c r="AS56" i="42" s="1"/>
  <c r="AB59" i="42"/>
  <c r="Z59" i="42"/>
  <c r="AU68" i="42"/>
  <c r="AV67" i="42"/>
  <c r="AN67" i="42"/>
  <c r="AU67" i="42" s="1"/>
  <c r="AV70" i="42"/>
  <c r="AN70" i="42"/>
  <c r="AU70" i="42" s="1"/>
  <c r="AW73" i="42"/>
  <c r="AL207" i="42"/>
  <c r="AV76" i="42"/>
  <c r="Z83" i="42"/>
  <c r="AB86" i="42"/>
  <c r="AS86" i="42" s="1"/>
  <c r="Z86" i="42"/>
  <c r="Z89" i="42"/>
  <c r="V94" i="42"/>
  <c r="AE103" i="42"/>
  <c r="AT98" i="42"/>
  <c r="AT110" i="42"/>
  <c r="AQ143" i="42"/>
  <c r="AQ145" i="42" s="1"/>
  <c r="Y145" i="42"/>
  <c r="AL150" i="42"/>
  <c r="AV153" i="42"/>
  <c r="AV172" i="42"/>
  <c r="AN172" i="42"/>
  <c r="AU172" i="42" s="1"/>
  <c r="AL181" i="42"/>
  <c r="AV176" i="42"/>
  <c r="AV181" i="42" s="1"/>
  <c r="Z177" i="42"/>
  <c r="AM85" i="41"/>
  <c r="Z113" i="41"/>
  <c r="AL124" i="41"/>
  <c r="AE128" i="41"/>
  <c r="AN134" i="41"/>
  <c r="AU134" i="41" s="1"/>
  <c r="AN139" i="41"/>
  <c r="AU139" i="41" s="1"/>
  <c r="O142" i="41"/>
  <c r="AG144" i="41"/>
  <c r="V19" i="42"/>
  <c r="V22" i="42" s="1"/>
  <c r="AV19" i="42"/>
  <c r="AV22" i="42" s="1"/>
  <c r="R26" i="42"/>
  <c r="AW30" i="42"/>
  <c r="AV47" i="42"/>
  <c r="V64" i="42"/>
  <c r="AN66" i="42"/>
  <c r="AU66" i="42" s="1"/>
  <c r="AN69" i="42"/>
  <c r="Y75" i="42"/>
  <c r="AV84" i="42"/>
  <c r="Y84" i="42"/>
  <c r="AQ94" i="42"/>
  <c r="AB93" i="42"/>
  <c r="AS93" i="42" s="1"/>
  <c r="AA93" i="42"/>
  <c r="AR93" i="42" s="1"/>
  <c r="Z93" i="42"/>
  <c r="R94" i="42"/>
  <c r="AW95" i="42"/>
  <c r="AW97" i="42" s="1"/>
  <c r="AM97" i="42"/>
  <c r="Y103" i="42"/>
  <c r="AB107" i="42"/>
  <c r="AS107" i="42" s="1"/>
  <c r="AA107" i="42"/>
  <c r="AR107" i="42" s="1"/>
  <c r="Y123" i="42"/>
  <c r="AE142" i="42"/>
  <c r="AT145" i="42"/>
  <c r="AE145" i="42"/>
  <c r="AN157" i="42"/>
  <c r="AU157" i="42" s="1"/>
  <c r="AW157" i="42"/>
  <c r="R162" i="42"/>
  <c r="V160" i="42"/>
  <c r="AL168" i="42"/>
  <c r="AV163" i="42"/>
  <c r="AN169" i="42"/>
  <c r="Z180" i="42"/>
  <c r="R187" i="42"/>
  <c r="V182" i="42"/>
  <c r="AB182" i="42" s="1"/>
  <c r="AS182" i="42" s="1"/>
  <c r="AN56" i="42"/>
  <c r="AU56" i="42" s="1"/>
  <c r="Y68" i="42"/>
  <c r="Y77" i="42"/>
  <c r="AL110" i="42"/>
  <c r="AT114" i="42"/>
  <c r="AT119" i="42" s="1"/>
  <c r="AQ120" i="42"/>
  <c r="R129" i="42"/>
  <c r="AQ132" i="42"/>
  <c r="R132" i="42"/>
  <c r="AM145" i="42"/>
  <c r="AD195" i="42"/>
  <c r="W22" i="45" s="1"/>
  <c r="AL153" i="42"/>
  <c r="Z171" i="42"/>
  <c r="AQ181" i="42"/>
  <c r="AL58" i="42"/>
  <c r="AT68" i="42"/>
  <c r="AT84" i="42"/>
  <c r="R123" i="42"/>
  <c r="AP137" i="42"/>
  <c r="R159" i="42"/>
  <c r="Y162" i="42"/>
  <c r="AN170" i="42"/>
  <c r="AU170" i="42" s="1"/>
  <c r="AN184" i="42"/>
  <c r="AU184" i="42" s="1"/>
  <c r="Z60" i="42"/>
  <c r="AL68" i="42"/>
  <c r="AL84" i="42"/>
  <c r="AT88" i="42"/>
  <c r="AF137" i="42"/>
  <c r="AO137" i="42" s="1"/>
  <c r="R153" i="42"/>
  <c r="R175" i="42"/>
  <c r="AL175" i="42"/>
  <c r="AN185" i="42"/>
  <c r="AU185" i="42" s="1"/>
  <c r="X198" i="42"/>
  <c r="AK198" i="42"/>
  <c r="AP193" i="42"/>
  <c r="T198" i="42"/>
  <c r="U125" i="39"/>
  <c r="AC125" i="39"/>
  <c r="K198" i="42"/>
  <c r="S198" i="42"/>
  <c r="AI198" i="42"/>
  <c r="I198" i="42"/>
  <c r="M198" i="42"/>
  <c r="L198" i="42"/>
  <c r="P198" i="42"/>
  <c r="AD166" i="40"/>
  <c r="AE165" i="40" s="1"/>
  <c r="X166" i="40"/>
  <c r="J144" i="41"/>
  <c r="AC198" i="42"/>
  <c r="U198" i="42"/>
  <c r="AS12" i="42"/>
  <c r="AB18" i="42"/>
  <c r="AS14" i="42"/>
  <c r="Z32" i="42"/>
  <c r="AA32" i="42"/>
  <c r="AR32" i="42" s="1"/>
  <c r="AP32" i="42"/>
  <c r="AB32" i="42"/>
  <c r="AS32" i="42" s="1"/>
  <c r="AF59" i="42"/>
  <c r="AM201" i="42"/>
  <c r="AW14" i="42"/>
  <c r="AN14" i="42"/>
  <c r="AW16" i="42"/>
  <c r="AN16" i="42"/>
  <c r="AU16" i="42" s="1"/>
  <c r="AN41" i="42"/>
  <c r="AU39" i="42"/>
  <c r="AU41" i="42" s="1"/>
  <c r="Z43" i="42"/>
  <c r="AA43" i="42"/>
  <c r="AR43" i="42" s="1"/>
  <c r="AP43" i="42"/>
  <c r="AB43" i="42"/>
  <c r="AS43" i="42" s="1"/>
  <c r="AQ18" i="42"/>
  <c r="AP13" i="42"/>
  <c r="AA13" i="42"/>
  <c r="AR13" i="42" s="1"/>
  <c r="Z13" i="42"/>
  <c r="AQ201" i="42"/>
  <c r="AP15" i="42"/>
  <c r="AA15" i="42"/>
  <c r="AR15" i="42" s="1"/>
  <c r="Z15" i="42"/>
  <c r="V205" i="42"/>
  <c r="AP17" i="42"/>
  <c r="AA17" i="42"/>
  <c r="Z17" i="42"/>
  <c r="AB17" i="42"/>
  <c r="AS35" i="42"/>
  <c r="Z37" i="42"/>
  <c r="AF37" i="42" s="1"/>
  <c r="AO37" i="42" s="1"/>
  <c r="AA37" i="42"/>
  <c r="AR37" i="42" s="1"/>
  <c r="AP37" i="42"/>
  <c r="AB37" i="42"/>
  <c r="AS37" i="42" s="1"/>
  <c r="AV44" i="42"/>
  <c r="AQ75" i="42"/>
  <c r="Z101" i="42"/>
  <c r="AA101" i="42"/>
  <c r="AR101" i="42" s="1"/>
  <c r="AP101" i="42"/>
  <c r="AB101" i="42"/>
  <c r="AS101" i="42" s="1"/>
  <c r="AP134" i="42"/>
  <c r="Z134" i="42"/>
  <c r="AA134" i="42"/>
  <c r="AR134" i="42" s="1"/>
  <c r="V135" i="42"/>
  <c r="AB134" i="42"/>
  <c r="AS134" i="42" s="1"/>
  <c r="AW142" i="42"/>
  <c r="V18" i="42"/>
  <c r="AP12" i="42"/>
  <c r="AA12" i="42"/>
  <c r="Z12" i="42"/>
  <c r="V201" i="42"/>
  <c r="AP14" i="42"/>
  <c r="AA14" i="42"/>
  <c r="Z14" i="42"/>
  <c r="AP16" i="42"/>
  <c r="AA16" i="42"/>
  <c r="AR16" i="42" s="1"/>
  <c r="Z16" i="42"/>
  <c r="AS47" i="42"/>
  <c r="AM199" i="42"/>
  <c r="AM18" i="42"/>
  <c r="AW12" i="42"/>
  <c r="AN12" i="42"/>
  <c r="AW13" i="42"/>
  <c r="AN13" i="42"/>
  <c r="AU13" i="42" s="1"/>
  <c r="AW15" i="42"/>
  <c r="AN15" i="42"/>
  <c r="AU15" i="42" s="1"/>
  <c r="AW94" i="42"/>
  <c r="AP106" i="42"/>
  <c r="Z106" i="42"/>
  <c r="AA106" i="42"/>
  <c r="AR106" i="42" s="1"/>
  <c r="AB106" i="42"/>
  <c r="AS106" i="42" s="1"/>
  <c r="AQ205" i="42"/>
  <c r="AB20" i="42"/>
  <c r="AS20" i="42" s="1"/>
  <c r="AM26" i="42"/>
  <c r="AB27" i="42"/>
  <c r="AM30" i="42"/>
  <c r="AP33" i="42"/>
  <c r="AQ35" i="42"/>
  <c r="AQ38" i="42" s="1"/>
  <c r="AV35" i="42"/>
  <c r="AV38" i="42" s="1"/>
  <c r="AP39" i="42"/>
  <c r="AV40" i="42"/>
  <c r="AL41" i="42"/>
  <c r="V208" i="42"/>
  <c r="V46" i="42"/>
  <c r="AP45" i="42"/>
  <c r="Z45" i="42"/>
  <c r="AE208" i="42"/>
  <c r="AT45" i="42"/>
  <c r="AP55" i="42"/>
  <c r="AA55" i="42"/>
  <c r="AR55" i="42" s="1"/>
  <c r="AM202" i="42"/>
  <c r="AM63" i="42"/>
  <c r="AN59" i="42"/>
  <c r="AS69" i="42"/>
  <c r="AP70" i="42"/>
  <c r="AA70" i="42"/>
  <c r="AR70" i="42" s="1"/>
  <c r="AB70" i="42"/>
  <c r="AS70" i="42" s="1"/>
  <c r="AQ79" i="42"/>
  <c r="AQ84" i="42" s="1"/>
  <c r="AP81" i="42"/>
  <c r="AA81" i="42"/>
  <c r="AR81" i="42" s="1"/>
  <c r="Z81" i="42"/>
  <c r="AM84" i="42"/>
  <c r="AV89" i="42"/>
  <c r="AN89" i="42"/>
  <c r="AL94" i="42"/>
  <c r="AV90" i="42"/>
  <c r="AN90" i="42"/>
  <c r="AU90" i="42" s="1"/>
  <c r="AV93" i="42"/>
  <c r="AN93" i="42"/>
  <c r="AU93" i="42" s="1"/>
  <c r="AB96" i="42"/>
  <c r="AS96" i="42" s="1"/>
  <c r="AP96" i="42"/>
  <c r="R103" i="42"/>
  <c r="V98" i="42"/>
  <c r="AP112" i="42"/>
  <c r="Z112" i="42"/>
  <c r="AB112" i="42"/>
  <c r="AS112" i="42" s="1"/>
  <c r="AP114" i="42"/>
  <c r="Z114" i="42"/>
  <c r="V119" i="42"/>
  <c r="AA114" i="42"/>
  <c r="AV118" i="42"/>
  <c r="AN118" i="42"/>
  <c r="AU118" i="42" s="1"/>
  <c r="AP126" i="42"/>
  <c r="Z126" i="42"/>
  <c r="R135" i="42"/>
  <c r="R142" i="42"/>
  <c r="V136" i="42"/>
  <c r="V153" i="42"/>
  <c r="AP151" i="42"/>
  <c r="AA151" i="42"/>
  <c r="AB151" i="42"/>
  <c r="Z151" i="42"/>
  <c r="AM153" i="42"/>
  <c r="AP166" i="42"/>
  <c r="AA166" i="42"/>
  <c r="AR166" i="42" s="1"/>
  <c r="Z166" i="42"/>
  <c r="AT176" i="42"/>
  <c r="AT181" i="42" s="1"/>
  <c r="AE181" i="42"/>
  <c r="Y199" i="42"/>
  <c r="AE199" i="42"/>
  <c r="AE201" i="42"/>
  <c r="Y205" i="42"/>
  <c r="AE205" i="42"/>
  <c r="AN17" i="42"/>
  <c r="AV18" i="42"/>
  <c r="AN19" i="42"/>
  <c r="AN20" i="42"/>
  <c r="AU20" i="42" s="1"/>
  <c r="AN21" i="42"/>
  <c r="AU21" i="42" s="1"/>
  <c r="AN23" i="42"/>
  <c r="AN24" i="42"/>
  <c r="AU24" i="42" s="1"/>
  <c r="AN25" i="42"/>
  <c r="AU25" i="42" s="1"/>
  <c r="AN27" i="42"/>
  <c r="AN28" i="42"/>
  <c r="AU28" i="42" s="1"/>
  <c r="AN29" i="42"/>
  <c r="AU29" i="42" s="1"/>
  <c r="AN31" i="42"/>
  <c r="AV33" i="42"/>
  <c r="AL34" i="42"/>
  <c r="AW38" i="42"/>
  <c r="AR35" i="42"/>
  <c r="AN36" i="42"/>
  <c r="AU36" i="42" s="1"/>
  <c r="Y41" i="42"/>
  <c r="AQ39" i="42"/>
  <c r="AQ41" i="42" s="1"/>
  <c r="AV39" i="42"/>
  <c r="V41" i="42"/>
  <c r="AE41" i="42"/>
  <c r="AM41" i="42"/>
  <c r="AN42" i="42"/>
  <c r="Y208" i="42"/>
  <c r="Y46" i="42"/>
  <c r="Y200" i="42"/>
  <c r="AQ47" i="42"/>
  <c r="Y206" i="42"/>
  <c r="AQ50" i="42"/>
  <c r="AN51" i="42"/>
  <c r="AU51" i="42" s="1"/>
  <c r="Y52" i="42"/>
  <c r="Z53" i="42"/>
  <c r="AP54" i="42"/>
  <c r="AA54" i="42"/>
  <c r="AR54" i="42" s="1"/>
  <c r="Z54" i="42"/>
  <c r="AP57" i="42"/>
  <c r="AA57" i="42"/>
  <c r="AR57" i="42" s="1"/>
  <c r="AB57" i="42"/>
  <c r="AS57" i="42" s="1"/>
  <c r="AM58" i="42"/>
  <c r="AN61" i="42"/>
  <c r="AU61" i="42" s="1"/>
  <c r="AP62" i="42"/>
  <c r="AA62" i="42"/>
  <c r="AR62" i="42" s="1"/>
  <c r="V68" i="42"/>
  <c r="AP64" i="42"/>
  <c r="AA64" i="42"/>
  <c r="Z64" i="42"/>
  <c r="AP67" i="42"/>
  <c r="AA67" i="42"/>
  <c r="AR67" i="42" s="1"/>
  <c r="AB67" i="42"/>
  <c r="AS67" i="42" s="1"/>
  <c r="AM68" i="42"/>
  <c r="AN71" i="42"/>
  <c r="AU71" i="42" s="1"/>
  <c r="AP72" i="42"/>
  <c r="AA72" i="42"/>
  <c r="AR72" i="42" s="1"/>
  <c r="Z73" i="42"/>
  <c r="AB207" i="42"/>
  <c r="AS76" i="42"/>
  <c r="AM207" i="42"/>
  <c r="AN76" i="42"/>
  <c r="AM77" i="42"/>
  <c r="V84" i="42"/>
  <c r="AP78" i="42"/>
  <c r="AA78" i="42"/>
  <c r="Z79" i="42"/>
  <c r="AE84" i="42"/>
  <c r="AP87" i="42"/>
  <c r="AA87" i="42"/>
  <c r="AR87" i="42" s="1"/>
  <c r="AB87" i="42"/>
  <c r="AS87" i="42" s="1"/>
  <c r="AM88" i="42"/>
  <c r="AR89" i="42"/>
  <c r="AM94" i="42"/>
  <c r="AV96" i="42"/>
  <c r="AN96" i="42"/>
  <c r="AU96" i="42" s="1"/>
  <c r="AV98" i="42"/>
  <c r="AN98" i="42"/>
  <c r="AT103" i="42"/>
  <c r="AA99" i="42"/>
  <c r="AR99" i="42" s="1"/>
  <c r="Z99" i="42"/>
  <c r="AF99" i="42" s="1"/>
  <c r="AO99" i="42" s="1"/>
  <c r="AP99" i="42"/>
  <c r="AB102" i="42"/>
  <c r="AS102" i="42" s="1"/>
  <c r="AA102" i="42"/>
  <c r="AR102" i="42" s="1"/>
  <c r="AP102" i="42"/>
  <c r="AL103" i="42"/>
  <c r="AP107" i="42"/>
  <c r="V113" i="42"/>
  <c r="AB116" i="42"/>
  <c r="AS116" i="42" s="1"/>
  <c r="Z116" i="42"/>
  <c r="AP116" i="42"/>
  <c r="AM119" i="42"/>
  <c r="V120" i="42"/>
  <c r="AV120" i="42"/>
  <c r="AN120" i="42"/>
  <c r="AB122" i="42"/>
  <c r="AS122" i="42" s="1"/>
  <c r="AA122" i="42"/>
  <c r="AR122" i="42" s="1"/>
  <c r="Z122" i="42"/>
  <c r="AV126" i="42"/>
  <c r="AN126" i="42"/>
  <c r="AU126" i="42" s="1"/>
  <c r="AL129" i="42"/>
  <c r="AB135" i="42"/>
  <c r="AS133" i="42"/>
  <c r="AS135" i="42" s="1"/>
  <c r="AM135" i="42"/>
  <c r="AV136" i="42"/>
  <c r="AN136" i="42"/>
  <c r="AV143" i="42"/>
  <c r="AN143" i="42"/>
  <c r="AW148" i="42"/>
  <c r="Y153" i="42"/>
  <c r="AP156" i="42"/>
  <c r="AA156" i="42"/>
  <c r="AR156" i="42" s="1"/>
  <c r="Z156" i="42"/>
  <c r="AB156" i="42"/>
  <c r="AS156" i="42" s="1"/>
  <c r="Z157" i="42"/>
  <c r="AV168" i="42"/>
  <c r="Z167" i="42"/>
  <c r="AU169" i="42"/>
  <c r="AE194" i="42"/>
  <c r="AT188" i="42"/>
  <c r="AT194" i="42" s="1"/>
  <c r="J166" i="40"/>
  <c r="N166" i="40"/>
  <c r="AH166" i="40"/>
  <c r="AG166" i="40"/>
  <c r="AL165" i="40" s="1"/>
  <c r="AK166" i="40"/>
  <c r="L166" i="40"/>
  <c r="P166" i="40"/>
  <c r="O165" i="40" s="1"/>
  <c r="T144" i="41"/>
  <c r="AW17" i="42"/>
  <c r="Y18" i="42"/>
  <c r="Z19" i="42"/>
  <c r="AW19" i="42"/>
  <c r="AW22" i="42" s="1"/>
  <c r="Z20" i="42"/>
  <c r="Z21" i="42"/>
  <c r="AF21" i="42" s="1"/>
  <c r="AO21" i="42" s="1"/>
  <c r="Z23" i="42"/>
  <c r="Z24" i="42"/>
  <c r="Z25" i="42"/>
  <c r="Z27" i="42"/>
  <c r="Z28" i="42"/>
  <c r="Z29" i="42"/>
  <c r="V31" i="42"/>
  <c r="AA33" i="42"/>
  <c r="AR33" i="42" s="1"/>
  <c r="AM34" i="42"/>
  <c r="AN35" i="42"/>
  <c r="AT35" i="42"/>
  <c r="AT38" i="42" s="1"/>
  <c r="V36" i="42"/>
  <c r="AA39" i="42"/>
  <c r="AW41" i="42"/>
  <c r="V42" i="42"/>
  <c r="AL44" i="42"/>
  <c r="AA45" i="42"/>
  <c r="AM208" i="42"/>
  <c r="AM46" i="42"/>
  <c r="AE46" i="42"/>
  <c r="AV46" i="42"/>
  <c r="AM200" i="42"/>
  <c r="AN48" i="42"/>
  <c r="AU48" i="42" s="1"/>
  <c r="AW49" i="42"/>
  <c r="AP51" i="42"/>
  <c r="AA51" i="42"/>
  <c r="AR51" i="42" s="1"/>
  <c r="Z51" i="42"/>
  <c r="AT58" i="42"/>
  <c r="AU53" i="42"/>
  <c r="AU58" i="42" s="1"/>
  <c r="Z55" i="42"/>
  <c r="Y202" i="42"/>
  <c r="Y63" i="42"/>
  <c r="AQ59" i="42"/>
  <c r="AW59" i="42"/>
  <c r="AP61" i="42"/>
  <c r="AA61" i="42"/>
  <c r="AR61" i="42" s="1"/>
  <c r="Z61" i="42"/>
  <c r="AN68" i="42"/>
  <c r="AW69" i="42"/>
  <c r="AW75" i="42" s="1"/>
  <c r="Z70" i="42"/>
  <c r="AF70" i="42" s="1"/>
  <c r="AO70" i="42" s="1"/>
  <c r="AP71" i="42"/>
  <c r="AA71" i="42"/>
  <c r="AR71" i="42" s="1"/>
  <c r="Z71" i="42"/>
  <c r="AP74" i="42"/>
  <c r="AA74" i="42"/>
  <c r="AR74" i="42" s="1"/>
  <c r="AB74" i="42"/>
  <c r="AS74" i="42" s="1"/>
  <c r="AM75" i="42"/>
  <c r="AV207" i="42"/>
  <c r="AV77" i="42"/>
  <c r="AP80" i="42"/>
  <c r="AA80" i="42"/>
  <c r="AR80" i="42" s="1"/>
  <c r="AB80" i="42"/>
  <c r="AS80" i="42" s="1"/>
  <c r="AS84" i="42" s="1"/>
  <c r="AB81" i="42"/>
  <c r="AS81" i="42" s="1"/>
  <c r="AN82" i="42"/>
  <c r="AU82" i="42" s="1"/>
  <c r="AU84" i="42" s="1"/>
  <c r="AW83" i="42"/>
  <c r="AW84" i="42" s="1"/>
  <c r="AB84" i="42"/>
  <c r="AB89" i="42"/>
  <c r="AP89" i="42"/>
  <c r="AP93" i="42"/>
  <c r="R97" i="42"/>
  <c r="V95" i="42"/>
  <c r="Z96" i="42"/>
  <c r="AV101" i="42"/>
  <c r="AN101" i="42"/>
  <c r="AU101" i="42" s="1"/>
  <c r="AV102" i="42"/>
  <c r="AN102" i="42"/>
  <c r="AU102" i="42" s="1"/>
  <c r="AM103" i="42"/>
  <c r="V104" i="42"/>
  <c r="R110" i="42"/>
  <c r="AW110" i="42"/>
  <c r="AA111" i="42"/>
  <c r="Z111" i="42"/>
  <c r="AP111" i="42"/>
  <c r="AA112" i="42"/>
  <c r="AR112" i="42" s="1"/>
  <c r="AB114" i="42"/>
  <c r="AW119" i="42"/>
  <c r="Z115" i="42"/>
  <c r="AB121" i="42"/>
  <c r="AS121" i="42" s="1"/>
  <c r="AA121" i="42"/>
  <c r="AR121" i="42" s="1"/>
  <c r="AT129" i="42"/>
  <c r="AA125" i="42"/>
  <c r="AR125" i="42" s="1"/>
  <c r="AP125" i="42"/>
  <c r="Z125" i="42"/>
  <c r="AF125" i="42" s="1"/>
  <c r="AO125" i="42" s="1"/>
  <c r="AA126" i="42"/>
  <c r="AR126" i="42" s="1"/>
  <c r="AQ135" i="42"/>
  <c r="AM142" i="42"/>
  <c r="AA139" i="42"/>
  <c r="AR139" i="42" s="1"/>
  <c r="AP139" i="42"/>
  <c r="Z139" i="42"/>
  <c r="AB139" i="42"/>
  <c r="AS139" i="42" s="1"/>
  <c r="AB149" i="42"/>
  <c r="AS149" i="42" s="1"/>
  <c r="Z149" i="42"/>
  <c r="AN159" i="42"/>
  <c r="AN160" i="42"/>
  <c r="AW160" i="42"/>
  <c r="AW162" i="42" s="1"/>
  <c r="AM162" i="42"/>
  <c r="AB166" i="42"/>
  <c r="AS166" i="42" s="1"/>
  <c r="AQ170" i="42"/>
  <c r="AP173" i="42"/>
  <c r="AA173" i="42"/>
  <c r="AR173" i="42" s="1"/>
  <c r="AB173" i="42"/>
  <c r="AS173" i="42" s="1"/>
  <c r="Z173" i="42"/>
  <c r="AN174" i="42"/>
  <c r="AU174" i="42" s="1"/>
  <c r="AW174" i="42"/>
  <c r="AW175" i="42" s="1"/>
  <c r="AP176" i="42"/>
  <c r="S195" i="42"/>
  <c r="L22" i="45" s="1"/>
  <c r="AG195" i="42"/>
  <c r="AK195" i="42"/>
  <c r="AD22" i="45" s="1"/>
  <c r="J198" i="42"/>
  <c r="N198" i="42"/>
  <c r="R199" i="42"/>
  <c r="AB19" i="42"/>
  <c r="AB21" i="42"/>
  <c r="AS21" i="42" s="1"/>
  <c r="AB23" i="42"/>
  <c r="AB24" i="42"/>
  <c r="AS24" i="42" s="1"/>
  <c r="AB25" i="42"/>
  <c r="AS25" i="42" s="1"/>
  <c r="AB28" i="42"/>
  <c r="AS28" i="42" s="1"/>
  <c r="AB29" i="42"/>
  <c r="AS29" i="42" s="1"/>
  <c r="AW208" i="42"/>
  <c r="AW46" i="42"/>
  <c r="V200" i="42"/>
  <c r="V52" i="42"/>
  <c r="AP47" i="42"/>
  <c r="AA47" i="42"/>
  <c r="Z47" i="42"/>
  <c r="V206" i="42"/>
  <c r="AP50" i="42"/>
  <c r="AA50" i="42"/>
  <c r="AF50" i="42" s="1"/>
  <c r="AB50" i="42"/>
  <c r="AV52" i="42"/>
  <c r="AQ53" i="42"/>
  <c r="AQ58" i="42" s="1"/>
  <c r="AS59" i="42"/>
  <c r="AP60" i="42"/>
  <c r="AA60" i="42"/>
  <c r="AR60" i="42" s="1"/>
  <c r="AB60" i="42"/>
  <c r="AS60" i="42" s="1"/>
  <c r="AP65" i="42"/>
  <c r="AA65" i="42"/>
  <c r="AR65" i="42" s="1"/>
  <c r="AU69" i="42"/>
  <c r="AU75" i="42" s="1"/>
  <c r="AQ73" i="42"/>
  <c r="V88" i="42"/>
  <c r="AP85" i="42"/>
  <c r="AA85" i="42"/>
  <c r="AV95" i="42"/>
  <c r="AN95" i="42"/>
  <c r="AL97" i="42"/>
  <c r="AV108" i="42"/>
  <c r="AN108" i="42"/>
  <c r="AU108" i="42" s="1"/>
  <c r="AA109" i="42"/>
  <c r="AR109" i="42" s="1"/>
  <c r="Z109" i="42"/>
  <c r="AF109" i="42" s="1"/>
  <c r="AO109" i="42" s="1"/>
  <c r="AP109" i="42"/>
  <c r="AS111" i="42"/>
  <c r="AV112" i="42"/>
  <c r="AN112" i="42"/>
  <c r="AU112" i="42" s="1"/>
  <c r="AV114" i="42"/>
  <c r="AN114" i="42"/>
  <c r="AL119" i="42"/>
  <c r="AB115" i="42"/>
  <c r="AS115" i="42" s="1"/>
  <c r="AW135" i="42"/>
  <c r="AB146" i="42"/>
  <c r="V150" i="42"/>
  <c r="AA146" i="42"/>
  <c r="Z146" i="42"/>
  <c r="AP172" i="42"/>
  <c r="AA172" i="42"/>
  <c r="AR172" i="42" s="1"/>
  <c r="Z172" i="42"/>
  <c r="AB172" i="42"/>
  <c r="AS172" i="42" s="1"/>
  <c r="AP179" i="42"/>
  <c r="AA179" i="42"/>
  <c r="AR179" i="42" s="1"/>
  <c r="Z179" i="42"/>
  <c r="AB179" i="42"/>
  <c r="AS179" i="42" s="1"/>
  <c r="AA190" i="42"/>
  <c r="AR190" i="42" s="1"/>
  <c r="AB190" i="42"/>
  <c r="AS190" i="42" s="1"/>
  <c r="Z190" i="42"/>
  <c r="AP190" i="42"/>
  <c r="M144" i="41"/>
  <c r="AC144" i="41"/>
  <c r="AK144" i="41"/>
  <c r="AD144" i="41"/>
  <c r="AL199" i="42"/>
  <c r="AT12" i="42"/>
  <c r="AT14" i="42"/>
  <c r="AT201" i="42" s="1"/>
  <c r="R205" i="42"/>
  <c r="AL205" i="42"/>
  <c r="AT17" i="42"/>
  <c r="AL18" i="42"/>
  <c r="AA19" i="42"/>
  <c r="AP19" i="42"/>
  <c r="AP22" i="42" s="1"/>
  <c r="AA20" i="42"/>
  <c r="AR20" i="42" s="1"/>
  <c r="AA21" i="42"/>
  <c r="AR21" i="42" s="1"/>
  <c r="AA23" i="42"/>
  <c r="AP23" i="42"/>
  <c r="AP26" i="42" s="1"/>
  <c r="AA24" i="42"/>
  <c r="AR24" i="42" s="1"/>
  <c r="AA25" i="42"/>
  <c r="AR25" i="42" s="1"/>
  <c r="AA27" i="42"/>
  <c r="AP27" i="42"/>
  <c r="AP30" i="42" s="1"/>
  <c r="AA28" i="42"/>
  <c r="AR28" i="42" s="1"/>
  <c r="AA29" i="42"/>
  <c r="AR29" i="42" s="1"/>
  <c r="Y34" i="42"/>
  <c r="AQ31" i="42"/>
  <c r="AQ34" i="42" s="1"/>
  <c r="AB33" i="42"/>
  <c r="AS33" i="42" s="1"/>
  <c r="Z35" i="42"/>
  <c r="AP35" i="42"/>
  <c r="AM38" i="42"/>
  <c r="AB39" i="42"/>
  <c r="Z40" i="42"/>
  <c r="AF40" i="42" s="1"/>
  <c r="AO40" i="42" s="1"/>
  <c r="AP40" i="42"/>
  <c r="AQ42" i="42"/>
  <c r="AQ44" i="42" s="1"/>
  <c r="AM44" i="42"/>
  <c r="R208" i="42"/>
  <c r="R46" i="42"/>
  <c r="AB45" i="42"/>
  <c r="AN208" i="42"/>
  <c r="AU45" i="42"/>
  <c r="AQ46" i="42"/>
  <c r="AE200" i="42"/>
  <c r="AT47" i="42"/>
  <c r="AE52" i="42"/>
  <c r="AU47" i="42"/>
  <c r="AP48" i="42"/>
  <c r="AA48" i="42"/>
  <c r="AR48" i="42" s="1"/>
  <c r="AW48" i="42"/>
  <c r="AE206" i="42"/>
  <c r="AT50" i="42"/>
  <c r="AT206" i="42" s="1"/>
  <c r="AU50" i="42"/>
  <c r="V58" i="42"/>
  <c r="AP53" i="42"/>
  <c r="AA53" i="42"/>
  <c r="AB53" i="42"/>
  <c r="AB54" i="42"/>
  <c r="AS54" i="42" s="1"/>
  <c r="AB55" i="42"/>
  <c r="AS55" i="42" s="1"/>
  <c r="AW56" i="42"/>
  <c r="AW58" i="42" s="1"/>
  <c r="Z57" i="42"/>
  <c r="AE58" i="42"/>
  <c r="Z63" i="42"/>
  <c r="Z62" i="42"/>
  <c r="AE63" i="42"/>
  <c r="AB64" i="42"/>
  <c r="AB65" i="42"/>
  <c r="AS65" i="42" s="1"/>
  <c r="AQ66" i="42"/>
  <c r="AQ68" i="42" s="1"/>
  <c r="AW66" i="42"/>
  <c r="AW68" i="42" s="1"/>
  <c r="Z67" i="42"/>
  <c r="AE68" i="42"/>
  <c r="Z72" i="42"/>
  <c r="AF72" i="42" s="1"/>
  <c r="AO72" i="42" s="1"/>
  <c r="AQ76" i="42"/>
  <c r="AW76" i="42"/>
  <c r="AB77" i="42"/>
  <c r="Z78" i="42"/>
  <c r="AP82" i="42"/>
  <c r="AA82" i="42"/>
  <c r="AR82" i="42" s="1"/>
  <c r="AB85" i="42"/>
  <c r="AV88" i="42"/>
  <c r="AQ86" i="42"/>
  <c r="AQ88" i="42" s="1"/>
  <c r="AW86" i="42"/>
  <c r="AW88" i="42" s="1"/>
  <c r="Z87" i="42"/>
  <c r="AF87" i="42" s="1"/>
  <c r="AO87" i="42" s="1"/>
  <c r="AE88" i="42"/>
  <c r="AF89" i="42"/>
  <c r="AB90" i="42"/>
  <c r="AS90" i="42" s="1"/>
  <c r="AA90" i="42"/>
  <c r="AR90" i="42" s="1"/>
  <c r="AP90" i="42"/>
  <c r="AP92" i="42"/>
  <c r="Z92" i="42"/>
  <c r="AA96" i="42"/>
  <c r="AR96" i="42" s="1"/>
  <c r="AW103" i="42"/>
  <c r="AB99" i="42"/>
  <c r="AS99" i="42" s="1"/>
  <c r="AP100" i="42"/>
  <c r="Z100" i="42"/>
  <c r="AF100" i="42" s="1"/>
  <c r="AO100" i="42" s="1"/>
  <c r="AB100" i="42"/>
  <c r="AS100" i="42" s="1"/>
  <c r="AV100" i="42"/>
  <c r="AN100" i="42"/>
  <c r="AU100" i="42" s="1"/>
  <c r="Z102" i="42"/>
  <c r="AF102" i="42" s="1"/>
  <c r="AO102" i="42" s="1"/>
  <c r="AV104" i="42"/>
  <c r="AN104" i="42"/>
  <c r="Z107" i="42"/>
  <c r="AF107" i="42" s="1"/>
  <c r="AO107" i="42" s="1"/>
  <c r="AV107" i="42"/>
  <c r="AN107" i="42"/>
  <c r="AU107" i="42" s="1"/>
  <c r="AB108" i="42"/>
  <c r="AS108" i="42" s="1"/>
  <c r="AP108" i="42"/>
  <c r="AM113" i="42"/>
  <c r="R119" i="42"/>
  <c r="AQ119" i="42"/>
  <c r="AA115" i="42"/>
  <c r="AR115" i="42" s="1"/>
  <c r="AV115" i="42"/>
  <c r="AN115" i="42"/>
  <c r="AU115" i="42" s="1"/>
  <c r="AA116" i="42"/>
  <c r="AR116" i="42" s="1"/>
  <c r="AA117" i="42"/>
  <c r="AR117" i="42" s="1"/>
  <c r="AB117" i="42"/>
  <c r="AS117" i="42" s="1"/>
  <c r="AP117" i="42"/>
  <c r="AP118" i="42"/>
  <c r="Z118" i="42"/>
  <c r="AF118" i="42" s="1"/>
  <c r="AO118" i="42" s="1"/>
  <c r="AV121" i="42"/>
  <c r="AN121" i="42"/>
  <c r="AU121" i="42" s="1"/>
  <c r="AW125" i="42"/>
  <c r="AW129" i="42" s="1"/>
  <c r="AM129" i="42"/>
  <c r="AB126" i="42"/>
  <c r="AS126" i="42" s="1"/>
  <c r="AV127" i="42"/>
  <c r="AN127" i="42"/>
  <c r="AU127" i="42" s="1"/>
  <c r="AB130" i="42"/>
  <c r="AA130" i="42"/>
  <c r="AF130" i="42" s="1"/>
  <c r="AA131" i="42"/>
  <c r="AR131" i="42" s="1"/>
  <c r="AP131" i="42"/>
  <c r="AP132" i="42" s="1"/>
  <c r="Z131" i="42"/>
  <c r="AF131" i="42" s="1"/>
  <c r="AO131" i="42" s="1"/>
  <c r="AV137" i="42"/>
  <c r="AN137" i="42"/>
  <c r="AU137" i="42" s="1"/>
  <c r="AP140" i="42"/>
  <c r="Z140" i="42"/>
  <c r="AB140" i="42"/>
  <c r="AS140" i="42" s="1"/>
  <c r="AV140" i="42"/>
  <c r="AN140" i="42"/>
  <c r="AU140" i="42" s="1"/>
  <c r="AV141" i="42"/>
  <c r="AN141" i="42"/>
  <c r="AU141" i="42" s="1"/>
  <c r="AL142" i="42"/>
  <c r="AB144" i="42"/>
  <c r="AS144" i="42" s="1"/>
  <c r="AA144" i="42"/>
  <c r="AR144" i="42" s="1"/>
  <c r="AP146" i="42"/>
  <c r="AW150" i="42"/>
  <c r="AP148" i="42"/>
  <c r="Z148" i="42"/>
  <c r="AF148" i="42" s="1"/>
  <c r="AO148" i="42" s="1"/>
  <c r="AW152" i="42"/>
  <c r="AW153" i="42" s="1"/>
  <c r="Y159" i="42"/>
  <c r="AE159" i="42"/>
  <c r="AP161" i="42"/>
  <c r="AA161" i="42"/>
  <c r="AR161" i="42" s="1"/>
  <c r="AB161" i="42"/>
  <c r="AS161" i="42" s="1"/>
  <c r="Z161" i="42"/>
  <c r="AF161" i="42" s="1"/>
  <c r="AO161" i="42" s="1"/>
  <c r="U195" i="42"/>
  <c r="N22" i="45" s="1"/>
  <c r="AN163" i="42"/>
  <c r="AM168" i="42"/>
  <c r="AW163" i="42"/>
  <c r="AP164" i="42"/>
  <c r="AA164" i="42"/>
  <c r="AR164" i="42" s="1"/>
  <c r="AB164" i="42"/>
  <c r="AS164" i="42" s="1"/>
  <c r="AS168" i="42" s="1"/>
  <c r="Z164" i="42"/>
  <c r="AW165" i="42"/>
  <c r="AN165" i="42"/>
  <c r="AU165" i="42" s="1"/>
  <c r="AS169" i="42"/>
  <c r="Y175" i="42"/>
  <c r="Y195" i="42" s="1"/>
  <c r="R22" i="45" s="1"/>
  <c r="AW180" i="42"/>
  <c r="AW181" i="42" s="1"/>
  <c r="AN180" i="42"/>
  <c r="AU180" i="42" s="1"/>
  <c r="AM181" i="42"/>
  <c r="Z182" i="42"/>
  <c r="AQ182" i="42"/>
  <c r="AQ187" i="42" s="1"/>
  <c r="Y187" i="42"/>
  <c r="AN182" i="42"/>
  <c r="AM187" i="42"/>
  <c r="AW182" i="42"/>
  <c r="AP183" i="42"/>
  <c r="AA183" i="42"/>
  <c r="AR183" i="42" s="1"/>
  <c r="AB183" i="42"/>
  <c r="AS183" i="42" s="1"/>
  <c r="AS187" i="42" s="1"/>
  <c r="Z183" i="42"/>
  <c r="AN186" i="42"/>
  <c r="AU186" i="42" s="1"/>
  <c r="AW186" i="42"/>
  <c r="V194" i="42"/>
  <c r="AP188" i="42"/>
  <c r="AA188" i="42"/>
  <c r="AB188" i="42"/>
  <c r="Z188" i="42"/>
  <c r="AP49" i="42"/>
  <c r="AA49" i="42"/>
  <c r="AR49" i="42" s="1"/>
  <c r="AM206" i="42"/>
  <c r="AW50" i="42"/>
  <c r="AP56" i="42"/>
  <c r="AA56" i="42"/>
  <c r="AR56" i="42" s="1"/>
  <c r="V63" i="42"/>
  <c r="AP59" i="42"/>
  <c r="AA59" i="42"/>
  <c r="AE202" i="42"/>
  <c r="AT59" i="42"/>
  <c r="AP66" i="42"/>
  <c r="AA66" i="42"/>
  <c r="AR66" i="42" s="1"/>
  <c r="V75" i="42"/>
  <c r="AP69" i="42"/>
  <c r="AA69" i="42"/>
  <c r="AF69" i="42" s="1"/>
  <c r="AT75" i="42"/>
  <c r="AP73" i="42"/>
  <c r="AA73" i="42"/>
  <c r="AR73" i="42" s="1"/>
  <c r="V207" i="42"/>
  <c r="V77" i="42"/>
  <c r="AP76" i="42"/>
  <c r="AA76" i="42"/>
  <c r="AE207" i="42"/>
  <c r="AT76" i="42"/>
  <c r="AP79" i="42"/>
  <c r="AA79" i="42"/>
  <c r="AR79" i="42" s="1"/>
  <c r="AP83" i="42"/>
  <c r="AA83" i="42"/>
  <c r="AR83" i="42" s="1"/>
  <c r="AP86" i="42"/>
  <c r="AA86" i="42"/>
  <c r="AR86" i="42" s="1"/>
  <c r="AV92" i="42"/>
  <c r="AN92" i="42"/>
  <c r="AU92" i="42" s="1"/>
  <c r="AT97" i="42"/>
  <c r="AM110" i="42"/>
  <c r="AV106" i="42"/>
  <c r="AN106" i="42"/>
  <c r="AU106" i="42" s="1"/>
  <c r="AQ113" i="42"/>
  <c r="AV116" i="42"/>
  <c r="AN116" i="42"/>
  <c r="AU116" i="42" s="1"/>
  <c r="AW120" i="42"/>
  <c r="AW123" i="42" s="1"/>
  <c r="AB128" i="42"/>
  <c r="AS128" i="42" s="1"/>
  <c r="AA128" i="42"/>
  <c r="AR128" i="42" s="1"/>
  <c r="AP128" i="42"/>
  <c r="AA133" i="42"/>
  <c r="AP133" i="42"/>
  <c r="AP135" i="42" s="1"/>
  <c r="Z133" i="42"/>
  <c r="AV134" i="42"/>
  <c r="AN134" i="42"/>
  <c r="AU134" i="42" s="1"/>
  <c r="AB138" i="42"/>
  <c r="AS138" i="42" s="1"/>
  <c r="AA138" i="42"/>
  <c r="AR138" i="42" s="1"/>
  <c r="AP138" i="42"/>
  <c r="AP141" i="42"/>
  <c r="R145" i="42"/>
  <c r="V143" i="42"/>
  <c r="AT150" i="42"/>
  <c r="AA147" i="42"/>
  <c r="AR147" i="42" s="1"/>
  <c r="AP147" i="42"/>
  <c r="Z147" i="42"/>
  <c r="AF147" i="42" s="1"/>
  <c r="AO147" i="42" s="1"/>
  <c r="AV148" i="42"/>
  <c r="AN148" i="42"/>
  <c r="AU148" i="42" s="1"/>
  <c r="AV149" i="42"/>
  <c r="AN149" i="42"/>
  <c r="AU149" i="42" s="1"/>
  <c r="AT151" i="42"/>
  <c r="AT153" i="42" s="1"/>
  <c r="AE153" i="42"/>
  <c r="AN153" i="42"/>
  <c r="V159" i="42"/>
  <c r="AP154" i="42"/>
  <c r="AA154" i="42"/>
  <c r="AB154" i="42"/>
  <c r="Z154" i="42"/>
  <c r="AW155" i="42"/>
  <c r="AW159" i="42" s="1"/>
  <c r="AM159" i="42"/>
  <c r="AV162" i="42"/>
  <c r="AT161" i="42"/>
  <c r="AE162" i="42"/>
  <c r="AF169" i="42"/>
  <c r="AV175" i="42"/>
  <c r="AU176" i="42"/>
  <c r="AN181" i="42"/>
  <c r="AP184" i="42"/>
  <c r="AA184" i="42"/>
  <c r="AR184" i="42" s="1"/>
  <c r="Z184" i="42"/>
  <c r="AF184" i="42" s="1"/>
  <c r="AO184" i="42" s="1"/>
  <c r="AB184" i="42"/>
  <c r="AS184" i="42" s="1"/>
  <c r="T195" i="42"/>
  <c r="M22" i="45" s="1"/>
  <c r="AJ195" i="42"/>
  <c r="AC22" i="45" s="1"/>
  <c r="AA192" i="42"/>
  <c r="AR192" i="42" s="1"/>
  <c r="Z192" i="42"/>
  <c r="AB192" i="42"/>
  <c r="AS192" i="42" s="1"/>
  <c r="AV122" i="42"/>
  <c r="AN122" i="42"/>
  <c r="AU122" i="42" s="1"/>
  <c r="AV124" i="42"/>
  <c r="AN124" i="42"/>
  <c r="AV128" i="42"/>
  <c r="AN128" i="42"/>
  <c r="AU128" i="42" s="1"/>
  <c r="AV130" i="42"/>
  <c r="AN130" i="42"/>
  <c r="AL132" i="42"/>
  <c r="AV138" i="42"/>
  <c r="AN138" i="42"/>
  <c r="AU138" i="42" s="1"/>
  <c r="AV144" i="42"/>
  <c r="AN144" i="42"/>
  <c r="AU144" i="42" s="1"/>
  <c r="AV146" i="42"/>
  <c r="AN146" i="42"/>
  <c r="R150" i="42"/>
  <c r="AQ151" i="42"/>
  <c r="AQ153" i="42" s="1"/>
  <c r="AP155" i="42"/>
  <c r="AA155" i="42"/>
  <c r="AR155" i="42" s="1"/>
  <c r="Z155" i="42"/>
  <c r="AP158" i="42"/>
  <c r="AA158" i="42"/>
  <c r="AR158" i="42" s="1"/>
  <c r="AB158" i="42"/>
  <c r="AS158" i="42" s="1"/>
  <c r="AQ163" i="42"/>
  <c r="AQ168" i="42" s="1"/>
  <c r="AP165" i="42"/>
  <c r="AA165" i="42"/>
  <c r="AR165" i="42" s="1"/>
  <c r="Z165" i="42"/>
  <c r="Y168" i="42"/>
  <c r="V175" i="42"/>
  <c r="AP169" i="42"/>
  <c r="AA169" i="42"/>
  <c r="AT175" i="42"/>
  <c r="AQ175" i="42"/>
  <c r="AE175" i="42"/>
  <c r="Y181" i="42"/>
  <c r="AP178" i="42"/>
  <c r="AA178" i="42"/>
  <c r="AR178" i="42" s="1"/>
  <c r="AB178" i="42"/>
  <c r="AS178" i="42" s="1"/>
  <c r="AP185" i="42"/>
  <c r="AA185" i="42"/>
  <c r="AR185" i="42" s="1"/>
  <c r="Z185" i="42"/>
  <c r="AF185" i="42" s="1"/>
  <c r="AO185" i="42" s="1"/>
  <c r="AM194" i="42"/>
  <c r="AW188" i="42"/>
  <c r="AW194" i="42" s="1"/>
  <c r="AV193" i="42"/>
  <c r="AN193" i="42"/>
  <c r="AU193" i="42" s="1"/>
  <c r="AC195" i="42"/>
  <c r="AI195" i="42"/>
  <c r="AB22" i="45" s="1"/>
  <c r="AD198" i="42"/>
  <c r="AJ198" i="42"/>
  <c r="AL46" i="42"/>
  <c r="R200" i="42"/>
  <c r="AL200" i="42"/>
  <c r="R206" i="42"/>
  <c r="AL206" i="42"/>
  <c r="R52" i="42"/>
  <c r="AL52" i="42"/>
  <c r="R202" i="42"/>
  <c r="AL202" i="42"/>
  <c r="R63" i="42"/>
  <c r="AL63" i="42"/>
  <c r="R77" i="42"/>
  <c r="AL77" i="42"/>
  <c r="AV91" i="42"/>
  <c r="AN91" i="42"/>
  <c r="AU91" i="42" s="1"/>
  <c r="AV99" i="42"/>
  <c r="AV200" i="42" s="1"/>
  <c r="AN99" i="42"/>
  <c r="AU99" i="42" s="1"/>
  <c r="AV105" i="42"/>
  <c r="AN105" i="42"/>
  <c r="AU105" i="42" s="1"/>
  <c r="AV109" i="42"/>
  <c r="AN109" i="42"/>
  <c r="AU109" i="42" s="1"/>
  <c r="AV111" i="42"/>
  <c r="AN111" i="42"/>
  <c r="AL113" i="42"/>
  <c r="AV117" i="42"/>
  <c r="AN117" i="42"/>
  <c r="AU117" i="42" s="1"/>
  <c r="V124" i="42"/>
  <c r="AV125" i="42"/>
  <c r="AN125" i="42"/>
  <c r="AU125" i="42" s="1"/>
  <c r="AV131" i="42"/>
  <c r="AN131" i="42"/>
  <c r="AU131" i="42" s="1"/>
  <c r="AV133" i="42"/>
  <c r="AV135" i="42" s="1"/>
  <c r="AN133" i="42"/>
  <c r="AL135" i="42"/>
  <c r="AV139" i="42"/>
  <c r="AN139" i="42"/>
  <c r="AU139" i="42" s="1"/>
  <c r="AV147" i="42"/>
  <c r="AN147" i="42"/>
  <c r="AU147" i="42" s="1"/>
  <c r="AP152" i="42"/>
  <c r="AA152" i="42"/>
  <c r="AR152" i="42" s="1"/>
  <c r="Z152" i="42"/>
  <c r="AT159" i="42"/>
  <c r="AU154" i="42"/>
  <c r="AU159" i="42" s="1"/>
  <c r="AQ160" i="42"/>
  <c r="AQ162" i="42" s="1"/>
  <c r="AE168" i="42"/>
  <c r="AP171" i="42"/>
  <c r="AA171" i="42"/>
  <c r="AR171" i="42" s="1"/>
  <c r="AB171" i="42"/>
  <c r="AS171" i="42" s="1"/>
  <c r="AP180" i="42"/>
  <c r="AA180" i="42"/>
  <c r="AR180" i="42" s="1"/>
  <c r="AN188" i="42"/>
  <c r="AB189" i="42"/>
  <c r="AS189" i="42" s="1"/>
  <c r="Z189" i="42"/>
  <c r="AP189" i="42"/>
  <c r="AP191" i="42"/>
  <c r="Z191" i="42"/>
  <c r="AF191" i="42" s="1"/>
  <c r="AO191" i="42" s="1"/>
  <c r="AB191" i="42"/>
  <c r="AS191" i="42" s="1"/>
  <c r="AV191" i="42"/>
  <c r="AN191" i="42"/>
  <c r="AU191" i="42" s="1"/>
  <c r="AF193" i="42"/>
  <c r="AO193" i="42" s="1"/>
  <c r="W195" i="42"/>
  <c r="P22" i="45" s="1"/>
  <c r="AP157" i="42"/>
  <c r="AA157" i="42"/>
  <c r="AR157" i="42" s="1"/>
  <c r="V162" i="42"/>
  <c r="AP160" i="42"/>
  <c r="AA160" i="42"/>
  <c r="AT162" i="42"/>
  <c r="V168" i="42"/>
  <c r="AP163" i="42"/>
  <c r="AA163" i="42"/>
  <c r="AT168" i="42"/>
  <c r="AP167" i="42"/>
  <c r="AA167" i="42"/>
  <c r="AR167" i="42" s="1"/>
  <c r="AP170" i="42"/>
  <c r="AA170" i="42"/>
  <c r="AR170" i="42" s="1"/>
  <c r="AP174" i="42"/>
  <c r="AA174" i="42"/>
  <c r="AR174" i="42" s="1"/>
  <c r="AP177" i="42"/>
  <c r="AA177" i="42"/>
  <c r="AR177" i="42" s="1"/>
  <c r="AE187" i="42"/>
  <c r="O196" i="42"/>
  <c r="Q198" i="42"/>
  <c r="V187" i="42"/>
  <c r="AP182" i="42"/>
  <c r="AA182" i="42"/>
  <c r="AT187" i="42"/>
  <c r="AP186" i="42"/>
  <c r="AA186" i="42"/>
  <c r="AR186" i="42" s="1"/>
  <c r="X195" i="42"/>
  <c r="Q22" i="45" s="1"/>
  <c r="AV189" i="42"/>
  <c r="AN189" i="42"/>
  <c r="AU189" i="42" s="1"/>
  <c r="AV192" i="42"/>
  <c r="AN192" i="42"/>
  <c r="AU192" i="42" s="1"/>
  <c r="AH195" i="42"/>
  <c r="AL194" i="42"/>
  <c r="I196" i="42"/>
  <c r="W198" i="42"/>
  <c r="Y197" i="42" s="1"/>
  <c r="AH198" i="42"/>
  <c r="AM197" i="42" s="1"/>
  <c r="AG198" i="42"/>
  <c r="AV190" i="42"/>
  <c r="AN190" i="42"/>
  <c r="AU190" i="42" s="1"/>
  <c r="R146" i="41"/>
  <c r="V17" i="41"/>
  <c r="AL146" i="41"/>
  <c r="AV17" i="41"/>
  <c r="AN17" i="41"/>
  <c r="AV18" i="41"/>
  <c r="AN18" i="41"/>
  <c r="AU18" i="41" s="1"/>
  <c r="AL152" i="41"/>
  <c r="AV19" i="41"/>
  <c r="AN19" i="41"/>
  <c r="AV20" i="41"/>
  <c r="AN20" i="41"/>
  <c r="AU20" i="41" s="1"/>
  <c r="AP37" i="41"/>
  <c r="Z37" i="41"/>
  <c r="AB37" i="41"/>
  <c r="AS37" i="41" s="1"/>
  <c r="AA37" i="41"/>
  <c r="AR37" i="41" s="1"/>
  <c r="AT21" i="41"/>
  <c r="R145" i="41"/>
  <c r="V12" i="41"/>
  <c r="AL145" i="41"/>
  <c r="AV12" i="41"/>
  <c r="AN12" i="41"/>
  <c r="Z13" i="41"/>
  <c r="AB13" i="41"/>
  <c r="AS13" i="41" s="1"/>
  <c r="AV13" i="41"/>
  <c r="AN13" i="41"/>
  <c r="AU13" i="41" s="1"/>
  <c r="Z14" i="41"/>
  <c r="AB14" i="41"/>
  <c r="AS14" i="41" s="1"/>
  <c r="AV14" i="41"/>
  <c r="AN14" i="41"/>
  <c r="AU14" i="41" s="1"/>
  <c r="R151" i="41"/>
  <c r="V15" i="41"/>
  <c r="AL151" i="41"/>
  <c r="AV15" i="41"/>
  <c r="AN15" i="41"/>
  <c r="R16" i="41"/>
  <c r="AA18" i="41"/>
  <c r="AR18" i="41" s="1"/>
  <c r="AA20" i="41"/>
  <c r="AR20" i="41" s="1"/>
  <c r="V22" i="41"/>
  <c r="R27" i="41"/>
  <c r="AV22" i="41"/>
  <c r="AN22" i="41"/>
  <c r="AL27" i="41"/>
  <c r="Z23" i="41"/>
  <c r="AB23" i="41"/>
  <c r="AS23" i="41" s="1"/>
  <c r="AV23" i="41"/>
  <c r="AN23" i="41"/>
  <c r="AU23" i="41" s="1"/>
  <c r="Z24" i="41"/>
  <c r="AB24" i="41"/>
  <c r="AS24" i="41" s="1"/>
  <c r="AV24" i="41"/>
  <c r="AN24" i="41"/>
  <c r="AU24" i="41" s="1"/>
  <c r="Z25" i="41"/>
  <c r="AB25" i="41"/>
  <c r="AS25" i="41" s="1"/>
  <c r="AV25" i="41"/>
  <c r="AN25" i="41"/>
  <c r="AU25" i="41" s="1"/>
  <c r="Z26" i="41"/>
  <c r="AB26" i="41"/>
  <c r="AS26" i="41" s="1"/>
  <c r="AV26" i="41"/>
  <c r="AN26" i="41"/>
  <c r="AU26" i="41" s="1"/>
  <c r="Z31" i="41"/>
  <c r="AP31" i="41"/>
  <c r="AA31" i="41"/>
  <c r="AR31" i="41" s="1"/>
  <c r="AB31" i="41"/>
  <c r="AS31" i="41" s="1"/>
  <c r="AB44" i="41"/>
  <c r="AS44" i="41" s="1"/>
  <c r="AP44" i="41"/>
  <c r="AA44" i="41"/>
  <c r="AR44" i="41" s="1"/>
  <c r="Z44" i="41"/>
  <c r="Z18" i="41"/>
  <c r="AB18" i="41"/>
  <c r="AS18" i="41" s="1"/>
  <c r="R152" i="41"/>
  <c r="V19" i="41"/>
  <c r="Z20" i="41"/>
  <c r="AB20" i="41"/>
  <c r="AS20" i="41" s="1"/>
  <c r="R21" i="41"/>
  <c r="AL21" i="41"/>
  <c r="AW45" i="41"/>
  <c r="AA50" i="41"/>
  <c r="AR50" i="41" s="1"/>
  <c r="Z50" i="41"/>
  <c r="AB50" i="41"/>
  <c r="AS50" i="41" s="1"/>
  <c r="AP50" i="41"/>
  <c r="AS67" i="41"/>
  <c r="R29" i="41"/>
  <c r="AL32" i="41"/>
  <c r="AW148" i="41"/>
  <c r="AW38" i="41"/>
  <c r="AV37" i="41"/>
  <c r="AN37" i="41"/>
  <c r="AU37" i="41" s="1"/>
  <c r="AP39" i="41"/>
  <c r="Z39" i="41"/>
  <c r="AV40" i="41"/>
  <c r="AN40" i="41"/>
  <c r="AU40" i="41" s="1"/>
  <c r="AM45" i="41"/>
  <c r="AP61" i="41"/>
  <c r="Z61" i="41"/>
  <c r="AB61" i="41"/>
  <c r="AV61" i="41"/>
  <c r="AN61" i="41"/>
  <c r="R63" i="41"/>
  <c r="V63" i="41"/>
  <c r="AO64" i="41"/>
  <c r="AB65" i="41"/>
  <c r="AS65" i="41" s="1"/>
  <c r="AP65" i="41"/>
  <c r="Z65" i="41"/>
  <c r="AV65" i="41"/>
  <c r="AN65" i="41"/>
  <c r="AU65" i="41" s="1"/>
  <c r="R67" i="41"/>
  <c r="V67" i="41"/>
  <c r="R74" i="41"/>
  <c r="V69" i="41"/>
  <c r="AV69" i="41"/>
  <c r="AN69" i="41"/>
  <c r="AU69" i="41" s="1"/>
  <c r="AB71" i="41"/>
  <c r="AS71" i="41" s="1"/>
  <c r="AP71" i="41"/>
  <c r="Z71" i="41"/>
  <c r="AV71" i="41"/>
  <c r="AN71" i="41"/>
  <c r="AU71" i="41" s="1"/>
  <c r="AV73" i="41"/>
  <c r="AN73" i="41"/>
  <c r="AU73" i="41" s="1"/>
  <c r="AP76" i="41"/>
  <c r="AP78" i="41"/>
  <c r="AP80" i="41"/>
  <c r="AP85" i="41"/>
  <c r="AB83" i="41"/>
  <c r="AS83" i="41" s="1"/>
  <c r="AA83" i="41"/>
  <c r="AR83" i="41" s="1"/>
  <c r="AP83" i="41"/>
  <c r="Z83" i="41"/>
  <c r="R88" i="41"/>
  <c r="V87" i="41"/>
  <c r="V88" i="41" s="1"/>
  <c r="AV87" i="41"/>
  <c r="AN87" i="41"/>
  <c r="AU87" i="41" s="1"/>
  <c r="AA92" i="41"/>
  <c r="AR92" i="41" s="1"/>
  <c r="AP92" i="41"/>
  <c r="Z92" i="41"/>
  <c r="AP100" i="41"/>
  <c r="AA105" i="41"/>
  <c r="AR105" i="41" s="1"/>
  <c r="AB105" i="41"/>
  <c r="AS105" i="41" s="1"/>
  <c r="Z105" i="41"/>
  <c r="AA115" i="41"/>
  <c r="AR115" i="41" s="1"/>
  <c r="AP115" i="41"/>
  <c r="Z115" i="41"/>
  <c r="AB115" i="41"/>
  <c r="AS115" i="41" s="1"/>
  <c r="U141" i="41"/>
  <c r="N21" i="45" s="1"/>
  <c r="AM145" i="41"/>
  <c r="AQ12" i="41"/>
  <c r="AQ15" i="41"/>
  <c r="AQ151" i="41" s="1"/>
  <c r="AE16" i="41"/>
  <c r="AM16" i="41"/>
  <c r="AM146" i="41"/>
  <c r="AQ17" i="41"/>
  <c r="AM152" i="41"/>
  <c r="AQ19" i="41"/>
  <c r="AQ152" i="41" s="1"/>
  <c r="AE21" i="41"/>
  <c r="AM21" i="41"/>
  <c r="AQ22" i="41"/>
  <c r="AQ27" i="41" s="1"/>
  <c r="AM27" i="41"/>
  <c r="V28" i="41"/>
  <c r="AQ28" i="41"/>
  <c r="AE29" i="41"/>
  <c r="AM29" i="41"/>
  <c r="V30" i="41"/>
  <c r="AQ30" i="41"/>
  <c r="AQ32" i="41" s="1"/>
  <c r="AM32" i="41"/>
  <c r="V33" i="41"/>
  <c r="AM148" i="41"/>
  <c r="AA34" i="41"/>
  <c r="AR34" i="41" s="1"/>
  <c r="AV34" i="41"/>
  <c r="AN34" i="41"/>
  <c r="AU34" i="41" s="1"/>
  <c r="AP36" i="41"/>
  <c r="AM38" i="41"/>
  <c r="AV39" i="41"/>
  <c r="AN39" i="41"/>
  <c r="V40" i="41"/>
  <c r="AP41" i="41"/>
  <c r="AQ52" i="41"/>
  <c r="AW52" i="41"/>
  <c r="AA47" i="41"/>
  <c r="AR47" i="41" s="1"/>
  <c r="AV49" i="41"/>
  <c r="AN49" i="41"/>
  <c r="AU49" i="41" s="1"/>
  <c r="AB54" i="41"/>
  <c r="AS54" i="41" s="1"/>
  <c r="AB56" i="41"/>
  <c r="AS56" i="41" s="1"/>
  <c r="AB58" i="41"/>
  <c r="AS58" i="41" s="1"/>
  <c r="AM63" i="41"/>
  <c r="AL63" i="41"/>
  <c r="AL67" i="41"/>
  <c r="AM74" i="41"/>
  <c r="AP75" i="41"/>
  <c r="Z75" i="41"/>
  <c r="AB75" i="41"/>
  <c r="AV75" i="41"/>
  <c r="AN75" i="41"/>
  <c r="AB77" i="41"/>
  <c r="AS77" i="41" s="1"/>
  <c r="AP77" i="41"/>
  <c r="Z77" i="41"/>
  <c r="AV77" i="41"/>
  <c r="AN77" i="41"/>
  <c r="AU77" i="41" s="1"/>
  <c r="AP79" i="41"/>
  <c r="Z79" i="41"/>
  <c r="AB79" i="41"/>
  <c r="AS79" i="41" s="1"/>
  <c r="AV79" i="41"/>
  <c r="AN79" i="41"/>
  <c r="AU79" i="41" s="1"/>
  <c r="R81" i="41"/>
  <c r="V81" i="41"/>
  <c r="AL81" i="41"/>
  <c r="AB85" i="41"/>
  <c r="AS82" i="41"/>
  <c r="AS85" i="41" s="1"/>
  <c r="AQ88" i="41"/>
  <c r="R94" i="41"/>
  <c r="V89" i="41"/>
  <c r="AV89" i="41"/>
  <c r="AN89" i="41"/>
  <c r="AL94" i="41"/>
  <c r="AP93" i="41"/>
  <c r="Z93" i="41"/>
  <c r="AB93" i="41"/>
  <c r="AS93" i="41" s="1"/>
  <c r="AV93" i="41"/>
  <c r="AN93" i="41"/>
  <c r="AU93" i="41" s="1"/>
  <c r="AV98" i="41"/>
  <c r="AN98" i="41"/>
  <c r="AU98" i="41" s="1"/>
  <c r="AP105" i="41"/>
  <c r="V116" i="41"/>
  <c r="AB126" i="41"/>
  <c r="AS126" i="41" s="1"/>
  <c r="AA126" i="41"/>
  <c r="AR126" i="41" s="1"/>
  <c r="AP126" i="41"/>
  <c r="Z126" i="41"/>
  <c r="AL29" i="41"/>
  <c r="AT29" i="41"/>
  <c r="AL148" i="41"/>
  <c r="AV33" i="41"/>
  <c r="AN33" i="41"/>
  <c r="AL38" i="41"/>
  <c r="AQ148" i="41"/>
  <c r="AQ38" i="41"/>
  <c r="Y165" i="40"/>
  <c r="AN28" i="41"/>
  <c r="AV28" i="41"/>
  <c r="AN30" i="41"/>
  <c r="AN31" i="41"/>
  <c r="AU31" i="41" s="1"/>
  <c r="AB34" i="41"/>
  <c r="AS34" i="41" s="1"/>
  <c r="Z36" i="41"/>
  <c r="AF36" i="41" s="1"/>
  <c r="AO36" i="41" s="1"/>
  <c r="AA39" i="41"/>
  <c r="Z41" i="41"/>
  <c r="AV41" i="41"/>
  <c r="AN41" i="41"/>
  <c r="AU41" i="41" s="1"/>
  <c r="AP43" i="41"/>
  <c r="Z43" i="41"/>
  <c r="AF43" i="41" s="1"/>
  <c r="AO43" i="41" s="1"/>
  <c r="AV44" i="41"/>
  <c r="AN44" i="41"/>
  <c r="AU44" i="41" s="1"/>
  <c r="R52" i="41"/>
  <c r="AV46" i="41"/>
  <c r="AN46" i="41"/>
  <c r="AL52" i="41"/>
  <c r="AB51" i="41"/>
  <c r="AS51" i="41" s="1"/>
  <c r="AP51" i="41"/>
  <c r="Z51" i="41"/>
  <c r="AV51" i="41"/>
  <c r="AN51" i="41"/>
  <c r="AU51" i="41" s="1"/>
  <c r="AP54" i="41"/>
  <c r="AP56" i="41"/>
  <c r="AP58" i="41"/>
  <c r="AA61" i="41"/>
  <c r="AB67" i="41"/>
  <c r="AM67" i="41"/>
  <c r="AW64" i="41"/>
  <c r="AW67" i="41" s="1"/>
  <c r="AA65" i="41"/>
  <c r="AR65" i="41" s="1"/>
  <c r="AT74" i="41"/>
  <c r="AA71" i="41"/>
  <c r="AR71" i="41" s="1"/>
  <c r="Z76" i="41"/>
  <c r="Z78" i="41"/>
  <c r="Z80" i="41"/>
  <c r="AA84" i="41"/>
  <c r="AR84" i="41" s="1"/>
  <c r="AP84" i="41"/>
  <c r="Z84" i="41"/>
  <c r="AB91" i="41"/>
  <c r="AS91" i="41" s="1"/>
  <c r="AA91" i="41"/>
  <c r="AR91" i="41" s="1"/>
  <c r="AP91" i="41"/>
  <c r="Z91" i="41"/>
  <c r="AB92" i="41"/>
  <c r="AS92" i="41" s="1"/>
  <c r="AA97" i="41"/>
  <c r="AB97" i="41"/>
  <c r="Z97" i="41"/>
  <c r="AP97" i="41"/>
  <c r="AI141" i="41"/>
  <c r="AB21" i="45" s="1"/>
  <c r="R109" i="41"/>
  <c r="V103" i="41"/>
  <c r="AV103" i="41"/>
  <c r="AN103" i="41"/>
  <c r="AL109" i="41"/>
  <c r="AA107" i="41"/>
  <c r="AR107" i="41" s="1"/>
  <c r="AB107" i="41"/>
  <c r="AS107" i="41" s="1"/>
  <c r="Z107" i="41"/>
  <c r="AB108" i="41"/>
  <c r="AS108" i="41" s="1"/>
  <c r="AA108" i="41"/>
  <c r="AR108" i="41" s="1"/>
  <c r="AP108" i="41"/>
  <c r="Z108" i="41"/>
  <c r="AA111" i="41"/>
  <c r="AR111" i="41" s="1"/>
  <c r="AP111" i="41"/>
  <c r="Z111" i="41"/>
  <c r="AB111" i="41"/>
  <c r="AS111" i="41" s="1"/>
  <c r="AV132" i="41"/>
  <c r="AN132" i="41"/>
  <c r="AU132" i="41" s="1"/>
  <c r="S141" i="41"/>
  <c r="L21" i="45" s="1"/>
  <c r="X141" i="41"/>
  <c r="Q21" i="45" s="1"/>
  <c r="AV47" i="41"/>
  <c r="AN47" i="41"/>
  <c r="AU47" i="41" s="1"/>
  <c r="AP49" i="41"/>
  <c r="Z49" i="41"/>
  <c r="AP73" i="41"/>
  <c r="Z73" i="41"/>
  <c r="AB73" i="41"/>
  <c r="AS73" i="41" s="1"/>
  <c r="AW12" i="41"/>
  <c r="AW15" i="41"/>
  <c r="AW151" i="41" s="1"/>
  <c r="Y16" i="41"/>
  <c r="AW17" i="41"/>
  <c r="AW19" i="41"/>
  <c r="Y21" i="41"/>
  <c r="AW28" i="41"/>
  <c r="Y29" i="41"/>
  <c r="Z35" i="41"/>
  <c r="AV35" i="41"/>
  <c r="AN35" i="41"/>
  <c r="AU35" i="41" s="1"/>
  <c r="AB36" i="41"/>
  <c r="AS36" i="41" s="1"/>
  <c r="R38" i="41"/>
  <c r="AB39" i="41"/>
  <c r="AA41" i="41"/>
  <c r="AR41" i="41" s="1"/>
  <c r="AV43" i="41"/>
  <c r="AN43" i="41"/>
  <c r="AU43" i="41" s="1"/>
  <c r="AL45" i="41"/>
  <c r="V46" i="41"/>
  <c r="AT52" i="41"/>
  <c r="AP47" i="41"/>
  <c r="Z48" i="41"/>
  <c r="AB49" i="41"/>
  <c r="AS49" i="41" s="1"/>
  <c r="V53" i="41"/>
  <c r="R60" i="41"/>
  <c r="AV53" i="41"/>
  <c r="AN53" i="41"/>
  <c r="AL60" i="41"/>
  <c r="AP55" i="41"/>
  <c r="Z55" i="41"/>
  <c r="AB55" i="41"/>
  <c r="AS55" i="41" s="1"/>
  <c r="AV55" i="41"/>
  <c r="AN55" i="41"/>
  <c r="AU55" i="41" s="1"/>
  <c r="AB57" i="41"/>
  <c r="AS57" i="41" s="1"/>
  <c r="AP57" i="41"/>
  <c r="Z57" i="41"/>
  <c r="AV57" i="41"/>
  <c r="AN57" i="41"/>
  <c r="AU57" i="41" s="1"/>
  <c r="AP59" i="41"/>
  <c r="Z59" i="41"/>
  <c r="AF59" i="41" s="1"/>
  <c r="AO59" i="41" s="1"/>
  <c r="AB59" i="41"/>
  <c r="AS59" i="41" s="1"/>
  <c r="AV59" i="41"/>
  <c r="AN59" i="41"/>
  <c r="AU59" i="41" s="1"/>
  <c r="AP62" i="41"/>
  <c r="AR64" i="41"/>
  <c r="AA67" i="41"/>
  <c r="AP64" i="41"/>
  <c r="AP66" i="41"/>
  <c r="AA68" i="41"/>
  <c r="V74" i="41"/>
  <c r="AP68" i="41"/>
  <c r="AP70" i="41"/>
  <c r="AP72" i="41"/>
  <c r="AA75" i="41"/>
  <c r="AB76" i="41"/>
  <c r="AS76" i="41" s="1"/>
  <c r="AA77" i="41"/>
  <c r="AR77" i="41" s="1"/>
  <c r="AB78" i="41"/>
  <c r="AS78" i="41" s="1"/>
  <c r="AA79" i="41"/>
  <c r="AR79" i="41" s="1"/>
  <c r="AB80" i="41"/>
  <c r="AS80" i="41" s="1"/>
  <c r="V85" i="41"/>
  <c r="AA86" i="41"/>
  <c r="AP86" i="41"/>
  <c r="Z86" i="41"/>
  <c r="AM88" i="41"/>
  <c r="AA93" i="41"/>
  <c r="AR93" i="41" s="1"/>
  <c r="V154" i="41"/>
  <c r="AA95" i="41"/>
  <c r="AB95" i="41"/>
  <c r="V96" i="41"/>
  <c r="Z95" i="41"/>
  <c r="AP95" i="41"/>
  <c r="Z101" i="41"/>
  <c r="AP101" i="41"/>
  <c r="AB101" i="41"/>
  <c r="AS101" i="41" s="1"/>
  <c r="AV101" i="41"/>
  <c r="AN101" i="41"/>
  <c r="AU101" i="41" s="1"/>
  <c r="AB104" i="41"/>
  <c r="AS104" i="41" s="1"/>
  <c r="AP104" i="41"/>
  <c r="AA104" i="41"/>
  <c r="AR104" i="41" s="1"/>
  <c r="Z104" i="41"/>
  <c r="AP107" i="41"/>
  <c r="V129" i="41"/>
  <c r="R133" i="41"/>
  <c r="AV50" i="41"/>
  <c r="AN50" i="41"/>
  <c r="AU50" i="41" s="1"/>
  <c r="AV56" i="41"/>
  <c r="AN56" i="41"/>
  <c r="AU56" i="41" s="1"/>
  <c r="AV62" i="41"/>
  <c r="AN62" i="41"/>
  <c r="AU62" i="41" s="1"/>
  <c r="AV64" i="41"/>
  <c r="AN64" i="41"/>
  <c r="AV70" i="41"/>
  <c r="AN70" i="41"/>
  <c r="AU70" i="41" s="1"/>
  <c r="AV76" i="41"/>
  <c r="AN76" i="41"/>
  <c r="AU76" i="41" s="1"/>
  <c r="AV80" i="41"/>
  <c r="AN80" i="41"/>
  <c r="AU80" i="41" s="1"/>
  <c r="AA82" i="41"/>
  <c r="AV82" i="41"/>
  <c r="AN82" i="41"/>
  <c r="AW82" i="41"/>
  <c r="AW85" i="41" s="1"/>
  <c r="AA90" i="41"/>
  <c r="AR90" i="41" s="1"/>
  <c r="AV90" i="41"/>
  <c r="AN90" i="41"/>
  <c r="AU90" i="41" s="1"/>
  <c r="AV100" i="41"/>
  <c r="AN100" i="41"/>
  <c r="AL102" i="41"/>
  <c r="AV104" i="41"/>
  <c r="AN104" i="41"/>
  <c r="AU104" i="41" s="1"/>
  <c r="AP106" i="41"/>
  <c r="Z106" i="41"/>
  <c r="AB106" i="41"/>
  <c r="AS106" i="41" s="1"/>
  <c r="AV106" i="41"/>
  <c r="AN106" i="41"/>
  <c r="AU106" i="41" s="1"/>
  <c r="AP112" i="41"/>
  <c r="Z112" i="41"/>
  <c r="AB112" i="41"/>
  <c r="AS112" i="41" s="1"/>
  <c r="AV112" i="41"/>
  <c r="AN112" i="41"/>
  <c r="AU112" i="41" s="1"/>
  <c r="R116" i="41"/>
  <c r="AA117" i="41"/>
  <c r="AP117" i="41"/>
  <c r="Z117" i="41"/>
  <c r="AT124" i="41"/>
  <c r="AA121" i="41"/>
  <c r="AR121" i="41" s="1"/>
  <c r="AP121" i="41"/>
  <c r="Z121" i="41"/>
  <c r="AH141" i="41"/>
  <c r="AA21" i="45" s="1"/>
  <c r="AV83" i="41"/>
  <c r="AN83" i="41"/>
  <c r="AU83" i="41" s="1"/>
  <c r="AL85" i="41"/>
  <c r="AV91" i="41"/>
  <c r="AN91" i="41"/>
  <c r="AU91" i="41" s="1"/>
  <c r="AM102" i="41"/>
  <c r="AB110" i="41"/>
  <c r="AA110" i="41"/>
  <c r="AP110" i="41"/>
  <c r="Z110" i="41"/>
  <c r="AB113" i="41"/>
  <c r="AS113" i="41" s="1"/>
  <c r="AA113" i="41"/>
  <c r="AR113" i="41" s="1"/>
  <c r="AB114" i="41"/>
  <c r="AS114" i="41" s="1"/>
  <c r="AA114" i="41"/>
  <c r="AR114" i="41" s="1"/>
  <c r="AP114" i="41"/>
  <c r="Z114" i="41"/>
  <c r="AW117" i="41"/>
  <c r="AW124" i="41" s="1"/>
  <c r="AM124" i="41"/>
  <c r="R124" i="41"/>
  <c r="V118" i="41"/>
  <c r="AV118" i="41"/>
  <c r="AN118" i="41"/>
  <c r="AU118" i="41" s="1"/>
  <c r="AP122" i="41"/>
  <c r="Z122" i="41"/>
  <c r="AB122" i="41"/>
  <c r="AS122" i="41" s="1"/>
  <c r="AV122" i="41"/>
  <c r="AN122" i="41"/>
  <c r="AU122" i="41" s="1"/>
  <c r="W141" i="41"/>
  <c r="AA127" i="41"/>
  <c r="AR127" i="41" s="1"/>
  <c r="AP127" i="41"/>
  <c r="Z127" i="41"/>
  <c r="AK141" i="41"/>
  <c r="AD21" i="45" s="1"/>
  <c r="AE133" i="41"/>
  <c r="AT129" i="41"/>
  <c r="AT133" i="41" s="1"/>
  <c r="AC141" i="41"/>
  <c r="V21" i="45" s="1"/>
  <c r="R140" i="41"/>
  <c r="V134" i="41"/>
  <c r="AD141" i="41"/>
  <c r="W21" i="45" s="1"/>
  <c r="AV36" i="41"/>
  <c r="AN36" i="41"/>
  <c r="AU36" i="41" s="1"/>
  <c r="AV42" i="41"/>
  <c r="AN42" i="41"/>
  <c r="AU42" i="41" s="1"/>
  <c r="AV48" i="41"/>
  <c r="AN48" i="41"/>
  <c r="AU48" i="41" s="1"/>
  <c r="AV54" i="41"/>
  <c r="AN54" i="41"/>
  <c r="AU54" i="41" s="1"/>
  <c r="AV58" i="41"/>
  <c r="AN58" i="41"/>
  <c r="AU58" i="41" s="1"/>
  <c r="AV66" i="41"/>
  <c r="AN66" i="41"/>
  <c r="AU66" i="41" s="1"/>
  <c r="AV68" i="41"/>
  <c r="AN68" i="41"/>
  <c r="AV72" i="41"/>
  <c r="AN72" i="41"/>
  <c r="AU72" i="41" s="1"/>
  <c r="AL74" i="41"/>
  <c r="AV78" i="41"/>
  <c r="AN78" i="41"/>
  <c r="AU78" i="41" s="1"/>
  <c r="AV84" i="41"/>
  <c r="AN84" i="41"/>
  <c r="AU84" i="41" s="1"/>
  <c r="AV86" i="41"/>
  <c r="AV88" i="41" s="1"/>
  <c r="AN86" i="41"/>
  <c r="AL88" i="41"/>
  <c r="AV92" i="41"/>
  <c r="AN92" i="41"/>
  <c r="AU92" i="41" s="1"/>
  <c r="AM154" i="41"/>
  <c r="AM96" i="41"/>
  <c r="AW95" i="41"/>
  <c r="AW99" i="41"/>
  <c r="V98" i="41"/>
  <c r="AQ109" i="41"/>
  <c r="AW103" i="41"/>
  <c r="AW109" i="41" s="1"/>
  <c r="AA106" i="41"/>
  <c r="AR106" i="41" s="1"/>
  <c r="AA112" i="41"/>
  <c r="AR112" i="41" s="1"/>
  <c r="AB117" i="41"/>
  <c r="AB119" i="41"/>
  <c r="AS119" i="41" s="1"/>
  <c r="AA119" i="41"/>
  <c r="AR119" i="41" s="1"/>
  <c r="AB120" i="41"/>
  <c r="AS120" i="41" s="1"/>
  <c r="AA120" i="41"/>
  <c r="AR120" i="41" s="1"/>
  <c r="AP120" i="41"/>
  <c r="Z120" i="41"/>
  <c r="AB121" i="41"/>
  <c r="AS121" i="41" s="1"/>
  <c r="AB123" i="41"/>
  <c r="AS123" i="41" s="1"/>
  <c r="AA123" i="41"/>
  <c r="AR123" i="41" s="1"/>
  <c r="AW138" i="41"/>
  <c r="AW140" i="41" s="1"/>
  <c r="AN138" i="41"/>
  <c r="AU138" i="41" s="1"/>
  <c r="AV107" i="41"/>
  <c r="AN107" i="41"/>
  <c r="AU107" i="41" s="1"/>
  <c r="AV113" i="41"/>
  <c r="AN113" i="41"/>
  <c r="AU113" i="41" s="1"/>
  <c r="AV119" i="41"/>
  <c r="AN119" i="41"/>
  <c r="AU119" i="41" s="1"/>
  <c r="AV123" i="41"/>
  <c r="AN123" i="41"/>
  <c r="AU123" i="41" s="1"/>
  <c r="AV125" i="41"/>
  <c r="AN125" i="41"/>
  <c r="AL128" i="41"/>
  <c r="AP130" i="41"/>
  <c r="AL133" i="41"/>
  <c r="Y140" i="41"/>
  <c r="AQ134" i="41"/>
  <c r="AQ140" i="41" s="1"/>
  <c r="AB135" i="41"/>
  <c r="AS135" i="41" s="1"/>
  <c r="AP135" i="41"/>
  <c r="Z135" i="41"/>
  <c r="T141" i="41"/>
  <c r="M21" i="45" s="1"/>
  <c r="AJ141" i="41"/>
  <c r="AC21" i="45" s="1"/>
  <c r="AV108" i="41"/>
  <c r="AN108" i="41"/>
  <c r="AU108" i="41" s="1"/>
  <c r="AV110" i="41"/>
  <c r="AN110" i="41"/>
  <c r="AV114" i="41"/>
  <c r="AN114" i="41"/>
  <c r="AU114" i="41" s="1"/>
  <c r="AL116" i="41"/>
  <c r="AV120" i="41"/>
  <c r="AN120" i="41"/>
  <c r="AU120" i="41" s="1"/>
  <c r="V125" i="41"/>
  <c r="AM128" i="41"/>
  <c r="AV126" i="41"/>
  <c r="AN126" i="41"/>
  <c r="AU126" i="41" s="1"/>
  <c r="AP131" i="41"/>
  <c r="AM140" i="41"/>
  <c r="AN137" i="41"/>
  <c r="AU137" i="41" s="1"/>
  <c r="Z138" i="41"/>
  <c r="AF138" i="41" s="1"/>
  <c r="AO138" i="41" s="1"/>
  <c r="AP138" i="41"/>
  <c r="Z139" i="41"/>
  <c r="AA139" i="41"/>
  <c r="AR139" i="41" s="1"/>
  <c r="AP139" i="41"/>
  <c r="U144" i="41"/>
  <c r="AE148" i="41"/>
  <c r="AL154" i="41"/>
  <c r="AV95" i="41"/>
  <c r="AN95" i="41"/>
  <c r="AV97" i="41"/>
  <c r="AV99" i="41" s="1"/>
  <c r="AN97" i="41"/>
  <c r="AL99" i="41"/>
  <c r="AV105" i="41"/>
  <c r="AN105" i="41"/>
  <c r="AU105" i="41" s="1"/>
  <c r="AV111" i="41"/>
  <c r="AN111" i="41"/>
  <c r="AU111" i="41" s="1"/>
  <c r="AV115" i="41"/>
  <c r="AN115" i="41"/>
  <c r="AU115" i="41" s="1"/>
  <c r="AV117" i="41"/>
  <c r="AN117" i="41"/>
  <c r="AV121" i="41"/>
  <c r="AN121" i="41"/>
  <c r="AU121" i="41" s="1"/>
  <c r="AT128" i="41"/>
  <c r="AN127" i="41"/>
  <c r="AU127" i="41" s="1"/>
  <c r="AN129" i="41"/>
  <c r="Z130" i="41"/>
  <c r="AF130" i="41" s="1"/>
  <c r="AO130" i="41" s="1"/>
  <c r="AP132" i="41"/>
  <c r="AE140" i="41"/>
  <c r="AT134" i="41"/>
  <c r="AT140" i="41" s="1"/>
  <c r="AA135" i="41"/>
  <c r="AR135" i="41" s="1"/>
  <c r="Z137" i="41"/>
  <c r="AF137" i="41" s="1"/>
  <c r="AO137" i="41" s="1"/>
  <c r="AP137" i="41"/>
  <c r="I144" i="41"/>
  <c r="Q144" i="41"/>
  <c r="O143" i="41" s="1"/>
  <c r="W144" i="41"/>
  <c r="Y143" i="41" s="1"/>
  <c r="AG141" i="41"/>
  <c r="AV134" i="41"/>
  <c r="AV140" i="41" s="1"/>
  <c r="Z136" i="41"/>
  <c r="AF136" i="41" s="1"/>
  <c r="AO136" i="41" s="1"/>
  <c r="AB136" i="41"/>
  <c r="AS136" i="41" s="1"/>
  <c r="AN136" i="41"/>
  <c r="AU136" i="41" s="1"/>
  <c r="AI144" i="41"/>
  <c r="AL143" i="41" s="1"/>
  <c r="S144" i="41"/>
  <c r="K144" i="41"/>
  <c r="O144" i="41"/>
  <c r="AT18" i="40"/>
  <c r="AT81" i="40"/>
  <c r="Z115" i="40"/>
  <c r="AP115" i="40"/>
  <c r="AA115" i="40"/>
  <c r="AR115" i="40" s="1"/>
  <c r="AB115" i="40"/>
  <c r="AS115" i="40" s="1"/>
  <c r="AT15" i="40"/>
  <c r="AU16" i="40"/>
  <c r="AS12" i="40"/>
  <c r="Y168" i="40"/>
  <c r="Y33" i="40"/>
  <c r="AM168" i="40"/>
  <c r="AW27" i="40"/>
  <c r="Y175" i="40"/>
  <c r="Y54" i="40"/>
  <c r="AM175" i="40"/>
  <c r="AW53" i="40"/>
  <c r="AF61" i="40"/>
  <c r="AB69" i="40"/>
  <c r="AS69" i="40" s="1"/>
  <c r="AP69" i="40"/>
  <c r="Z69" i="40"/>
  <c r="AB71" i="40"/>
  <c r="AS71" i="40" s="1"/>
  <c r="AP71" i="40"/>
  <c r="Z71" i="40"/>
  <c r="AB73" i="40"/>
  <c r="AS73" i="40" s="1"/>
  <c r="AP73" i="40"/>
  <c r="Z73" i="40"/>
  <c r="AB78" i="40"/>
  <c r="AS78" i="40" s="1"/>
  <c r="AA78" i="40"/>
  <c r="AR78" i="40" s="1"/>
  <c r="AP78" i="40"/>
  <c r="Z78" i="40"/>
  <c r="AQ82" i="40"/>
  <c r="AQ88" i="40" s="1"/>
  <c r="Y88" i="40"/>
  <c r="AV89" i="40"/>
  <c r="AB100" i="40"/>
  <c r="AS100" i="40" s="1"/>
  <c r="AA100" i="40"/>
  <c r="AR100" i="40" s="1"/>
  <c r="AP100" i="40"/>
  <c r="Z100" i="40"/>
  <c r="AB105" i="40"/>
  <c r="AS105" i="40" s="1"/>
  <c r="AA105" i="40"/>
  <c r="AR105" i="40" s="1"/>
  <c r="AP112" i="40"/>
  <c r="Z112" i="40"/>
  <c r="AB112" i="40"/>
  <c r="AS112" i="40" s="1"/>
  <c r="V117" i="40"/>
  <c r="AP114" i="40"/>
  <c r="Z114" i="40"/>
  <c r="AB114" i="40"/>
  <c r="AA114" i="40"/>
  <c r="AP122" i="40"/>
  <c r="Z122" i="40"/>
  <c r="AP141" i="40"/>
  <c r="Z141" i="40"/>
  <c r="AB141" i="40"/>
  <c r="AS141" i="40" s="1"/>
  <c r="AA141" i="40"/>
  <c r="AR141" i="40" s="1"/>
  <c r="AV147" i="40"/>
  <c r="AN147" i="40"/>
  <c r="AU147" i="40" s="1"/>
  <c r="AR12" i="40"/>
  <c r="AE173" i="40"/>
  <c r="AU14" i="40"/>
  <c r="AV16" i="40"/>
  <c r="V18" i="40"/>
  <c r="AE18" i="40"/>
  <c r="AM18" i="40"/>
  <c r="V21" i="40"/>
  <c r="AP19" i="40"/>
  <c r="AA19" i="40"/>
  <c r="Z19" i="40"/>
  <c r="AP20" i="40"/>
  <c r="AA20" i="40"/>
  <c r="AR20" i="40" s="1"/>
  <c r="Z20" i="40"/>
  <c r="AE21" i="40"/>
  <c r="AN22" i="40"/>
  <c r="AN23" i="40"/>
  <c r="AU23" i="40" s="1"/>
  <c r="V176" i="40"/>
  <c r="V26" i="40"/>
  <c r="AP25" i="40"/>
  <c r="AA25" i="40"/>
  <c r="Z25" i="40"/>
  <c r="AS27" i="40"/>
  <c r="AN27" i="40"/>
  <c r="AN28" i="40"/>
  <c r="AU28" i="40" s="1"/>
  <c r="AB171" i="40"/>
  <c r="AS29" i="40"/>
  <c r="AS171" i="40" s="1"/>
  <c r="AN30" i="40"/>
  <c r="AU30" i="40" s="1"/>
  <c r="AS31" i="40"/>
  <c r="AN32" i="40"/>
  <c r="AU32" i="40" s="1"/>
  <c r="V39" i="40"/>
  <c r="AP34" i="40"/>
  <c r="AA34" i="40"/>
  <c r="Z34" i="40"/>
  <c r="AP35" i="40"/>
  <c r="AA35" i="40"/>
  <c r="AR35" i="40" s="1"/>
  <c r="Z35" i="40"/>
  <c r="AP36" i="40"/>
  <c r="AA36" i="40"/>
  <c r="AR36" i="40" s="1"/>
  <c r="Z36" i="40"/>
  <c r="AP37" i="40"/>
  <c r="AA37" i="40"/>
  <c r="AR37" i="40" s="1"/>
  <c r="Z37" i="40"/>
  <c r="AP38" i="40"/>
  <c r="AA38" i="40"/>
  <c r="AR38" i="40" s="1"/>
  <c r="Z38" i="40"/>
  <c r="AN40" i="40"/>
  <c r="AN41" i="40"/>
  <c r="AU41" i="40" s="1"/>
  <c r="AN42" i="40"/>
  <c r="AU42" i="40" s="1"/>
  <c r="AN43" i="40"/>
  <c r="AU43" i="40" s="1"/>
  <c r="AN44" i="40"/>
  <c r="AU44" i="40" s="1"/>
  <c r="V52" i="40"/>
  <c r="AP46" i="40"/>
  <c r="AA46" i="40"/>
  <c r="Z46" i="40"/>
  <c r="AP47" i="40"/>
  <c r="AA47" i="40"/>
  <c r="AR47" i="40" s="1"/>
  <c r="Z47" i="40"/>
  <c r="AP48" i="40"/>
  <c r="AA48" i="40"/>
  <c r="AR48" i="40" s="1"/>
  <c r="Z48" i="40"/>
  <c r="AP49" i="40"/>
  <c r="AA49" i="40"/>
  <c r="AR49" i="40" s="1"/>
  <c r="Z49" i="40"/>
  <c r="AP50" i="40"/>
  <c r="AA50" i="40"/>
  <c r="AR50" i="40" s="1"/>
  <c r="Z50" i="40"/>
  <c r="AP51" i="40"/>
  <c r="AA51" i="40"/>
  <c r="AR51" i="40" s="1"/>
  <c r="Z51" i="40"/>
  <c r="AE52" i="40"/>
  <c r="AB175" i="40"/>
  <c r="AS53" i="40"/>
  <c r="AN53" i="40"/>
  <c r="AQ55" i="40"/>
  <c r="Y60" i="40"/>
  <c r="AV58" i="40"/>
  <c r="Z59" i="40"/>
  <c r="AF59" i="40" s="1"/>
  <c r="AO59" i="40" s="1"/>
  <c r="AL60" i="40"/>
  <c r="AA67" i="40"/>
  <c r="AP67" i="40"/>
  <c r="AV63" i="40"/>
  <c r="AL67" i="40"/>
  <c r="AE74" i="40"/>
  <c r="AT68" i="40"/>
  <c r="AT74" i="40" s="1"/>
  <c r="AR68" i="40"/>
  <c r="AE81" i="40"/>
  <c r="AU75" i="40"/>
  <c r="AB77" i="40"/>
  <c r="AS77" i="40" s="1"/>
  <c r="AA77" i="40"/>
  <c r="AR77" i="40" s="1"/>
  <c r="AP77" i="40"/>
  <c r="Z77" i="40"/>
  <c r="R81" i="40"/>
  <c r="V81" i="40"/>
  <c r="Z82" i="40"/>
  <c r="AU82" i="40"/>
  <c r="AU88" i="40" s="1"/>
  <c r="AN88" i="40"/>
  <c r="AT88" i="40"/>
  <c r="AV85" i="40"/>
  <c r="Z86" i="40"/>
  <c r="AF86" i="40" s="1"/>
  <c r="AO86" i="40" s="1"/>
  <c r="AF89" i="40"/>
  <c r="AB93" i="40"/>
  <c r="AS93" i="40" s="1"/>
  <c r="AP93" i="40"/>
  <c r="Z93" i="40"/>
  <c r="AB95" i="40"/>
  <c r="AS95" i="40" s="1"/>
  <c r="AP95" i="40"/>
  <c r="Z95" i="40"/>
  <c r="R97" i="40"/>
  <c r="V97" i="40"/>
  <c r="AB99" i="40"/>
  <c r="AS99" i="40" s="1"/>
  <c r="AA99" i="40"/>
  <c r="AR99" i="40" s="1"/>
  <c r="AP99" i="40"/>
  <c r="Z99" i="40"/>
  <c r="AP104" i="40"/>
  <c r="Z104" i="40"/>
  <c r="AV106" i="40"/>
  <c r="AN106" i="40"/>
  <c r="AU106" i="40" s="1"/>
  <c r="V110" i="40"/>
  <c r="R113" i="40"/>
  <c r="AA111" i="40"/>
  <c r="AR111" i="40" s="1"/>
  <c r="AB111" i="40"/>
  <c r="AS111" i="40" s="1"/>
  <c r="Z111" i="40"/>
  <c r="AB118" i="40"/>
  <c r="AA118" i="40"/>
  <c r="Z118" i="40"/>
  <c r="AB121" i="40"/>
  <c r="AS121" i="40" s="1"/>
  <c r="AA121" i="40"/>
  <c r="AR121" i="40" s="1"/>
  <c r="Z133" i="40"/>
  <c r="AP133" i="40"/>
  <c r="AB133" i="40"/>
  <c r="AS133" i="40" s="1"/>
  <c r="AA133" i="40"/>
  <c r="AR133" i="40" s="1"/>
  <c r="AP138" i="40"/>
  <c r="Z138" i="40"/>
  <c r="AB138" i="40"/>
  <c r="AS138" i="40" s="1"/>
  <c r="AA138" i="40"/>
  <c r="AR138" i="40" s="1"/>
  <c r="AV140" i="40"/>
  <c r="AN140" i="40"/>
  <c r="AU140" i="40" s="1"/>
  <c r="AV143" i="40"/>
  <c r="AN143" i="40"/>
  <c r="AA146" i="40"/>
  <c r="AR146" i="40" s="1"/>
  <c r="AB146" i="40"/>
  <c r="AS146" i="40" s="1"/>
  <c r="Z146" i="40"/>
  <c r="AP146" i="40"/>
  <c r="AL149" i="40"/>
  <c r="S163" i="40"/>
  <c r="L20" i="45" s="1"/>
  <c r="AV155" i="40"/>
  <c r="AN155" i="40"/>
  <c r="AU155" i="40" s="1"/>
  <c r="R168" i="40"/>
  <c r="R167" i="40"/>
  <c r="AN12" i="40"/>
  <c r="V13" i="40"/>
  <c r="Y173" i="40"/>
  <c r="AL173" i="40"/>
  <c r="AQ14" i="40"/>
  <c r="AQ173" i="40" s="1"/>
  <c r="AV14" i="40"/>
  <c r="AL15" i="40"/>
  <c r="AA16" i="40"/>
  <c r="AW18" i="40"/>
  <c r="AN17" i="40"/>
  <c r="AU17" i="40" s="1"/>
  <c r="AQ22" i="40"/>
  <c r="AQ24" i="40" s="1"/>
  <c r="AM24" i="40"/>
  <c r="Y176" i="40"/>
  <c r="Y26" i="40"/>
  <c r="AM176" i="40"/>
  <c r="AW25" i="40"/>
  <c r="AQ26" i="40"/>
  <c r="AE168" i="40"/>
  <c r="AT27" i="40"/>
  <c r="AQ27" i="40"/>
  <c r="AE171" i="40"/>
  <c r="AT29" i="40"/>
  <c r="AT171" i="40" s="1"/>
  <c r="AQ29" i="40"/>
  <c r="AQ171" i="40" s="1"/>
  <c r="AE174" i="40"/>
  <c r="AT31" i="40"/>
  <c r="AT174" i="40" s="1"/>
  <c r="AQ31" i="40"/>
  <c r="AQ174" i="40" s="1"/>
  <c r="AM33" i="40"/>
  <c r="Y169" i="40"/>
  <c r="Y39" i="40"/>
  <c r="AM169" i="40"/>
  <c r="AW34" i="40"/>
  <c r="AQ39" i="40"/>
  <c r="AQ40" i="40"/>
  <c r="AQ45" i="40" s="1"/>
  <c r="AM45" i="40"/>
  <c r="AE175" i="40"/>
  <c r="AT53" i="40"/>
  <c r="AQ53" i="40"/>
  <c r="AM54" i="40"/>
  <c r="Z55" i="40"/>
  <c r="AU55" i="40"/>
  <c r="AT60" i="40"/>
  <c r="Y170" i="40"/>
  <c r="AQ56" i="40"/>
  <c r="AQ170" i="40" s="1"/>
  <c r="AL170" i="40"/>
  <c r="AN56" i="40"/>
  <c r="AN60" i="40" s="1"/>
  <c r="AT170" i="40"/>
  <c r="AV59" i="40"/>
  <c r="AR61" i="40"/>
  <c r="AR67" i="40" s="1"/>
  <c r="AV62" i="40"/>
  <c r="AV66" i="40"/>
  <c r="AN67" i="40"/>
  <c r="AB68" i="40"/>
  <c r="AP68" i="40"/>
  <c r="Z68" i="40"/>
  <c r="AA69" i="40"/>
  <c r="AR69" i="40" s="1"/>
  <c r="AB70" i="40"/>
  <c r="AS70" i="40" s="1"/>
  <c r="AP70" i="40"/>
  <c r="Z70" i="40"/>
  <c r="AA71" i="40"/>
  <c r="AR71" i="40" s="1"/>
  <c r="AB72" i="40"/>
  <c r="AS72" i="40" s="1"/>
  <c r="AP72" i="40"/>
  <c r="Z72" i="40"/>
  <c r="AA73" i="40"/>
  <c r="AR73" i="40" s="1"/>
  <c r="R74" i="40"/>
  <c r="V74" i="40"/>
  <c r="AB76" i="40"/>
  <c r="AS76" i="40" s="1"/>
  <c r="AA76" i="40"/>
  <c r="AR76" i="40" s="1"/>
  <c r="AP76" i="40"/>
  <c r="Z76" i="40"/>
  <c r="AB80" i="40"/>
  <c r="AS80" i="40" s="1"/>
  <c r="AA80" i="40"/>
  <c r="AR80" i="40" s="1"/>
  <c r="AP80" i="40"/>
  <c r="Z80" i="40"/>
  <c r="AV82" i="40"/>
  <c r="Z83" i="40"/>
  <c r="AF83" i="40" s="1"/>
  <c r="AO83" i="40" s="1"/>
  <c r="AV86" i="40"/>
  <c r="Z87" i="40"/>
  <c r="AF87" i="40" s="1"/>
  <c r="AO87" i="40" s="1"/>
  <c r="AL88" i="40"/>
  <c r="AA91" i="40"/>
  <c r="AP91" i="40"/>
  <c r="AL91" i="40"/>
  <c r="AE97" i="40"/>
  <c r="AT92" i="40"/>
  <c r="AT97" i="40" s="1"/>
  <c r="AR92" i="40"/>
  <c r="AR97" i="40" s="1"/>
  <c r="AB98" i="40"/>
  <c r="AA98" i="40"/>
  <c r="AP98" i="40"/>
  <c r="Z98" i="40"/>
  <c r="AN102" i="40"/>
  <c r="AL107" i="40"/>
  <c r="AT107" i="40"/>
  <c r="Z105" i="40"/>
  <c r="AF105" i="40" s="1"/>
  <c r="AO105" i="40" s="1"/>
  <c r="AF106" i="40"/>
  <c r="AO106" i="40" s="1"/>
  <c r="R109" i="40"/>
  <c r="V108" i="40"/>
  <c r="AA112" i="40"/>
  <c r="AR112" i="40" s="1"/>
  <c r="AV115" i="40"/>
  <c r="AN115" i="40"/>
  <c r="AU115" i="40" s="1"/>
  <c r="AP120" i="40"/>
  <c r="AP123" i="40" s="1"/>
  <c r="Z120" i="40"/>
  <c r="AF120" i="40" s="1"/>
  <c r="AO120" i="40" s="1"/>
  <c r="AA122" i="40"/>
  <c r="AR122" i="40" s="1"/>
  <c r="AV124" i="40"/>
  <c r="AN124" i="40"/>
  <c r="AL126" i="40"/>
  <c r="Z128" i="40"/>
  <c r="AV130" i="40"/>
  <c r="AN130" i="40"/>
  <c r="AU130" i="40" s="1"/>
  <c r="AV132" i="40"/>
  <c r="AN132" i="40"/>
  <c r="AU132" i="40" s="1"/>
  <c r="V136" i="40"/>
  <c r="R142" i="40"/>
  <c r="V143" i="40"/>
  <c r="AP144" i="40"/>
  <c r="Z144" i="40"/>
  <c r="AB144" i="40"/>
  <c r="AS144" i="40" s="1"/>
  <c r="AV144" i="40"/>
  <c r="AN144" i="40"/>
  <c r="AU144" i="40" s="1"/>
  <c r="AP155" i="40"/>
  <c r="Z155" i="40"/>
  <c r="AA155" i="40"/>
  <c r="AR155" i="40" s="1"/>
  <c r="AB155" i="40"/>
  <c r="AS155" i="40" s="1"/>
  <c r="Y167" i="40"/>
  <c r="Y15" i="40"/>
  <c r="AQ12" i="40"/>
  <c r="AV12" i="40"/>
  <c r="AT173" i="40"/>
  <c r="AF16" i="40"/>
  <c r="AP16" i="40"/>
  <c r="AV17" i="40"/>
  <c r="AE176" i="40"/>
  <c r="AT25" i="40"/>
  <c r="AM171" i="40"/>
  <c r="AW29" i="40"/>
  <c r="AW171" i="40" s="1"/>
  <c r="AM174" i="40"/>
  <c r="AW31" i="40"/>
  <c r="AW174" i="40" s="1"/>
  <c r="AE169" i="40"/>
  <c r="AT34" i="40"/>
  <c r="AV64" i="40"/>
  <c r="AQ75" i="40"/>
  <c r="AQ81" i="40" s="1"/>
  <c r="Y81" i="40"/>
  <c r="AU98" i="40"/>
  <c r="AU101" i="40" s="1"/>
  <c r="AN101" i="40"/>
  <c r="AV112" i="40"/>
  <c r="AN112" i="40"/>
  <c r="AU112" i="40" s="1"/>
  <c r="AW123" i="40"/>
  <c r="AV133" i="40"/>
  <c r="AN133" i="40"/>
  <c r="AU133" i="40" s="1"/>
  <c r="AL135" i="40"/>
  <c r="AP156" i="40"/>
  <c r="Z156" i="40"/>
  <c r="AB156" i="40"/>
  <c r="AS156" i="40" s="1"/>
  <c r="AA156" i="40"/>
  <c r="AR156" i="40" s="1"/>
  <c r="AM167" i="40"/>
  <c r="AW12" i="40"/>
  <c r="AN13" i="40"/>
  <c r="AU13" i="40" s="1"/>
  <c r="V14" i="40"/>
  <c r="Y18" i="40"/>
  <c r="AN29" i="40"/>
  <c r="X125" i="39"/>
  <c r="Z12" i="40"/>
  <c r="AE167" i="40"/>
  <c r="AP12" i="40"/>
  <c r="AM173" i="40"/>
  <c r="AW14" i="40"/>
  <c r="AE15" i="40"/>
  <c r="AM15" i="40"/>
  <c r="AB16" i="40"/>
  <c r="Z17" i="40"/>
  <c r="AF17" i="40" s="1"/>
  <c r="AO17" i="40" s="1"/>
  <c r="AP17" i="40"/>
  <c r="AB19" i="40"/>
  <c r="AB20" i="40"/>
  <c r="AS20" i="40" s="1"/>
  <c r="V24" i="40"/>
  <c r="AP22" i="40"/>
  <c r="AA22" i="40"/>
  <c r="Z22" i="40"/>
  <c r="AP23" i="40"/>
  <c r="AA23" i="40"/>
  <c r="AR23" i="40" s="1"/>
  <c r="Z23" i="40"/>
  <c r="AB25" i="40"/>
  <c r="V33" i="40"/>
  <c r="AP27" i="40"/>
  <c r="AA27" i="40"/>
  <c r="Z27" i="40"/>
  <c r="AP28" i="40"/>
  <c r="AA28" i="40"/>
  <c r="AR28" i="40" s="1"/>
  <c r="Z28" i="40"/>
  <c r="V171" i="40"/>
  <c r="AP29" i="40"/>
  <c r="AP171" i="40" s="1"/>
  <c r="AA29" i="40"/>
  <c r="Z29" i="40"/>
  <c r="AP30" i="40"/>
  <c r="AA30" i="40"/>
  <c r="AR30" i="40" s="1"/>
  <c r="Z30" i="40"/>
  <c r="V174" i="40"/>
  <c r="AP31" i="40"/>
  <c r="AA31" i="40"/>
  <c r="Z31" i="40"/>
  <c r="AP32" i="40"/>
  <c r="AA32" i="40"/>
  <c r="AR32" i="40" s="1"/>
  <c r="Z32" i="40"/>
  <c r="AF32" i="40" s="1"/>
  <c r="AO32" i="40" s="1"/>
  <c r="AV33" i="40"/>
  <c r="AB34" i="40"/>
  <c r="AN34" i="40"/>
  <c r="AV169" i="40"/>
  <c r="AB35" i="40"/>
  <c r="AS35" i="40" s="1"/>
  <c r="AN35" i="40"/>
  <c r="AU35" i="40" s="1"/>
  <c r="AB36" i="40"/>
  <c r="AS36" i="40" s="1"/>
  <c r="AN36" i="40"/>
  <c r="AU36" i="40" s="1"/>
  <c r="AB37" i="40"/>
  <c r="AS37" i="40" s="1"/>
  <c r="AN37" i="40"/>
  <c r="AU37" i="40" s="1"/>
  <c r="AB38" i="40"/>
  <c r="AS38" i="40" s="1"/>
  <c r="AN38" i="40"/>
  <c r="AU38" i="40" s="1"/>
  <c r="V45" i="40"/>
  <c r="AP40" i="40"/>
  <c r="AA40" i="40"/>
  <c r="Z40" i="40"/>
  <c r="AP41" i="40"/>
  <c r="AA41" i="40"/>
  <c r="AR41" i="40" s="1"/>
  <c r="Z41" i="40"/>
  <c r="AP42" i="40"/>
  <c r="AA42" i="40"/>
  <c r="AR42" i="40" s="1"/>
  <c r="Z42" i="40"/>
  <c r="AP43" i="40"/>
  <c r="AA43" i="40"/>
  <c r="AR43" i="40" s="1"/>
  <c r="Z43" i="40"/>
  <c r="AP44" i="40"/>
  <c r="AA44" i="40"/>
  <c r="AR44" i="40" s="1"/>
  <c r="Z44" i="40"/>
  <c r="AF44" i="40" s="1"/>
  <c r="AO44" i="40" s="1"/>
  <c r="AE45" i="40"/>
  <c r="AB46" i="40"/>
  <c r="AN46" i="40"/>
  <c r="AB47" i="40"/>
  <c r="AS47" i="40" s="1"/>
  <c r="AN47" i="40"/>
  <c r="AU47" i="40" s="1"/>
  <c r="AB48" i="40"/>
  <c r="AS48" i="40" s="1"/>
  <c r="AN48" i="40"/>
  <c r="AU48" i="40" s="1"/>
  <c r="AB49" i="40"/>
  <c r="AS49" i="40" s="1"/>
  <c r="AN49" i="40"/>
  <c r="AU49" i="40" s="1"/>
  <c r="AB50" i="40"/>
  <c r="AS50" i="40" s="1"/>
  <c r="AN50" i="40"/>
  <c r="AU50" i="40" s="1"/>
  <c r="AB51" i="40"/>
  <c r="AS51" i="40" s="1"/>
  <c r="AN51" i="40"/>
  <c r="AU51" i="40" s="1"/>
  <c r="V175" i="40"/>
  <c r="V54" i="40"/>
  <c r="AP53" i="40"/>
  <c r="AA53" i="40"/>
  <c r="Z53" i="40"/>
  <c r="AE54" i="40"/>
  <c r="AV54" i="40"/>
  <c r="AV55" i="40"/>
  <c r="AV60" i="40" s="1"/>
  <c r="AV56" i="40"/>
  <c r="Z57" i="40"/>
  <c r="AU67" i="40"/>
  <c r="AV61" i="40"/>
  <c r="AF62" i="40"/>
  <c r="AO62" i="40" s="1"/>
  <c r="AV65" i="40"/>
  <c r="AF66" i="40"/>
  <c r="AO66" i="40" s="1"/>
  <c r="AW74" i="40"/>
  <c r="AN74" i="40"/>
  <c r="AB75" i="40"/>
  <c r="AA75" i="40"/>
  <c r="AP75" i="40"/>
  <c r="Z75" i="40"/>
  <c r="AB79" i="40"/>
  <c r="AS79" i="40" s="1"/>
  <c r="AA79" i="40"/>
  <c r="AR79" i="40" s="1"/>
  <c r="AP79" i="40"/>
  <c r="Z79" i="40"/>
  <c r="AV83" i="40"/>
  <c r="Z84" i="40"/>
  <c r="AF84" i="40" s="1"/>
  <c r="AO84" i="40" s="1"/>
  <c r="AV87" i="40"/>
  <c r="AR89" i="40"/>
  <c r="AR91" i="40" s="1"/>
  <c r="AV90" i="40"/>
  <c r="AB92" i="40"/>
  <c r="AP92" i="40"/>
  <c r="Z92" i="40"/>
  <c r="AA93" i="40"/>
  <c r="AR93" i="40" s="1"/>
  <c r="AB94" i="40"/>
  <c r="AS94" i="40" s="1"/>
  <c r="AP94" i="40"/>
  <c r="Z94" i="40"/>
  <c r="AA95" i="40"/>
  <c r="AR95" i="40" s="1"/>
  <c r="AB96" i="40"/>
  <c r="AS96" i="40" s="1"/>
  <c r="AP96" i="40"/>
  <c r="Z96" i="40"/>
  <c r="AQ98" i="40"/>
  <c r="AQ101" i="40" s="1"/>
  <c r="Y101" i="40"/>
  <c r="AT98" i="40"/>
  <c r="AT101" i="40" s="1"/>
  <c r="R101" i="40"/>
  <c r="V101" i="40"/>
  <c r="AV102" i="40"/>
  <c r="AV103" i="40"/>
  <c r="AN103" i="40"/>
  <c r="AU103" i="40" s="1"/>
  <c r="AA104" i="40"/>
  <c r="AR104" i="40" s="1"/>
  <c r="AW104" i="40"/>
  <c r="AW107" i="40" s="1"/>
  <c r="AP105" i="40"/>
  <c r="Y107" i="40"/>
  <c r="AV114" i="40"/>
  <c r="AN114" i="40"/>
  <c r="AB116" i="40"/>
  <c r="AS116" i="40" s="1"/>
  <c r="AA116" i="40"/>
  <c r="AR116" i="40" s="1"/>
  <c r="Z116" i="40"/>
  <c r="Z121" i="40"/>
  <c r="AF121" i="40" s="1"/>
  <c r="AO121" i="40" s="1"/>
  <c r="AB122" i="40"/>
  <c r="AS122" i="40" s="1"/>
  <c r="R123" i="40"/>
  <c r="V123" i="40"/>
  <c r="AM126" i="40"/>
  <c r="AW124" i="40"/>
  <c r="AW126" i="40" s="1"/>
  <c r="AM135" i="40"/>
  <c r="AA148" i="40"/>
  <c r="AR148" i="40" s="1"/>
  <c r="Z148" i="40"/>
  <c r="AP148" i="40"/>
  <c r="AB148" i="40"/>
  <c r="AS148" i="40" s="1"/>
  <c r="AA154" i="40"/>
  <c r="AR154" i="40" s="1"/>
  <c r="AP154" i="40"/>
  <c r="Z154" i="40"/>
  <c r="AB154" i="40"/>
  <c r="AS154" i="40" s="1"/>
  <c r="AV156" i="40"/>
  <c r="AN156" i="40"/>
  <c r="AU156" i="40" s="1"/>
  <c r="AK163" i="40"/>
  <c r="AD20" i="45" s="1"/>
  <c r="I125" i="39"/>
  <c r="M125" i="39"/>
  <c r="J125" i="39"/>
  <c r="N125" i="39"/>
  <c r="AH125" i="39"/>
  <c r="AM124" i="39" s="1"/>
  <c r="AR55" i="40"/>
  <c r="AW170" i="40"/>
  <c r="AS61" i="40"/>
  <c r="AS67" i="40" s="1"/>
  <c r="R67" i="40"/>
  <c r="V67" i="40"/>
  <c r="AV75" i="40"/>
  <c r="AV81" i="40" s="1"/>
  <c r="AR82" i="40"/>
  <c r="AR88" i="40" s="1"/>
  <c r="AS89" i="40"/>
  <c r="AS91" i="40" s="1"/>
  <c r="R91" i="40"/>
  <c r="V91" i="40"/>
  <c r="AV98" i="40"/>
  <c r="AV101" i="40" s="1"/>
  <c r="AV105" i="40"/>
  <c r="AN105" i="40"/>
  <c r="AU105" i="40" s="1"/>
  <c r="AW113" i="40"/>
  <c r="AV116" i="40"/>
  <c r="AN116" i="40"/>
  <c r="AU116" i="40" s="1"/>
  <c r="AM117" i="40"/>
  <c r="AL123" i="40"/>
  <c r="AV118" i="40"/>
  <c r="AN118" i="40"/>
  <c r="AQ123" i="40"/>
  <c r="AV121" i="40"/>
  <c r="AN121" i="40"/>
  <c r="AU121" i="40" s="1"/>
  <c r="AM123" i="40"/>
  <c r="AW135" i="40"/>
  <c r="AP132" i="40"/>
  <c r="Z132" i="40"/>
  <c r="AB132" i="40"/>
  <c r="AS132" i="40" s="1"/>
  <c r="AA132" i="40"/>
  <c r="AR132" i="40" s="1"/>
  <c r="AB134" i="40"/>
  <c r="AS134" i="40" s="1"/>
  <c r="AA134" i="40"/>
  <c r="AR134" i="40" s="1"/>
  <c r="Z134" i="40"/>
  <c r="AW138" i="40"/>
  <c r="AW142" i="40" s="1"/>
  <c r="AP147" i="40"/>
  <c r="Z147" i="40"/>
  <c r="AB147" i="40"/>
  <c r="AS147" i="40" s="1"/>
  <c r="AA147" i="40"/>
  <c r="AR147" i="40" s="1"/>
  <c r="AB152" i="40"/>
  <c r="AS150" i="40"/>
  <c r="AS152" i="40" s="1"/>
  <c r="AH163" i="40"/>
  <c r="R176" i="40"/>
  <c r="R26" i="40"/>
  <c r="AL26" i="40"/>
  <c r="AL168" i="40"/>
  <c r="R174" i="40"/>
  <c r="AL174" i="40"/>
  <c r="AL33" i="40"/>
  <c r="AL169" i="40"/>
  <c r="R39" i="40"/>
  <c r="AL39" i="40"/>
  <c r="R54" i="40"/>
  <c r="AL54" i="40"/>
  <c r="R170" i="40"/>
  <c r="V56" i="40"/>
  <c r="V60" i="40" s="1"/>
  <c r="AE170" i="40"/>
  <c r="R60" i="40"/>
  <c r="AT61" i="40"/>
  <c r="AT67" i="40" s="1"/>
  <c r="AV68" i="40"/>
  <c r="AV74" i="40" s="1"/>
  <c r="R88" i="40"/>
  <c r="V88" i="40"/>
  <c r="AT89" i="40"/>
  <c r="AT91" i="40" s="1"/>
  <c r="AV92" i="40"/>
  <c r="AV97" i="40" s="1"/>
  <c r="R107" i="40"/>
  <c r="V102" i="40"/>
  <c r="AV104" i="40"/>
  <c r="AN104" i="40"/>
  <c r="AU104" i="40" s="1"/>
  <c r="AP106" i="40"/>
  <c r="AV108" i="40"/>
  <c r="AV109" i="40" s="1"/>
  <c r="AN108" i="40"/>
  <c r="AV110" i="40"/>
  <c r="AN110" i="40"/>
  <c r="AL113" i="40"/>
  <c r="R117" i="40"/>
  <c r="AV120" i="40"/>
  <c r="AN120" i="40"/>
  <c r="AU120" i="40" s="1"/>
  <c r="R126" i="40"/>
  <c r="V124" i="40"/>
  <c r="AQ126" i="40"/>
  <c r="AA131" i="40"/>
  <c r="Z131" i="40"/>
  <c r="AF131" i="40" s="1"/>
  <c r="AO131" i="40" s="1"/>
  <c r="AP131" i="40"/>
  <c r="AP135" i="40" s="1"/>
  <c r="AV141" i="40"/>
  <c r="AN141" i="40"/>
  <c r="AU141" i="40" s="1"/>
  <c r="AD163" i="40"/>
  <c r="W20" i="45" s="1"/>
  <c r="AI163" i="40"/>
  <c r="AB20" i="45" s="1"/>
  <c r="U163" i="40"/>
  <c r="N20" i="45" s="1"/>
  <c r="AG163" i="40"/>
  <c r="Z20" i="45" s="1"/>
  <c r="AM170" i="40"/>
  <c r="AV111" i="40"/>
  <c r="AN111" i="40"/>
  <c r="AU111" i="40" s="1"/>
  <c r="AV119" i="40"/>
  <c r="AN119" i="40"/>
  <c r="AU119" i="40" s="1"/>
  <c r="AV122" i="40"/>
  <c r="AN122" i="40"/>
  <c r="AU122" i="40" s="1"/>
  <c r="AA125" i="40"/>
  <c r="AV125" i="40"/>
  <c r="AN125" i="40"/>
  <c r="AU125" i="40" s="1"/>
  <c r="AA127" i="40"/>
  <c r="AV127" i="40"/>
  <c r="AV128" i="40" s="1"/>
  <c r="AN127" i="40"/>
  <c r="V128" i="40"/>
  <c r="R135" i="40"/>
  <c r="AV129" i="40"/>
  <c r="AN129" i="40"/>
  <c r="AV134" i="40"/>
  <c r="AN134" i="40"/>
  <c r="AU134" i="40" s="1"/>
  <c r="AV136" i="40"/>
  <c r="AN136" i="40"/>
  <c r="AL142" i="40"/>
  <c r="AQ142" i="40"/>
  <c r="AB137" i="40"/>
  <c r="AA139" i="40"/>
  <c r="AV139" i="40"/>
  <c r="AN139" i="40"/>
  <c r="AU139" i="40" s="1"/>
  <c r="AB145" i="40"/>
  <c r="AS145" i="40" s="1"/>
  <c r="Z145" i="40"/>
  <c r="AP145" i="40"/>
  <c r="AV151" i="40"/>
  <c r="AN151" i="40"/>
  <c r="AU151" i="40" s="1"/>
  <c r="AL152" i="40"/>
  <c r="AV153" i="40"/>
  <c r="AN153" i="40"/>
  <c r="AT158" i="40"/>
  <c r="AB157" i="40"/>
  <c r="AS157" i="40" s="1"/>
  <c r="Z157" i="40"/>
  <c r="AP157" i="40"/>
  <c r="AC163" i="40"/>
  <c r="AL158" i="40"/>
  <c r="Z161" i="40"/>
  <c r="AB161" i="40"/>
  <c r="AS161" i="40" s="1"/>
  <c r="AN161" i="40"/>
  <c r="AU161" i="40" s="1"/>
  <c r="AV161" i="40"/>
  <c r="I164" i="40"/>
  <c r="V135" i="40"/>
  <c r="AB129" i="40"/>
  <c r="AF129" i="40" s="1"/>
  <c r="AT135" i="40"/>
  <c r="AV138" i="40"/>
  <c r="AN138" i="40"/>
  <c r="AU138" i="40" s="1"/>
  <c r="V152" i="40"/>
  <c r="AA150" i="40"/>
  <c r="AP150" i="40"/>
  <c r="AP152" i="40" s="1"/>
  <c r="AW154" i="40"/>
  <c r="AW158" i="40" s="1"/>
  <c r="AM158" i="40"/>
  <c r="R162" i="40"/>
  <c r="V159" i="40"/>
  <c r="Z160" i="40"/>
  <c r="AA160" i="40"/>
  <c r="AR160" i="40" s="1"/>
  <c r="X163" i="40"/>
  <c r="Q20" i="45" s="1"/>
  <c r="AV131" i="40"/>
  <c r="AN131" i="40"/>
  <c r="AU131" i="40" s="1"/>
  <c r="AV137" i="40"/>
  <c r="AN137" i="40"/>
  <c r="AU137" i="40" s="1"/>
  <c r="AV145" i="40"/>
  <c r="AN145" i="40"/>
  <c r="AU145" i="40" s="1"/>
  <c r="AV148" i="40"/>
  <c r="AN148" i="40"/>
  <c r="AU148" i="40" s="1"/>
  <c r="AV150" i="40"/>
  <c r="AN150" i="40"/>
  <c r="R158" i="40"/>
  <c r="V153" i="40"/>
  <c r="AV157" i="40"/>
  <c r="AN157" i="40"/>
  <c r="AU157" i="40" s="1"/>
  <c r="AV159" i="40"/>
  <c r="AN159" i="40"/>
  <c r="W163" i="40"/>
  <c r="AM162" i="40"/>
  <c r="AV146" i="40"/>
  <c r="AN146" i="40"/>
  <c r="AU146" i="40" s="1"/>
  <c r="AV154" i="40"/>
  <c r="AN154" i="40"/>
  <c r="AU154" i="40" s="1"/>
  <c r="AW162" i="40"/>
  <c r="Y162" i="40"/>
  <c r="AJ163" i="40"/>
  <c r="AC20" i="45" s="1"/>
  <c r="AS19" i="39"/>
  <c r="Z21" i="39"/>
  <c r="AA21" i="39"/>
  <c r="AR21" i="39" s="1"/>
  <c r="AB21" i="39"/>
  <c r="AS21" i="39" s="1"/>
  <c r="AP21" i="39"/>
  <c r="AR22" i="39"/>
  <c r="Z26" i="39"/>
  <c r="AB26" i="39"/>
  <c r="AS26" i="39" s="1"/>
  <c r="AP26" i="39"/>
  <c r="AA26" i="39"/>
  <c r="AR26" i="39" s="1"/>
  <c r="AQ132" i="39"/>
  <c r="AT129" i="39"/>
  <c r="AT30" i="39"/>
  <c r="Z28" i="39"/>
  <c r="AA28" i="39"/>
  <c r="AR28" i="39" s="1"/>
  <c r="AP28" i="39"/>
  <c r="AB28" i="39"/>
  <c r="AS28" i="39" s="1"/>
  <c r="Z33" i="39"/>
  <c r="AA33" i="39"/>
  <c r="AR33" i="39" s="1"/>
  <c r="AP33" i="39"/>
  <c r="AB33" i="39"/>
  <c r="AS33" i="39" s="1"/>
  <c r="AT127" i="39"/>
  <c r="AS25" i="39"/>
  <c r="Y126" i="39"/>
  <c r="Y18" i="39"/>
  <c r="Y127" i="39"/>
  <c r="Y24" i="39"/>
  <c r="AQ19" i="39"/>
  <c r="AV19" i="39"/>
  <c r="AL24" i="39"/>
  <c r="AM129" i="39"/>
  <c r="AW25" i="39"/>
  <c r="AM30" i="39"/>
  <c r="AA43" i="39"/>
  <c r="AV52" i="39"/>
  <c r="AT56" i="39"/>
  <c r="AT57" i="39" s="1"/>
  <c r="AE57" i="39"/>
  <c r="Z58" i="39"/>
  <c r="AP58" i="39"/>
  <c r="AB58" i="39"/>
  <c r="AA58" i="39"/>
  <c r="Z59" i="39"/>
  <c r="AP59" i="39"/>
  <c r="AB59" i="39"/>
  <c r="AS59" i="39" s="1"/>
  <c r="V64" i="39"/>
  <c r="AV69" i="39"/>
  <c r="AN69" i="39"/>
  <c r="AU69" i="39" s="1"/>
  <c r="V78" i="39"/>
  <c r="AA72" i="39"/>
  <c r="Z72" i="39"/>
  <c r="AP72" i="39"/>
  <c r="AP93" i="39"/>
  <c r="Z93" i="39"/>
  <c r="AB93" i="39"/>
  <c r="AA93" i="39"/>
  <c r="AB95" i="39"/>
  <c r="AS95" i="39" s="1"/>
  <c r="AA95" i="39"/>
  <c r="AR95" i="39" s="1"/>
  <c r="Z95" i="39"/>
  <c r="AP95" i="39"/>
  <c r="AB98" i="39"/>
  <c r="AS98" i="39" s="1"/>
  <c r="AA98" i="39"/>
  <c r="AR98" i="39" s="1"/>
  <c r="Z98" i="39"/>
  <c r="AW12" i="39"/>
  <c r="Y13" i="39"/>
  <c r="Z14" i="39"/>
  <c r="AW14" i="39"/>
  <c r="Z15" i="39"/>
  <c r="Z16" i="39"/>
  <c r="AP16" i="39"/>
  <c r="AL132" i="39"/>
  <c r="AV17" i="39"/>
  <c r="AL18" i="39"/>
  <c r="AA19" i="39"/>
  <c r="AM127" i="39"/>
  <c r="AW19" i="39"/>
  <c r="AN20" i="39"/>
  <c r="AU20" i="39" s="1"/>
  <c r="Y133" i="39"/>
  <c r="AL133" i="39"/>
  <c r="AQ22" i="39"/>
  <c r="AQ133" i="39" s="1"/>
  <c r="AV22" i="39"/>
  <c r="AA23" i="39"/>
  <c r="AR23" i="39" s="1"/>
  <c r="V24" i="39"/>
  <c r="AE24" i="39"/>
  <c r="AM24" i="39"/>
  <c r="R129" i="39"/>
  <c r="R30" i="39"/>
  <c r="AN25" i="39"/>
  <c r="AN26" i="39"/>
  <c r="AU26" i="39" s="1"/>
  <c r="AL30" i="39"/>
  <c r="Z31" i="39"/>
  <c r="AB31" i="39"/>
  <c r="AN31" i="39"/>
  <c r="R36" i="39"/>
  <c r="V36" i="39"/>
  <c r="Z38" i="39"/>
  <c r="AA38" i="39"/>
  <c r="AR38" i="39" s="1"/>
  <c r="AP38" i="39"/>
  <c r="Z40" i="39"/>
  <c r="AP40" i="39"/>
  <c r="AB40" i="39"/>
  <c r="AS40" i="39" s="1"/>
  <c r="AA40" i="39"/>
  <c r="AR40" i="39" s="1"/>
  <c r="AT43" i="39"/>
  <c r="AN45" i="39"/>
  <c r="AW48" i="39"/>
  <c r="AN48" i="39"/>
  <c r="AU48" i="39" s="1"/>
  <c r="AE49" i="39"/>
  <c r="R55" i="39"/>
  <c r="V50" i="39"/>
  <c r="V127" i="39" s="1"/>
  <c r="AL55" i="39"/>
  <c r="Z52" i="39"/>
  <c r="AP52" i="39"/>
  <c r="AB52" i="39"/>
  <c r="AS52" i="39" s="1"/>
  <c r="AA52" i="39"/>
  <c r="AR52" i="39" s="1"/>
  <c r="Z54" i="39"/>
  <c r="AA54" i="39"/>
  <c r="AR54" i="39" s="1"/>
  <c r="AP54" i="39"/>
  <c r="AQ58" i="39"/>
  <c r="AQ64" i="39" s="1"/>
  <c r="AW59" i="39"/>
  <c r="AW64" i="39" s="1"/>
  <c r="AN59" i="39"/>
  <c r="AU59" i="39" s="1"/>
  <c r="AV61" i="39"/>
  <c r="AN61" i="39"/>
  <c r="AU61" i="39" s="1"/>
  <c r="AP63" i="39"/>
  <c r="Z63" i="39"/>
  <c r="AF63" i="39" s="1"/>
  <c r="AO63" i="39" s="1"/>
  <c r="AB63" i="39"/>
  <c r="AS63" i="39" s="1"/>
  <c r="AA63" i="39"/>
  <c r="AR63" i="39" s="1"/>
  <c r="R71" i="39"/>
  <c r="V65" i="39"/>
  <c r="AA68" i="39"/>
  <c r="AR68" i="39" s="1"/>
  <c r="AB68" i="39"/>
  <c r="AS68" i="39" s="1"/>
  <c r="Z68" i="39"/>
  <c r="AP68" i="39"/>
  <c r="AP69" i="39"/>
  <c r="Z69" i="39"/>
  <c r="AB69" i="39"/>
  <c r="AS69" i="39" s="1"/>
  <c r="AA69" i="39"/>
  <c r="AR69" i="39" s="1"/>
  <c r="AL71" i="39"/>
  <c r="AM78" i="39"/>
  <c r="AW72" i="39"/>
  <c r="AW78" i="39" s="1"/>
  <c r="AP75" i="39"/>
  <c r="Z75" i="39"/>
  <c r="AA75" i="39"/>
  <c r="AR75" i="39" s="1"/>
  <c r="AM85" i="39"/>
  <c r="AA82" i="39"/>
  <c r="AR82" i="39" s="1"/>
  <c r="Z82" i="39"/>
  <c r="AP82" i="39"/>
  <c r="AV91" i="39"/>
  <c r="AN91" i="39"/>
  <c r="AU91" i="39" s="1"/>
  <c r="AP98" i="39"/>
  <c r="V132" i="39"/>
  <c r="Z17" i="39"/>
  <c r="AV23" i="39"/>
  <c r="AT36" i="39"/>
  <c r="AA12" i="39"/>
  <c r="AT12" i="39"/>
  <c r="R13" i="39"/>
  <c r="AL13" i="39"/>
  <c r="AA14" i="39"/>
  <c r="AP14" i="39"/>
  <c r="AT14" i="39"/>
  <c r="AA15" i="39"/>
  <c r="AR15" i="39" s="1"/>
  <c r="AP15" i="39"/>
  <c r="AA16" i="39"/>
  <c r="AR16" i="39" s="1"/>
  <c r="AA17" i="39"/>
  <c r="AM132" i="39"/>
  <c r="AW17" i="39"/>
  <c r="AW132" i="39" s="1"/>
  <c r="R18" i="39"/>
  <c r="AE18" i="39"/>
  <c r="AM18" i="39"/>
  <c r="R127" i="39"/>
  <c r="AN19" i="39"/>
  <c r="Z20" i="39"/>
  <c r="AP20" i="39"/>
  <c r="AM133" i="39"/>
  <c r="AW22" i="39"/>
  <c r="Z25" i="39"/>
  <c r="V30" i="39"/>
  <c r="AE129" i="39"/>
  <c r="AE30" i="39"/>
  <c r="AP25" i="39"/>
  <c r="Z29" i="39"/>
  <c r="AA29" i="39"/>
  <c r="AR29" i="39" s="1"/>
  <c r="AW31" i="39"/>
  <c r="AW36" i="39" s="1"/>
  <c r="AM36" i="39"/>
  <c r="Z34" i="39"/>
  <c r="AB34" i="39"/>
  <c r="AS34" i="39" s="1"/>
  <c r="AA34" i="39"/>
  <c r="AR34" i="39" s="1"/>
  <c r="AL36" i="39"/>
  <c r="AM128" i="39"/>
  <c r="AM125" i="39" s="1"/>
  <c r="AW37" i="39"/>
  <c r="AM41" i="39"/>
  <c r="AN37" i="39"/>
  <c r="Z39" i="39"/>
  <c r="AB39" i="39"/>
  <c r="AS39" i="39" s="1"/>
  <c r="AA39" i="39"/>
  <c r="AR39" i="39" s="1"/>
  <c r="AL41" i="39"/>
  <c r="AS42" i="39"/>
  <c r="AB43" i="39"/>
  <c r="AV47" i="39"/>
  <c r="Z51" i="39"/>
  <c r="AB51" i="39"/>
  <c r="AS51" i="39" s="1"/>
  <c r="AA51" i="39"/>
  <c r="AR51" i="39" s="1"/>
  <c r="Z56" i="39"/>
  <c r="AB56" i="39"/>
  <c r="V57" i="39"/>
  <c r="AA56" i="39"/>
  <c r="AA134" i="39" s="1"/>
  <c r="AA59" i="39"/>
  <c r="AR59" i="39" s="1"/>
  <c r="AW71" i="39"/>
  <c r="AM71" i="39"/>
  <c r="AT71" i="39"/>
  <c r="AB72" i="39"/>
  <c r="AR79" i="39"/>
  <c r="AV81" i="39"/>
  <c r="AN81" i="39"/>
  <c r="AU81" i="39" s="1"/>
  <c r="AL85" i="39"/>
  <c r="R92" i="39"/>
  <c r="V87" i="39"/>
  <c r="AA90" i="39"/>
  <c r="AR90" i="39" s="1"/>
  <c r="AB90" i="39"/>
  <c r="AS90" i="39" s="1"/>
  <c r="Z90" i="39"/>
  <c r="AP90" i="39"/>
  <c r="AP91" i="39"/>
  <c r="Z91" i="39"/>
  <c r="AB91" i="39"/>
  <c r="AS91" i="39" s="1"/>
  <c r="AA91" i="39"/>
  <c r="AR91" i="39" s="1"/>
  <c r="V133" i="39"/>
  <c r="Z22" i="39"/>
  <c r="AP22" i="39"/>
  <c r="AR25" i="39"/>
  <c r="Z27" i="39"/>
  <c r="AP27" i="39"/>
  <c r="Z32" i="39"/>
  <c r="AP32" i="39"/>
  <c r="AV35" i="39"/>
  <c r="AE36" i="39"/>
  <c r="AV40" i="39"/>
  <c r="AR42" i="39"/>
  <c r="Z46" i="39"/>
  <c r="AB46" i="39"/>
  <c r="AA46" i="39"/>
  <c r="AQ12" i="39"/>
  <c r="AE13" i="39"/>
  <c r="AM13" i="39"/>
  <c r="AB14" i="39"/>
  <c r="AQ14" i="39"/>
  <c r="AU14" i="39"/>
  <c r="R132" i="39"/>
  <c r="AB17" i="39"/>
  <c r="AT17" i="39"/>
  <c r="AT132" i="39" s="1"/>
  <c r="AN18" i="39"/>
  <c r="Z19" i="39"/>
  <c r="AE127" i="39"/>
  <c r="AP19" i="39"/>
  <c r="R133" i="39"/>
  <c r="AB22" i="39"/>
  <c r="AT22" i="39"/>
  <c r="AT133" i="39" s="1"/>
  <c r="Z23" i="39"/>
  <c r="AF23" i="39" s="1"/>
  <c r="AO23" i="39" s="1"/>
  <c r="AP23" i="39"/>
  <c r="Y129" i="39"/>
  <c r="Y30" i="39"/>
  <c r="AQ25" i="39"/>
  <c r="AV25" i="39"/>
  <c r="AV26" i="39"/>
  <c r="AB27" i="39"/>
  <c r="AS27" i="39" s="1"/>
  <c r="AN27" i="39"/>
  <c r="AU27" i="39" s="1"/>
  <c r="AA31" i="39"/>
  <c r="AP31" i="39"/>
  <c r="AV31" i="39"/>
  <c r="AV36" i="39" s="1"/>
  <c r="AB32" i="39"/>
  <c r="AS32" i="39" s="1"/>
  <c r="AN32" i="39"/>
  <c r="AU32" i="39" s="1"/>
  <c r="AP34" i="39"/>
  <c r="AB38" i="39"/>
  <c r="AS38" i="39" s="1"/>
  <c r="AP39" i="39"/>
  <c r="AM134" i="39"/>
  <c r="AW42" i="39"/>
  <c r="AN42" i="39"/>
  <c r="R45" i="39"/>
  <c r="V44" i="39"/>
  <c r="AL49" i="39"/>
  <c r="Z47" i="39"/>
  <c r="AP47" i="39"/>
  <c r="AB47" i="39"/>
  <c r="AS47" i="39" s="1"/>
  <c r="AA47" i="39"/>
  <c r="AR47" i="39" s="1"/>
  <c r="V49" i="39"/>
  <c r="AM49" i="39"/>
  <c r="AP51" i="39"/>
  <c r="AW53" i="39"/>
  <c r="AW55" i="39" s="1"/>
  <c r="AN53" i="39"/>
  <c r="AU53" i="39" s="1"/>
  <c r="AU55" i="39" s="1"/>
  <c r="AB54" i="39"/>
  <c r="AS54" i="39" s="1"/>
  <c r="AP56" i="39"/>
  <c r="AP57" i="39" s="1"/>
  <c r="AL64" i="39"/>
  <c r="AN58" i="39"/>
  <c r="AV58" i="39"/>
  <c r="Z60" i="39"/>
  <c r="AF60" i="39" s="1"/>
  <c r="AO60" i="39" s="1"/>
  <c r="AA60" i="39"/>
  <c r="AR60" i="39" s="1"/>
  <c r="AP60" i="39"/>
  <c r="AA70" i="39"/>
  <c r="AR70" i="39" s="1"/>
  <c r="Z70" i="39"/>
  <c r="AP70" i="39"/>
  <c r="AT78" i="39"/>
  <c r="AB75" i="39"/>
  <c r="AS75" i="39" s="1"/>
  <c r="AA80" i="39"/>
  <c r="AR80" i="39" s="1"/>
  <c r="AB80" i="39"/>
  <c r="AS80" i="39" s="1"/>
  <c r="Z80" i="39"/>
  <c r="AP80" i="39"/>
  <c r="AP81" i="39"/>
  <c r="Z81" i="39"/>
  <c r="AB81" i="39"/>
  <c r="AS81" i="39" s="1"/>
  <c r="AA81" i="39"/>
  <c r="AR81" i="39" s="1"/>
  <c r="AB82" i="39"/>
  <c r="AS82" i="39" s="1"/>
  <c r="R99" i="39"/>
  <c r="V94" i="39"/>
  <c r="V99" i="39" s="1"/>
  <c r="AV94" i="39"/>
  <c r="AN94" i="39"/>
  <c r="AU94" i="39" s="1"/>
  <c r="AV106" i="39"/>
  <c r="AF101" i="39"/>
  <c r="AO101" i="39" s="1"/>
  <c r="AV111" i="39"/>
  <c r="AN111" i="39"/>
  <c r="AU111" i="39" s="1"/>
  <c r="R128" i="39"/>
  <c r="AT128" i="39"/>
  <c r="AV39" i="39"/>
  <c r="R41" i="39"/>
  <c r="Y49" i="39"/>
  <c r="AQ46" i="39"/>
  <c r="AQ49" i="39" s="1"/>
  <c r="AV46" i="39"/>
  <c r="AV49" i="39" s="1"/>
  <c r="AB48" i="39"/>
  <c r="AS48" i="39" s="1"/>
  <c r="AV51" i="39"/>
  <c r="AB53" i="39"/>
  <c r="AS53" i="39" s="1"/>
  <c r="AQ56" i="39"/>
  <c r="AQ57" i="39" s="1"/>
  <c r="AV56" i="39"/>
  <c r="AV57" i="39" s="1"/>
  <c r="AL57" i="39"/>
  <c r="AV63" i="39"/>
  <c r="AN63" i="39"/>
  <c r="AU63" i="39" s="1"/>
  <c r="AA66" i="39"/>
  <c r="AV66" i="39"/>
  <c r="AN66" i="39"/>
  <c r="AU66" i="39" s="1"/>
  <c r="AV73" i="39"/>
  <c r="AN73" i="39"/>
  <c r="AU73" i="39" s="1"/>
  <c r="AB74" i="39"/>
  <c r="AS74" i="39" s="1"/>
  <c r="AA76" i="39"/>
  <c r="AV76" i="39"/>
  <c r="AN76" i="39"/>
  <c r="AU76" i="39" s="1"/>
  <c r="AS79" i="39"/>
  <c r="AV83" i="39"/>
  <c r="AN83" i="39"/>
  <c r="AU83" i="39" s="1"/>
  <c r="AB84" i="39"/>
  <c r="AS84" i="39" s="1"/>
  <c r="AB86" i="39"/>
  <c r="AW92" i="39"/>
  <c r="AA88" i="39"/>
  <c r="AR88" i="39" s="1"/>
  <c r="AV88" i="39"/>
  <c r="AN88" i="39"/>
  <c r="AU88" i="39" s="1"/>
  <c r="AM92" i="39"/>
  <c r="AL99" i="39"/>
  <c r="AV93" i="39"/>
  <c r="AN93" i="39"/>
  <c r="AB103" i="39"/>
  <c r="AS103" i="39" s="1"/>
  <c r="AA103" i="39"/>
  <c r="AR103" i="39" s="1"/>
  <c r="AP103" i="39"/>
  <c r="AA113" i="39"/>
  <c r="AR107" i="39"/>
  <c r="AR113" i="39" s="1"/>
  <c r="W122" i="39"/>
  <c r="P19" i="45" s="1"/>
  <c r="AE122" i="39"/>
  <c r="X19" i="45" s="1"/>
  <c r="V37" i="39"/>
  <c r="AE128" i="39"/>
  <c r="AT41" i="39"/>
  <c r="V134" i="39"/>
  <c r="Z42" i="39"/>
  <c r="AE134" i="39"/>
  <c r="AP42" i="39"/>
  <c r="AQ44" i="39"/>
  <c r="AQ45" i="39" s="1"/>
  <c r="AV44" i="39"/>
  <c r="AV45" i="39" s="1"/>
  <c r="AW49" i="39"/>
  <c r="AF48" i="39"/>
  <c r="AO48" i="39" s="1"/>
  <c r="AP48" i="39"/>
  <c r="Y55" i="39"/>
  <c r="AQ50" i="39"/>
  <c r="AQ55" i="39" s="1"/>
  <c r="AV50" i="39"/>
  <c r="AP53" i="39"/>
  <c r="AM57" i="39"/>
  <c r="AP62" i="39"/>
  <c r="AM64" i="39"/>
  <c r="AV65" i="39"/>
  <c r="AN65" i="39"/>
  <c r="AB66" i="39"/>
  <c r="AS66" i="39" s="1"/>
  <c r="AV75" i="39"/>
  <c r="AN75" i="39"/>
  <c r="AU75" i="39" s="1"/>
  <c r="AB76" i="39"/>
  <c r="AS76" i="39" s="1"/>
  <c r="AL78" i="39"/>
  <c r="AV87" i="39"/>
  <c r="AN87" i="39"/>
  <c r="AU87" i="39" s="1"/>
  <c r="AB88" i="39"/>
  <c r="AS88" i="39" s="1"/>
  <c r="AM99" i="39"/>
  <c r="AV95" i="39"/>
  <c r="AN95" i="39"/>
  <c r="AU95" i="39" s="1"/>
  <c r="AP97" i="39"/>
  <c r="Z97" i="39"/>
  <c r="AV98" i="39"/>
  <c r="AN98" i="39"/>
  <c r="AU98" i="39" s="1"/>
  <c r="V100" i="39"/>
  <c r="R106" i="39"/>
  <c r="AB101" i="39"/>
  <c r="AS101" i="39" s="1"/>
  <c r="AA101" i="39"/>
  <c r="AR101" i="39" s="1"/>
  <c r="AP101" i="39"/>
  <c r="AB105" i="39"/>
  <c r="AS105" i="39" s="1"/>
  <c r="AA105" i="39"/>
  <c r="AR105" i="39" s="1"/>
  <c r="AP105" i="39"/>
  <c r="AV112" i="39"/>
  <c r="AN112" i="39"/>
  <c r="AU112" i="39" s="1"/>
  <c r="AH122" i="39"/>
  <c r="AA19" i="45" s="1"/>
  <c r="Z35" i="39"/>
  <c r="AF35" i="39" s="1"/>
  <c r="AO35" i="39" s="1"/>
  <c r="AP35" i="39"/>
  <c r="Y128" i="39"/>
  <c r="Y41" i="39"/>
  <c r="AQ37" i="39"/>
  <c r="AV37" i="39"/>
  <c r="Y134" i="39"/>
  <c r="Y43" i="39"/>
  <c r="AQ42" i="39"/>
  <c r="AV42" i="39"/>
  <c r="AL43" i="39"/>
  <c r="AM45" i="39"/>
  <c r="AN46" i="39"/>
  <c r="AM55" i="39"/>
  <c r="AP61" i="39"/>
  <c r="Z62" i="39"/>
  <c r="AF62" i="39" s="1"/>
  <c r="AO62" i="39" s="1"/>
  <c r="Z67" i="39"/>
  <c r="AF67" i="39" s="1"/>
  <c r="AO67" i="39" s="1"/>
  <c r="AV67" i="39"/>
  <c r="AN67" i="39"/>
  <c r="AU67" i="39" s="1"/>
  <c r="AV70" i="39"/>
  <c r="AN70" i="39"/>
  <c r="AU70" i="39" s="1"/>
  <c r="R78" i="39"/>
  <c r="AV72" i="39"/>
  <c r="AN72" i="39"/>
  <c r="AP74" i="39"/>
  <c r="Z77" i="39"/>
  <c r="AF77" i="39" s="1"/>
  <c r="AO77" i="39" s="1"/>
  <c r="AV77" i="39"/>
  <c r="AN77" i="39"/>
  <c r="AU77" i="39" s="1"/>
  <c r="Z79" i="39"/>
  <c r="AV79" i="39"/>
  <c r="AN79" i="39"/>
  <c r="AV82" i="39"/>
  <c r="AN82" i="39"/>
  <c r="AU82" i="39" s="1"/>
  <c r="AP84" i="39"/>
  <c r="AP86" i="39"/>
  <c r="Z89" i="39"/>
  <c r="AF89" i="39" s="1"/>
  <c r="AO89" i="39" s="1"/>
  <c r="AV89" i="39"/>
  <c r="AN89" i="39"/>
  <c r="AU89" i="39" s="1"/>
  <c r="V92" i="39"/>
  <c r="AW93" i="39"/>
  <c r="AW99" i="39" s="1"/>
  <c r="AV97" i="39"/>
  <c r="AN97" i="39"/>
  <c r="AU97" i="39" s="1"/>
  <c r="AL106" i="39"/>
  <c r="Z103" i="39"/>
  <c r="AN103" i="39"/>
  <c r="AU103" i="39" s="1"/>
  <c r="AT113" i="39"/>
  <c r="AB114" i="39"/>
  <c r="AP114" i="39"/>
  <c r="AP116" i="39" s="1"/>
  <c r="AA114" i="39"/>
  <c r="AN118" i="39"/>
  <c r="AU118" i="39" s="1"/>
  <c r="AV118" i="39"/>
  <c r="AV62" i="39"/>
  <c r="AN62" i="39"/>
  <c r="AU62" i="39" s="1"/>
  <c r="AV68" i="39"/>
  <c r="AN68" i="39"/>
  <c r="AU68" i="39" s="1"/>
  <c r="AV74" i="39"/>
  <c r="AN74" i="39"/>
  <c r="AU74" i="39" s="1"/>
  <c r="AV80" i="39"/>
  <c r="AN80" i="39"/>
  <c r="AU80" i="39" s="1"/>
  <c r="AV84" i="39"/>
  <c r="AN84" i="39"/>
  <c r="AU84" i="39" s="1"/>
  <c r="AV86" i="39"/>
  <c r="AN86" i="39"/>
  <c r="AV90" i="39"/>
  <c r="AN90" i="39"/>
  <c r="AU90" i="39" s="1"/>
  <c r="AL92" i="39"/>
  <c r="AV96" i="39"/>
  <c r="AN96" i="39"/>
  <c r="AU96" i="39" s="1"/>
  <c r="AQ100" i="39"/>
  <c r="AQ106" i="39" s="1"/>
  <c r="Y106" i="39"/>
  <c r="AB102" i="39"/>
  <c r="AS102" i="39" s="1"/>
  <c r="AA102" i="39"/>
  <c r="AR102" i="39" s="1"/>
  <c r="AW113" i="39"/>
  <c r="AB110" i="39"/>
  <c r="AS110" i="39" s="1"/>
  <c r="Z110" i="39"/>
  <c r="AB115" i="39"/>
  <c r="AS115" i="39" s="1"/>
  <c r="AA115" i="39"/>
  <c r="AR115" i="39" s="1"/>
  <c r="S122" i="39"/>
  <c r="L19" i="45" s="1"/>
  <c r="AI125" i="39"/>
  <c r="AL124" i="39" s="1"/>
  <c r="V117" i="39"/>
  <c r="R121" i="39"/>
  <c r="R122" i="39" s="1"/>
  <c r="K19" i="45" s="1"/>
  <c r="AE106" i="39"/>
  <c r="AU100" i="39"/>
  <c r="AT100" i="39"/>
  <c r="AT106" i="39" s="1"/>
  <c r="AB104" i="39"/>
  <c r="AS104" i="39" s="1"/>
  <c r="AA104" i="39"/>
  <c r="AR104" i="39" s="1"/>
  <c r="Y113" i="39"/>
  <c r="AQ107" i="39"/>
  <c r="Z107" i="39"/>
  <c r="AL113" i="39"/>
  <c r="AQ108" i="39"/>
  <c r="Z108" i="39"/>
  <c r="AF108" i="39" s="1"/>
  <c r="AO108" i="39" s="1"/>
  <c r="AQ109" i="39"/>
  <c r="Z109" i="39"/>
  <c r="AF109" i="39" s="1"/>
  <c r="AO109" i="39" s="1"/>
  <c r="AC122" i="39"/>
  <c r="AT116" i="39"/>
  <c r="K125" i="39"/>
  <c r="O125" i="39"/>
  <c r="AN107" i="39"/>
  <c r="AS107" i="39"/>
  <c r="AN108" i="39"/>
  <c r="AU108" i="39" s="1"/>
  <c r="AB111" i="39"/>
  <c r="AS111" i="39" s="1"/>
  <c r="AP111" i="39"/>
  <c r="AV114" i="39"/>
  <c r="AV116" i="39" s="1"/>
  <c r="AN114" i="39"/>
  <c r="AV115" i="39"/>
  <c r="AN115" i="39"/>
  <c r="AU115" i="39" s="1"/>
  <c r="AL121" i="39"/>
  <c r="AN117" i="39"/>
  <c r="AV117" i="39"/>
  <c r="AV121" i="39" s="1"/>
  <c r="AQ121" i="39"/>
  <c r="Z118" i="39"/>
  <c r="AB118" i="39"/>
  <c r="AS118" i="39" s="1"/>
  <c r="AA118" i="39"/>
  <c r="AR118" i="39" s="1"/>
  <c r="AP118" i="39"/>
  <c r="AV107" i="39"/>
  <c r="AV113" i="39" s="1"/>
  <c r="AV109" i="39"/>
  <c r="AN109" i="39"/>
  <c r="AU109" i="39" s="1"/>
  <c r="AF111" i="39"/>
  <c r="AO111" i="39" s="1"/>
  <c r="U122" i="39"/>
  <c r="N19" i="45" s="1"/>
  <c r="AG122" i="39"/>
  <c r="Z19" i="45" s="1"/>
  <c r="AK122" i="39"/>
  <c r="AD19" i="45" s="1"/>
  <c r="Z120" i="39"/>
  <c r="AP120" i="39"/>
  <c r="AA120" i="39"/>
  <c r="AR120" i="39" s="1"/>
  <c r="AD122" i="39"/>
  <c r="W19" i="45" s="1"/>
  <c r="AI122" i="39"/>
  <c r="AB19" i="45" s="1"/>
  <c r="O124" i="39"/>
  <c r="AV110" i="39"/>
  <c r="AN110" i="39"/>
  <c r="AU110" i="39" s="1"/>
  <c r="Z119" i="39"/>
  <c r="AF119" i="39" s="1"/>
  <c r="AO119" i="39" s="1"/>
  <c r="AP119" i="39"/>
  <c r="AB119" i="39"/>
  <c r="AS119" i="39" s="1"/>
  <c r="AN119" i="39"/>
  <c r="AU119" i="39" s="1"/>
  <c r="AJ122" i="39"/>
  <c r="AC19" i="45" s="1"/>
  <c r="AD125" i="39"/>
  <c r="AE124" i="39" s="1"/>
  <c r="AW121" i="39"/>
  <c r="T122" i="39"/>
  <c r="M19" i="45" s="1"/>
  <c r="X122" i="39"/>
  <c r="Q19" i="45" s="1"/>
  <c r="W125" i="39"/>
  <c r="Y121" i="39"/>
  <c r="S125" i="39"/>
  <c r="AF59" i="39" l="1"/>
  <c r="AO59" i="39" s="1"/>
  <c r="AU132" i="39"/>
  <c r="AT134" i="39"/>
  <c r="AF120" i="39"/>
  <c r="AO120" i="39" s="1"/>
  <c r="AF80" i="39"/>
  <c r="AO80" i="39" s="1"/>
  <c r="AF70" i="39"/>
  <c r="AO70" i="39" s="1"/>
  <c r="AE125" i="39"/>
  <c r="AU12" i="39"/>
  <c r="AF90" i="39"/>
  <c r="AO90" i="39" s="1"/>
  <c r="AF20" i="39"/>
  <c r="AO20" i="39" s="1"/>
  <c r="AP12" i="39"/>
  <c r="Y164" i="40"/>
  <c r="P20" i="45"/>
  <c r="AW173" i="40"/>
  <c r="AP18" i="40"/>
  <c r="Z152" i="40"/>
  <c r="Z91" i="40"/>
  <c r="AF48" i="40"/>
  <c r="AO48" i="40" s="1"/>
  <c r="AF35" i="40"/>
  <c r="AO35" i="40" s="1"/>
  <c r="AP117" i="40"/>
  <c r="AF69" i="40"/>
  <c r="AO69" i="40" s="1"/>
  <c r="AV133" i="41"/>
  <c r="AF80" i="41"/>
  <c r="AO80" i="41" s="1"/>
  <c r="Z100" i="41"/>
  <c r="AE196" i="42"/>
  <c r="V22" i="45"/>
  <c r="AF180" i="42"/>
  <c r="AO180" i="42" s="1"/>
  <c r="AP150" i="42"/>
  <c r="AM143" i="41"/>
  <c r="AF172" i="42"/>
  <c r="AO172" i="42" s="1"/>
  <c r="AA176" i="42"/>
  <c r="AF71" i="42"/>
  <c r="AO71" i="42" s="1"/>
  <c r="AP153" i="42"/>
  <c r="AF13" i="42"/>
  <c r="AO13" i="42" s="1"/>
  <c r="AQ123" i="42"/>
  <c r="Z160" i="42"/>
  <c r="AB160" i="42"/>
  <c r="AS160" i="42" s="1"/>
  <c r="AS162" i="42" s="1"/>
  <c r="AT154" i="41"/>
  <c r="AT96" i="41"/>
  <c r="AP88" i="40"/>
  <c r="AU74" i="40"/>
  <c r="AF42" i="41"/>
  <c r="AO42" i="41" s="1"/>
  <c r="AA88" i="40"/>
  <c r="AB67" i="40"/>
  <c r="AF72" i="41"/>
  <c r="AO72" i="41" s="1"/>
  <c r="AF103" i="39"/>
  <c r="AO103" i="39" s="1"/>
  <c r="AF47" i="39"/>
  <c r="AO47" i="39" s="1"/>
  <c r="AB12" i="39"/>
  <c r="R125" i="39"/>
  <c r="AF95" i="39"/>
  <c r="AO95" i="39" s="1"/>
  <c r="AN13" i="39"/>
  <c r="AB24" i="39"/>
  <c r="AV152" i="40"/>
  <c r="AV113" i="40"/>
  <c r="AF57" i="40"/>
  <c r="AO57" i="40" s="1"/>
  <c r="AV176" i="40"/>
  <c r="AF156" i="40"/>
  <c r="AO156" i="40" s="1"/>
  <c r="AF76" i="40"/>
  <c r="AO76" i="40" s="1"/>
  <c r="AF133" i="40"/>
  <c r="AO133" i="40" s="1"/>
  <c r="AF93" i="40"/>
  <c r="AO93" i="40" s="1"/>
  <c r="AN81" i="40"/>
  <c r="AF55" i="41"/>
  <c r="AO55" i="41" s="1"/>
  <c r="AF76" i="41"/>
  <c r="AO76" i="41" s="1"/>
  <c r="AV150" i="42"/>
  <c r="AU181" i="42"/>
  <c r="AV202" i="42"/>
  <c r="AF67" i="42"/>
  <c r="AO67" i="42" s="1"/>
  <c r="AF179" i="42"/>
  <c r="AO179" i="42" s="1"/>
  <c r="AS113" i="42"/>
  <c r="AL196" i="42"/>
  <c r="Z22" i="45"/>
  <c r="V181" i="42"/>
  <c r="AF28" i="42"/>
  <c r="AO28" i="42" s="1"/>
  <c r="AF20" i="42"/>
  <c r="AO20" i="42" s="1"/>
  <c r="AN84" i="42"/>
  <c r="AF112" i="42"/>
  <c r="AO112" i="42" s="1"/>
  <c r="AV94" i="42"/>
  <c r="AM198" i="42"/>
  <c r="AF66" i="42"/>
  <c r="AO66" i="42" s="1"/>
  <c r="AF15" i="42"/>
  <c r="AO15" i="42" s="1"/>
  <c r="Z163" i="42"/>
  <c r="AF93" i="42"/>
  <c r="AO93" i="42" s="1"/>
  <c r="AV187" i="42"/>
  <c r="AB91" i="40"/>
  <c r="AQ154" i="41"/>
  <c r="AQ96" i="41"/>
  <c r="AP49" i="39"/>
  <c r="Y142" i="41"/>
  <c r="P21" i="45"/>
  <c r="AV92" i="39"/>
  <c r="AF97" i="39"/>
  <c r="AO97" i="39" s="1"/>
  <c r="AS85" i="39"/>
  <c r="AN126" i="39"/>
  <c r="AF53" i="39"/>
  <c r="AO53" i="39" s="1"/>
  <c r="AN55" i="39"/>
  <c r="AA30" i="39"/>
  <c r="Z12" i="39"/>
  <c r="AE164" i="40"/>
  <c r="V20" i="45"/>
  <c r="AL163" i="40"/>
  <c r="AE20" i="45" s="1"/>
  <c r="AM164" i="40"/>
  <c r="AA20" i="45"/>
  <c r="AF94" i="40"/>
  <c r="AO94" i="40" s="1"/>
  <c r="AP24" i="40"/>
  <c r="AF138" i="40"/>
  <c r="AO138" i="40" s="1"/>
  <c r="AU81" i="40"/>
  <c r="AF71" i="40"/>
  <c r="AO71" i="40" s="1"/>
  <c r="Z67" i="40"/>
  <c r="AL142" i="41"/>
  <c r="Z21" i="45"/>
  <c r="AE144" i="41"/>
  <c r="AL141" i="41"/>
  <c r="AE21" i="45" s="1"/>
  <c r="AF51" i="41"/>
  <c r="AO51" i="41" s="1"/>
  <c r="V102" i="41"/>
  <c r="AF83" i="41"/>
  <c r="AO83" i="41" s="1"/>
  <c r="AF71" i="41"/>
  <c r="AO71" i="41" s="1"/>
  <c r="AV194" i="42"/>
  <c r="AV132" i="42"/>
  <c r="AB113" i="42"/>
  <c r="AV206" i="42"/>
  <c r="AV205" i="42"/>
  <c r="R195" i="42"/>
  <c r="AN75" i="42"/>
  <c r="AV75" i="42"/>
  <c r="AV201" i="42"/>
  <c r="AF62" i="41"/>
  <c r="AO62" i="41" s="1"/>
  <c r="AF83" i="39"/>
  <c r="AO83" i="39" s="1"/>
  <c r="AT146" i="41"/>
  <c r="AU25" i="40"/>
  <c r="AU26" i="40" s="1"/>
  <c r="AN26" i="40"/>
  <c r="AE123" i="39"/>
  <c r="V19" i="45"/>
  <c r="AN106" i="39"/>
  <c r="AV55" i="39"/>
  <c r="AF98" i="39"/>
  <c r="AO98" i="39" s="1"/>
  <c r="AP132" i="39"/>
  <c r="AS127" i="40"/>
  <c r="AS128" i="40" s="1"/>
  <c r="AN91" i="40"/>
  <c r="AV174" i="40"/>
  <c r="AF41" i="40"/>
  <c r="AO41" i="40" s="1"/>
  <c r="AF23" i="40"/>
  <c r="AO23" i="40" s="1"/>
  <c r="AN97" i="40"/>
  <c r="AF80" i="40"/>
  <c r="AO80" i="40" s="1"/>
  <c r="AE163" i="40"/>
  <c r="X20" i="45" s="1"/>
  <c r="AQ60" i="40"/>
  <c r="AP21" i="40"/>
  <c r="AT141" i="41"/>
  <c r="AM21" i="45" s="1"/>
  <c r="AF135" i="41"/>
  <c r="AO135" i="41" s="1"/>
  <c r="AF127" i="41"/>
  <c r="AO127" i="41" s="1"/>
  <c r="AF48" i="41"/>
  <c r="AO48" i="41" s="1"/>
  <c r="AF41" i="41"/>
  <c r="AO41" i="41" s="1"/>
  <c r="AA100" i="41"/>
  <c r="AV27" i="41"/>
  <c r="AF90" i="41"/>
  <c r="AO90" i="41" s="1"/>
  <c r="AL195" i="42"/>
  <c r="AM195" i="42"/>
  <c r="AF22" i="45" s="1"/>
  <c r="AP175" i="42"/>
  <c r="AF186" i="42"/>
  <c r="AO186" i="42" s="1"/>
  <c r="AW52" i="42"/>
  <c r="Z77" i="42"/>
  <c r="AB176" i="42"/>
  <c r="AF176" i="42" s="1"/>
  <c r="AN88" i="42"/>
  <c r="AF51" i="42"/>
  <c r="AO51" i="42" s="1"/>
  <c r="AF82" i="42"/>
  <c r="AO82" i="42" s="1"/>
  <c r="AF16" i="42"/>
  <c r="AO16" i="42" s="1"/>
  <c r="AF119" i="40"/>
  <c r="AO119" i="40" s="1"/>
  <c r="AS86" i="40"/>
  <c r="AS88" i="40" s="1"/>
  <c r="AB88" i="40"/>
  <c r="AU20" i="40"/>
  <c r="AU21" i="40" s="1"/>
  <c r="AN21" i="40"/>
  <c r="Z114" i="39"/>
  <c r="Z116" i="39" s="1"/>
  <c r="V116" i="39"/>
  <c r="AU133" i="39"/>
  <c r="AF32" i="39"/>
  <c r="AO32" i="39" s="1"/>
  <c r="AL125" i="39"/>
  <c r="AF88" i="39"/>
  <c r="AO88" i="39" s="1"/>
  <c r="AV142" i="40"/>
  <c r="AL166" i="40"/>
  <c r="AF96" i="40"/>
  <c r="AO96" i="40" s="1"/>
  <c r="AM166" i="40"/>
  <c r="AF99" i="40"/>
  <c r="AO99" i="40" s="1"/>
  <c r="AA97" i="40"/>
  <c r="AF20" i="40"/>
  <c r="AO20" i="40" s="1"/>
  <c r="AU140" i="41"/>
  <c r="AF122" i="41"/>
  <c r="AO122" i="41" s="1"/>
  <c r="AF35" i="41"/>
  <c r="AO35" i="41" s="1"/>
  <c r="AM196" i="42"/>
  <c r="AA22" i="45"/>
  <c r="AW206" i="42"/>
  <c r="AP58" i="42"/>
  <c r="AV97" i="42"/>
  <c r="AN175" i="42"/>
  <c r="AV145" i="42"/>
  <c r="AS75" i="42"/>
  <c r="AV34" i="42"/>
  <c r="AF83" i="42"/>
  <c r="AO83" i="42" s="1"/>
  <c r="AN58" i="42"/>
  <c r="AS22" i="40"/>
  <c r="AS24" i="40" s="1"/>
  <c r="AB24" i="40"/>
  <c r="Y144" i="41"/>
  <c r="I165" i="40"/>
  <c r="AE197" i="42"/>
  <c r="O197" i="42"/>
  <c r="I143" i="41"/>
  <c r="AL197" i="42"/>
  <c r="AF132" i="42"/>
  <c r="AO130" i="42"/>
  <c r="AO132" i="42" s="1"/>
  <c r="AN194" i="42"/>
  <c r="AU188" i="42"/>
  <c r="AU194" i="42" s="1"/>
  <c r="AA194" i="42"/>
  <c r="AR188" i="42"/>
  <c r="AR194" i="42" s="1"/>
  <c r="AN168" i="42"/>
  <c r="AU163" i="42"/>
  <c r="AU168" i="42" s="1"/>
  <c r="Z84" i="42"/>
  <c r="AF78" i="42"/>
  <c r="AB68" i="42"/>
  <c r="AS64" i="42"/>
  <c r="AS68" i="42" s="1"/>
  <c r="AR27" i="42"/>
  <c r="AR30" i="42" s="1"/>
  <c r="AA30" i="42"/>
  <c r="AA26" i="42"/>
  <c r="AR23" i="42"/>
  <c r="AR26" i="42" s="1"/>
  <c r="AR19" i="42"/>
  <c r="AR22" i="42" s="1"/>
  <c r="AA22" i="42"/>
  <c r="AR146" i="42"/>
  <c r="AR150" i="42" s="1"/>
  <c r="AA150" i="42"/>
  <c r="AP206" i="42"/>
  <c r="AP52" i="42"/>
  <c r="R198" i="42"/>
  <c r="V197" i="42" s="1"/>
  <c r="Z181" i="42"/>
  <c r="AB119" i="42"/>
  <c r="AS114" i="42"/>
  <c r="AS119" i="42" s="1"/>
  <c r="AR111" i="42"/>
  <c r="AR113" i="42" s="1"/>
  <c r="AA113" i="42"/>
  <c r="Z30" i="42"/>
  <c r="AF27" i="42"/>
  <c r="AN145" i="42"/>
  <c r="AU143" i="42"/>
  <c r="AU145" i="42" s="1"/>
  <c r="V123" i="42"/>
  <c r="AP120" i="42"/>
  <c r="AP123" i="42" s="1"/>
  <c r="Z120" i="42"/>
  <c r="AA120" i="42"/>
  <c r="AB120" i="42"/>
  <c r="AR78" i="42"/>
  <c r="AR84" i="42" s="1"/>
  <c r="AA84" i="42"/>
  <c r="AN207" i="42"/>
  <c r="AN77" i="42"/>
  <c r="AU76" i="42"/>
  <c r="AU23" i="42"/>
  <c r="AU26" i="42" s="1"/>
  <c r="AN26" i="42"/>
  <c r="Y198" i="42"/>
  <c r="AF166" i="42"/>
  <c r="AO166" i="42" s="1"/>
  <c r="AP208" i="42"/>
  <c r="AP46" i="42"/>
  <c r="Z41" i="42"/>
  <c r="AQ199" i="42"/>
  <c r="AF80" i="42"/>
  <c r="AO80" i="42" s="1"/>
  <c r="AW201" i="42"/>
  <c r="AF90" i="42"/>
  <c r="AO90" i="42" s="1"/>
  <c r="AA168" i="42"/>
  <c r="AR163" i="42"/>
  <c r="AR168" i="42" s="1"/>
  <c r="AR160" i="42"/>
  <c r="AR162" i="42" s="1"/>
  <c r="AA162" i="42"/>
  <c r="V129" i="42"/>
  <c r="AB124" i="42"/>
  <c r="AA124" i="42"/>
  <c r="AP124" i="42"/>
  <c r="AP129" i="42" s="1"/>
  <c r="Z124" i="42"/>
  <c r="AN113" i="42"/>
  <c r="AU111" i="42"/>
  <c r="AU113" i="42" s="1"/>
  <c r="V202" i="42"/>
  <c r="AP194" i="42"/>
  <c r="AU52" i="42"/>
  <c r="AT200" i="42"/>
  <c r="AT52" i="42"/>
  <c r="AA88" i="42"/>
  <c r="AR85" i="42"/>
  <c r="AR88" i="42" s="1"/>
  <c r="AS23" i="42"/>
  <c r="AS26" i="42" s="1"/>
  <c r="AB26" i="42"/>
  <c r="AR176" i="42"/>
  <c r="AR181" i="42" s="1"/>
  <c r="AA181" i="42"/>
  <c r="Z162" i="42"/>
  <c r="AF96" i="42"/>
  <c r="AO96" i="42" s="1"/>
  <c r="AP94" i="42"/>
  <c r="AR64" i="42"/>
  <c r="AR68" i="42" s="1"/>
  <c r="AA68" i="42"/>
  <c r="AW200" i="42"/>
  <c r="Z153" i="42"/>
  <c r="AF151" i="42"/>
  <c r="AF114" i="42"/>
  <c r="Z119" i="42"/>
  <c r="AO59" i="42"/>
  <c r="Y124" i="39"/>
  <c r="AA187" i="42"/>
  <c r="AR182" i="42"/>
  <c r="AR187" i="42" s="1"/>
  <c r="AP168" i="42"/>
  <c r="AP162" i="42"/>
  <c r="Y196" i="42"/>
  <c r="AF189" i="42"/>
  <c r="AO189" i="42" s="1"/>
  <c r="AV113" i="42"/>
  <c r="AF155" i="42"/>
  <c r="AO155" i="42" s="1"/>
  <c r="AN132" i="42"/>
  <c r="AU130" i="42"/>
  <c r="AU132" i="42" s="1"/>
  <c r="AN129" i="42"/>
  <c r="AU124" i="42"/>
  <c r="AU129" i="42" s="1"/>
  <c r="AR154" i="42"/>
  <c r="AR159" i="42" s="1"/>
  <c r="AA159" i="42"/>
  <c r="AR133" i="42"/>
  <c r="AR135" i="42" s="1"/>
  <c r="AA135" i="42"/>
  <c r="AT207" i="42"/>
  <c r="AT77" i="42"/>
  <c r="AA202" i="42"/>
  <c r="AA63" i="42"/>
  <c r="AR59" i="42"/>
  <c r="Z194" i="42"/>
  <c r="AF188" i="42"/>
  <c r="AF183" i="42"/>
  <c r="AO183" i="42" s="1"/>
  <c r="AW187" i="42"/>
  <c r="AS175" i="42"/>
  <c r="AF164" i="42"/>
  <c r="AO164" i="42" s="1"/>
  <c r="AW168" i="42"/>
  <c r="Z168" i="42"/>
  <c r="AN110" i="42"/>
  <c r="AU104" i="42"/>
  <c r="AU110" i="42" s="1"/>
  <c r="AO89" i="42"/>
  <c r="AW207" i="42"/>
  <c r="AW77" i="42"/>
  <c r="Z75" i="42"/>
  <c r="AF62" i="42"/>
  <c r="AO62" i="42" s="1"/>
  <c r="AF57" i="42"/>
  <c r="AO57" i="42" s="1"/>
  <c r="AB58" i="42"/>
  <c r="AS53" i="42"/>
  <c r="AS58" i="42" s="1"/>
  <c r="AU206" i="42"/>
  <c r="AN52" i="42"/>
  <c r="AB208" i="42"/>
  <c r="AB46" i="42"/>
  <c r="AS45" i="42"/>
  <c r="AT205" i="42"/>
  <c r="AT199" i="42"/>
  <c r="AT18" i="42"/>
  <c r="AE143" i="41"/>
  <c r="AF190" i="42"/>
  <c r="AO190" i="42" s="1"/>
  <c r="AB187" i="42"/>
  <c r="AB150" i="42"/>
  <c r="AS146" i="42"/>
  <c r="AS150" i="42" s="1"/>
  <c r="AN119" i="42"/>
  <c r="AU114" i="42"/>
  <c r="AU119" i="42" s="1"/>
  <c r="AN97" i="42"/>
  <c r="AU95" i="42"/>
  <c r="AU97" i="42" s="1"/>
  <c r="AP88" i="42"/>
  <c r="AB63" i="42"/>
  <c r="AS63" i="42"/>
  <c r="AB206" i="42"/>
  <c r="AS50" i="42"/>
  <c r="AS206" i="42" s="1"/>
  <c r="Z52" i="42"/>
  <c r="AF47" i="42"/>
  <c r="I197" i="42"/>
  <c r="AP181" i="42"/>
  <c r="AF174" i="42"/>
  <c r="AO174" i="42" s="1"/>
  <c r="AF139" i="42"/>
  <c r="AO139" i="42" s="1"/>
  <c r="AF115" i="42"/>
  <c r="AO115" i="42" s="1"/>
  <c r="AP113" i="42"/>
  <c r="V97" i="42"/>
  <c r="AB95" i="42"/>
  <c r="AP95" i="42"/>
  <c r="AP97" i="42" s="1"/>
  <c r="AA95" i="42"/>
  <c r="Z95" i="42"/>
  <c r="AB94" i="42"/>
  <c r="AS89" i="42"/>
  <c r="AS94" i="42" s="1"/>
  <c r="AW202" i="42"/>
  <c r="AW63" i="42"/>
  <c r="AF55" i="42"/>
  <c r="AO55" i="42" s="1"/>
  <c r="AU35" i="42"/>
  <c r="AU38" i="42" s="1"/>
  <c r="AN38" i="42"/>
  <c r="AF29" i="42"/>
  <c r="AO29" i="42" s="1"/>
  <c r="AF24" i="42"/>
  <c r="AO24" i="42" s="1"/>
  <c r="AB175" i="42"/>
  <c r="AN142" i="42"/>
  <c r="AU136" i="42"/>
  <c r="AU142" i="42" s="1"/>
  <c r="AN123" i="42"/>
  <c r="AU120" i="42"/>
  <c r="AU123" i="42" s="1"/>
  <c r="AF108" i="42"/>
  <c r="AO108" i="42" s="1"/>
  <c r="AR94" i="42"/>
  <c r="AF79" i="42"/>
  <c r="AO79" i="42" s="1"/>
  <c r="AS207" i="42"/>
  <c r="AS77" i="42"/>
  <c r="AP68" i="42"/>
  <c r="Z58" i="42"/>
  <c r="AF53" i="42"/>
  <c r="AQ206" i="42"/>
  <c r="AQ200" i="42"/>
  <c r="AQ52" i="42"/>
  <c r="AU42" i="42"/>
  <c r="AU44" i="42" s="1"/>
  <c r="AN44" i="42"/>
  <c r="AV41" i="42"/>
  <c r="AN34" i="42"/>
  <c r="AU31" i="42"/>
  <c r="AU34" i="42" s="1"/>
  <c r="AN205" i="42"/>
  <c r="AU17" i="42"/>
  <c r="AU205" i="42" s="1"/>
  <c r="AV199" i="42"/>
  <c r="AB153" i="42"/>
  <c r="AS151" i="42"/>
  <c r="AS153" i="42" s="1"/>
  <c r="AF138" i="42"/>
  <c r="AO138" i="42" s="1"/>
  <c r="AF128" i="42"/>
  <c r="AO128" i="42" s="1"/>
  <c r="AP119" i="42"/>
  <c r="V103" i="42"/>
  <c r="AB98" i="42"/>
  <c r="AP98" i="42"/>
  <c r="AP103" i="42" s="1"/>
  <c r="AA98" i="42"/>
  <c r="Z98" i="42"/>
  <c r="AF81" i="42"/>
  <c r="AO81" i="42" s="1"/>
  <c r="AB75" i="42"/>
  <c r="AP41" i="42"/>
  <c r="AF106" i="42"/>
  <c r="AO106" i="42" s="1"/>
  <c r="AF85" i="42"/>
  <c r="AF60" i="42"/>
  <c r="AO60" i="42" s="1"/>
  <c r="Z206" i="42"/>
  <c r="AW199" i="42"/>
  <c r="AW18" i="42"/>
  <c r="AB52" i="42"/>
  <c r="AP201" i="42"/>
  <c r="AR12" i="42"/>
  <c r="AA18" i="42"/>
  <c r="AF65" i="42"/>
  <c r="AO65" i="42" s="1"/>
  <c r="AP205" i="42"/>
  <c r="AF177" i="42"/>
  <c r="AO177" i="42" s="1"/>
  <c r="AF49" i="42"/>
  <c r="AO49" i="42" s="1"/>
  <c r="AF32" i="42"/>
  <c r="AO32" i="42" s="1"/>
  <c r="AO169" i="42"/>
  <c r="Z159" i="42"/>
  <c r="AF154" i="42"/>
  <c r="V145" i="42"/>
  <c r="AB143" i="42"/>
  <c r="AP143" i="42"/>
  <c r="AP145" i="42" s="1"/>
  <c r="AA143" i="42"/>
  <c r="Z143" i="42"/>
  <c r="AF133" i="42"/>
  <c r="Z135" i="42"/>
  <c r="AA207" i="42"/>
  <c r="AR76" i="42"/>
  <c r="AA77" i="42"/>
  <c r="AP75" i="42"/>
  <c r="AT202" i="42"/>
  <c r="AT63" i="42"/>
  <c r="AN187" i="42"/>
  <c r="AU182" i="42"/>
  <c r="AU187" i="42" s="1"/>
  <c r="AR130" i="42"/>
  <c r="AR132" i="42" s="1"/>
  <c r="AA132" i="42"/>
  <c r="AF76" i="42"/>
  <c r="AU208" i="42"/>
  <c r="AU46" i="42"/>
  <c r="Z36" i="42"/>
  <c r="AP36" i="42"/>
  <c r="AP38" i="42" s="1"/>
  <c r="AB36" i="42"/>
  <c r="AA36" i="42"/>
  <c r="AN103" i="42"/>
  <c r="AU98" i="42"/>
  <c r="AU103" i="42" s="1"/>
  <c r="AF73" i="42"/>
  <c r="AO73" i="42" s="1"/>
  <c r="Z68" i="42"/>
  <c r="AF64" i="42"/>
  <c r="Z201" i="42"/>
  <c r="AF14" i="42"/>
  <c r="Z18" i="42"/>
  <c r="AF12" i="42"/>
  <c r="Z205" i="42"/>
  <c r="AF17" i="42"/>
  <c r="AB201" i="42"/>
  <c r="V124" i="39"/>
  <c r="Z175" i="42"/>
  <c r="AF158" i="42"/>
  <c r="AO158" i="42" s="1"/>
  <c r="AB159" i="42"/>
  <c r="AS154" i="42"/>
  <c r="AS159" i="42" s="1"/>
  <c r="AP207" i="42"/>
  <c r="AP77" i="42"/>
  <c r="AF171" i="42"/>
  <c r="AO171" i="42" s="1"/>
  <c r="AF163" i="42"/>
  <c r="AB162" i="42"/>
  <c r="AF140" i="42"/>
  <c r="AO140" i="42" s="1"/>
  <c r="AB132" i="42"/>
  <c r="AS130" i="42"/>
  <c r="AS132" i="42" s="1"/>
  <c r="AF92" i="42"/>
  <c r="AO92" i="42" s="1"/>
  <c r="Z94" i="42"/>
  <c r="AB88" i="42"/>
  <c r="AS85" i="42"/>
  <c r="AS88" i="42" s="1"/>
  <c r="AS39" i="42"/>
  <c r="AS41" i="42" s="1"/>
  <c r="AB41" i="42"/>
  <c r="AF35" i="42"/>
  <c r="Z38" i="42"/>
  <c r="Z42" i="42"/>
  <c r="V44" i="42"/>
  <c r="AP42" i="42"/>
  <c r="AP44" i="42" s="1"/>
  <c r="AB42" i="42"/>
  <c r="AA42" i="42"/>
  <c r="Z31" i="42"/>
  <c r="V34" i="42"/>
  <c r="AP31" i="42"/>
  <c r="AP34" i="42" s="1"/>
  <c r="AB31" i="42"/>
  <c r="AA31" i="42"/>
  <c r="AA199" i="42" s="1"/>
  <c r="AF25" i="42"/>
  <c r="AO25" i="42" s="1"/>
  <c r="AW205" i="42"/>
  <c r="AU175" i="42"/>
  <c r="AF157" i="42"/>
  <c r="AO157" i="42" s="1"/>
  <c r="AV103" i="42"/>
  <c r="AA94" i="42"/>
  <c r="AP84" i="42"/>
  <c r="AU27" i="42"/>
  <c r="AU30" i="42" s="1"/>
  <c r="AN30" i="42"/>
  <c r="AT208" i="42"/>
  <c r="AT46" i="42"/>
  <c r="AS27" i="42"/>
  <c r="AS30" i="42" s="1"/>
  <c r="AB30" i="42"/>
  <c r="AF144" i="42"/>
  <c r="AO144" i="42" s="1"/>
  <c r="AF86" i="42"/>
  <c r="AO86" i="42" s="1"/>
  <c r="AO69" i="42"/>
  <c r="AO50" i="42"/>
  <c r="AN199" i="42"/>
  <c r="AN18" i="42"/>
  <c r="AU12" i="42"/>
  <c r="AA201" i="42"/>
  <c r="AR14" i="42"/>
  <c r="V199" i="42"/>
  <c r="AF134" i="42"/>
  <c r="AO134" i="42" s="1"/>
  <c r="AA205" i="42"/>
  <c r="AR17" i="42"/>
  <c r="AR205" i="42" s="1"/>
  <c r="AF43" i="42"/>
  <c r="AO43" i="42" s="1"/>
  <c r="AP187" i="42"/>
  <c r="AF152" i="42"/>
  <c r="AO152" i="42" s="1"/>
  <c r="AN135" i="42"/>
  <c r="AU133" i="42"/>
  <c r="AU135" i="42" s="1"/>
  <c r="AR169" i="42"/>
  <c r="AR175" i="42" s="1"/>
  <c r="AA175" i="42"/>
  <c r="AF165" i="42"/>
  <c r="AO165" i="42" s="1"/>
  <c r="AN150" i="42"/>
  <c r="AU146" i="42"/>
  <c r="AU150" i="42" s="1"/>
  <c r="AV129" i="42"/>
  <c r="AF192" i="42"/>
  <c r="AO192" i="42" s="1"/>
  <c r="AF178" i="42"/>
  <c r="AO178" i="42" s="1"/>
  <c r="AP159" i="42"/>
  <c r="AR69" i="42"/>
  <c r="AR75" i="42" s="1"/>
  <c r="AA75" i="42"/>
  <c r="AP63" i="42"/>
  <c r="AB194" i="42"/>
  <c r="AS188" i="42"/>
  <c r="AS194" i="42" s="1"/>
  <c r="Z187" i="42"/>
  <c r="AF182" i="42"/>
  <c r="AB168" i="42"/>
  <c r="AV110" i="42"/>
  <c r="AQ207" i="42"/>
  <c r="AQ77" i="42"/>
  <c r="AR53" i="42"/>
  <c r="AR58" i="42" s="1"/>
  <c r="AA58" i="42"/>
  <c r="AN206" i="42"/>
  <c r="AN200" i="42"/>
  <c r="V38" i="42"/>
  <c r="AL198" i="42"/>
  <c r="AN197" i="42" s="1"/>
  <c r="Z150" i="42"/>
  <c r="AF146" i="42"/>
  <c r="AV119" i="42"/>
  <c r="AA206" i="42"/>
  <c r="AR50" i="42"/>
  <c r="AR206" i="42" s="1"/>
  <c r="AA200" i="42"/>
  <c r="AA52" i="42"/>
  <c r="AR47" i="42"/>
  <c r="AS19" i="42"/>
  <c r="AS22" i="42" s="1"/>
  <c r="AB22" i="42"/>
  <c r="AF173" i="42"/>
  <c r="AO173" i="42" s="1"/>
  <c r="AN162" i="42"/>
  <c r="AU160" i="42"/>
  <c r="AU162" i="42" s="1"/>
  <c r="AF149" i="42"/>
  <c r="AO149" i="42" s="1"/>
  <c r="AF111" i="42"/>
  <c r="Z113" i="42"/>
  <c r="AB104" i="42"/>
  <c r="V110" i="42"/>
  <c r="AA104" i="42"/>
  <c r="Z104" i="42"/>
  <c r="AP104" i="42"/>
  <c r="AP110" i="42" s="1"/>
  <c r="AF61" i="42"/>
  <c r="AO61" i="42" s="1"/>
  <c r="AQ202" i="42"/>
  <c r="AQ63" i="42"/>
  <c r="AA208" i="42"/>
  <c r="AA46" i="42"/>
  <c r="AR45" i="42"/>
  <c r="AR39" i="42"/>
  <c r="AR41" i="42" s="1"/>
  <c r="AA41" i="42"/>
  <c r="Z26" i="42"/>
  <c r="AF23" i="42"/>
  <c r="Z22" i="42"/>
  <c r="AF19" i="42"/>
  <c r="AM165" i="40"/>
  <c r="AE195" i="42"/>
  <c r="X22" i="45" s="1"/>
  <c r="AF167" i="42"/>
  <c r="AO167" i="42" s="1"/>
  <c r="AF156" i="42"/>
  <c r="AO156" i="42" s="1"/>
  <c r="AV142" i="42"/>
  <c r="Z132" i="42"/>
  <c r="AF122" i="42"/>
  <c r="AO122" i="42" s="1"/>
  <c r="AV123" i="42"/>
  <c r="AF116" i="42"/>
  <c r="AO116" i="42" s="1"/>
  <c r="AF54" i="42"/>
  <c r="AO54" i="42" s="1"/>
  <c r="AN22" i="42"/>
  <c r="AU19" i="42"/>
  <c r="AU22" i="42" s="1"/>
  <c r="AE198" i="42"/>
  <c r="AA153" i="42"/>
  <c r="AR151" i="42"/>
  <c r="AR153" i="42" s="1"/>
  <c r="AP136" i="42"/>
  <c r="AP142" i="42" s="1"/>
  <c r="Z136" i="42"/>
  <c r="V142" i="42"/>
  <c r="AB136" i="42"/>
  <c r="AA136" i="42"/>
  <c r="AF126" i="42"/>
  <c r="AO126" i="42" s="1"/>
  <c r="AR114" i="42"/>
  <c r="AR119" i="42" s="1"/>
  <c r="AA119" i="42"/>
  <c r="AN94" i="42"/>
  <c r="AU89" i="42"/>
  <c r="AU94" i="42" s="1"/>
  <c r="AN202" i="42"/>
  <c r="AN63" i="42"/>
  <c r="AU59" i="42"/>
  <c r="Z208" i="42"/>
  <c r="Z46" i="42"/>
  <c r="AF45" i="42"/>
  <c r="AF39" i="42"/>
  <c r="AF33" i="42"/>
  <c r="AO33" i="42" s="1"/>
  <c r="AF121" i="42"/>
  <c r="AO121" i="42" s="1"/>
  <c r="Z88" i="42"/>
  <c r="AF56" i="42"/>
  <c r="AO56" i="42" s="1"/>
  <c r="AB200" i="42"/>
  <c r="AP18" i="42"/>
  <c r="AF117" i="42"/>
  <c r="AO117" i="42" s="1"/>
  <c r="AF101" i="42"/>
  <c r="AO101" i="42" s="1"/>
  <c r="AB205" i="42"/>
  <c r="AS17" i="42"/>
  <c r="AS205" i="42" s="1"/>
  <c r="AN201" i="42"/>
  <c r="AU14" i="42"/>
  <c r="AU201" i="42" s="1"/>
  <c r="AF170" i="42"/>
  <c r="AO170" i="42" s="1"/>
  <c r="AF74" i="42"/>
  <c r="AO74" i="42" s="1"/>
  <c r="AS201" i="42"/>
  <c r="AN140" i="41"/>
  <c r="AU129" i="41"/>
  <c r="AU133" i="41" s="1"/>
  <c r="AN133" i="41"/>
  <c r="AN154" i="41"/>
  <c r="AN96" i="41"/>
  <c r="AU95" i="41"/>
  <c r="V128" i="41"/>
  <c r="AB125" i="41"/>
  <c r="AA125" i="41"/>
  <c r="AP125" i="41"/>
  <c r="AP128" i="41" s="1"/>
  <c r="Z125" i="41"/>
  <c r="AP98" i="41"/>
  <c r="AP99" i="41" s="1"/>
  <c r="Z98" i="41"/>
  <c r="Z99" i="41" s="1"/>
  <c r="AB98" i="41"/>
  <c r="AS98" i="41" s="1"/>
  <c r="AA98" i="41"/>
  <c r="AR98" i="41" s="1"/>
  <c r="AN88" i="41"/>
  <c r="AU86" i="41"/>
  <c r="AU88" i="41" s="1"/>
  <c r="AF110" i="41"/>
  <c r="Z116" i="41"/>
  <c r="AF121" i="41"/>
  <c r="AO121" i="41" s="1"/>
  <c r="AF117" i="41"/>
  <c r="AN85" i="41"/>
  <c r="AU82" i="41"/>
  <c r="AU85" i="41" s="1"/>
  <c r="AR75" i="41"/>
  <c r="AR81" i="41" s="1"/>
  <c r="AA81" i="41"/>
  <c r="AV60" i="41"/>
  <c r="AS39" i="41"/>
  <c r="V109" i="41"/>
  <c r="Z103" i="41"/>
  <c r="AP103" i="41"/>
  <c r="AP109" i="41" s="1"/>
  <c r="AB103" i="41"/>
  <c r="AA103" i="41"/>
  <c r="AF97" i="41"/>
  <c r="AN52" i="41"/>
  <c r="AU46" i="41"/>
  <c r="AU52" i="41" s="1"/>
  <c r="AN94" i="41"/>
  <c r="AU89" i="41"/>
  <c r="AU94" i="41" s="1"/>
  <c r="Z40" i="41"/>
  <c r="AP40" i="41"/>
  <c r="AP45" i="41" s="1"/>
  <c r="AA40" i="41"/>
  <c r="AR40" i="41" s="1"/>
  <c r="AB40" i="41"/>
  <c r="AS40" i="41" s="1"/>
  <c r="AQ145" i="41"/>
  <c r="AQ16" i="41"/>
  <c r="AF56" i="41"/>
  <c r="AO56" i="41" s="1"/>
  <c r="AV145" i="41"/>
  <c r="AV16" i="41"/>
  <c r="AV146" i="41"/>
  <c r="AV21" i="41"/>
  <c r="AE141" i="41"/>
  <c r="X21" i="45" s="1"/>
  <c r="AN124" i="41"/>
  <c r="AU117" i="41"/>
  <c r="AU124" i="41" s="1"/>
  <c r="AV154" i="41"/>
  <c r="AV96" i="41"/>
  <c r="Y141" i="41"/>
  <c r="R21" i="45" s="1"/>
  <c r="AN128" i="41"/>
  <c r="AU125" i="41"/>
  <c r="AU128" i="41" s="1"/>
  <c r="AF120" i="41"/>
  <c r="AO120" i="41" s="1"/>
  <c r="AN74" i="41"/>
  <c r="AU68" i="41"/>
  <c r="AU74" i="41" s="1"/>
  <c r="V140" i="41"/>
  <c r="AB134" i="41"/>
  <c r="AP134" i="41"/>
  <c r="AP140" i="41" s="1"/>
  <c r="Z134" i="41"/>
  <c r="AA134" i="41"/>
  <c r="AP116" i="41"/>
  <c r="AF106" i="41"/>
  <c r="AO106" i="41" s="1"/>
  <c r="AV85" i="41"/>
  <c r="AN67" i="41"/>
  <c r="AU64" i="41"/>
  <c r="AU67" i="41" s="1"/>
  <c r="AF104" i="41"/>
  <c r="AO104" i="41" s="1"/>
  <c r="AF101" i="41"/>
  <c r="AO101" i="41" s="1"/>
  <c r="AB154" i="41"/>
  <c r="AB96" i="41"/>
  <c r="AS95" i="41"/>
  <c r="AR86" i="41"/>
  <c r="AR88" i="41" s="1"/>
  <c r="AR68" i="41"/>
  <c r="AF68" i="41"/>
  <c r="AR67" i="41"/>
  <c r="AW152" i="41"/>
  <c r="AW145" i="41"/>
  <c r="AW16" i="41"/>
  <c r="AF49" i="41"/>
  <c r="AO49" i="41" s="1"/>
  <c r="AF123" i="41"/>
  <c r="AO123" i="41" s="1"/>
  <c r="AB99" i="41"/>
  <c r="AS97" i="41"/>
  <c r="AS99" i="41" s="1"/>
  <c r="AF91" i="41"/>
  <c r="AO91" i="41" s="1"/>
  <c r="AF84" i="41"/>
  <c r="AO84" i="41" s="1"/>
  <c r="AF78" i="41"/>
  <c r="AO78" i="41" s="1"/>
  <c r="AV52" i="41"/>
  <c r="AV153" i="41"/>
  <c r="AV29" i="41"/>
  <c r="AV148" i="41"/>
  <c r="AV38" i="41"/>
  <c r="AF126" i="41"/>
  <c r="AO126" i="41" s="1"/>
  <c r="AF119" i="41"/>
  <c r="AO119" i="41" s="1"/>
  <c r="AF93" i="41"/>
  <c r="AO93" i="41" s="1"/>
  <c r="AV94" i="41"/>
  <c r="AN81" i="41"/>
  <c r="AU75" i="41"/>
  <c r="AU81" i="41" s="1"/>
  <c r="AP81" i="41"/>
  <c r="AN45" i="41"/>
  <c r="AU39" i="41"/>
  <c r="AU45" i="41" s="1"/>
  <c r="V148" i="41"/>
  <c r="V38" i="41"/>
  <c r="AP33" i="41"/>
  <c r="Z33" i="41"/>
  <c r="AB33" i="41"/>
  <c r="AA33" i="41"/>
  <c r="AM144" i="41"/>
  <c r="AF105" i="41"/>
  <c r="AO105" i="41" s="1"/>
  <c r="AR100" i="41"/>
  <c r="AR102" i="41" s="1"/>
  <c r="AA102" i="41"/>
  <c r="AF92" i="41"/>
  <c r="AO92" i="41" s="1"/>
  <c r="AP69" i="41"/>
  <c r="Z69" i="41"/>
  <c r="AB69" i="41"/>
  <c r="AA69" i="41"/>
  <c r="AR69" i="41" s="1"/>
  <c r="AF61" i="41"/>
  <c r="Z63" i="41"/>
  <c r="AF34" i="41"/>
  <c r="AO34" i="41" s="1"/>
  <c r="AF47" i="41"/>
  <c r="AO47" i="41" s="1"/>
  <c r="AF31" i="41"/>
  <c r="AO31" i="41" s="1"/>
  <c r="AF26" i="41"/>
  <c r="AO26" i="41" s="1"/>
  <c r="AF25" i="41"/>
  <c r="AO25" i="41" s="1"/>
  <c r="AF24" i="41"/>
  <c r="AO24" i="41" s="1"/>
  <c r="AF23" i="41"/>
  <c r="AO23" i="41" s="1"/>
  <c r="V151" i="41"/>
  <c r="Z15" i="41"/>
  <c r="AB15" i="41"/>
  <c r="AP15" i="41"/>
  <c r="AA15" i="41"/>
  <c r="AL144" i="41"/>
  <c r="AF112" i="41"/>
  <c r="AO112" i="41" s="1"/>
  <c r="AN32" i="41"/>
  <c r="AU30" i="41"/>
  <c r="AU32" i="41" s="1"/>
  <c r="AN148" i="41"/>
  <c r="AN38" i="41"/>
  <c r="AU33" i="41"/>
  <c r="AF75" i="41"/>
  <c r="Z81" i="41"/>
  <c r="Z30" i="41"/>
  <c r="AP30" i="41"/>
  <c r="AP32" i="41" s="1"/>
  <c r="AA30" i="41"/>
  <c r="AB30" i="41"/>
  <c r="V32" i="41"/>
  <c r="V153" i="41"/>
  <c r="Z28" i="41"/>
  <c r="AA28" i="41"/>
  <c r="V29" i="41"/>
  <c r="AB28" i="41"/>
  <c r="AP28" i="41"/>
  <c r="AP102" i="41"/>
  <c r="AB63" i="41"/>
  <c r="AS61" i="41"/>
  <c r="AS63" i="41" s="1"/>
  <c r="I124" i="39"/>
  <c r="AV124" i="41"/>
  <c r="AN99" i="41"/>
  <c r="AU97" i="41"/>
  <c r="AU99" i="41" s="1"/>
  <c r="AN116" i="41"/>
  <c r="AU110" i="41"/>
  <c r="AU116" i="41" s="1"/>
  <c r="AV128" i="41"/>
  <c r="AW154" i="41"/>
  <c r="AW96" i="41"/>
  <c r="AV74" i="41"/>
  <c r="R141" i="41"/>
  <c r="AP118" i="41"/>
  <c r="AP124" i="41" s="1"/>
  <c r="Z118" i="41"/>
  <c r="AB118" i="41"/>
  <c r="AS118" i="41" s="1"/>
  <c r="AA118" i="41"/>
  <c r="AR118" i="41" s="1"/>
  <c r="AF114" i="41"/>
  <c r="AO114" i="41" s="1"/>
  <c r="AR110" i="41"/>
  <c r="AR116" i="41" s="1"/>
  <c r="AA116" i="41"/>
  <c r="V124" i="41"/>
  <c r="AN102" i="41"/>
  <c r="AU100" i="41"/>
  <c r="AU102" i="41" s="1"/>
  <c r="AR82" i="41"/>
  <c r="AR85" i="41" s="1"/>
  <c r="AA85" i="41"/>
  <c r="AF82" i="41"/>
  <c r="AV67" i="41"/>
  <c r="AB129" i="41"/>
  <c r="AA129" i="41"/>
  <c r="Z129" i="41"/>
  <c r="V133" i="41"/>
  <c r="AP129" i="41"/>
  <c r="AP133" i="41" s="1"/>
  <c r="AP154" i="41"/>
  <c r="AP96" i="41"/>
  <c r="AA154" i="41"/>
  <c r="AR95" i="41"/>
  <c r="AA96" i="41"/>
  <c r="AF57" i="41"/>
  <c r="AO57" i="41" s="1"/>
  <c r="AB53" i="41"/>
  <c r="V60" i="41"/>
  <c r="AP53" i="41"/>
  <c r="AP60" i="41" s="1"/>
  <c r="Z53" i="41"/>
  <c r="AA53" i="41"/>
  <c r="AW146" i="41"/>
  <c r="AW21" i="41"/>
  <c r="AF108" i="41"/>
  <c r="AO108" i="41" s="1"/>
  <c r="AF107" i="41"/>
  <c r="AO107" i="41" s="1"/>
  <c r="AN109" i="41"/>
  <c r="AU103" i="41"/>
  <c r="AU109" i="41" s="1"/>
  <c r="V99" i="41"/>
  <c r="AR61" i="41"/>
  <c r="AR63" i="41" s="1"/>
  <c r="AA63" i="41"/>
  <c r="AT148" i="41"/>
  <c r="AN153" i="41"/>
  <c r="AN29" i="41"/>
  <c r="AU28" i="41"/>
  <c r="AP89" i="41"/>
  <c r="AP94" i="41" s="1"/>
  <c r="Z89" i="41"/>
  <c r="V94" i="41"/>
  <c r="AB89" i="41"/>
  <c r="AA89" i="41"/>
  <c r="AF79" i="41"/>
  <c r="AO79" i="41" s="1"/>
  <c r="AF77" i="41"/>
  <c r="AO77" i="41" s="1"/>
  <c r="AV81" i="41"/>
  <c r="AV45" i="41"/>
  <c r="AF115" i="41"/>
  <c r="AO115" i="41" s="1"/>
  <c r="AB102" i="41"/>
  <c r="AS100" i="41"/>
  <c r="AS102" i="41" s="1"/>
  <c r="AP87" i="41"/>
  <c r="AP88" i="41" s="1"/>
  <c r="Z87" i="41"/>
  <c r="AF87" i="41" s="1"/>
  <c r="AO87" i="41" s="1"/>
  <c r="AB87" i="41"/>
  <c r="AA87" i="41"/>
  <c r="AR87" i="41" s="1"/>
  <c r="AN63" i="41"/>
  <c r="AU61" i="41"/>
  <c r="AU63" i="41" s="1"/>
  <c r="AP63" i="41"/>
  <c r="AF39" i="41"/>
  <c r="Z45" i="41"/>
  <c r="AF50" i="41"/>
  <c r="AO50" i="41" s="1"/>
  <c r="AF20" i="41"/>
  <c r="AO20" i="41" s="1"/>
  <c r="AF18" i="41"/>
  <c r="AO18" i="41" s="1"/>
  <c r="AF44" i="41"/>
  <c r="AO44" i="41" s="1"/>
  <c r="Z22" i="41"/>
  <c r="V27" i="41"/>
  <c r="AB22" i="41"/>
  <c r="AP22" i="41"/>
  <c r="AP27" i="41" s="1"/>
  <c r="AA22" i="41"/>
  <c r="AN151" i="41"/>
  <c r="AU15" i="41"/>
  <c r="AU151" i="41" s="1"/>
  <c r="AF14" i="41"/>
  <c r="AO14" i="41" s="1"/>
  <c r="AF13" i="41"/>
  <c r="AO13" i="41" s="1"/>
  <c r="V145" i="41"/>
  <c r="Z12" i="41"/>
  <c r="AB12" i="41"/>
  <c r="AA12" i="41"/>
  <c r="V16" i="41"/>
  <c r="AP12" i="41"/>
  <c r="AT145" i="41"/>
  <c r="AF37" i="41"/>
  <c r="AO37" i="41" s="1"/>
  <c r="AN152" i="41"/>
  <c r="AU19" i="41"/>
  <c r="AU152" i="41" s="1"/>
  <c r="V146" i="41"/>
  <c r="Z17" i="41"/>
  <c r="AB17" i="41"/>
  <c r="AP17" i="41"/>
  <c r="AA17" i="41"/>
  <c r="V21" i="41"/>
  <c r="AF139" i="41"/>
  <c r="AO139" i="41" s="1"/>
  <c r="AM141" i="41"/>
  <c r="AV116" i="41"/>
  <c r="AS117" i="41"/>
  <c r="AE142" i="41"/>
  <c r="AB116" i="41"/>
  <c r="AS110" i="41"/>
  <c r="AS116" i="41" s="1"/>
  <c r="AM142" i="41"/>
  <c r="AR117" i="41"/>
  <c r="AV102" i="41"/>
  <c r="AF113" i="41"/>
  <c r="AO113" i="41" s="1"/>
  <c r="Z154" i="41"/>
  <c r="Z96" i="41"/>
  <c r="AF95" i="41"/>
  <c r="AF86" i="41"/>
  <c r="AP74" i="41"/>
  <c r="AP67" i="41"/>
  <c r="AN60" i="41"/>
  <c r="AU53" i="41"/>
  <c r="AU60" i="41" s="1"/>
  <c r="V52" i="41"/>
  <c r="AB46" i="41"/>
  <c r="AA46" i="41"/>
  <c r="Z46" i="41"/>
  <c r="AP46" i="41"/>
  <c r="AP52" i="41" s="1"/>
  <c r="AW153" i="41"/>
  <c r="AW29" i="41"/>
  <c r="AF73" i="41"/>
  <c r="AO73" i="41" s="1"/>
  <c r="AF111" i="41"/>
  <c r="AO111" i="41" s="1"/>
  <c r="AV109" i="41"/>
  <c r="AR97" i="41"/>
  <c r="AR99" i="41" s="1"/>
  <c r="AA99" i="41"/>
  <c r="V45" i="41"/>
  <c r="AR39" i="41"/>
  <c r="AR45" i="41" s="1"/>
  <c r="AB81" i="41"/>
  <c r="AS75" i="41"/>
  <c r="AS81" i="41" s="1"/>
  <c r="AQ153" i="41"/>
  <c r="AQ29" i="41"/>
  <c r="AQ146" i="41"/>
  <c r="AQ21" i="41"/>
  <c r="AF100" i="41"/>
  <c r="Z102" i="41"/>
  <c r="AF65" i="41"/>
  <c r="Z67" i="41"/>
  <c r="AV63" i="41"/>
  <c r="AF58" i="41"/>
  <c r="AO58" i="41" s="1"/>
  <c r="V152" i="41"/>
  <c r="Z19" i="41"/>
  <c r="AB19" i="41"/>
  <c r="AP19" i="41"/>
  <c r="AP152" i="41" s="1"/>
  <c r="AA19" i="41"/>
  <c r="Z85" i="41"/>
  <c r="AN27" i="41"/>
  <c r="AU22" i="41"/>
  <c r="AU27" i="41" s="1"/>
  <c r="AV151" i="41"/>
  <c r="AN145" i="41"/>
  <c r="AN16" i="41"/>
  <c r="AU12" i="41"/>
  <c r="R144" i="41"/>
  <c r="V143" i="41" s="1"/>
  <c r="AF54" i="41"/>
  <c r="AO54" i="41" s="1"/>
  <c r="AV152" i="41"/>
  <c r="AN146" i="41"/>
  <c r="AN21" i="41"/>
  <c r="AU17" i="41"/>
  <c r="AO129" i="40"/>
  <c r="AS137" i="40"/>
  <c r="AF137" i="40"/>
  <c r="AO137" i="40" s="1"/>
  <c r="AV135" i="40"/>
  <c r="AR125" i="40"/>
  <c r="AF125" i="40"/>
  <c r="AO125" i="40" s="1"/>
  <c r="AV123" i="40"/>
  <c r="AA174" i="40"/>
  <c r="AR31" i="40"/>
  <c r="AR174" i="40" s="1"/>
  <c r="AF12" i="40"/>
  <c r="AQ167" i="40"/>
  <c r="AQ15" i="40"/>
  <c r="Z101" i="40"/>
  <c r="AF98" i="40"/>
  <c r="AV173" i="40"/>
  <c r="Z13" i="40"/>
  <c r="AB13" i="40"/>
  <c r="AA13" i="40"/>
  <c r="AP13" i="40"/>
  <c r="Z88" i="40"/>
  <c r="AF82" i="40"/>
  <c r="AV168" i="40"/>
  <c r="Z26" i="40"/>
  <c r="AF25" i="40"/>
  <c r="AU18" i="40"/>
  <c r="Y163" i="40"/>
  <c r="R20" i="45" s="1"/>
  <c r="AN162" i="40"/>
  <c r="AU159" i="40"/>
  <c r="AU162" i="40" s="1"/>
  <c r="AN158" i="40"/>
  <c r="AU153" i="40"/>
  <c r="AU158" i="40" s="1"/>
  <c r="AR127" i="40"/>
  <c r="AR128" i="40" s="1"/>
  <c r="AA128" i="40"/>
  <c r="AR131" i="40"/>
  <c r="AR135" i="40" s="1"/>
  <c r="AA135" i="40"/>
  <c r="AF154" i="40"/>
  <c r="AO154" i="40" s="1"/>
  <c r="AP97" i="40"/>
  <c r="AS75" i="40"/>
  <c r="AS81" i="40" s="1"/>
  <c r="AB81" i="40"/>
  <c r="AU46" i="40"/>
  <c r="AU52" i="40" s="1"/>
  <c r="AN52" i="40"/>
  <c r="AA45" i="40"/>
  <c r="AR40" i="40"/>
  <c r="AR45" i="40" s="1"/>
  <c r="AN169" i="40"/>
  <c r="AU34" i="40"/>
  <c r="AN39" i="40"/>
  <c r="AP174" i="40"/>
  <c r="V167" i="40"/>
  <c r="AO16" i="40"/>
  <c r="AO18" i="40" s="1"/>
  <c r="AF18" i="40"/>
  <c r="AF144" i="40"/>
  <c r="AO144" i="40" s="1"/>
  <c r="AQ175" i="40"/>
  <c r="AQ54" i="40"/>
  <c r="AN167" i="40"/>
  <c r="AU12" i="40"/>
  <c r="AN15" i="40"/>
  <c r="AR118" i="40"/>
  <c r="AR123" i="40" s="1"/>
  <c r="AA123" i="40"/>
  <c r="AF49" i="40"/>
  <c r="AO49" i="40" s="1"/>
  <c r="AF36" i="40"/>
  <c r="AO36" i="40" s="1"/>
  <c r="AP39" i="40"/>
  <c r="AN168" i="40"/>
  <c r="AN33" i="40"/>
  <c r="AU27" i="40"/>
  <c r="AA26" i="40"/>
  <c r="AR25" i="40"/>
  <c r="AR114" i="40"/>
  <c r="AR117" i="40" s="1"/>
  <c r="AA117" i="40"/>
  <c r="AO61" i="40"/>
  <c r="AO67" i="40" s="1"/>
  <c r="AF67" i="40"/>
  <c r="AU174" i="40"/>
  <c r="AV162" i="40"/>
  <c r="V162" i="40"/>
  <c r="AB159" i="40"/>
  <c r="Z159" i="40"/>
  <c r="AP159" i="40"/>
  <c r="AP162" i="40" s="1"/>
  <c r="AA159" i="40"/>
  <c r="AF161" i="40"/>
  <c r="AO161" i="40" s="1"/>
  <c r="AF157" i="40"/>
  <c r="AO157" i="40" s="1"/>
  <c r="AV158" i="40"/>
  <c r="AP124" i="40"/>
  <c r="AP126" i="40" s="1"/>
  <c r="Z124" i="40"/>
  <c r="V126" i="40"/>
  <c r="AB124" i="40"/>
  <c r="AB169" i="40" s="1"/>
  <c r="AA124" i="40"/>
  <c r="AN109" i="40"/>
  <c r="AU108" i="40"/>
  <c r="V170" i="40"/>
  <c r="AB56" i="40"/>
  <c r="AA56" i="40"/>
  <c r="Z56" i="40"/>
  <c r="AP56" i="40"/>
  <c r="AF134" i="40"/>
  <c r="AO134" i="40" s="1"/>
  <c r="AF148" i="40"/>
  <c r="AO148" i="40" s="1"/>
  <c r="AN117" i="40"/>
  <c r="AU114" i="40"/>
  <c r="AU117" i="40" s="1"/>
  <c r="AV107" i="40"/>
  <c r="AB97" i="40"/>
  <c r="AS92" i="40"/>
  <c r="AS97" i="40" s="1"/>
  <c r="AF79" i="40"/>
  <c r="AO79" i="40" s="1"/>
  <c r="Z81" i="40"/>
  <c r="AF75" i="40"/>
  <c r="AV170" i="40"/>
  <c r="Z175" i="40"/>
  <c r="Z54" i="40"/>
  <c r="AF53" i="40"/>
  <c r="AS46" i="40"/>
  <c r="AS52" i="40" s="1"/>
  <c r="AB52" i="40"/>
  <c r="AF42" i="40"/>
  <c r="AO42" i="40" s="1"/>
  <c r="AP45" i="40"/>
  <c r="AS34" i="40"/>
  <c r="AB39" i="40"/>
  <c r="Z171" i="40"/>
  <c r="AF29" i="40"/>
  <c r="AF28" i="40"/>
  <c r="AO28" i="40" s="1"/>
  <c r="AA33" i="40"/>
  <c r="AR27" i="40"/>
  <c r="AN176" i="40"/>
  <c r="AP15" i="40"/>
  <c r="AT169" i="40"/>
  <c r="AT39" i="40"/>
  <c r="Z18" i="40"/>
  <c r="AF155" i="40"/>
  <c r="AO155" i="40" s="1"/>
  <c r="AF127" i="40"/>
  <c r="AV126" i="40"/>
  <c r="AA101" i="40"/>
  <c r="AR98" i="40"/>
  <c r="AR101" i="40" s="1"/>
  <c r="AT175" i="40"/>
  <c r="AT54" i="40"/>
  <c r="AQ168" i="40"/>
  <c r="AQ33" i="40"/>
  <c r="AQ163" i="40" s="1"/>
  <c r="AJ20" i="45" s="1"/>
  <c r="AW176" i="40"/>
  <c r="AW26" i="40"/>
  <c r="AR16" i="40"/>
  <c r="AR18" i="40" s="1"/>
  <c r="AA18" i="40"/>
  <c r="R166" i="40"/>
  <c r="V165" i="40" s="1"/>
  <c r="AN149" i="40"/>
  <c r="AU143" i="40"/>
  <c r="AU149" i="40" s="1"/>
  <c r="AB123" i="40"/>
  <c r="AS118" i="40"/>
  <c r="AS123" i="40" s="1"/>
  <c r="AF104" i="40"/>
  <c r="AO104" i="40" s="1"/>
  <c r="AF95" i="40"/>
  <c r="AO95" i="40" s="1"/>
  <c r="AO89" i="40"/>
  <c r="AO91" i="40" s="1"/>
  <c r="AF91" i="40"/>
  <c r="AR74" i="40"/>
  <c r="AV175" i="40"/>
  <c r="AF50" i="40"/>
  <c r="AO50" i="40" s="1"/>
  <c r="Z52" i="40"/>
  <c r="AF46" i="40"/>
  <c r="AN45" i="40"/>
  <c r="AU40" i="40"/>
  <c r="AU45" i="40" s="1"/>
  <c r="AF37" i="40"/>
  <c r="AO37" i="40" s="1"/>
  <c r="AS33" i="40"/>
  <c r="AP26" i="40"/>
  <c r="AN24" i="40"/>
  <c r="AU22" i="40"/>
  <c r="AU24" i="40" s="1"/>
  <c r="AV18" i="40"/>
  <c r="Z135" i="40"/>
  <c r="AB117" i="40"/>
  <c r="AS114" i="40"/>
  <c r="AS117" i="40" s="1"/>
  <c r="AF78" i="40"/>
  <c r="AO78" i="40" s="1"/>
  <c r="AF73" i="40"/>
  <c r="AO73" i="40" s="1"/>
  <c r="AW175" i="40"/>
  <c r="AW54" i="40"/>
  <c r="AW163" i="40" s="1"/>
  <c r="AP20" i="45" s="1"/>
  <c r="AW168" i="40"/>
  <c r="AW33" i="40"/>
  <c r="AN173" i="40"/>
  <c r="AT167" i="40"/>
  <c r="AF115" i="40"/>
  <c r="AO115" i="40" s="1"/>
  <c r="AN174" i="40"/>
  <c r="AB135" i="40"/>
  <c r="AS129" i="40"/>
  <c r="AS135" i="40" s="1"/>
  <c r="AL164" i="40"/>
  <c r="AN113" i="40"/>
  <c r="AU110" i="40"/>
  <c r="AU113" i="40" s="1"/>
  <c r="AF92" i="40"/>
  <c r="Z97" i="40"/>
  <c r="AA81" i="40"/>
  <c r="AR75" i="40"/>
  <c r="AR81" i="40" s="1"/>
  <c r="AP175" i="40"/>
  <c r="AP54" i="40"/>
  <c r="Z45" i="40"/>
  <c r="AF40" i="40"/>
  <c r="AA24" i="40"/>
  <c r="AR22" i="40"/>
  <c r="AR24" i="40" s="1"/>
  <c r="AS19" i="40"/>
  <c r="AS21" i="40" s="1"/>
  <c r="AB21" i="40"/>
  <c r="AT176" i="40"/>
  <c r="AT26" i="40"/>
  <c r="AF152" i="40"/>
  <c r="AO150" i="40"/>
  <c r="AO152" i="40" s="1"/>
  <c r="AP74" i="40"/>
  <c r="AN170" i="40"/>
  <c r="AU56" i="40"/>
  <c r="AU170" i="40" s="1"/>
  <c r="Z123" i="40"/>
  <c r="AF118" i="40"/>
  <c r="AS54" i="40"/>
  <c r="AP52" i="40"/>
  <c r="AA169" i="40"/>
  <c r="AA39" i="40"/>
  <c r="AR34" i="40"/>
  <c r="AA21" i="40"/>
  <c r="AR19" i="40"/>
  <c r="AR21" i="40" s="1"/>
  <c r="V158" i="40"/>
  <c r="AB153" i="40"/>
  <c r="AA153" i="40"/>
  <c r="Z153" i="40"/>
  <c r="Z168" i="40" s="1"/>
  <c r="AP153" i="40"/>
  <c r="AP158" i="40" s="1"/>
  <c r="AF160" i="40"/>
  <c r="AO160" i="40" s="1"/>
  <c r="Z33" i="40"/>
  <c r="AF27" i="40"/>
  <c r="V173" i="40"/>
  <c r="Z14" i="40"/>
  <c r="AA14" i="40"/>
  <c r="AP14" i="40"/>
  <c r="AP173" i="40" s="1"/>
  <c r="AB14" i="40"/>
  <c r="AB136" i="40"/>
  <c r="AA136" i="40"/>
  <c r="V142" i="40"/>
  <c r="Z136" i="40"/>
  <c r="AP136" i="40"/>
  <c r="AP142" i="40" s="1"/>
  <c r="AN126" i="40"/>
  <c r="AU124" i="40"/>
  <c r="AU126" i="40" s="1"/>
  <c r="V109" i="40"/>
  <c r="AB108" i="40"/>
  <c r="Z108" i="40"/>
  <c r="AP108" i="40"/>
  <c r="AP109" i="40" s="1"/>
  <c r="AA108" i="40"/>
  <c r="AA176" i="40" s="1"/>
  <c r="AP101" i="40"/>
  <c r="AB74" i="40"/>
  <c r="AS68" i="40"/>
  <c r="AS74" i="40" s="1"/>
  <c r="AM163" i="40"/>
  <c r="AN152" i="40"/>
  <c r="AU150" i="40"/>
  <c r="AU152" i="40" s="1"/>
  <c r="R163" i="40"/>
  <c r="AR150" i="40"/>
  <c r="AR152" i="40" s="1"/>
  <c r="AA152" i="40"/>
  <c r="AF145" i="40"/>
  <c r="AO145" i="40" s="1"/>
  <c r="AR139" i="40"/>
  <c r="AF139" i="40"/>
  <c r="AO139" i="40" s="1"/>
  <c r="AN142" i="40"/>
  <c r="AU136" i="40"/>
  <c r="AU142" i="40" s="1"/>
  <c r="AN135" i="40"/>
  <c r="AU129" i="40"/>
  <c r="AU135" i="40" s="1"/>
  <c r="AN128" i="40"/>
  <c r="AU127" i="40"/>
  <c r="AU128" i="40" s="1"/>
  <c r="V107" i="40"/>
  <c r="AB102" i="40"/>
  <c r="AB168" i="40" s="1"/>
  <c r="AA102" i="40"/>
  <c r="Z102" i="40"/>
  <c r="AP102" i="40"/>
  <c r="AP107" i="40" s="1"/>
  <c r="AF147" i="40"/>
  <c r="AO147" i="40" s="1"/>
  <c r="AF132" i="40"/>
  <c r="AO132" i="40" s="1"/>
  <c r="AN123" i="40"/>
  <c r="AU118" i="40"/>
  <c r="AU123" i="40" s="1"/>
  <c r="AF116" i="40"/>
  <c r="AO116" i="40" s="1"/>
  <c r="AV117" i="40"/>
  <c r="AP81" i="40"/>
  <c r="AV67" i="40"/>
  <c r="AA175" i="40"/>
  <c r="AA54" i="40"/>
  <c r="AR53" i="40"/>
  <c r="AF43" i="40"/>
  <c r="AO43" i="40" s="1"/>
  <c r="Z174" i="40"/>
  <c r="AF31" i="40"/>
  <c r="AF30" i="40"/>
  <c r="AO30" i="40" s="1"/>
  <c r="AA171" i="40"/>
  <c r="AR29" i="40"/>
  <c r="AR171" i="40" s="1"/>
  <c r="AP168" i="40"/>
  <c r="AP33" i="40"/>
  <c r="AS25" i="40"/>
  <c r="AB26" i="40"/>
  <c r="Z24" i="40"/>
  <c r="AF22" i="40"/>
  <c r="AS16" i="40"/>
  <c r="AS18" i="40" s="1"/>
  <c r="AB18" i="40"/>
  <c r="V15" i="40"/>
  <c r="AE166" i="40"/>
  <c r="AN171" i="40"/>
  <c r="AU29" i="40"/>
  <c r="AU171" i="40" s="1"/>
  <c r="AW167" i="40"/>
  <c r="AW15" i="40"/>
  <c r="AV167" i="40"/>
  <c r="AV15" i="40"/>
  <c r="Y166" i="40"/>
  <c r="AP143" i="40"/>
  <c r="AP149" i="40" s="1"/>
  <c r="Z143" i="40"/>
  <c r="V149" i="40"/>
  <c r="AA143" i="40"/>
  <c r="AB143" i="40"/>
  <c r="AN107" i="40"/>
  <c r="AU102" i="40"/>
  <c r="AU107" i="40" s="1"/>
  <c r="AB101" i="40"/>
  <c r="AS98" i="40"/>
  <c r="AS101" i="40" s="1"/>
  <c r="AV88" i="40"/>
  <c r="AF72" i="40"/>
  <c r="AO72" i="40" s="1"/>
  <c r="AF70" i="40"/>
  <c r="AO70" i="40" s="1"/>
  <c r="AF68" i="40"/>
  <c r="Z74" i="40"/>
  <c r="Z60" i="40"/>
  <c r="AF55" i="40"/>
  <c r="AW169" i="40"/>
  <c r="AW39" i="40"/>
  <c r="AT168" i="40"/>
  <c r="AT33" i="40"/>
  <c r="AF146" i="40"/>
  <c r="AO146" i="40" s="1"/>
  <c r="AV149" i="40"/>
  <c r="AF111" i="40"/>
  <c r="AO111" i="40" s="1"/>
  <c r="AB110" i="40"/>
  <c r="V113" i="40"/>
  <c r="Z110" i="40"/>
  <c r="AP110" i="40"/>
  <c r="AP113" i="40" s="1"/>
  <c r="AA110" i="40"/>
  <c r="AF77" i="40"/>
  <c r="AO77" i="40" s="1"/>
  <c r="AN175" i="40"/>
  <c r="AN54" i="40"/>
  <c r="AU53" i="40"/>
  <c r="AF51" i="40"/>
  <c r="AO51" i="40" s="1"/>
  <c r="AF47" i="40"/>
  <c r="AO47" i="40" s="1"/>
  <c r="AA52" i="40"/>
  <c r="AR46" i="40"/>
  <c r="AR52" i="40" s="1"/>
  <c r="AF38" i="40"/>
  <c r="AO38" i="40" s="1"/>
  <c r="Z169" i="40"/>
  <c r="Z39" i="40"/>
  <c r="AF34" i="40"/>
  <c r="V169" i="40"/>
  <c r="AB174" i="40"/>
  <c r="Z21" i="40"/>
  <c r="AF19" i="40"/>
  <c r="AU173" i="40"/>
  <c r="AF141" i="40"/>
  <c r="AO141" i="40" s="1"/>
  <c r="AF122" i="40"/>
  <c r="AO122" i="40" s="1"/>
  <c r="Z117" i="40"/>
  <c r="AF114" i="40"/>
  <c r="AF112" i="40"/>
  <c r="AO112" i="40" s="1"/>
  <c r="AF100" i="40"/>
  <c r="AO100" i="40" s="1"/>
  <c r="AV91" i="40"/>
  <c r="AA74" i="40"/>
  <c r="AN18" i="40"/>
  <c r="V168" i="40"/>
  <c r="AN124" i="39"/>
  <c r="AM122" i="39"/>
  <c r="AF19" i="45" s="1"/>
  <c r="AR76" i="39"/>
  <c r="AR133" i="39" s="1"/>
  <c r="AF76" i="39"/>
  <c r="AO76" i="39" s="1"/>
  <c r="AP24" i="39"/>
  <c r="AB18" i="39"/>
  <c r="AS14" i="39"/>
  <c r="AR46" i="39"/>
  <c r="AR49" i="39" s="1"/>
  <c r="AA49" i="39"/>
  <c r="AP65" i="39"/>
  <c r="AP71" i="39" s="1"/>
  <c r="Z65" i="39"/>
  <c r="V71" i="39"/>
  <c r="AA65" i="39"/>
  <c r="AB65" i="39"/>
  <c r="AN36" i="39"/>
  <c r="AU31" i="39"/>
  <c r="AU36" i="39" s="1"/>
  <c r="AL122" i="39"/>
  <c r="AS113" i="39"/>
  <c r="AB117" i="39"/>
  <c r="V121" i="39"/>
  <c r="AA117" i="39"/>
  <c r="AP117" i="39"/>
  <c r="AP121" i="39" s="1"/>
  <c r="Z117" i="39"/>
  <c r="AR114" i="39"/>
  <c r="AR116" i="39" s="1"/>
  <c r="AA116" i="39"/>
  <c r="AF79" i="39"/>
  <c r="Z85" i="39"/>
  <c r="AV128" i="39"/>
  <c r="AV41" i="39"/>
  <c r="AF115" i="39"/>
  <c r="AO115" i="39" s="1"/>
  <c r="AP134" i="39"/>
  <c r="AP43" i="39"/>
  <c r="AV99" i="39"/>
  <c r="AB85" i="39"/>
  <c r="AF74" i="39"/>
  <c r="AO74" i="39" s="1"/>
  <c r="AV64" i="39"/>
  <c r="AW134" i="39"/>
  <c r="AW43" i="39"/>
  <c r="AP36" i="39"/>
  <c r="AN133" i="39"/>
  <c r="AU18" i="39"/>
  <c r="V126" i="39"/>
  <c r="AQ135" i="39"/>
  <c r="AQ13" i="39"/>
  <c r="AS46" i="39"/>
  <c r="AS49" i="39" s="1"/>
  <c r="AB49" i="39"/>
  <c r="AF91" i="39"/>
  <c r="AO91" i="39" s="1"/>
  <c r="AR85" i="39"/>
  <c r="AS56" i="39"/>
  <c r="AS57" i="39" s="1"/>
  <c r="AB57" i="39"/>
  <c r="AF51" i="39"/>
  <c r="AO51" i="39" s="1"/>
  <c r="AB134" i="39"/>
  <c r="AF39" i="39"/>
  <c r="AO39" i="39" s="1"/>
  <c r="AF34" i="39"/>
  <c r="AO34" i="39" s="1"/>
  <c r="AF29" i="39"/>
  <c r="AO29" i="39" s="1"/>
  <c r="AV126" i="39"/>
  <c r="AF68" i="39"/>
  <c r="AO68" i="39" s="1"/>
  <c r="AF54" i="39"/>
  <c r="AO54" i="39" s="1"/>
  <c r="AF52" i="39"/>
  <c r="AO52" i="39" s="1"/>
  <c r="AF38" i="39"/>
  <c r="AO38" i="39" s="1"/>
  <c r="AS31" i="39"/>
  <c r="AS36" i="39" s="1"/>
  <c r="AB36" i="39"/>
  <c r="AN129" i="39"/>
  <c r="AN30" i="39"/>
  <c r="AU25" i="39"/>
  <c r="AW127" i="39"/>
  <c r="AW24" i="39"/>
  <c r="AV132" i="39"/>
  <c r="AF15" i="39"/>
  <c r="AO15" i="39" s="1"/>
  <c r="AW135" i="39"/>
  <c r="AW13" i="39"/>
  <c r="AS93" i="39"/>
  <c r="AR72" i="39"/>
  <c r="AA78" i="39"/>
  <c r="AA64" i="39"/>
  <c r="AR58" i="39"/>
  <c r="AR64" i="39" s="1"/>
  <c r="Y125" i="39"/>
  <c r="AF33" i="39"/>
  <c r="AO33" i="39" s="1"/>
  <c r="AF28" i="39"/>
  <c r="AO28" i="39" s="1"/>
  <c r="AV18" i="39"/>
  <c r="AF26" i="39"/>
  <c r="AO26" i="39" s="1"/>
  <c r="AS86" i="39"/>
  <c r="AN134" i="39"/>
  <c r="AU42" i="39"/>
  <c r="AN43" i="39"/>
  <c r="AA85" i="39"/>
  <c r="AS134" i="39"/>
  <c r="AS43" i="39"/>
  <c r="AW128" i="39"/>
  <c r="AW41" i="39"/>
  <c r="AW133" i="39"/>
  <c r="AA13" i="39"/>
  <c r="AR12" i="39"/>
  <c r="AV133" i="39"/>
  <c r="AF16" i="39"/>
  <c r="AO16" i="39" s="1"/>
  <c r="AF86" i="39"/>
  <c r="Z78" i="39"/>
  <c r="AF72" i="39"/>
  <c r="AF58" i="39"/>
  <c r="Z64" i="39"/>
  <c r="Y122" i="39"/>
  <c r="R19" i="45" s="1"/>
  <c r="AN113" i="39"/>
  <c r="AU107" i="39"/>
  <c r="AU113" i="39" s="1"/>
  <c r="Z113" i="39"/>
  <c r="AF107" i="39"/>
  <c r="AQ134" i="39"/>
  <c r="AQ43" i="39"/>
  <c r="AQ128" i="39"/>
  <c r="AQ41" i="39"/>
  <c r="AN71" i="39"/>
  <c r="AU65" i="39"/>
  <c r="AU71" i="39" s="1"/>
  <c r="AF114" i="39"/>
  <c r="AR66" i="39"/>
  <c r="AF66" i="39"/>
  <c r="AO66" i="39" s="1"/>
  <c r="AF81" i="39"/>
  <c r="AO81" i="39" s="1"/>
  <c r="AN64" i="39"/>
  <c r="AU58" i="39"/>
  <c r="AU64" i="39" s="1"/>
  <c r="Z44" i="39"/>
  <c r="Z135" i="39" s="1"/>
  <c r="V45" i="39"/>
  <c r="AA44" i="39"/>
  <c r="AA135" i="39" s="1"/>
  <c r="AP44" i="39"/>
  <c r="AP45" i="39" s="1"/>
  <c r="AB44" i="39"/>
  <c r="AA36" i="39"/>
  <c r="AR31" i="39"/>
  <c r="AR36" i="39" s="1"/>
  <c r="AV129" i="39"/>
  <c r="AV30" i="39"/>
  <c r="AB133" i="39"/>
  <c r="AS22" i="39"/>
  <c r="AS133" i="39" s="1"/>
  <c r="AF19" i="39"/>
  <c r="Z24" i="39"/>
  <c r="AN132" i="39"/>
  <c r="AQ18" i="39"/>
  <c r="AQ126" i="39"/>
  <c r="AB135" i="39"/>
  <c r="AS12" i="39"/>
  <c r="AB13" i="39"/>
  <c r="AF46" i="39"/>
  <c r="Z49" i="39"/>
  <c r="AF27" i="39"/>
  <c r="AO27" i="39" s="1"/>
  <c r="AP133" i="39"/>
  <c r="AV135" i="39"/>
  <c r="AB78" i="39"/>
  <c r="AS72" i="39"/>
  <c r="AS78" i="39" s="1"/>
  <c r="AF56" i="39"/>
  <c r="Z57" i="39"/>
  <c r="AN128" i="39"/>
  <c r="AN125" i="39" s="1"/>
  <c r="AN41" i="39"/>
  <c r="AU37" i="39"/>
  <c r="AP30" i="39"/>
  <c r="AF25" i="39"/>
  <c r="Z30" i="39"/>
  <c r="AA126" i="39"/>
  <c r="AR14" i="39"/>
  <c r="AA18" i="39"/>
  <c r="AT135" i="39"/>
  <c r="AT13" i="39"/>
  <c r="AF69" i="39"/>
  <c r="AO69" i="39" s="1"/>
  <c r="AF40" i="39"/>
  <c r="AO40" i="39" s="1"/>
  <c r="AF31" i="39"/>
  <c r="Z36" i="39"/>
  <c r="AW126" i="39"/>
  <c r="AW18" i="39"/>
  <c r="Z13" i="39"/>
  <c r="AF12" i="39"/>
  <c r="AF93" i="39"/>
  <c r="AF84" i="39"/>
  <c r="AO84" i="39" s="1"/>
  <c r="AB64" i="39"/>
  <c r="AS58" i="39"/>
  <c r="AS64" i="39" s="1"/>
  <c r="AT24" i="39"/>
  <c r="AT122" i="39" s="1"/>
  <c r="AM19" i="45" s="1"/>
  <c r="AN121" i="39"/>
  <c r="AU117" i="39"/>
  <c r="AU121" i="39" s="1"/>
  <c r="AN116" i="39"/>
  <c r="AU114" i="39"/>
  <c r="AU116" i="39" s="1"/>
  <c r="V123" i="39"/>
  <c r="AV85" i="39"/>
  <c r="AU93" i="39"/>
  <c r="AU99" i="39" s="1"/>
  <c r="AN99" i="39"/>
  <c r="AP85" i="39"/>
  <c r="AU135" i="39"/>
  <c r="AU13" i="39"/>
  <c r="AN127" i="39"/>
  <c r="AU19" i="39"/>
  <c r="AN24" i="39"/>
  <c r="AP18" i="39"/>
  <c r="AQ127" i="39"/>
  <c r="AQ24" i="39"/>
  <c r="AS30" i="39"/>
  <c r="AF118" i="39"/>
  <c r="AO118" i="39" s="1"/>
  <c r="AV134" i="39"/>
  <c r="AV43" i="39"/>
  <c r="AB100" i="39"/>
  <c r="AA100" i="39"/>
  <c r="V106" i="39"/>
  <c r="AP100" i="39"/>
  <c r="AP106" i="39" s="1"/>
  <c r="Z100" i="39"/>
  <c r="Y123" i="39"/>
  <c r="Z94" i="39"/>
  <c r="AP94" i="39"/>
  <c r="AP99" i="39" s="1"/>
  <c r="AB94" i="39"/>
  <c r="AS94" i="39" s="1"/>
  <c r="AA94" i="39"/>
  <c r="AR94" i="39" s="1"/>
  <c r="AU106" i="39"/>
  <c r="AN78" i="39"/>
  <c r="AU72" i="39"/>
  <c r="AU78" i="39" s="1"/>
  <c r="AN49" i="39"/>
  <c r="AU46" i="39"/>
  <c r="AU49" i="39" s="1"/>
  <c r="AL123" i="39"/>
  <c r="AB113" i="39"/>
  <c r="AQ113" i="39"/>
  <c r="AF102" i="39"/>
  <c r="AO102" i="39" s="1"/>
  <c r="AF110" i="39"/>
  <c r="AO110" i="39" s="1"/>
  <c r="AN92" i="39"/>
  <c r="AU86" i="39"/>
  <c r="AU92" i="39" s="1"/>
  <c r="AB116" i="39"/>
  <c r="AS114" i="39"/>
  <c r="AS116" i="39" s="1"/>
  <c r="AN85" i="39"/>
  <c r="AU79" i="39"/>
  <c r="AU85" i="39" s="1"/>
  <c r="AV78" i="39"/>
  <c r="AM123" i="39"/>
  <c r="AV71" i="39"/>
  <c r="Z134" i="39"/>
  <c r="AF42" i="39"/>
  <c r="Z43" i="39"/>
  <c r="V128" i="39"/>
  <c r="Z37" i="39"/>
  <c r="AP37" i="39"/>
  <c r="V41" i="39"/>
  <c r="AB37" i="39"/>
  <c r="AA37" i="39"/>
  <c r="AQ129" i="39"/>
  <c r="AQ30" i="39"/>
  <c r="AB132" i="39"/>
  <c r="AS17" i="39"/>
  <c r="AS132" i="39" s="1"/>
  <c r="V135" i="39"/>
  <c r="AR43" i="39"/>
  <c r="AR30" i="39"/>
  <c r="Z133" i="39"/>
  <c r="AF22" i="39"/>
  <c r="AP87" i="39"/>
  <c r="Z87" i="39"/>
  <c r="AA87" i="39"/>
  <c r="AB87" i="39"/>
  <c r="AS87" i="39" s="1"/>
  <c r="AA57" i="39"/>
  <c r="AR56" i="39"/>
  <c r="AR57" i="39" s="1"/>
  <c r="V129" i="39"/>
  <c r="AA132" i="39"/>
  <c r="AR17" i="39"/>
  <c r="AR132" i="39" s="1"/>
  <c r="AT126" i="39"/>
  <c r="AT18" i="39"/>
  <c r="AP135" i="39"/>
  <c r="AP13" i="39"/>
  <c r="Z132" i="39"/>
  <c r="AF17" i="39"/>
  <c r="AF82" i="39"/>
  <c r="AO82" i="39" s="1"/>
  <c r="AF75" i="39"/>
  <c r="AO75" i="39" s="1"/>
  <c r="Z50" i="39"/>
  <c r="V55" i="39"/>
  <c r="AA50" i="39"/>
  <c r="AA127" i="39" s="1"/>
  <c r="AP50" i="39"/>
  <c r="AP55" i="39" s="1"/>
  <c r="AB50" i="39"/>
  <c r="AA24" i="39"/>
  <c r="AR19" i="39"/>
  <c r="Z18" i="39"/>
  <c r="AF14" i="39"/>
  <c r="AF105" i="39"/>
  <c r="AO105" i="39" s="1"/>
  <c r="AR93" i="39"/>
  <c r="AP78" i="39"/>
  <c r="AP64" i="39"/>
  <c r="AW129" i="39"/>
  <c r="AW30" i="39"/>
  <c r="AV127" i="39"/>
  <c r="AV24" i="39"/>
  <c r="AB30" i="39"/>
  <c r="AA133" i="39"/>
  <c r="AF21" i="39"/>
  <c r="AO21" i="39" s="1"/>
  <c r="Z126" i="39" l="1"/>
  <c r="AW122" i="39"/>
  <c r="AP19" i="45" s="1"/>
  <c r="AA99" i="39"/>
  <c r="AT125" i="39"/>
  <c r="AV122" i="39"/>
  <c r="AS175" i="40"/>
  <c r="AQ141" i="41"/>
  <c r="AJ21" i="45" s="1"/>
  <c r="AB124" i="41"/>
  <c r="AB202" i="42"/>
  <c r="AF36" i="42"/>
  <c r="AO36" i="42" s="1"/>
  <c r="AV198" i="42"/>
  <c r="AF160" i="42"/>
  <c r="V142" i="41"/>
  <c r="K21" i="45"/>
  <c r="AN196" i="42"/>
  <c r="AE22" i="45"/>
  <c r="AB126" i="39"/>
  <c r="AR78" i="39"/>
  <c r="V164" i="40"/>
  <c r="K20" i="45"/>
  <c r="AP169" i="40"/>
  <c r="AN142" i="41"/>
  <c r="AF21" i="45"/>
  <c r="AB199" i="42"/>
  <c r="AB198" i="42" s="1"/>
  <c r="V195" i="42"/>
  <c r="AN165" i="40"/>
  <c r="AP129" i="39"/>
  <c r="AQ122" i="39"/>
  <c r="AJ19" i="45" s="1"/>
  <c r="AS174" i="40"/>
  <c r="AT163" i="40"/>
  <c r="AM20" i="45" s="1"/>
  <c r="V166" i="40"/>
  <c r="AW141" i="41"/>
  <c r="AP21" i="45" s="1"/>
  <c r="AS176" i="42"/>
  <c r="AS181" i="42" s="1"/>
  <c r="AR201" i="42"/>
  <c r="AB181" i="42"/>
  <c r="AQ195" i="42"/>
  <c r="AJ22" i="45" s="1"/>
  <c r="AW195" i="42"/>
  <c r="AP22" i="45" s="1"/>
  <c r="V196" i="42"/>
  <c r="K22" i="45"/>
  <c r="AN123" i="39"/>
  <c r="AE19" i="45"/>
  <c r="AP127" i="39"/>
  <c r="AN164" i="40"/>
  <c r="AF20" i="45"/>
  <c r="AN144" i="41"/>
  <c r="Z88" i="41"/>
  <c r="AS124" i="41"/>
  <c r="AV141" i="41"/>
  <c r="AO21" i="45" s="1"/>
  <c r="AV195" i="42"/>
  <c r="AS52" i="42"/>
  <c r="AF175" i="42"/>
  <c r="AT195" i="42"/>
  <c r="AM22" i="45" s="1"/>
  <c r="Z165" i="40"/>
  <c r="AF208" i="42"/>
  <c r="AO45" i="42"/>
  <c r="AF46" i="42"/>
  <c r="AB142" i="42"/>
  <c r="AS136" i="42"/>
  <c r="AS142" i="42" s="1"/>
  <c r="Z110" i="42"/>
  <c r="AF104" i="42"/>
  <c r="AF135" i="42"/>
  <c r="AO133" i="42"/>
  <c r="AO135" i="42" s="1"/>
  <c r="AA198" i="42"/>
  <c r="AF194" i="42"/>
  <c r="AO188" i="42"/>
  <c r="AO194" i="42" s="1"/>
  <c r="AO78" i="42"/>
  <c r="AO84" i="42" s="1"/>
  <c r="AF84" i="42"/>
  <c r="AP199" i="42"/>
  <c r="AF113" i="42"/>
  <c r="AO111" i="42"/>
  <c r="AO113" i="42" s="1"/>
  <c r="AO182" i="42"/>
  <c r="AO187" i="42" s="1"/>
  <c r="AF187" i="42"/>
  <c r="AO75" i="42"/>
  <c r="AO35" i="42"/>
  <c r="AO38" i="42" s="1"/>
  <c r="AF38" i="42"/>
  <c r="Z97" i="42"/>
  <c r="AF95" i="42"/>
  <c r="AO94" i="42"/>
  <c r="AF63" i="42"/>
  <c r="AF153" i="42"/>
  <c r="AO151" i="42"/>
  <c r="AO153" i="42" s="1"/>
  <c r="AR124" i="42"/>
  <c r="AR129" i="42" s="1"/>
  <c r="AA129" i="42"/>
  <c r="AR120" i="42"/>
  <c r="AR123" i="42" s="1"/>
  <c r="AA123" i="42"/>
  <c r="AF136" i="42"/>
  <c r="Z142" i="42"/>
  <c r="AR52" i="42"/>
  <c r="AP202" i="42"/>
  <c r="AN198" i="42"/>
  <c r="AF75" i="42"/>
  <c r="AA34" i="42"/>
  <c r="AR31" i="42"/>
  <c r="AR34" i="42" s="1"/>
  <c r="AF31" i="42"/>
  <c r="Z34" i="42"/>
  <c r="AF205" i="42"/>
  <c r="AO17" i="42"/>
  <c r="AO205" i="42" s="1"/>
  <c r="Z199" i="42"/>
  <c r="AR36" i="42"/>
  <c r="AR38" i="42" s="1"/>
  <c r="AA38" i="42"/>
  <c r="AR143" i="42"/>
  <c r="AR145" i="42" s="1"/>
  <c r="AA145" i="42"/>
  <c r="AF159" i="42"/>
  <c r="AO154" i="42"/>
  <c r="AO159" i="42" s="1"/>
  <c r="AS18" i="42"/>
  <c r="AF58" i="42"/>
  <c r="AO53" i="42"/>
  <c r="AO58" i="42" s="1"/>
  <c r="AR95" i="42"/>
  <c r="AR97" i="42" s="1"/>
  <c r="AA97" i="42"/>
  <c r="AF94" i="42"/>
  <c r="AR202" i="42"/>
  <c r="AR63" i="42"/>
  <c r="AU200" i="42"/>
  <c r="AB129" i="42"/>
  <c r="AS124" i="42"/>
  <c r="Z123" i="42"/>
  <c r="AF120" i="42"/>
  <c r="AP200" i="42"/>
  <c r="AU199" i="42"/>
  <c r="AU18" i="42"/>
  <c r="AF206" i="42"/>
  <c r="AS42" i="42"/>
  <c r="AS44" i="42" s="1"/>
  <c r="AB44" i="42"/>
  <c r="AF168" i="42"/>
  <c r="AO163" i="42"/>
  <c r="AO168" i="42" s="1"/>
  <c r="AO12" i="42"/>
  <c r="AF18" i="42"/>
  <c r="AF77" i="42"/>
  <c r="AO76" i="42"/>
  <c r="AF207" i="42"/>
  <c r="AB145" i="42"/>
  <c r="AS143" i="42"/>
  <c r="AS145" i="42" s="1"/>
  <c r="AW198" i="42"/>
  <c r="AU197" i="42" s="1"/>
  <c r="Z103" i="42"/>
  <c r="AF98" i="42"/>
  <c r="AB97" i="42"/>
  <c r="AS95" i="42"/>
  <c r="AS97" i="42" s="1"/>
  <c r="AO47" i="42"/>
  <c r="AF52" i="42"/>
  <c r="AO63" i="42"/>
  <c r="AF119" i="42"/>
  <c r="AO114" i="42"/>
  <c r="AO119" i="42" s="1"/>
  <c r="AB123" i="42"/>
  <c r="AS120" i="42"/>
  <c r="AS123" i="42" s="1"/>
  <c r="AO23" i="42"/>
  <c r="AO26" i="42" s="1"/>
  <c r="AF26" i="42"/>
  <c r="AR208" i="42"/>
  <c r="AR46" i="42"/>
  <c r="AR104" i="42"/>
  <c r="AR110" i="42" s="1"/>
  <c r="AA110" i="42"/>
  <c r="AF150" i="42"/>
  <c r="AO146" i="42"/>
  <c r="AO150" i="42" s="1"/>
  <c r="AF68" i="42"/>
  <c r="AO64" i="42"/>
  <c r="AO68" i="42" s="1"/>
  <c r="AR207" i="42"/>
  <c r="AR77" i="42"/>
  <c r="Z145" i="42"/>
  <c r="AF143" i="42"/>
  <c r="AO175" i="42"/>
  <c r="AR98" i="42"/>
  <c r="AR103" i="42" s="1"/>
  <c r="AA103" i="42"/>
  <c r="Z200" i="42"/>
  <c r="AS208" i="42"/>
  <c r="AS46" i="42"/>
  <c r="AO39" i="42"/>
  <c r="AO41" i="42" s="1"/>
  <c r="AF41" i="42"/>
  <c r="AU202" i="42"/>
  <c r="AU63" i="42"/>
  <c r="AR136" i="42"/>
  <c r="AR142" i="42" s="1"/>
  <c r="AA142" i="42"/>
  <c r="AO19" i="42"/>
  <c r="AO22" i="42" s="1"/>
  <c r="AF22" i="42"/>
  <c r="AB110" i="42"/>
  <c r="AS104" i="42"/>
  <c r="AS110" i="42" s="1"/>
  <c r="V198" i="42"/>
  <c r="Z197" i="42" s="1"/>
  <c r="AO206" i="42"/>
  <c r="AS31" i="42"/>
  <c r="AS34" i="42" s="1"/>
  <c r="AB34" i="42"/>
  <c r="AA44" i="42"/>
  <c r="AR42" i="42"/>
  <c r="AR44" i="42" s="1"/>
  <c r="AF42" i="42"/>
  <c r="Z44" i="42"/>
  <c r="AF201" i="42"/>
  <c r="AO14" i="42"/>
  <c r="AS36" i="42"/>
  <c r="AS38" i="42" s="1"/>
  <c r="AB38" i="42"/>
  <c r="AR18" i="42"/>
  <c r="AF88" i="42"/>
  <c r="AO85" i="42"/>
  <c r="AO88" i="42" s="1"/>
  <c r="AB103" i="42"/>
  <c r="AS98" i="42"/>
  <c r="AT198" i="42"/>
  <c r="AP195" i="42"/>
  <c r="AI22" i="45" s="1"/>
  <c r="Z129" i="42"/>
  <c r="AF124" i="42"/>
  <c r="Z202" i="42"/>
  <c r="AQ198" i="42"/>
  <c r="AU207" i="42"/>
  <c r="AU77" i="42"/>
  <c r="AO27" i="42"/>
  <c r="AO30" i="42" s="1"/>
  <c r="AF30" i="42"/>
  <c r="AF181" i="42"/>
  <c r="AO176" i="42"/>
  <c r="AO181" i="42" s="1"/>
  <c r="AN195" i="42"/>
  <c r="AG22" i="45" s="1"/>
  <c r="AU142" i="41"/>
  <c r="Z109" i="41"/>
  <c r="AF103" i="41"/>
  <c r="AA128" i="41"/>
  <c r="AR125" i="41"/>
  <c r="AR128" i="41" s="1"/>
  <c r="AN141" i="41"/>
  <c r="AG21" i="45" s="1"/>
  <c r="AA152" i="41"/>
  <c r="AR19" i="41"/>
  <c r="AR152" i="41" s="1"/>
  <c r="AB52" i="41"/>
  <c r="AS46" i="41"/>
  <c r="AS52" i="41" s="1"/>
  <c r="AF154" i="41"/>
  <c r="AF96" i="41"/>
  <c r="AO95" i="41"/>
  <c r="AB146" i="41"/>
  <c r="AS17" i="41"/>
  <c r="AB21" i="41"/>
  <c r="V144" i="41"/>
  <c r="Z143" i="41" s="1"/>
  <c r="AB94" i="41"/>
  <c r="AS89" i="41"/>
  <c r="AS94" i="41" s="1"/>
  <c r="AU153" i="41"/>
  <c r="AU29" i="41"/>
  <c r="AR154" i="41"/>
  <c r="AR96" i="41"/>
  <c r="AB133" i="41"/>
  <c r="AS129" i="41"/>
  <c r="AS133" i="41" s="1"/>
  <c r="AA153" i="41"/>
  <c r="AR28" i="41"/>
  <c r="AA29" i="41"/>
  <c r="AS30" i="41"/>
  <c r="AS32" i="41" s="1"/>
  <c r="AB32" i="41"/>
  <c r="AN143" i="41"/>
  <c r="Z151" i="41"/>
  <c r="AF15" i="41"/>
  <c r="AS69" i="41"/>
  <c r="AS74" i="41" s="1"/>
  <c r="AB74" i="41"/>
  <c r="AA148" i="41"/>
  <c r="AR33" i="41"/>
  <c r="AA38" i="41"/>
  <c r="AW144" i="41"/>
  <c r="AA74" i="41"/>
  <c r="AS154" i="41"/>
  <c r="AS96" i="41"/>
  <c r="Z140" i="41"/>
  <c r="AF134" i="41"/>
  <c r="AR103" i="41"/>
  <c r="AR109" i="41" s="1"/>
  <c r="AA109" i="41"/>
  <c r="AS125" i="41"/>
  <c r="AS128" i="41" s="1"/>
  <c r="AB128" i="41"/>
  <c r="Z152" i="41"/>
  <c r="AF19" i="41"/>
  <c r="AF102" i="41"/>
  <c r="AO100" i="41"/>
  <c r="AO102" i="41" s="1"/>
  <c r="AP145" i="41"/>
  <c r="AP16" i="41"/>
  <c r="Z145" i="41"/>
  <c r="AF12" i="41"/>
  <c r="Z16" i="41"/>
  <c r="AO39" i="41"/>
  <c r="AR89" i="41"/>
  <c r="AR94" i="41" s="1"/>
  <c r="AA94" i="41"/>
  <c r="AA133" i="41"/>
  <c r="AR129" i="41"/>
  <c r="AR133" i="41" s="1"/>
  <c r="AF30" i="41"/>
  <c r="Z32" i="41"/>
  <c r="AB151" i="41"/>
  <c r="AS15" i="41"/>
  <c r="AS151" i="41" s="1"/>
  <c r="AP148" i="41"/>
  <c r="AP38" i="41"/>
  <c r="AP141" i="41" s="1"/>
  <c r="AI21" i="45" s="1"/>
  <c r="AO68" i="41"/>
  <c r="AO74" i="41" s="1"/>
  <c r="AA140" i="41"/>
  <c r="AR134" i="41"/>
  <c r="AR140" i="41" s="1"/>
  <c r="V141" i="41"/>
  <c r="AU145" i="41"/>
  <c r="AU16" i="41"/>
  <c r="AO65" i="41"/>
  <c r="AO67" i="41" s="1"/>
  <c r="AF67" i="41"/>
  <c r="AA124" i="41"/>
  <c r="Z146" i="41"/>
  <c r="AF17" i="41"/>
  <c r="Z21" i="41"/>
  <c r="AA145" i="41"/>
  <c r="AR12" i="41"/>
  <c r="AA16" i="41"/>
  <c r="AR22" i="41"/>
  <c r="AR27" i="41" s="1"/>
  <c r="AA27" i="41"/>
  <c r="AF22" i="41"/>
  <c r="Z27" i="41"/>
  <c r="AS87" i="41"/>
  <c r="AS88" i="41" s="1"/>
  <c r="AB88" i="41"/>
  <c r="AR53" i="41"/>
  <c r="AR60" i="41" s="1"/>
  <c r="AA60" i="41"/>
  <c r="AB60" i="41"/>
  <c r="AS53" i="41"/>
  <c r="AS60" i="41" s="1"/>
  <c r="AF118" i="41"/>
  <c r="AO118" i="41" s="1"/>
  <c r="AP153" i="41"/>
  <c r="AP29" i="41"/>
  <c r="Z153" i="41"/>
  <c r="AF28" i="41"/>
  <c r="Z29" i="41"/>
  <c r="AR30" i="41"/>
  <c r="AR32" i="41" s="1"/>
  <c r="AA32" i="41"/>
  <c r="AF81" i="41"/>
  <c r="AO75" i="41"/>
  <c r="AO81" i="41" s="1"/>
  <c r="AA151" i="41"/>
  <c r="AR15" i="41"/>
  <c r="AR151" i="41" s="1"/>
  <c r="AF69" i="41"/>
  <c r="AO69" i="41" s="1"/>
  <c r="Z74" i="41"/>
  <c r="AB148" i="41"/>
  <c r="AB38" i="41"/>
  <c r="AS33" i="41"/>
  <c r="AR74" i="41"/>
  <c r="AQ144" i="41"/>
  <c r="AF40" i="41"/>
  <c r="AO40" i="41" s="1"/>
  <c r="AB109" i="41"/>
  <c r="AS103" i="41"/>
  <c r="AS109" i="41" s="1"/>
  <c r="AS45" i="41"/>
  <c r="AF124" i="41"/>
  <c r="AO117" i="41"/>
  <c r="AF116" i="41"/>
  <c r="AO110" i="41"/>
  <c r="AO116" i="41" s="1"/>
  <c r="Z128" i="41"/>
  <c r="AF125" i="41"/>
  <c r="AU146" i="41"/>
  <c r="AU21" i="41"/>
  <c r="AR46" i="41"/>
  <c r="AR52" i="41" s="1"/>
  <c r="AA52" i="41"/>
  <c r="AF88" i="41"/>
  <c r="AO86" i="41"/>
  <c r="AO88" i="41" s="1"/>
  <c r="AP146" i="41"/>
  <c r="AP21" i="41"/>
  <c r="AS22" i="41"/>
  <c r="AS27" i="41" s="1"/>
  <c r="AB27" i="41"/>
  <c r="AB152" i="41"/>
  <c r="AS19" i="41"/>
  <c r="AS152" i="41" s="1"/>
  <c r="AA45" i="41"/>
  <c r="Z52" i="41"/>
  <c r="AF46" i="41"/>
  <c r="AR124" i="41"/>
  <c r="AA146" i="41"/>
  <c r="AR17" i="41"/>
  <c r="AA21" i="41"/>
  <c r="AT144" i="41"/>
  <c r="AB145" i="41"/>
  <c r="AS12" i="41"/>
  <c r="AB16" i="41"/>
  <c r="AF89" i="41"/>
  <c r="Z94" i="41"/>
  <c r="Z60" i="41"/>
  <c r="AF53" i="41"/>
  <c r="AF129" i="41"/>
  <c r="Z133" i="41"/>
  <c r="AF85" i="41"/>
  <c r="AO82" i="41"/>
  <c r="AO85" i="41" s="1"/>
  <c r="AB153" i="41"/>
  <c r="AS28" i="41"/>
  <c r="AB29" i="41"/>
  <c r="AU148" i="41"/>
  <c r="AU38" i="41"/>
  <c r="AP151" i="41"/>
  <c r="AF63" i="41"/>
  <c r="AO61" i="41"/>
  <c r="AO63" i="41" s="1"/>
  <c r="Z148" i="41"/>
  <c r="Z38" i="41"/>
  <c r="AF33" i="41"/>
  <c r="AA88" i="41"/>
  <c r="AB140" i="41"/>
  <c r="AS134" i="41"/>
  <c r="AS140" i="41" s="1"/>
  <c r="AV144" i="41"/>
  <c r="AO97" i="41"/>
  <c r="AB45" i="41"/>
  <c r="Z124" i="41"/>
  <c r="AF98" i="41"/>
  <c r="AO98" i="41" s="1"/>
  <c r="AU154" i="41"/>
  <c r="AU96" i="41"/>
  <c r="AA107" i="40"/>
  <c r="AR102" i="40"/>
  <c r="AR107" i="40" s="1"/>
  <c r="AR26" i="40"/>
  <c r="AV166" i="40"/>
  <c r="AS26" i="40"/>
  <c r="AB107" i="40"/>
  <c r="AS102" i="40"/>
  <c r="AO46" i="40"/>
  <c r="AO52" i="40" s="1"/>
  <c r="AF52" i="40"/>
  <c r="AP167" i="40"/>
  <c r="AA168" i="40"/>
  <c r="AA170" i="40"/>
  <c r="AR56" i="40"/>
  <c r="AA60" i="40"/>
  <c r="AF124" i="40"/>
  <c r="Z126" i="40"/>
  <c r="AB162" i="40"/>
  <c r="AS159" i="40"/>
  <c r="AS162" i="40" s="1"/>
  <c r="AU167" i="40"/>
  <c r="AU15" i="40"/>
  <c r="AO25" i="40"/>
  <c r="AF26" i="40"/>
  <c r="AF88" i="40"/>
  <c r="AO82" i="40"/>
  <c r="AO88" i="40" s="1"/>
  <c r="AS13" i="40"/>
  <c r="AB15" i="40"/>
  <c r="AB167" i="40"/>
  <c r="AO12" i="40"/>
  <c r="AF174" i="40"/>
  <c r="AO31" i="40"/>
  <c r="AO174" i="40" s="1"/>
  <c r="AB109" i="40"/>
  <c r="AS108" i="40"/>
  <c r="AS109" i="40" s="1"/>
  <c r="AB142" i="40"/>
  <c r="AS136" i="40"/>
  <c r="AS142" i="40" s="1"/>
  <c r="Z173" i="40"/>
  <c r="AF14" i="40"/>
  <c r="AR153" i="40"/>
  <c r="AR158" i="40" s="1"/>
  <c r="AA158" i="40"/>
  <c r="AO40" i="40"/>
  <c r="AO45" i="40" s="1"/>
  <c r="AF45" i="40"/>
  <c r="AF175" i="40"/>
  <c r="AO53" i="40"/>
  <c r="AF54" i="40"/>
  <c r="Z170" i="40"/>
  <c r="AF56" i="40"/>
  <c r="AU109" i="40"/>
  <c r="AU176" i="40"/>
  <c r="AF159" i="40"/>
  <c r="Z162" i="40"/>
  <c r="AR13" i="40"/>
  <c r="AA167" i="40"/>
  <c r="AA15" i="40"/>
  <c r="AF101" i="40"/>
  <c r="AO98" i="40"/>
  <c r="AO101" i="40" s="1"/>
  <c r="Z15" i="40"/>
  <c r="Z113" i="40"/>
  <c r="AF110" i="40"/>
  <c r="AF143" i="40"/>
  <c r="Z149" i="40"/>
  <c r="AB158" i="40"/>
  <c r="AS153" i="40"/>
  <c r="AS158" i="40" s="1"/>
  <c r="AO19" i="40"/>
  <c r="AO21" i="40" s="1"/>
  <c r="AF21" i="40"/>
  <c r="AO68" i="40"/>
  <c r="AO74" i="40" s="1"/>
  <c r="AF74" i="40"/>
  <c r="AB149" i="40"/>
  <c r="AS143" i="40"/>
  <c r="AS149" i="40" s="1"/>
  <c r="AO22" i="40"/>
  <c r="AO24" i="40" s="1"/>
  <c r="AF24" i="40"/>
  <c r="AB176" i="40"/>
  <c r="AO27" i="40"/>
  <c r="AF33" i="40"/>
  <c r="AP176" i="40"/>
  <c r="AS39" i="40"/>
  <c r="AB170" i="40"/>
  <c r="AS56" i="40"/>
  <c r="AB60" i="40"/>
  <c r="AR124" i="40"/>
  <c r="AR126" i="40" s="1"/>
  <c r="AA126" i="40"/>
  <c r="AR159" i="40"/>
  <c r="AR162" i="40" s="1"/>
  <c r="AA162" i="40"/>
  <c r="V163" i="40"/>
  <c r="AN166" i="40"/>
  <c r="AF13" i="40"/>
  <c r="AO13" i="40" s="1"/>
  <c r="Z167" i="40"/>
  <c r="AO135" i="40"/>
  <c r="AF81" i="40"/>
  <c r="AO75" i="40"/>
  <c r="AO81" i="40" s="1"/>
  <c r="AN163" i="40"/>
  <c r="AG20" i="45" s="1"/>
  <c r="AF117" i="40"/>
  <c r="AO114" i="40"/>
  <c r="AO117" i="40" s="1"/>
  <c r="AR108" i="40"/>
  <c r="AR109" i="40" s="1"/>
  <c r="AA109" i="40"/>
  <c r="Z142" i="40"/>
  <c r="AF136" i="40"/>
  <c r="AB173" i="40"/>
  <c r="AS14" i="40"/>
  <c r="AS173" i="40" s="1"/>
  <c r="AR39" i="40"/>
  <c r="AF169" i="40"/>
  <c r="AO34" i="40"/>
  <c r="AF39" i="40"/>
  <c r="AU175" i="40"/>
  <c r="AU54" i="40"/>
  <c r="AR110" i="40"/>
  <c r="AR113" i="40" s="1"/>
  <c r="AA113" i="40"/>
  <c r="AB113" i="40"/>
  <c r="AS110" i="40"/>
  <c r="AS113" i="40" s="1"/>
  <c r="AF60" i="40"/>
  <c r="AO55" i="40"/>
  <c r="AR143" i="40"/>
  <c r="AR149" i="40" s="1"/>
  <c r="AA149" i="40"/>
  <c r="AW166" i="40"/>
  <c r="AR175" i="40"/>
  <c r="AR54" i="40"/>
  <c r="Z107" i="40"/>
  <c r="AF102" i="40"/>
  <c r="Z109" i="40"/>
  <c r="AF108" i="40"/>
  <c r="AF176" i="40" s="1"/>
  <c r="AR136" i="40"/>
  <c r="AR142" i="40" s="1"/>
  <c r="AA142" i="40"/>
  <c r="AA173" i="40"/>
  <c r="AR14" i="40"/>
  <c r="AR173" i="40" s="1"/>
  <c r="Z158" i="40"/>
  <c r="AF153" i="40"/>
  <c r="AF123" i="40"/>
  <c r="AO118" i="40"/>
  <c r="AO123" i="40" s="1"/>
  <c r="AO92" i="40"/>
  <c r="AO97" i="40" s="1"/>
  <c r="AF97" i="40"/>
  <c r="AT166" i="40"/>
  <c r="AU60" i="40"/>
  <c r="AF128" i="40"/>
  <c r="AO127" i="40"/>
  <c r="AO128" i="40" s="1"/>
  <c r="AR168" i="40"/>
  <c r="AR33" i="40"/>
  <c r="AF171" i="40"/>
  <c r="AO29" i="40"/>
  <c r="AO171" i="40" s="1"/>
  <c r="AP170" i="40"/>
  <c r="AP60" i="40"/>
  <c r="AB126" i="40"/>
  <c r="AS124" i="40"/>
  <c r="AS126" i="40" s="1"/>
  <c r="AP163" i="40"/>
  <c r="AI20" i="45" s="1"/>
  <c r="AV163" i="40"/>
  <c r="AU168" i="40"/>
  <c r="AU33" i="40"/>
  <c r="AU169" i="40"/>
  <c r="AU39" i="40"/>
  <c r="Z176" i="40"/>
  <c r="AQ166" i="40"/>
  <c r="AF135" i="40"/>
  <c r="AP126" i="39"/>
  <c r="AO86" i="39"/>
  <c r="V125" i="39"/>
  <c r="Z124" i="39" s="1"/>
  <c r="AR99" i="39"/>
  <c r="AF132" i="39"/>
  <c r="AO17" i="39"/>
  <c r="AO132" i="39" s="1"/>
  <c r="AR87" i="39"/>
  <c r="AA92" i="39"/>
  <c r="AR134" i="39"/>
  <c r="AP92" i="39"/>
  <c r="AF94" i="39"/>
  <c r="AO94" i="39" s="1"/>
  <c r="Z99" i="39"/>
  <c r="AO31" i="39"/>
  <c r="AO36" i="39" s="1"/>
  <c r="AF36" i="39"/>
  <c r="AO46" i="39"/>
  <c r="AO49" i="39" s="1"/>
  <c r="AF49" i="39"/>
  <c r="AQ125" i="39"/>
  <c r="AO19" i="39"/>
  <c r="AF24" i="39"/>
  <c r="AS44" i="39"/>
  <c r="AS45" i="39" s="1"/>
  <c r="AB45" i="39"/>
  <c r="AF44" i="39"/>
  <c r="AF135" i="39" s="1"/>
  <c r="Z45" i="39"/>
  <c r="AF64" i="39"/>
  <c r="AO58" i="39"/>
  <c r="AO64" i="39" s="1"/>
  <c r="AU134" i="39"/>
  <c r="AU43" i="39"/>
  <c r="AU122" i="39" s="1"/>
  <c r="AN19" i="45" s="1"/>
  <c r="AS24" i="39"/>
  <c r="AS99" i="39"/>
  <c r="AU129" i="39"/>
  <c r="AU30" i="39"/>
  <c r="AF85" i="39"/>
  <c r="AO79" i="39"/>
  <c r="AO85" i="39" s="1"/>
  <c r="AB71" i="39"/>
  <c r="AS65" i="39"/>
  <c r="AS71" i="39" s="1"/>
  <c r="AF18" i="39"/>
  <c r="AO14" i="39"/>
  <c r="AA55" i="39"/>
  <c r="AR50" i="39"/>
  <c r="AR55" i="39" s="1"/>
  <c r="AB128" i="39"/>
  <c r="AS37" i="39"/>
  <c r="AB41" i="39"/>
  <c r="AS50" i="39"/>
  <c r="AB55" i="39"/>
  <c r="AF50" i="39"/>
  <c r="AF127" i="39" s="1"/>
  <c r="Z55" i="39"/>
  <c r="AF87" i="39"/>
  <c r="AO87" i="39" s="1"/>
  <c r="Z92" i="39"/>
  <c r="AP128" i="39"/>
  <c r="AP41" i="39"/>
  <c r="AP122" i="39" s="1"/>
  <c r="AI19" i="45" s="1"/>
  <c r="AF134" i="39"/>
  <c r="AO42" i="39"/>
  <c r="AF43" i="39"/>
  <c r="AA106" i="39"/>
  <c r="AR100" i="39"/>
  <c r="AR106" i="39" s="1"/>
  <c r="AU127" i="39"/>
  <c r="AU24" i="39"/>
  <c r="AN122" i="39"/>
  <c r="AG19" i="45" s="1"/>
  <c r="AO93" i="39"/>
  <c r="AO25" i="39"/>
  <c r="AF30" i="39"/>
  <c r="AU128" i="39"/>
  <c r="AU41" i="39"/>
  <c r="AO56" i="39"/>
  <c r="AO57" i="39" s="1"/>
  <c r="AF57" i="39"/>
  <c r="Z127" i="39"/>
  <c r="Z125" i="39" s="1"/>
  <c r="AF113" i="39"/>
  <c r="AO107" i="39"/>
  <c r="AO113" i="39" s="1"/>
  <c r="AF78" i="39"/>
  <c r="AO72" i="39"/>
  <c r="AO78" i="39" s="1"/>
  <c r="AB99" i="39"/>
  <c r="AV125" i="39"/>
  <c r="AU126" i="39"/>
  <c r="AR117" i="39"/>
  <c r="AR121" i="39" s="1"/>
  <c r="AA121" i="39"/>
  <c r="AR65" i="39"/>
  <c r="AR71" i="39" s="1"/>
  <c r="AA71" i="39"/>
  <c r="AA129" i="39"/>
  <c r="AF133" i="39"/>
  <c r="AO22" i="39"/>
  <c r="AO133" i="39" s="1"/>
  <c r="AB92" i="39"/>
  <c r="Z121" i="39"/>
  <c r="AF117" i="39"/>
  <c r="AS117" i="39"/>
  <c r="AS121" i="39" s="1"/>
  <c r="AB121" i="39"/>
  <c r="AB122" i="39" s="1"/>
  <c r="U19" i="45" s="1"/>
  <c r="AF65" i="39"/>
  <c r="AF126" i="39" s="1"/>
  <c r="Z71" i="39"/>
  <c r="AS18" i="39"/>
  <c r="AR24" i="39"/>
  <c r="AA128" i="39"/>
  <c r="AA125" i="39" s="1"/>
  <c r="AA41" i="39"/>
  <c r="AR37" i="39"/>
  <c r="Z128" i="39"/>
  <c r="AF37" i="39"/>
  <c r="Z41" i="39"/>
  <c r="AF100" i="39"/>
  <c r="Z106" i="39"/>
  <c r="AB106" i="39"/>
  <c r="AS100" i="39"/>
  <c r="AS106" i="39" s="1"/>
  <c r="AB127" i="39"/>
  <c r="AO12" i="39"/>
  <c r="AF13" i="39"/>
  <c r="AW125" i="39"/>
  <c r="AR18" i="39"/>
  <c r="Z129" i="39"/>
  <c r="AS13" i="39"/>
  <c r="AA45" i="39"/>
  <c r="AR44" i="39"/>
  <c r="AR45" i="39" s="1"/>
  <c r="AF116" i="39"/>
  <c r="AO114" i="39"/>
  <c r="AO116" i="39" s="1"/>
  <c r="AR13" i="39"/>
  <c r="AS92" i="39"/>
  <c r="AB129" i="39"/>
  <c r="V122" i="39"/>
  <c r="AB144" i="41" l="1"/>
  <c r="Z142" i="41"/>
  <c r="O21" i="45"/>
  <c r="AF162" i="42"/>
  <c r="AO160" i="42"/>
  <c r="AO162" i="42" s="1"/>
  <c r="Z164" i="40"/>
  <c r="O20" i="45"/>
  <c r="AP166" i="40"/>
  <c r="AB195" i="42"/>
  <c r="U22" i="45" s="1"/>
  <c r="AR195" i="42"/>
  <c r="AK22" i="45" s="1"/>
  <c r="AU123" i="39"/>
  <c r="AO19" i="45"/>
  <c r="Z123" i="39"/>
  <c r="O19" i="45"/>
  <c r="AS135" i="39"/>
  <c r="AB125" i="39"/>
  <c r="AF124" i="39" s="1"/>
  <c r="AO99" i="39"/>
  <c r="AA166" i="40"/>
  <c r="AO45" i="41"/>
  <c r="AU164" i="40"/>
  <c r="AO20" i="45"/>
  <c r="AF99" i="39"/>
  <c r="AR169" i="40"/>
  <c r="AA144" i="41"/>
  <c r="AP125" i="39"/>
  <c r="AU163" i="40"/>
  <c r="AN20" i="45" s="1"/>
  <c r="AA195" i="42"/>
  <c r="T22" i="45" s="1"/>
  <c r="AU141" i="41"/>
  <c r="AN21" i="45" s="1"/>
  <c r="AU144" i="41"/>
  <c r="AU195" i="42"/>
  <c r="AN22" i="45" s="1"/>
  <c r="Z195" i="42"/>
  <c r="AU196" i="42"/>
  <c r="AO22" i="45"/>
  <c r="Z196" i="42"/>
  <c r="O22" i="45"/>
  <c r="AF145" i="42"/>
  <c r="AO143" i="42"/>
  <c r="AO145" i="42" s="1"/>
  <c r="AP198" i="42"/>
  <c r="AO200" i="42"/>
  <c r="AO52" i="42"/>
  <c r="AF103" i="42"/>
  <c r="AO98" i="42"/>
  <c r="AO103" i="42" s="1"/>
  <c r="AF110" i="42"/>
  <c r="AO104" i="42"/>
  <c r="AO110" i="42" s="1"/>
  <c r="AU143" i="41"/>
  <c r="AS199" i="42"/>
  <c r="AF200" i="42"/>
  <c r="AO18" i="42"/>
  <c r="AU198" i="42"/>
  <c r="AF123" i="42"/>
  <c r="AO120" i="42"/>
  <c r="AO123" i="42" s="1"/>
  <c r="AR200" i="42"/>
  <c r="AO208" i="42"/>
  <c r="AO46" i="42"/>
  <c r="AF129" i="42"/>
  <c r="AO124" i="42"/>
  <c r="AO129" i="42" s="1"/>
  <c r="AS103" i="42"/>
  <c r="AS200" i="42"/>
  <c r="AO42" i="42"/>
  <c r="AO44" i="42" s="1"/>
  <c r="AF44" i="42"/>
  <c r="AS129" i="42"/>
  <c r="AS202" i="42"/>
  <c r="AF142" i="42"/>
  <c r="AO136" i="42"/>
  <c r="AO142" i="42" s="1"/>
  <c r="AR199" i="42"/>
  <c r="AR198" i="42" s="1"/>
  <c r="AO201" i="42"/>
  <c r="AO207" i="42"/>
  <c r="AO77" i="42"/>
  <c r="AF199" i="42"/>
  <c r="AF202" i="42"/>
  <c r="Z198" i="42"/>
  <c r="AF197" i="42" s="1"/>
  <c r="AO31" i="42"/>
  <c r="AO34" i="42" s="1"/>
  <c r="AF34" i="42"/>
  <c r="AF97" i="42"/>
  <c r="AO95" i="42"/>
  <c r="AO97" i="42" s="1"/>
  <c r="AS153" i="41"/>
  <c r="AS29" i="41"/>
  <c r="AF74" i="41"/>
  <c r="AF45" i="41"/>
  <c r="AF152" i="41"/>
  <c r="AO19" i="41"/>
  <c r="AO152" i="41" s="1"/>
  <c r="AO99" i="41"/>
  <c r="AB141" i="41"/>
  <c r="U21" i="45" s="1"/>
  <c r="AO129" i="41"/>
  <c r="AO133" i="41" s="1"/>
  <c r="AF133" i="41"/>
  <c r="AF94" i="41"/>
  <c r="AO89" i="41"/>
  <c r="AO94" i="41" s="1"/>
  <c r="AF128" i="41"/>
  <c r="AO125" i="41"/>
  <c r="AO128" i="41" s="1"/>
  <c r="AO124" i="41"/>
  <c r="AF146" i="41"/>
  <c r="AO17" i="41"/>
  <c r="AF21" i="41"/>
  <c r="AP144" i="41"/>
  <c r="AR148" i="41"/>
  <c r="AR38" i="41"/>
  <c r="AF151" i="41"/>
  <c r="AO15" i="41"/>
  <c r="AO151" i="41" s="1"/>
  <c r="AO154" i="41"/>
  <c r="AO96" i="41"/>
  <c r="AF148" i="41"/>
  <c r="AF38" i="41"/>
  <c r="AO33" i="41"/>
  <c r="AS145" i="41"/>
  <c r="AS16" i="41"/>
  <c r="AR146" i="41"/>
  <c r="AR21" i="41"/>
  <c r="Z144" i="41"/>
  <c r="AF143" i="41" s="1"/>
  <c r="Z141" i="41"/>
  <c r="S21" i="45" s="1"/>
  <c r="AR153" i="41"/>
  <c r="AR29" i="41"/>
  <c r="AS146" i="41"/>
  <c r="AS21" i="41"/>
  <c r="AF109" i="41"/>
  <c r="AO103" i="41"/>
  <c r="AO109" i="41" s="1"/>
  <c r="AF99" i="41"/>
  <c r="AF60" i="41"/>
  <c r="AO53" i="41"/>
  <c r="AO60" i="41" s="1"/>
  <c r="AF52" i="41"/>
  <c r="AO46" i="41"/>
  <c r="AO52" i="41" s="1"/>
  <c r="AS148" i="41"/>
  <c r="AS38" i="41"/>
  <c r="AF153" i="41"/>
  <c r="AO28" i="41"/>
  <c r="AF29" i="41"/>
  <c r="AO22" i="41"/>
  <c r="AO27" i="41" s="1"/>
  <c r="AF27" i="41"/>
  <c r="AR145" i="41"/>
  <c r="AR16" i="41"/>
  <c r="AA141" i="41"/>
  <c r="T21" i="45" s="1"/>
  <c r="AO30" i="41"/>
  <c r="AO32" i="41" s="1"/>
  <c r="AF32" i="41"/>
  <c r="AF145" i="41"/>
  <c r="AO12" i="41"/>
  <c r="AF16" i="41"/>
  <c r="AF140" i="41"/>
  <c r="AO134" i="41"/>
  <c r="AO140" i="41" s="1"/>
  <c r="AF158" i="40"/>
  <c r="AO153" i="40"/>
  <c r="AO158" i="40" s="1"/>
  <c r="AF107" i="40"/>
  <c r="AO102" i="40"/>
  <c r="AO107" i="40" s="1"/>
  <c r="AO39" i="40"/>
  <c r="AS169" i="40"/>
  <c r="AF168" i="40"/>
  <c r="AS170" i="40"/>
  <c r="AS60" i="40"/>
  <c r="AF149" i="40"/>
  <c r="AO143" i="40"/>
  <c r="AO149" i="40" s="1"/>
  <c r="AR167" i="40"/>
  <c r="AR15" i="40"/>
  <c r="AO175" i="40"/>
  <c r="AO54" i="40"/>
  <c r="AF167" i="40"/>
  <c r="AB163" i="40"/>
  <c r="U20" i="45" s="1"/>
  <c r="AR170" i="40"/>
  <c r="AR60" i="40"/>
  <c r="AR163" i="40" s="1"/>
  <c r="AR176" i="40"/>
  <c r="Z166" i="40"/>
  <c r="AS15" i="40"/>
  <c r="AS167" i="40"/>
  <c r="AO26" i="40"/>
  <c r="AF109" i="40"/>
  <c r="AO108" i="40"/>
  <c r="AO109" i="40" s="1"/>
  <c r="AF142" i="40"/>
  <c r="AO136" i="40"/>
  <c r="AO142" i="40" s="1"/>
  <c r="AF113" i="40"/>
  <c r="AO110" i="40"/>
  <c r="AO113" i="40" s="1"/>
  <c r="Z163" i="40"/>
  <c r="S20" i="45" s="1"/>
  <c r="AF170" i="40"/>
  <c r="AO56" i="40"/>
  <c r="AO170" i="40" s="1"/>
  <c r="AB166" i="40"/>
  <c r="AS176" i="40"/>
  <c r="AA163" i="40"/>
  <c r="T20" i="45" s="1"/>
  <c r="AO33" i="40"/>
  <c r="AF162" i="40"/>
  <c r="AO159" i="40"/>
  <c r="AO162" i="40" s="1"/>
  <c r="AF173" i="40"/>
  <c r="AO14" i="40"/>
  <c r="AO173" i="40" s="1"/>
  <c r="AF15" i="40"/>
  <c r="AU166" i="40"/>
  <c r="AF126" i="40"/>
  <c r="AO124" i="40"/>
  <c r="AO126" i="40" s="1"/>
  <c r="AS107" i="40"/>
  <c r="AS168" i="40"/>
  <c r="AU165" i="40"/>
  <c r="AO134" i="39"/>
  <c r="AO43" i="39"/>
  <c r="AR135" i="39"/>
  <c r="AO135" i="39"/>
  <c r="AO13" i="39"/>
  <c r="AF128" i="39"/>
  <c r="AO37" i="39"/>
  <c r="AF41" i="39"/>
  <c r="AS126" i="39"/>
  <c r="AS55" i="39"/>
  <c r="AS127" i="39"/>
  <c r="AR92" i="39"/>
  <c r="AR129" i="39"/>
  <c r="AR126" i="39"/>
  <c r="AF121" i="39"/>
  <c r="AO117" i="39"/>
  <c r="AO121" i="39" s="1"/>
  <c r="AU124" i="39"/>
  <c r="AO30" i="39"/>
  <c r="AO92" i="39"/>
  <c r="AO44" i="39"/>
  <c r="AO45" i="39" s="1"/>
  <c r="AF45" i="39"/>
  <c r="AO127" i="39"/>
  <c r="AO24" i="39"/>
  <c r="AU125" i="39"/>
  <c r="AF125" i="39"/>
  <c r="AF106" i="39"/>
  <c r="AO100" i="39"/>
  <c r="AO106" i="39" s="1"/>
  <c r="AR128" i="39"/>
  <c r="AR41" i="39"/>
  <c r="AR122" i="39" s="1"/>
  <c r="AR127" i="39"/>
  <c r="AF71" i="39"/>
  <c r="AO65" i="39"/>
  <c r="AO71" i="39" s="1"/>
  <c r="Z122" i="39"/>
  <c r="S19" i="45" s="1"/>
  <c r="AA122" i="39"/>
  <c r="T19" i="45" s="1"/>
  <c r="AF129" i="39"/>
  <c r="AO50" i="39"/>
  <c r="AO55" i="39" s="1"/>
  <c r="AF55" i="39"/>
  <c r="AS128" i="39"/>
  <c r="AS41" i="39"/>
  <c r="AO126" i="39"/>
  <c r="AO18" i="39"/>
  <c r="AF92" i="39"/>
  <c r="AS129" i="39"/>
  <c r="AS122" i="39" l="1"/>
  <c r="AL19" i="45" s="1"/>
  <c r="AK19" i="45"/>
  <c r="AO129" i="39"/>
  <c r="AO164" i="40"/>
  <c r="AK20" i="45"/>
  <c r="AR141" i="41"/>
  <c r="AF141" i="41"/>
  <c r="Y21" i="45" s="1"/>
  <c r="AS163" i="40"/>
  <c r="AL20" i="45" s="1"/>
  <c r="AF198" i="42"/>
  <c r="AF195" i="42"/>
  <c r="Y22" i="45" s="1"/>
  <c r="AS166" i="40"/>
  <c r="AR144" i="41"/>
  <c r="AS141" i="41"/>
  <c r="AL21" i="45" s="1"/>
  <c r="AF163" i="40"/>
  <c r="Y20" i="45" s="1"/>
  <c r="AF144" i="41"/>
  <c r="AS195" i="42"/>
  <c r="AO195" i="42"/>
  <c r="AH22" i="45" s="1"/>
  <c r="AF196" i="42"/>
  <c r="S22" i="45"/>
  <c r="AS198" i="42"/>
  <c r="AO197" i="42" s="1"/>
  <c r="AF165" i="40"/>
  <c r="AO202" i="42"/>
  <c r="AO199" i="42"/>
  <c r="AO153" i="41"/>
  <c r="AO29" i="41"/>
  <c r="AS144" i="41"/>
  <c r="AO148" i="41"/>
  <c r="AO38" i="41"/>
  <c r="AO146" i="41"/>
  <c r="AO21" i="41"/>
  <c r="AO145" i="41"/>
  <c r="AO16" i="41"/>
  <c r="AF142" i="41"/>
  <c r="AF166" i="40"/>
  <c r="AR166" i="40"/>
  <c r="AO165" i="40" s="1"/>
  <c r="AO168" i="40"/>
  <c r="AF164" i="40"/>
  <c r="AO15" i="40"/>
  <c r="AO60" i="40"/>
  <c r="AO163" i="40" s="1"/>
  <c r="AH20" i="45" s="1"/>
  <c r="AO176" i="40"/>
  <c r="AO167" i="40"/>
  <c r="AO169" i="40"/>
  <c r="AF122" i="39"/>
  <c r="Y19" i="45" s="1"/>
  <c r="AF123" i="39"/>
  <c r="AR125" i="39"/>
  <c r="AO128" i="39"/>
  <c r="AO125" i="39" s="1"/>
  <c r="AO41" i="39"/>
  <c r="AO122" i="39"/>
  <c r="AH19" i="45" s="1"/>
  <c r="AS125" i="39"/>
  <c r="AO141" i="41" l="1"/>
  <c r="AH21" i="45" s="1"/>
  <c r="AO143" i="41"/>
  <c r="AO196" i="42"/>
  <c r="AL22" i="45"/>
  <c r="AO123" i="39"/>
  <c r="AO142" i="41"/>
  <c r="AK21" i="45"/>
  <c r="AO198" i="42"/>
  <c r="AO144" i="41"/>
  <c r="AO166" i="40"/>
  <c r="AO124" i="39"/>
  <c r="AK312" i="32" l="1"/>
  <c r="AJ312" i="32"/>
  <c r="AI312" i="32"/>
  <c r="AH312" i="32"/>
  <c r="AG312" i="32"/>
  <c r="AD312" i="32"/>
  <c r="AC312" i="32"/>
  <c r="X312" i="32"/>
  <c r="W312" i="32"/>
  <c r="U312" i="32"/>
  <c r="T312" i="32"/>
  <c r="S312" i="32"/>
  <c r="Q312" i="32"/>
  <c r="P312" i="32"/>
  <c r="O312" i="32"/>
  <c r="N312" i="32"/>
  <c r="M312" i="32"/>
  <c r="L312" i="32"/>
  <c r="K312" i="32"/>
  <c r="J312" i="32"/>
  <c r="I312" i="32"/>
  <c r="AK311" i="32"/>
  <c r="AJ311" i="32"/>
  <c r="AI311" i="32"/>
  <c r="AH311" i="32"/>
  <c r="AG311" i="32"/>
  <c r="AD311" i="32"/>
  <c r="AC311" i="32"/>
  <c r="X311" i="32"/>
  <c r="W311" i="32"/>
  <c r="U311" i="32"/>
  <c r="T311" i="32"/>
  <c r="S311" i="32"/>
  <c r="Q311" i="32"/>
  <c r="P311" i="32"/>
  <c r="O311" i="32"/>
  <c r="N311" i="32"/>
  <c r="M311" i="32"/>
  <c r="L311" i="32"/>
  <c r="K311" i="32"/>
  <c r="J311" i="32"/>
  <c r="I311" i="32"/>
  <c r="AK310" i="32"/>
  <c r="AJ310" i="32"/>
  <c r="AI310" i="32"/>
  <c r="AH310" i="32"/>
  <c r="AG310" i="32"/>
  <c r="AD310" i="32"/>
  <c r="AC310" i="32"/>
  <c r="X310" i="32"/>
  <c r="W310" i="32"/>
  <c r="U310" i="32"/>
  <c r="T310" i="32"/>
  <c r="S310" i="32"/>
  <c r="Q310" i="32"/>
  <c r="P310" i="32"/>
  <c r="O310" i="32"/>
  <c r="N310" i="32"/>
  <c r="M310" i="32"/>
  <c r="L310" i="32"/>
  <c r="K310" i="32"/>
  <c r="J310" i="32"/>
  <c r="I310" i="32"/>
  <c r="AK309" i="32"/>
  <c r="AJ309" i="32"/>
  <c r="AI309" i="32"/>
  <c r="AH309" i="32"/>
  <c r="AG309" i="32"/>
  <c r="AD309" i="32"/>
  <c r="AC309" i="32"/>
  <c r="X309" i="32"/>
  <c r="W309" i="32"/>
  <c r="U309" i="32"/>
  <c r="T309" i="32"/>
  <c r="S309" i="32"/>
  <c r="Q309" i="32"/>
  <c r="P309" i="32"/>
  <c r="O309" i="32"/>
  <c r="N309" i="32"/>
  <c r="M309" i="32"/>
  <c r="L309" i="32"/>
  <c r="K309" i="32"/>
  <c r="J309" i="32"/>
  <c r="I309" i="32"/>
  <c r="AK308" i="32"/>
  <c r="AJ308" i="32"/>
  <c r="AI308" i="32"/>
  <c r="AH308" i="32"/>
  <c r="AG308" i="32"/>
  <c r="AD308" i="32"/>
  <c r="AC308" i="32"/>
  <c r="X308" i="32"/>
  <c r="W308" i="32"/>
  <c r="U308" i="32"/>
  <c r="T308" i="32"/>
  <c r="S308" i="32"/>
  <c r="Q308" i="32"/>
  <c r="P308" i="32"/>
  <c r="O308" i="32"/>
  <c r="N308" i="32"/>
  <c r="M308" i="32"/>
  <c r="L308" i="32"/>
  <c r="K308" i="32"/>
  <c r="J308" i="32"/>
  <c r="I308" i="32"/>
  <c r="AW307" i="32"/>
  <c r="AV307" i="32"/>
  <c r="AU307" i="32"/>
  <c r="AT307" i="32"/>
  <c r="AS307" i="32"/>
  <c r="AR307" i="32"/>
  <c r="AQ307" i="32"/>
  <c r="AP307" i="32"/>
  <c r="AO307" i="32"/>
  <c r="AN307" i="32"/>
  <c r="AM307" i="32"/>
  <c r="AL307" i="32"/>
  <c r="AK307" i="32"/>
  <c r="AJ307" i="32"/>
  <c r="AI307" i="32"/>
  <c r="AH307" i="32"/>
  <c r="AG307" i="32"/>
  <c r="AF307" i="32"/>
  <c r="AE307" i="32"/>
  <c r="AD307" i="32"/>
  <c r="AC307" i="32"/>
  <c r="AB307" i="32"/>
  <c r="AA307" i="32"/>
  <c r="Z307" i="32"/>
  <c r="Y307" i="32"/>
  <c r="X307" i="32"/>
  <c r="W307" i="32"/>
  <c r="V307" i="32"/>
  <c r="U307" i="32"/>
  <c r="T307" i="32"/>
  <c r="S307" i="32"/>
  <c r="R307" i="32"/>
  <c r="Q307" i="32"/>
  <c r="P307" i="32"/>
  <c r="O307" i="32"/>
  <c r="N307" i="32"/>
  <c r="M307" i="32"/>
  <c r="L307" i="32"/>
  <c r="K307" i="32"/>
  <c r="J307" i="32"/>
  <c r="I307" i="32"/>
  <c r="AK306" i="32"/>
  <c r="AJ306" i="32"/>
  <c r="AI306" i="32"/>
  <c r="AH306" i="32"/>
  <c r="AG306" i="32"/>
  <c r="AD306" i="32"/>
  <c r="AC306" i="32"/>
  <c r="X306" i="32"/>
  <c r="W306" i="32"/>
  <c r="U306" i="32"/>
  <c r="T306" i="32"/>
  <c r="S306" i="32"/>
  <c r="Q306" i="32"/>
  <c r="P306" i="32"/>
  <c r="O306" i="32"/>
  <c r="N306" i="32"/>
  <c r="M306" i="32"/>
  <c r="L306" i="32"/>
  <c r="K306" i="32"/>
  <c r="J306" i="32"/>
  <c r="I306" i="32"/>
  <c r="AK305" i="32"/>
  <c r="AJ305" i="32"/>
  <c r="AI305" i="32"/>
  <c r="AH305" i="32"/>
  <c r="AG305" i="32"/>
  <c r="AD305" i="32"/>
  <c r="AC305" i="32"/>
  <c r="X305" i="32"/>
  <c r="W305" i="32"/>
  <c r="U305" i="32"/>
  <c r="T305" i="32"/>
  <c r="S305" i="32"/>
  <c r="Q305" i="32"/>
  <c r="P305" i="32"/>
  <c r="O305" i="32"/>
  <c r="N305" i="32"/>
  <c r="M305" i="32"/>
  <c r="L305" i="32"/>
  <c r="K305" i="32"/>
  <c r="J305" i="32"/>
  <c r="I305" i="32"/>
  <c r="AK304" i="32"/>
  <c r="AJ304" i="32"/>
  <c r="AI304" i="32"/>
  <c r="AH304" i="32"/>
  <c r="AG304" i="32"/>
  <c r="AD304" i="32"/>
  <c r="AC304" i="32"/>
  <c r="X304" i="32"/>
  <c r="W304" i="32"/>
  <c r="U304" i="32"/>
  <c r="T304" i="32"/>
  <c r="S304" i="32"/>
  <c r="Q304" i="32"/>
  <c r="P304" i="32"/>
  <c r="O304" i="32"/>
  <c r="N304" i="32"/>
  <c r="M304" i="32"/>
  <c r="L304" i="32"/>
  <c r="K304" i="32"/>
  <c r="J304" i="32"/>
  <c r="I304" i="32"/>
  <c r="AK303" i="32"/>
  <c r="AK302" i="32" s="1"/>
  <c r="AJ303" i="32"/>
  <c r="AI303" i="32"/>
  <c r="AH303" i="32"/>
  <c r="AG303" i="32"/>
  <c r="AD303" i="32"/>
  <c r="AC303" i="32"/>
  <c r="X303" i="32"/>
  <c r="W303" i="32"/>
  <c r="U303" i="32"/>
  <c r="U302" i="32" s="1"/>
  <c r="T303" i="32"/>
  <c r="S303" i="32"/>
  <c r="S302" i="32" s="1"/>
  <c r="Q303" i="32"/>
  <c r="P303" i="32"/>
  <c r="O303" i="32"/>
  <c r="N303" i="32"/>
  <c r="M303" i="32"/>
  <c r="L303" i="32"/>
  <c r="L302" i="32" s="1"/>
  <c r="K303" i="32"/>
  <c r="J303" i="32"/>
  <c r="J302" i="32" s="1"/>
  <c r="I303" i="32"/>
  <c r="AH302" i="32"/>
  <c r="AM301" i="32" s="1"/>
  <c r="Q299" i="32"/>
  <c r="J18" i="45" s="1"/>
  <c r="P299" i="32"/>
  <c r="O299" i="32"/>
  <c r="H18" i="45" s="1"/>
  <c r="N299" i="32"/>
  <c r="G18" i="45" s="1"/>
  <c r="M299" i="32"/>
  <c r="F18" i="45" s="1"/>
  <c r="L299" i="32"/>
  <c r="E18" i="45" s="1"/>
  <c r="K299" i="32"/>
  <c r="D18" i="45" s="1"/>
  <c r="J299" i="32"/>
  <c r="C18" i="45" s="1"/>
  <c r="I299" i="32"/>
  <c r="B18" i="45" s="1"/>
  <c r="AK298" i="32"/>
  <c r="AJ298" i="32"/>
  <c r="AI298" i="32"/>
  <c r="AH298" i="32"/>
  <c r="AG298" i="32"/>
  <c r="AD298" i="32"/>
  <c r="AC298" i="32"/>
  <c r="Y298" i="32"/>
  <c r="X298" i="32"/>
  <c r="W298" i="32"/>
  <c r="U298" i="32"/>
  <c r="T298" i="32"/>
  <c r="S298" i="32"/>
  <c r="AM297" i="32"/>
  <c r="AL297" i="32"/>
  <c r="AV297" i="32" s="1"/>
  <c r="AV298" i="32" s="1"/>
  <c r="AE297" i="32"/>
  <c r="Y297" i="32"/>
  <c r="AQ297" i="32" s="1"/>
  <c r="AQ298" i="32" s="1"/>
  <c r="R297" i="32"/>
  <c r="AK296" i="32"/>
  <c r="AJ296" i="32"/>
  <c r="AI296" i="32"/>
  <c r="AH296" i="32"/>
  <c r="AG296" i="32"/>
  <c r="AD296" i="32"/>
  <c r="AC296" i="32"/>
  <c r="X296" i="32"/>
  <c r="W296" i="32"/>
  <c r="U296" i="32"/>
  <c r="T296" i="32"/>
  <c r="S296" i="32"/>
  <c r="AM295" i="32"/>
  <c r="AW295" i="32" s="1"/>
  <c r="AL295" i="32"/>
  <c r="AV295" i="32" s="1"/>
  <c r="AE295" i="32"/>
  <c r="AT295" i="32" s="1"/>
  <c r="AA295" i="32"/>
  <c r="AR295" i="32" s="1"/>
  <c r="Y295" i="32"/>
  <c r="AQ295" i="32" s="1"/>
  <c r="V295" i="32"/>
  <c r="AP295" i="32" s="1"/>
  <c r="R295" i="32"/>
  <c r="AQ294" i="32"/>
  <c r="AM294" i="32"/>
  <c r="AW294" i="32" s="1"/>
  <c r="AL294" i="32"/>
  <c r="AV294" i="32" s="1"/>
  <c r="AE294" i="32"/>
  <c r="AT294" i="32" s="1"/>
  <c r="Y294" i="32"/>
  <c r="R294" i="32"/>
  <c r="V294" i="32" s="1"/>
  <c r="AB294" i="32" s="1"/>
  <c r="AS294" i="32" s="1"/>
  <c r="AM293" i="32"/>
  <c r="AW293" i="32" s="1"/>
  <c r="AL293" i="32"/>
  <c r="AE293" i="32"/>
  <c r="AT293" i="32" s="1"/>
  <c r="Y293" i="32"/>
  <c r="AQ293" i="32" s="1"/>
  <c r="R293" i="32"/>
  <c r="V293" i="32" s="1"/>
  <c r="AM292" i="32"/>
  <c r="AW292" i="32" s="1"/>
  <c r="AL292" i="32"/>
  <c r="AE292" i="32"/>
  <c r="AT292" i="32" s="1"/>
  <c r="AA292" i="32"/>
  <c r="AR292" i="32" s="1"/>
  <c r="Y292" i="32"/>
  <c r="AQ292" i="32" s="1"/>
  <c r="R292" i="32"/>
  <c r="V292" i="32" s="1"/>
  <c r="AM291" i="32"/>
  <c r="AW291" i="32" s="1"/>
  <c r="AL291" i="32"/>
  <c r="AE291" i="32"/>
  <c r="AT291" i="32" s="1"/>
  <c r="Y291" i="32"/>
  <c r="AQ291" i="32" s="1"/>
  <c r="R291" i="32"/>
  <c r="V291" i="32" s="1"/>
  <c r="AT290" i="32"/>
  <c r="AM290" i="32"/>
  <c r="AL290" i="32"/>
  <c r="AE290" i="32"/>
  <c r="Y290" i="32"/>
  <c r="R290" i="32"/>
  <c r="V290" i="32" s="1"/>
  <c r="AK289" i="32"/>
  <c r="AJ289" i="32"/>
  <c r="AI289" i="32"/>
  <c r="AH289" i="32"/>
  <c r="AG289" i="32"/>
  <c r="AD289" i="32"/>
  <c r="AC289" i="32"/>
  <c r="X289" i="32"/>
  <c r="W289" i="32"/>
  <c r="U289" i="32"/>
  <c r="T289" i="32"/>
  <c r="S289" i="32"/>
  <c r="AT288" i="32"/>
  <c r="AN288" i="32"/>
  <c r="AU288" i="32" s="1"/>
  <c r="AM288" i="32"/>
  <c r="AW288" i="32" s="1"/>
  <c r="AL288" i="32"/>
  <c r="AV288" i="32" s="1"/>
  <c r="AE288" i="32"/>
  <c r="Y288" i="32"/>
  <c r="AQ288" i="32" s="1"/>
  <c r="R288" i="32"/>
  <c r="V288" i="32" s="1"/>
  <c r="AB288" i="32" s="1"/>
  <c r="AS288" i="32" s="1"/>
  <c r="AV287" i="32"/>
  <c r="AM287" i="32"/>
  <c r="AL287" i="32"/>
  <c r="AE287" i="32"/>
  <c r="AT287" i="32" s="1"/>
  <c r="AA287" i="32"/>
  <c r="AR287" i="32" s="1"/>
  <c r="Y287" i="32"/>
  <c r="AQ287" i="32" s="1"/>
  <c r="R287" i="32"/>
  <c r="V287" i="32" s="1"/>
  <c r="AV286" i="32"/>
  <c r="AM286" i="32"/>
  <c r="AW286" i="32" s="1"/>
  <c r="AL286" i="32"/>
  <c r="AE286" i="32"/>
  <c r="AT286" i="32" s="1"/>
  <c r="Y286" i="32"/>
  <c r="AQ286" i="32" s="1"/>
  <c r="R286" i="32"/>
  <c r="V286" i="32" s="1"/>
  <c r="AM285" i="32"/>
  <c r="AW285" i="32" s="1"/>
  <c r="AL285" i="32"/>
  <c r="AE285" i="32"/>
  <c r="AT285" i="32" s="1"/>
  <c r="Y285" i="32"/>
  <c r="AQ285" i="32" s="1"/>
  <c r="R285" i="32"/>
  <c r="V285" i="32" s="1"/>
  <c r="AB285" i="32" s="1"/>
  <c r="AS285" i="32" s="1"/>
  <c r="AN284" i="32"/>
  <c r="AU284" i="32" s="1"/>
  <c r="AM284" i="32"/>
  <c r="AW284" i="32" s="1"/>
  <c r="AL284" i="32"/>
  <c r="AV284" i="32" s="1"/>
  <c r="AE284" i="32"/>
  <c r="Y284" i="32"/>
  <c r="AQ284" i="32" s="1"/>
  <c r="R284" i="32"/>
  <c r="V284" i="32" s="1"/>
  <c r="AP284" i="32" s="1"/>
  <c r="AT283" i="32"/>
  <c r="AM283" i="32"/>
  <c r="AW283" i="32" s="1"/>
  <c r="AL283" i="32"/>
  <c r="AE283" i="32"/>
  <c r="Y283" i="32"/>
  <c r="R283" i="32"/>
  <c r="AL282" i="32"/>
  <c r="AK282" i="32"/>
  <c r="AJ282" i="32"/>
  <c r="AI282" i="32"/>
  <c r="AH282" i="32"/>
  <c r="AG282" i="32"/>
  <c r="AD282" i="32"/>
  <c r="AC282" i="32"/>
  <c r="X282" i="32"/>
  <c r="W282" i="32"/>
  <c r="U282" i="32"/>
  <c r="T282" i="32"/>
  <c r="S282" i="32"/>
  <c r="AM281" i="32"/>
  <c r="AW281" i="32" s="1"/>
  <c r="AL281" i="32"/>
  <c r="AE281" i="32"/>
  <c r="AT281" i="32" s="1"/>
  <c r="Y281" i="32"/>
  <c r="AQ281" i="32" s="1"/>
  <c r="R281" i="32"/>
  <c r="V281" i="32" s="1"/>
  <c r="AM280" i="32"/>
  <c r="AW280" i="32" s="1"/>
  <c r="AL280" i="32"/>
  <c r="AE280" i="32"/>
  <c r="AT280" i="32" s="1"/>
  <c r="Y280" i="32"/>
  <c r="AQ280" i="32" s="1"/>
  <c r="V280" i="32"/>
  <c r="R280" i="32"/>
  <c r="AM279" i="32"/>
  <c r="AL279" i="32"/>
  <c r="AV279" i="32" s="1"/>
  <c r="AE279" i="32"/>
  <c r="AT279" i="32" s="1"/>
  <c r="AA279" i="32"/>
  <c r="AR279" i="32" s="1"/>
  <c r="Y279" i="32"/>
  <c r="AQ279" i="32" s="1"/>
  <c r="R279" i="32"/>
  <c r="V279" i="32" s="1"/>
  <c r="AT278" i="32"/>
  <c r="AN278" i="32"/>
  <c r="AU278" i="32" s="1"/>
  <c r="AM278" i="32"/>
  <c r="AW278" i="32" s="1"/>
  <c r="AL278" i="32"/>
  <c r="AV278" i="32" s="1"/>
  <c r="AE278" i="32"/>
  <c r="AB278" i="32"/>
  <c r="AS278" i="32" s="1"/>
  <c r="Y278" i="32"/>
  <c r="AQ278" i="32" s="1"/>
  <c r="R278" i="32"/>
  <c r="V278" i="32" s="1"/>
  <c r="AM277" i="32"/>
  <c r="AL277" i="32"/>
  <c r="AV277" i="32" s="1"/>
  <c r="AE277" i="32"/>
  <c r="AT277" i="32" s="1"/>
  <c r="AA277" i="32"/>
  <c r="AR277" i="32" s="1"/>
  <c r="Y277" i="32"/>
  <c r="AQ277" i="32" s="1"/>
  <c r="V277" i="32"/>
  <c r="AP277" i="32" s="1"/>
  <c r="R277" i="32"/>
  <c r="AV276" i="32"/>
  <c r="AQ276" i="32"/>
  <c r="AN276" i="32"/>
  <c r="AU276" i="32" s="1"/>
  <c r="AM276" i="32"/>
  <c r="AW276" i="32" s="1"/>
  <c r="AL276" i="32"/>
  <c r="AE276" i="32"/>
  <c r="Y276" i="32"/>
  <c r="R276" i="32"/>
  <c r="AK275" i="32"/>
  <c r="AJ275" i="32"/>
  <c r="AI275" i="32"/>
  <c r="AH275" i="32"/>
  <c r="AG275" i="32"/>
  <c r="AD275" i="32"/>
  <c r="AC275" i="32"/>
  <c r="X275" i="32"/>
  <c r="W275" i="32"/>
  <c r="U275" i="32"/>
  <c r="T275" i="32"/>
  <c r="S275" i="32"/>
  <c r="AT274" i="32"/>
  <c r="AM274" i="32"/>
  <c r="AW274" i="32" s="1"/>
  <c r="AL274" i="32"/>
  <c r="AV274" i="32" s="1"/>
  <c r="AE274" i="32"/>
  <c r="Y274" i="32"/>
  <c r="AQ274" i="32" s="1"/>
  <c r="R274" i="32"/>
  <c r="V274" i="32" s="1"/>
  <c r="AM273" i="32"/>
  <c r="AW273" i="32" s="1"/>
  <c r="AL273" i="32"/>
  <c r="AE273" i="32"/>
  <c r="AT273" i="32" s="1"/>
  <c r="Y273" i="32"/>
  <c r="AQ273" i="32" s="1"/>
  <c r="V273" i="32"/>
  <c r="R273" i="32"/>
  <c r="AQ272" i="32"/>
  <c r="AM272" i="32"/>
  <c r="AW272" i="32" s="1"/>
  <c r="AL272" i="32"/>
  <c r="AV272" i="32" s="1"/>
  <c r="AE272" i="32"/>
  <c r="AT272" i="32" s="1"/>
  <c r="Y272" i="32"/>
  <c r="R272" i="32"/>
  <c r="V272" i="32" s="1"/>
  <c r="AB272" i="32" s="1"/>
  <c r="AS272" i="32" s="1"/>
  <c r="AM271" i="32"/>
  <c r="AW271" i="32" s="1"/>
  <c r="AL271" i="32"/>
  <c r="AE271" i="32"/>
  <c r="AT271" i="32" s="1"/>
  <c r="Y271" i="32"/>
  <c r="AQ271" i="32" s="1"/>
  <c r="R271" i="32"/>
  <c r="V271" i="32" s="1"/>
  <c r="AT270" i="32"/>
  <c r="AN270" i="32"/>
  <c r="AU270" i="32" s="1"/>
  <c r="AM270" i="32"/>
  <c r="AW270" i="32" s="1"/>
  <c r="AL270" i="32"/>
  <c r="AV270" i="32" s="1"/>
  <c r="AE270" i="32"/>
  <c r="Y270" i="32"/>
  <c r="AQ270" i="32" s="1"/>
  <c r="R270" i="32"/>
  <c r="V270" i="32" s="1"/>
  <c r="AA270" i="32" s="1"/>
  <c r="AR270" i="32" s="1"/>
  <c r="AW269" i="32"/>
  <c r="AM269" i="32"/>
  <c r="AL269" i="32"/>
  <c r="AV269" i="32" s="1"/>
  <c r="AE269" i="32"/>
  <c r="AT269" i="32" s="1"/>
  <c r="Y269" i="32"/>
  <c r="R269" i="32"/>
  <c r="V269" i="32" s="1"/>
  <c r="AA269" i="32" s="1"/>
  <c r="AK268" i="32"/>
  <c r="AJ268" i="32"/>
  <c r="AI268" i="32"/>
  <c r="AH268" i="32"/>
  <c r="AG268" i="32"/>
  <c r="AD268" i="32"/>
  <c r="AC268" i="32"/>
  <c r="X268" i="32"/>
  <c r="W268" i="32"/>
  <c r="U268" i="32"/>
  <c r="T268" i="32"/>
  <c r="S268" i="32"/>
  <c r="AT267" i="32"/>
  <c r="AM267" i="32"/>
  <c r="AW267" i="32" s="1"/>
  <c r="AL267" i="32"/>
  <c r="AE267" i="32"/>
  <c r="Y267" i="32"/>
  <c r="AQ267" i="32" s="1"/>
  <c r="R267" i="32"/>
  <c r="V267" i="32" s="1"/>
  <c r="AW266" i="32"/>
  <c r="AT266" i="32"/>
  <c r="AM266" i="32"/>
  <c r="AL266" i="32"/>
  <c r="AE266" i="32"/>
  <c r="Y266" i="32"/>
  <c r="AQ266" i="32" s="1"/>
  <c r="R266" i="32"/>
  <c r="V266" i="32" s="1"/>
  <c r="AP266" i="32" s="1"/>
  <c r="AM265" i="32"/>
  <c r="AW265" i="32" s="1"/>
  <c r="AL265" i="32"/>
  <c r="AE265" i="32"/>
  <c r="AT265" i="32" s="1"/>
  <c r="Y265" i="32"/>
  <c r="AQ265" i="32" s="1"/>
  <c r="R265" i="32"/>
  <c r="V265" i="32" s="1"/>
  <c r="AP265" i="32" s="1"/>
  <c r="AP264" i="32"/>
  <c r="AM264" i="32"/>
  <c r="AW264" i="32" s="1"/>
  <c r="AL264" i="32"/>
  <c r="AE264" i="32"/>
  <c r="AT264" i="32" s="1"/>
  <c r="Y264" i="32"/>
  <c r="AQ264" i="32" s="1"/>
  <c r="R264" i="32"/>
  <c r="V264" i="32" s="1"/>
  <c r="AT263" i="32"/>
  <c r="AM263" i="32"/>
  <c r="AM268" i="32" s="1"/>
  <c r="AL263" i="32"/>
  <c r="AE263" i="32"/>
  <c r="Y263" i="32"/>
  <c r="R263" i="32"/>
  <c r="AK262" i="32"/>
  <c r="AJ262" i="32"/>
  <c r="AI262" i="32"/>
  <c r="AH262" i="32"/>
  <c r="AG262" i="32"/>
  <c r="AD262" i="32"/>
  <c r="AC262" i="32"/>
  <c r="X262" i="32"/>
  <c r="W262" i="32"/>
  <c r="U262" i="32"/>
  <c r="T262" i="32"/>
  <c r="S262" i="32"/>
  <c r="AP261" i="32"/>
  <c r="AM261" i="32"/>
  <c r="AW261" i="32" s="1"/>
  <c r="AL261" i="32"/>
  <c r="AE261" i="32"/>
  <c r="AT261" i="32" s="1"/>
  <c r="Y261" i="32"/>
  <c r="AQ261" i="32" s="1"/>
  <c r="R261" i="32"/>
  <c r="V261" i="32" s="1"/>
  <c r="AV260" i="32"/>
  <c r="AM260" i="32"/>
  <c r="AM262" i="32" s="1"/>
  <c r="AL260" i="32"/>
  <c r="AE260" i="32"/>
  <c r="AA260" i="32"/>
  <c r="Y260" i="32"/>
  <c r="R260" i="32"/>
  <c r="V260" i="32" s="1"/>
  <c r="AP260" i="32" s="1"/>
  <c r="AP262" i="32" s="1"/>
  <c r="AK259" i="32"/>
  <c r="AJ259" i="32"/>
  <c r="AI259" i="32"/>
  <c r="AH259" i="32"/>
  <c r="AG259" i="32"/>
  <c r="AD259" i="32"/>
  <c r="AC259" i="32"/>
  <c r="X259" i="32"/>
  <c r="W259" i="32"/>
  <c r="U259" i="32"/>
  <c r="T259" i="32"/>
  <c r="S259" i="32"/>
  <c r="AW258" i="32"/>
  <c r="AT258" i="32"/>
  <c r="AP258" i="32"/>
  <c r="AM258" i="32"/>
  <c r="AL258" i="32"/>
  <c r="AE258" i="32"/>
  <c r="AA258" i="32"/>
  <c r="AR258" i="32" s="1"/>
  <c r="Y258" i="32"/>
  <c r="AQ258" i="32" s="1"/>
  <c r="R258" i="32"/>
  <c r="V258" i="32" s="1"/>
  <c r="AM257" i="32"/>
  <c r="AW257" i="32" s="1"/>
  <c r="AL257" i="32"/>
  <c r="AE257" i="32"/>
  <c r="AT257" i="32" s="1"/>
  <c r="Y257" i="32"/>
  <c r="AQ257" i="32" s="1"/>
  <c r="R257" i="32"/>
  <c r="V257" i="32" s="1"/>
  <c r="AT256" i="32"/>
  <c r="AM256" i="32"/>
  <c r="AL256" i="32"/>
  <c r="AV256" i="32" s="1"/>
  <c r="AE256" i="32"/>
  <c r="Y256" i="32"/>
  <c r="AQ256" i="32" s="1"/>
  <c r="V256" i="32"/>
  <c r="R256" i="32"/>
  <c r="AV255" i="32"/>
  <c r="AM255" i="32"/>
  <c r="AL255" i="32"/>
  <c r="AE255" i="32"/>
  <c r="AT255" i="32" s="1"/>
  <c r="AB255" i="32"/>
  <c r="AS255" i="32" s="1"/>
  <c r="AA255" i="32"/>
  <c r="AR255" i="32" s="1"/>
  <c r="Y255" i="32"/>
  <c r="AQ255" i="32" s="1"/>
  <c r="R255" i="32"/>
  <c r="V255" i="32" s="1"/>
  <c r="AP254" i="32"/>
  <c r="AM254" i="32"/>
  <c r="AW254" i="32" s="1"/>
  <c r="AL254" i="32"/>
  <c r="AV254" i="32" s="1"/>
  <c r="AE254" i="32"/>
  <c r="AT254" i="32" s="1"/>
  <c r="Y254" i="32"/>
  <c r="AQ254" i="32" s="1"/>
  <c r="V254" i="32"/>
  <c r="AA254" i="32" s="1"/>
  <c r="AR254" i="32" s="1"/>
  <c r="R254" i="32"/>
  <c r="AV253" i="32"/>
  <c r="AN253" i="32"/>
  <c r="AM253" i="32"/>
  <c r="AL253" i="32"/>
  <c r="AE253" i="32"/>
  <c r="Y253" i="32"/>
  <c r="AQ253" i="32" s="1"/>
  <c r="R253" i="32"/>
  <c r="AK252" i="32"/>
  <c r="AJ252" i="32"/>
  <c r="AI252" i="32"/>
  <c r="AH252" i="32"/>
  <c r="AG252" i="32"/>
  <c r="AE252" i="32"/>
  <c r="AD252" i="32"/>
  <c r="AC252" i="32"/>
  <c r="X252" i="32"/>
  <c r="W252" i="32"/>
  <c r="U252" i="32"/>
  <c r="T252" i="32"/>
  <c r="S252" i="32"/>
  <c r="AN251" i="32"/>
  <c r="AU251" i="32" s="1"/>
  <c r="AM251" i="32"/>
  <c r="AW251" i="32" s="1"/>
  <c r="AL251" i="32"/>
  <c r="AV251" i="32" s="1"/>
  <c r="AE251" i="32"/>
  <c r="AT251" i="32" s="1"/>
  <c r="AT252" i="32" s="1"/>
  <c r="Y251" i="32"/>
  <c r="AQ251" i="32" s="1"/>
  <c r="R251" i="32"/>
  <c r="V251" i="32" s="1"/>
  <c r="AT250" i="32"/>
  <c r="AM250" i="32"/>
  <c r="AW250" i="32" s="1"/>
  <c r="AL250" i="32"/>
  <c r="AE250" i="32"/>
  <c r="Y250" i="32"/>
  <c r="Y252" i="32" s="1"/>
  <c r="R250" i="32"/>
  <c r="AK249" i="32"/>
  <c r="AJ249" i="32"/>
  <c r="AI249" i="32"/>
  <c r="AH249" i="32"/>
  <c r="AG249" i="32"/>
  <c r="AD249" i="32"/>
  <c r="AC249" i="32"/>
  <c r="X249" i="32"/>
  <c r="W249" i="32"/>
  <c r="U249" i="32"/>
  <c r="T249" i="32"/>
  <c r="S249" i="32"/>
  <c r="R249" i="32"/>
  <c r="AM248" i="32"/>
  <c r="AW248" i="32" s="1"/>
  <c r="AL248" i="32"/>
  <c r="AE248" i="32"/>
  <c r="AT248" i="32" s="1"/>
  <c r="Y248" i="32"/>
  <c r="AQ248" i="32" s="1"/>
  <c r="V248" i="32"/>
  <c r="R248" i="32"/>
  <c r="AM247" i="32"/>
  <c r="AW247" i="32" s="1"/>
  <c r="AL247" i="32"/>
  <c r="AE247" i="32"/>
  <c r="AT247" i="32" s="1"/>
  <c r="Y247" i="32"/>
  <c r="AQ247" i="32" s="1"/>
  <c r="R247" i="32"/>
  <c r="V247" i="32" s="1"/>
  <c r="AT246" i="32"/>
  <c r="AM246" i="32"/>
  <c r="AL246" i="32"/>
  <c r="AV246" i="32" s="1"/>
  <c r="AE246" i="32"/>
  <c r="Y246" i="32"/>
  <c r="AQ246" i="32" s="1"/>
  <c r="V246" i="32"/>
  <c r="R246" i="32"/>
  <c r="AV245" i="32"/>
  <c r="AM245" i="32"/>
  <c r="AL245" i="32"/>
  <c r="AE245" i="32"/>
  <c r="AT245" i="32" s="1"/>
  <c r="AB245" i="32"/>
  <c r="AS245" i="32" s="1"/>
  <c r="AA245" i="32"/>
  <c r="AR245" i="32" s="1"/>
  <c r="Y245" i="32"/>
  <c r="AQ245" i="32" s="1"/>
  <c r="R245" i="32"/>
  <c r="V245" i="32" s="1"/>
  <c r="AM244" i="32"/>
  <c r="AL244" i="32"/>
  <c r="AV244" i="32" s="1"/>
  <c r="AE244" i="32"/>
  <c r="AT244" i="32" s="1"/>
  <c r="Y244" i="32"/>
  <c r="AQ244" i="32" s="1"/>
  <c r="V244" i="32"/>
  <c r="AA244" i="32" s="1"/>
  <c r="AR244" i="32" s="1"/>
  <c r="R244" i="32"/>
  <c r="AV243" i="32"/>
  <c r="AP243" i="32"/>
  <c r="AM243" i="32"/>
  <c r="AW243" i="32" s="1"/>
  <c r="AL243" i="32"/>
  <c r="AE243" i="32"/>
  <c r="AB243" i="32"/>
  <c r="Y243" i="32"/>
  <c r="AQ243" i="32" s="1"/>
  <c r="R243" i="32"/>
  <c r="V243" i="32" s="1"/>
  <c r="V249" i="32" s="1"/>
  <c r="AK242" i="32"/>
  <c r="AJ242" i="32"/>
  <c r="AI242" i="32"/>
  <c r="AH242" i="32"/>
  <c r="AG242" i="32"/>
  <c r="AD242" i="32"/>
  <c r="AC242" i="32"/>
  <c r="X242" i="32"/>
  <c r="W242" i="32"/>
  <c r="U242" i="32"/>
  <c r="T242" i="32"/>
  <c r="S242" i="32"/>
  <c r="AN241" i="32"/>
  <c r="AU241" i="32" s="1"/>
  <c r="AM241" i="32"/>
  <c r="AW241" i="32" s="1"/>
  <c r="AL241" i="32"/>
  <c r="AV241" i="32" s="1"/>
  <c r="AE241" i="32"/>
  <c r="AT241" i="32" s="1"/>
  <c r="Y241" i="32"/>
  <c r="AQ241" i="32" s="1"/>
  <c r="R241" i="32"/>
  <c r="V241" i="32" s="1"/>
  <c r="AM240" i="32"/>
  <c r="AW240" i="32" s="1"/>
  <c r="AL240" i="32"/>
  <c r="AE240" i="32"/>
  <c r="Y240" i="32"/>
  <c r="R240" i="32"/>
  <c r="V240" i="32" s="1"/>
  <c r="AK239" i="32"/>
  <c r="AJ239" i="32"/>
  <c r="AI239" i="32"/>
  <c r="AH239" i="32"/>
  <c r="AG239" i="32"/>
  <c r="AD239" i="32"/>
  <c r="AC239" i="32"/>
  <c r="X239" i="32"/>
  <c r="W239" i="32"/>
  <c r="U239" i="32"/>
  <c r="T239" i="32"/>
  <c r="S239" i="32"/>
  <c r="AQ238" i="32"/>
  <c r="AM238" i="32"/>
  <c r="AW238" i="32" s="1"/>
  <c r="AL238" i="32"/>
  <c r="AE238" i="32"/>
  <c r="AT238" i="32" s="1"/>
  <c r="Y238" i="32"/>
  <c r="R238" i="32"/>
  <c r="V238" i="32" s="1"/>
  <c r="AT237" i="32"/>
  <c r="AM237" i="32"/>
  <c r="AW237" i="32" s="1"/>
  <c r="AL237" i="32"/>
  <c r="AE237" i="32"/>
  <c r="Y237" i="32"/>
  <c r="AQ237" i="32" s="1"/>
  <c r="V237" i="32"/>
  <c r="R237" i="32"/>
  <c r="AT236" i="32"/>
  <c r="AM236" i="32"/>
  <c r="AL236" i="32"/>
  <c r="AV236" i="32" s="1"/>
  <c r="AE236" i="32"/>
  <c r="Y236" i="32"/>
  <c r="AQ236" i="32" s="1"/>
  <c r="R236" i="32"/>
  <c r="V236" i="32" s="1"/>
  <c r="AM235" i="32"/>
  <c r="AL235" i="32"/>
  <c r="AV235" i="32" s="1"/>
  <c r="AE235" i="32"/>
  <c r="AT235" i="32" s="1"/>
  <c r="AB235" i="32"/>
  <c r="AS235" i="32" s="1"/>
  <c r="Y235" i="32"/>
  <c r="AQ235" i="32" s="1"/>
  <c r="R235" i="32"/>
  <c r="V235" i="32" s="1"/>
  <c r="AA235" i="32" s="1"/>
  <c r="AR235" i="32" s="1"/>
  <c r="AV234" i="32"/>
  <c r="AM234" i="32"/>
  <c r="AL234" i="32"/>
  <c r="AE234" i="32"/>
  <c r="AT234" i="32" s="1"/>
  <c r="Y234" i="32"/>
  <c r="AQ234" i="32" s="1"/>
  <c r="V234" i="32"/>
  <c r="AA234" i="32" s="1"/>
  <c r="AR234" i="32" s="1"/>
  <c r="R234" i="32"/>
  <c r="AN233" i="32"/>
  <c r="AM233" i="32"/>
  <c r="AW233" i="32" s="1"/>
  <c r="AL233" i="32"/>
  <c r="AE233" i="32"/>
  <c r="Y233" i="32"/>
  <c r="AQ233" i="32" s="1"/>
  <c r="R233" i="32"/>
  <c r="AK232" i="32"/>
  <c r="AJ232" i="32"/>
  <c r="AI232" i="32"/>
  <c r="AH232" i="32"/>
  <c r="AG232" i="32"/>
  <c r="AD232" i="32"/>
  <c r="AC232" i="32"/>
  <c r="X232" i="32"/>
  <c r="W232" i="32"/>
  <c r="U232" i="32"/>
  <c r="T232" i="32"/>
  <c r="S232" i="32"/>
  <c r="AM231" i="32"/>
  <c r="AW231" i="32" s="1"/>
  <c r="AL231" i="32"/>
  <c r="AE231" i="32"/>
  <c r="AT231" i="32" s="1"/>
  <c r="Y231" i="32"/>
  <c r="AQ231" i="32" s="1"/>
  <c r="V231" i="32"/>
  <c r="R231" i="32"/>
  <c r="AM230" i="32"/>
  <c r="AW230" i="32" s="1"/>
  <c r="AL230" i="32"/>
  <c r="AE230" i="32"/>
  <c r="AT230" i="32" s="1"/>
  <c r="Y230" i="32"/>
  <c r="AQ230" i="32" s="1"/>
  <c r="R230" i="32"/>
  <c r="V230" i="32" s="1"/>
  <c r="AM229" i="32"/>
  <c r="AW229" i="32" s="1"/>
  <c r="AL229" i="32"/>
  <c r="AE229" i="32"/>
  <c r="AT229" i="32" s="1"/>
  <c r="Y229" i="32"/>
  <c r="AQ229" i="32" s="1"/>
  <c r="R229" i="32"/>
  <c r="V229" i="32" s="1"/>
  <c r="AM228" i="32"/>
  <c r="AW228" i="32" s="1"/>
  <c r="AL228" i="32"/>
  <c r="AE228" i="32"/>
  <c r="AT228" i="32" s="1"/>
  <c r="Y228" i="32"/>
  <c r="AQ228" i="32" s="1"/>
  <c r="R228" i="32"/>
  <c r="V228" i="32" s="1"/>
  <c r="AT227" i="32"/>
  <c r="AM227" i="32"/>
  <c r="AL227" i="32"/>
  <c r="AV227" i="32" s="1"/>
  <c r="AE227" i="32"/>
  <c r="Y227" i="32"/>
  <c r="AQ227" i="32" s="1"/>
  <c r="R227" i="32"/>
  <c r="V227" i="32" s="1"/>
  <c r="AV226" i="32"/>
  <c r="AM226" i="32"/>
  <c r="AL226" i="32"/>
  <c r="AE226" i="32"/>
  <c r="AT226" i="32" s="1"/>
  <c r="AB226" i="32"/>
  <c r="AS226" i="32" s="1"/>
  <c r="Y226" i="32"/>
  <c r="AQ226" i="32" s="1"/>
  <c r="R226" i="32"/>
  <c r="V226" i="32" s="1"/>
  <c r="AA226" i="32" s="1"/>
  <c r="AR226" i="32" s="1"/>
  <c r="AK225" i="32"/>
  <c r="AJ225" i="32"/>
  <c r="AI225" i="32"/>
  <c r="AH225" i="32"/>
  <c r="AG225" i="32"/>
  <c r="AD225" i="32"/>
  <c r="AC225" i="32"/>
  <c r="X225" i="32"/>
  <c r="W225" i="32"/>
  <c r="U225" i="32"/>
  <c r="T225" i="32"/>
  <c r="S225" i="32"/>
  <c r="AV224" i="32"/>
  <c r="AM224" i="32"/>
  <c r="AW224" i="32" s="1"/>
  <c r="AL224" i="32"/>
  <c r="AE224" i="32"/>
  <c r="AT224" i="32" s="1"/>
  <c r="Y224" i="32"/>
  <c r="AQ224" i="32" s="1"/>
  <c r="V224" i="32"/>
  <c r="AA224" i="32" s="1"/>
  <c r="AR224" i="32" s="1"/>
  <c r="R224" i="32"/>
  <c r="AP223" i="32"/>
  <c r="AM223" i="32"/>
  <c r="AL223" i="32"/>
  <c r="AE223" i="32"/>
  <c r="AT223" i="32" s="1"/>
  <c r="Y223" i="32"/>
  <c r="AQ223" i="32" s="1"/>
  <c r="R223" i="32"/>
  <c r="V223" i="32" s="1"/>
  <c r="AB223" i="32" s="1"/>
  <c r="AS223" i="32" s="1"/>
  <c r="AU222" i="32"/>
  <c r="AN222" i="32"/>
  <c r="AM222" i="32"/>
  <c r="AW222" i="32" s="1"/>
  <c r="AL222" i="32"/>
  <c r="AV222" i="32" s="1"/>
  <c r="AE222" i="32"/>
  <c r="Y222" i="32"/>
  <c r="R222" i="32"/>
  <c r="AL221" i="32"/>
  <c r="AK221" i="32"/>
  <c r="AJ221" i="32"/>
  <c r="AI221" i="32"/>
  <c r="AH221" i="32"/>
  <c r="AG221" i="32"/>
  <c r="AE221" i="32"/>
  <c r="AD221" i="32"/>
  <c r="AC221" i="32"/>
  <c r="X221" i="32"/>
  <c r="W221" i="32"/>
  <c r="U221" i="32"/>
  <c r="T221" i="32"/>
  <c r="S221" i="32"/>
  <c r="AT220" i="32"/>
  <c r="AT221" i="32" s="1"/>
  <c r="AM220" i="32"/>
  <c r="AL220" i="32"/>
  <c r="AE220" i="32"/>
  <c r="AA220" i="32"/>
  <c r="Y220" i="32"/>
  <c r="Y221" i="32" s="1"/>
  <c r="R220" i="32"/>
  <c r="V220" i="32" s="1"/>
  <c r="AB220" i="32" s="1"/>
  <c r="AK219" i="32"/>
  <c r="AJ219" i="32"/>
  <c r="AI219" i="32"/>
  <c r="AH219" i="32"/>
  <c r="AG219" i="32"/>
  <c r="AD219" i="32"/>
  <c r="AC219" i="32"/>
  <c r="X219" i="32"/>
  <c r="W219" i="32"/>
  <c r="U219" i="32"/>
  <c r="T219" i="32"/>
  <c r="S219" i="32"/>
  <c r="AM218" i="32"/>
  <c r="AW218" i="32" s="1"/>
  <c r="AL218" i="32"/>
  <c r="AV218" i="32" s="1"/>
  <c r="AE218" i="32"/>
  <c r="AT218" i="32" s="1"/>
  <c r="AA218" i="32"/>
  <c r="AR218" i="32" s="1"/>
  <c r="Y218" i="32"/>
  <c r="AQ218" i="32" s="1"/>
  <c r="R218" i="32"/>
  <c r="V218" i="32" s="1"/>
  <c r="AP218" i="32" s="1"/>
  <c r="AV217" i="32"/>
  <c r="AN217" i="32"/>
  <c r="AU217" i="32" s="1"/>
  <c r="AM217" i="32"/>
  <c r="AW217" i="32" s="1"/>
  <c r="AL217" i="32"/>
  <c r="AE217" i="32"/>
  <c r="AT217" i="32" s="1"/>
  <c r="Y217" i="32"/>
  <c r="AQ217" i="32" s="1"/>
  <c r="R217" i="32"/>
  <c r="V217" i="32" s="1"/>
  <c r="AP217" i="32" s="1"/>
  <c r="AN216" i="32"/>
  <c r="AU216" i="32" s="1"/>
  <c r="AM216" i="32"/>
  <c r="AW216" i="32" s="1"/>
  <c r="AL216" i="32"/>
  <c r="AV216" i="32" s="1"/>
  <c r="AE216" i="32"/>
  <c r="AT216" i="32" s="1"/>
  <c r="Y216" i="32"/>
  <c r="AQ216" i="32" s="1"/>
  <c r="R216" i="32"/>
  <c r="V216" i="32" s="1"/>
  <c r="AB216" i="32" s="1"/>
  <c r="AS216" i="32" s="1"/>
  <c r="AM215" i="32"/>
  <c r="AW215" i="32" s="1"/>
  <c r="AL215" i="32"/>
  <c r="AE215" i="32"/>
  <c r="AT215" i="32" s="1"/>
  <c r="Y215" i="32"/>
  <c r="AQ215" i="32" s="1"/>
  <c r="R215" i="32"/>
  <c r="V215" i="32" s="1"/>
  <c r="AM214" i="32"/>
  <c r="AW214" i="32" s="1"/>
  <c r="AL214" i="32"/>
  <c r="AE214" i="32"/>
  <c r="Y214" i="32"/>
  <c r="AQ214" i="32" s="1"/>
  <c r="V214" i="32"/>
  <c r="R214" i="32"/>
  <c r="AN213" i="32"/>
  <c r="AU213" i="32" s="1"/>
  <c r="AM213" i="32"/>
  <c r="AW213" i="32" s="1"/>
  <c r="AL213" i="32"/>
  <c r="AV213" i="32" s="1"/>
  <c r="AE213" i="32"/>
  <c r="AT213" i="32" s="1"/>
  <c r="Y213" i="32"/>
  <c r="V213" i="32"/>
  <c r="R213" i="32"/>
  <c r="AK212" i="32"/>
  <c r="AJ212" i="32"/>
  <c r="AI212" i="32"/>
  <c r="AH212" i="32"/>
  <c r="AG212" i="32"/>
  <c r="AD212" i="32"/>
  <c r="AC212" i="32"/>
  <c r="X212" i="32"/>
  <c r="W212" i="32"/>
  <c r="U212" i="32"/>
  <c r="T212" i="32"/>
  <c r="S212" i="32"/>
  <c r="AM211" i="32"/>
  <c r="AL211" i="32"/>
  <c r="AV211" i="32" s="1"/>
  <c r="AE211" i="32"/>
  <c r="AT211" i="32" s="1"/>
  <c r="AB211" i="32"/>
  <c r="AS211" i="32" s="1"/>
  <c r="AA211" i="32"/>
  <c r="AR211" i="32" s="1"/>
  <c r="Y211" i="32"/>
  <c r="AQ211" i="32" s="1"/>
  <c r="R211" i="32"/>
  <c r="V211" i="32" s="1"/>
  <c r="AM210" i="32"/>
  <c r="AW210" i="32" s="1"/>
  <c r="AL210" i="32"/>
  <c r="AE210" i="32"/>
  <c r="AT210" i="32" s="1"/>
  <c r="Y210" i="32"/>
  <c r="AQ210" i="32" s="1"/>
  <c r="R210" i="32"/>
  <c r="V210" i="32" s="1"/>
  <c r="AM209" i="32"/>
  <c r="AW209" i="32" s="1"/>
  <c r="AL209" i="32"/>
  <c r="AN209" i="32" s="1"/>
  <c r="AU209" i="32" s="1"/>
  <c r="AE209" i="32"/>
  <c r="AT209" i="32" s="1"/>
  <c r="Y209" i="32"/>
  <c r="AQ209" i="32" s="1"/>
  <c r="V209" i="32"/>
  <c r="AP209" i="32" s="1"/>
  <c r="R209" i="32"/>
  <c r="AT208" i="32"/>
  <c r="AM208" i="32"/>
  <c r="AW208" i="32" s="1"/>
  <c r="AL208" i="32"/>
  <c r="AE208" i="32"/>
  <c r="Y208" i="32"/>
  <c r="AQ208" i="32" s="1"/>
  <c r="V208" i="32"/>
  <c r="R208" i="32"/>
  <c r="AT207" i="32"/>
  <c r="AQ207" i="32"/>
  <c r="AM207" i="32"/>
  <c r="AW207" i="32" s="1"/>
  <c r="AL207" i="32"/>
  <c r="AE207" i="32"/>
  <c r="Y207" i="32"/>
  <c r="R207" i="32"/>
  <c r="V207" i="32" s="1"/>
  <c r="AM206" i="32"/>
  <c r="AW206" i="32" s="1"/>
  <c r="AL206" i="32"/>
  <c r="AE206" i="32"/>
  <c r="AT206" i="32" s="1"/>
  <c r="Y206" i="32"/>
  <c r="AQ206" i="32" s="1"/>
  <c r="R206" i="32"/>
  <c r="V206" i="32" s="1"/>
  <c r="AT205" i="32"/>
  <c r="AQ205" i="32"/>
  <c r="AM205" i="32"/>
  <c r="AW205" i="32" s="1"/>
  <c r="AL205" i="32"/>
  <c r="AE205" i="32"/>
  <c r="Y205" i="32"/>
  <c r="V205" i="32"/>
  <c r="R205" i="32"/>
  <c r="AQ204" i="32"/>
  <c r="AM204" i="32"/>
  <c r="AW204" i="32" s="1"/>
  <c r="AL204" i="32"/>
  <c r="AE204" i="32"/>
  <c r="AT204" i="32" s="1"/>
  <c r="AT212" i="32" s="1"/>
  <c r="Y204" i="32"/>
  <c r="V204" i="32"/>
  <c r="R204" i="32"/>
  <c r="AK203" i="32"/>
  <c r="AJ203" i="32"/>
  <c r="AI203" i="32"/>
  <c r="AH203" i="32"/>
  <c r="AG203" i="32"/>
  <c r="AD203" i="32"/>
  <c r="AC203" i="32"/>
  <c r="Y203" i="32"/>
  <c r="X203" i="32"/>
  <c r="W203" i="32"/>
  <c r="U203" i="32"/>
  <c r="T203" i="32"/>
  <c r="S203" i="32"/>
  <c r="AT202" i="32"/>
  <c r="AQ202" i="32"/>
  <c r="AM202" i="32"/>
  <c r="AW202" i="32" s="1"/>
  <c r="AL202" i="32"/>
  <c r="AE202" i="32"/>
  <c r="Y202" i="32"/>
  <c r="R202" i="32"/>
  <c r="V202" i="32" s="1"/>
  <c r="Z202" i="32" s="1"/>
  <c r="AW201" i="32"/>
  <c r="AM201" i="32"/>
  <c r="AL201" i="32"/>
  <c r="AE201" i="32"/>
  <c r="AT201" i="32" s="1"/>
  <c r="Y201" i="32"/>
  <c r="AQ201" i="32" s="1"/>
  <c r="R201" i="32"/>
  <c r="V201" i="32" s="1"/>
  <c r="AA201" i="32" s="1"/>
  <c r="AR201" i="32" s="1"/>
  <c r="AQ200" i="32"/>
  <c r="AM200" i="32"/>
  <c r="AW200" i="32" s="1"/>
  <c r="AL200" i="32"/>
  <c r="AE200" i="32"/>
  <c r="AT200" i="32" s="1"/>
  <c r="Y200" i="32"/>
  <c r="V200" i="32"/>
  <c r="AB200" i="32" s="1"/>
  <c r="AS200" i="32" s="1"/>
  <c r="R200" i="32"/>
  <c r="AT199" i="32"/>
  <c r="AM199" i="32"/>
  <c r="AW199" i="32" s="1"/>
  <c r="AL199" i="32"/>
  <c r="AE199" i="32"/>
  <c r="Y199" i="32"/>
  <c r="Z199" i="32" s="1"/>
  <c r="V199" i="32"/>
  <c r="AB199" i="32" s="1"/>
  <c r="AS199" i="32" s="1"/>
  <c r="R199" i="32"/>
  <c r="AW198" i="32"/>
  <c r="AT198" i="32"/>
  <c r="AM198" i="32"/>
  <c r="AL198" i="32"/>
  <c r="AE198" i="32"/>
  <c r="Y198" i="32"/>
  <c r="AQ198" i="32" s="1"/>
  <c r="R198" i="32"/>
  <c r="AK197" i="32"/>
  <c r="AJ197" i="32"/>
  <c r="AI197" i="32"/>
  <c r="AH197" i="32"/>
  <c r="AG197" i="32"/>
  <c r="AD197" i="32"/>
  <c r="AC197" i="32"/>
  <c r="X197" i="32"/>
  <c r="W197" i="32"/>
  <c r="U197" i="32"/>
  <c r="T197" i="32"/>
  <c r="S197" i="32"/>
  <c r="AW196" i="32"/>
  <c r="AT196" i="32"/>
  <c r="AM196" i="32"/>
  <c r="AL196" i="32"/>
  <c r="AE196" i="32"/>
  <c r="Y196" i="32"/>
  <c r="AQ196" i="32" s="1"/>
  <c r="R196" i="32"/>
  <c r="V196" i="32" s="1"/>
  <c r="AW195" i="32"/>
  <c r="AT195" i="32"/>
  <c r="AM195" i="32"/>
  <c r="AL195" i="32"/>
  <c r="AL197" i="32" s="1"/>
  <c r="AE195" i="32"/>
  <c r="Y195" i="32"/>
  <c r="AQ195" i="32" s="1"/>
  <c r="R195" i="32"/>
  <c r="V195" i="32" s="1"/>
  <c r="AA195" i="32" s="1"/>
  <c r="AR195" i="32" s="1"/>
  <c r="AM194" i="32"/>
  <c r="AL194" i="32"/>
  <c r="AE194" i="32"/>
  <c r="AT194" i="32" s="1"/>
  <c r="AT197" i="32" s="1"/>
  <c r="AB194" i="32"/>
  <c r="Y194" i="32"/>
  <c r="AQ194" i="32" s="1"/>
  <c r="AQ197" i="32" s="1"/>
  <c r="R194" i="32"/>
  <c r="V194" i="32" s="1"/>
  <c r="AK193" i="32"/>
  <c r="AJ193" i="32"/>
  <c r="AI193" i="32"/>
  <c r="AH193" i="32"/>
  <c r="AG193" i="32"/>
  <c r="AD193" i="32"/>
  <c r="AC193" i="32"/>
  <c r="X193" i="32"/>
  <c r="W193" i="32"/>
  <c r="U193" i="32"/>
  <c r="T193" i="32"/>
  <c r="S193" i="32"/>
  <c r="AQ192" i="32"/>
  <c r="AM192" i="32"/>
  <c r="AW192" i="32" s="1"/>
  <c r="AL192" i="32"/>
  <c r="AE192" i="32"/>
  <c r="AT192" i="32" s="1"/>
  <c r="Y192" i="32"/>
  <c r="V192" i="32"/>
  <c r="AB192" i="32" s="1"/>
  <c r="AS192" i="32" s="1"/>
  <c r="R192" i="32"/>
  <c r="AT191" i="32"/>
  <c r="AQ191" i="32"/>
  <c r="AM191" i="32"/>
  <c r="AW191" i="32" s="1"/>
  <c r="AL191" i="32"/>
  <c r="AE191" i="32"/>
  <c r="Z191" i="32"/>
  <c r="Y191" i="32"/>
  <c r="V191" i="32"/>
  <c r="AB191" i="32" s="1"/>
  <c r="AS191" i="32" s="1"/>
  <c r="R191" i="32"/>
  <c r="AW190" i="32"/>
  <c r="AM190" i="32"/>
  <c r="AL190" i="32"/>
  <c r="AE190" i="32"/>
  <c r="AT190" i="32" s="1"/>
  <c r="Y190" i="32"/>
  <c r="AQ190" i="32" s="1"/>
  <c r="R190" i="32"/>
  <c r="V190" i="32" s="1"/>
  <c r="AP190" i="32" s="1"/>
  <c r="AQ189" i="32"/>
  <c r="AM189" i="32"/>
  <c r="AW189" i="32" s="1"/>
  <c r="AL189" i="32"/>
  <c r="AE189" i="32"/>
  <c r="AT189" i="32" s="1"/>
  <c r="Y189" i="32"/>
  <c r="R189" i="32"/>
  <c r="AT188" i="32"/>
  <c r="AM188" i="32"/>
  <c r="AW188" i="32" s="1"/>
  <c r="AL188" i="32"/>
  <c r="AE188" i="32"/>
  <c r="Y188" i="32"/>
  <c r="AQ188" i="32" s="1"/>
  <c r="R188" i="32"/>
  <c r="V188" i="32" s="1"/>
  <c r="AB188" i="32" s="1"/>
  <c r="AS188" i="32" s="1"/>
  <c r="AM187" i="32"/>
  <c r="AL187" i="32"/>
  <c r="AE187" i="32"/>
  <c r="AE193" i="32" s="1"/>
  <c r="Z187" i="32"/>
  <c r="Y187" i="32"/>
  <c r="R187" i="32"/>
  <c r="V187" i="32" s="1"/>
  <c r="AK186" i="32"/>
  <c r="AJ186" i="32"/>
  <c r="AI186" i="32"/>
  <c r="AH186" i="32"/>
  <c r="AG186" i="32"/>
  <c r="AD186" i="32"/>
  <c r="AC186" i="32"/>
  <c r="X186" i="32"/>
  <c r="W186" i="32"/>
  <c r="U186" i="32"/>
  <c r="T186" i="32"/>
  <c r="S186" i="32"/>
  <c r="AT185" i="32"/>
  <c r="AM185" i="32"/>
  <c r="AW185" i="32" s="1"/>
  <c r="AL185" i="32"/>
  <c r="AE185" i="32"/>
  <c r="Y185" i="32"/>
  <c r="AQ185" i="32" s="1"/>
  <c r="R185" i="32"/>
  <c r="V185" i="32" s="1"/>
  <c r="AW184" i="32"/>
  <c r="AM184" i="32"/>
  <c r="AL184" i="32"/>
  <c r="AE184" i="32"/>
  <c r="AT184" i="32" s="1"/>
  <c r="Y184" i="32"/>
  <c r="AQ184" i="32" s="1"/>
  <c r="R184" i="32"/>
  <c r="V184" i="32" s="1"/>
  <c r="AM183" i="32"/>
  <c r="AL183" i="32"/>
  <c r="AE183" i="32"/>
  <c r="AT183" i="32" s="1"/>
  <c r="Y183" i="32"/>
  <c r="AQ183" i="32" s="1"/>
  <c r="R183" i="32"/>
  <c r="AK182" i="32"/>
  <c r="AJ182" i="32"/>
  <c r="AI182" i="32"/>
  <c r="AH182" i="32"/>
  <c r="AG182" i="32"/>
  <c r="AD182" i="32"/>
  <c r="AC182" i="32"/>
  <c r="X182" i="32"/>
  <c r="W182" i="32"/>
  <c r="U182" i="32"/>
  <c r="T182" i="32"/>
  <c r="S182" i="32"/>
  <c r="AW181" i="32"/>
  <c r="AM181" i="32"/>
  <c r="AL181" i="32"/>
  <c r="AE181" i="32"/>
  <c r="AT181" i="32" s="1"/>
  <c r="Y181" i="32"/>
  <c r="AQ181" i="32" s="1"/>
  <c r="V181" i="32"/>
  <c r="R181" i="32"/>
  <c r="AQ180" i="32"/>
  <c r="AM180" i="32"/>
  <c r="AL180" i="32"/>
  <c r="AE180" i="32"/>
  <c r="AT180" i="32" s="1"/>
  <c r="Y180" i="32"/>
  <c r="R180" i="32"/>
  <c r="V180" i="32" s="1"/>
  <c r="AB180" i="32" s="1"/>
  <c r="AS180" i="32" s="1"/>
  <c r="AQ179" i="32"/>
  <c r="AM179" i="32"/>
  <c r="AW179" i="32" s="1"/>
  <c r="AL179" i="32"/>
  <c r="AE179" i="32"/>
  <c r="AT179" i="32" s="1"/>
  <c r="Y179" i="32"/>
  <c r="V179" i="32"/>
  <c r="AP179" i="32" s="1"/>
  <c r="R179" i="32"/>
  <c r="AT178" i="32"/>
  <c r="AQ178" i="32"/>
  <c r="AM178" i="32"/>
  <c r="AW178" i="32" s="1"/>
  <c r="AL178" i="32"/>
  <c r="AE178" i="32"/>
  <c r="Y178" i="32"/>
  <c r="R178" i="32"/>
  <c r="V178" i="32" s="1"/>
  <c r="AT177" i="32"/>
  <c r="AM177" i="32"/>
  <c r="AW177" i="32" s="1"/>
  <c r="AL177" i="32"/>
  <c r="AE177" i="32"/>
  <c r="Y177" i="32"/>
  <c r="Y182" i="32" s="1"/>
  <c r="R177" i="32"/>
  <c r="AM176" i="32"/>
  <c r="AK176" i="32"/>
  <c r="AJ176" i="32"/>
  <c r="AI176" i="32"/>
  <c r="AH176" i="32"/>
  <c r="AG176" i="32"/>
  <c r="AD176" i="32"/>
  <c r="AC176" i="32"/>
  <c r="X176" i="32"/>
  <c r="W176" i="32"/>
  <c r="U176" i="32"/>
  <c r="T176" i="32"/>
  <c r="S176" i="32"/>
  <c r="AQ175" i="32"/>
  <c r="AM175" i="32"/>
  <c r="AW175" i="32" s="1"/>
  <c r="AL175" i="32"/>
  <c r="AV175" i="32" s="1"/>
  <c r="AE175" i="32"/>
  <c r="AT175" i="32" s="1"/>
  <c r="Y175" i="32"/>
  <c r="V175" i="32"/>
  <c r="AB175" i="32" s="1"/>
  <c r="AS175" i="32" s="1"/>
  <c r="R175" i="32"/>
  <c r="AV174" i="32"/>
  <c r="AM174" i="32"/>
  <c r="AW174" i="32" s="1"/>
  <c r="AL174" i="32"/>
  <c r="AE174" i="32"/>
  <c r="AT174" i="32" s="1"/>
  <c r="Y174" i="32"/>
  <c r="AQ174" i="32" s="1"/>
  <c r="V174" i="32"/>
  <c r="AB174" i="32" s="1"/>
  <c r="AS174" i="32" s="1"/>
  <c r="R174" i="32"/>
  <c r="AQ173" i="32"/>
  <c r="AM173" i="32"/>
  <c r="AW173" i="32" s="1"/>
  <c r="AL173" i="32"/>
  <c r="AV173" i="32" s="1"/>
  <c r="AE173" i="32"/>
  <c r="AT173" i="32" s="1"/>
  <c r="Y173" i="32"/>
  <c r="V173" i="32"/>
  <c r="AB173" i="32" s="1"/>
  <c r="AS173" i="32" s="1"/>
  <c r="R173" i="32"/>
  <c r="AV172" i="32"/>
  <c r="AM172" i="32"/>
  <c r="AW172" i="32" s="1"/>
  <c r="AL172" i="32"/>
  <c r="AE172" i="32"/>
  <c r="AT172" i="32" s="1"/>
  <c r="Y172" i="32"/>
  <c r="AQ172" i="32" s="1"/>
  <c r="V172" i="32"/>
  <c r="AB172" i="32" s="1"/>
  <c r="AS172" i="32" s="1"/>
  <c r="R172" i="32"/>
  <c r="AQ171" i="32"/>
  <c r="AM171" i="32"/>
  <c r="AW171" i="32" s="1"/>
  <c r="AL171" i="32"/>
  <c r="AV171" i="32" s="1"/>
  <c r="AE171" i="32"/>
  <c r="AT171" i="32" s="1"/>
  <c r="Y171" i="32"/>
  <c r="V171" i="32"/>
  <c r="AB171" i="32" s="1"/>
  <c r="AS171" i="32" s="1"/>
  <c r="R171" i="32"/>
  <c r="AV170" i="32"/>
  <c r="AM170" i="32"/>
  <c r="AW170" i="32" s="1"/>
  <c r="AL170" i="32"/>
  <c r="AE170" i="32"/>
  <c r="Y170" i="32"/>
  <c r="Y176" i="32" s="1"/>
  <c r="V170" i="32"/>
  <c r="AB170" i="32" s="1"/>
  <c r="R170" i="32"/>
  <c r="AK169" i="32"/>
  <c r="AJ169" i="32"/>
  <c r="AI169" i="32"/>
  <c r="AH169" i="32"/>
  <c r="AG169" i="32"/>
  <c r="AD169" i="32"/>
  <c r="AC169" i="32"/>
  <c r="X169" i="32"/>
  <c r="W169" i="32"/>
  <c r="U169" i="32"/>
  <c r="T169" i="32"/>
  <c r="S169" i="32"/>
  <c r="AV168" i="32"/>
  <c r="AM168" i="32"/>
  <c r="AL168" i="32"/>
  <c r="AE168" i="32"/>
  <c r="AT168" i="32" s="1"/>
  <c r="Y168" i="32"/>
  <c r="AQ168" i="32" s="1"/>
  <c r="R168" i="32"/>
  <c r="V168" i="32" s="1"/>
  <c r="AB168" i="32" s="1"/>
  <c r="AS168" i="32" s="1"/>
  <c r="AM167" i="32"/>
  <c r="AL167" i="32"/>
  <c r="AV167" i="32" s="1"/>
  <c r="AE167" i="32"/>
  <c r="AT167" i="32" s="1"/>
  <c r="Y167" i="32"/>
  <c r="AQ167" i="32" s="1"/>
  <c r="V167" i="32"/>
  <c r="AB167" i="32" s="1"/>
  <c r="AS167" i="32" s="1"/>
  <c r="R167" i="32"/>
  <c r="AV166" i="32"/>
  <c r="AM166" i="32"/>
  <c r="AL166" i="32"/>
  <c r="AE166" i="32"/>
  <c r="AT166" i="32" s="1"/>
  <c r="Y166" i="32"/>
  <c r="AQ166" i="32" s="1"/>
  <c r="R166" i="32"/>
  <c r="V166" i="32" s="1"/>
  <c r="AB166" i="32" s="1"/>
  <c r="AS166" i="32" s="1"/>
  <c r="AV165" i="32"/>
  <c r="AM165" i="32"/>
  <c r="AL165" i="32"/>
  <c r="AE165" i="32"/>
  <c r="AT165" i="32" s="1"/>
  <c r="Y165" i="32"/>
  <c r="AQ165" i="32" s="1"/>
  <c r="V165" i="32"/>
  <c r="AB165" i="32" s="1"/>
  <c r="AS165" i="32" s="1"/>
  <c r="R165" i="32"/>
  <c r="AM164" i="32"/>
  <c r="AL164" i="32"/>
  <c r="AV164" i="32" s="1"/>
  <c r="AE164" i="32"/>
  <c r="AT164" i="32" s="1"/>
  <c r="Y164" i="32"/>
  <c r="AQ164" i="32" s="1"/>
  <c r="V164" i="32"/>
  <c r="AB164" i="32" s="1"/>
  <c r="AS164" i="32" s="1"/>
  <c r="R164" i="32"/>
  <c r="AM163" i="32"/>
  <c r="AL163" i="32"/>
  <c r="AE163" i="32"/>
  <c r="AT163" i="32" s="1"/>
  <c r="AT169" i="32" s="1"/>
  <c r="Y163" i="32"/>
  <c r="R163" i="32"/>
  <c r="AM162" i="32"/>
  <c r="AK162" i="32"/>
  <c r="AJ162" i="32"/>
  <c r="AI162" i="32"/>
  <c r="AH162" i="32"/>
  <c r="AG162" i="32"/>
  <c r="AD162" i="32"/>
  <c r="AC162" i="32"/>
  <c r="X162" i="32"/>
  <c r="W162" i="32"/>
  <c r="U162" i="32"/>
  <c r="T162" i="32"/>
  <c r="S162" i="32"/>
  <c r="AV161" i="32"/>
  <c r="AQ161" i="32"/>
  <c r="AM161" i="32"/>
  <c r="AW161" i="32" s="1"/>
  <c r="AL161" i="32"/>
  <c r="AE161" i="32"/>
  <c r="AT161" i="32" s="1"/>
  <c r="Y161" i="32"/>
  <c r="V161" i="32"/>
  <c r="AB161" i="32" s="1"/>
  <c r="AS161" i="32" s="1"/>
  <c r="R161" i="32"/>
  <c r="AQ160" i="32"/>
  <c r="AM160" i="32"/>
  <c r="AW160" i="32" s="1"/>
  <c r="AL160" i="32"/>
  <c r="AV160" i="32" s="1"/>
  <c r="AE160" i="32"/>
  <c r="AT160" i="32" s="1"/>
  <c r="Y160" i="32"/>
  <c r="V160" i="32"/>
  <c r="AB160" i="32" s="1"/>
  <c r="AS160" i="32" s="1"/>
  <c r="R160" i="32"/>
  <c r="AV159" i="32"/>
  <c r="AM159" i="32"/>
  <c r="AW159" i="32" s="1"/>
  <c r="AL159" i="32"/>
  <c r="AE159" i="32"/>
  <c r="AT159" i="32" s="1"/>
  <c r="Y159" i="32"/>
  <c r="AQ159" i="32" s="1"/>
  <c r="V159" i="32"/>
  <c r="AB159" i="32" s="1"/>
  <c r="AS159" i="32" s="1"/>
  <c r="R159" i="32"/>
  <c r="AQ158" i="32"/>
  <c r="AM158" i="32"/>
  <c r="AW158" i="32" s="1"/>
  <c r="AL158" i="32"/>
  <c r="AV158" i="32" s="1"/>
  <c r="AE158" i="32"/>
  <c r="AT158" i="32" s="1"/>
  <c r="Y158" i="32"/>
  <c r="V158" i="32"/>
  <c r="AB158" i="32" s="1"/>
  <c r="AS158" i="32" s="1"/>
  <c r="R158" i="32"/>
  <c r="AV157" i="32"/>
  <c r="AQ157" i="32"/>
  <c r="AM157" i="32"/>
  <c r="AW157" i="32" s="1"/>
  <c r="AL157" i="32"/>
  <c r="AE157" i="32"/>
  <c r="AT157" i="32" s="1"/>
  <c r="Y157" i="32"/>
  <c r="V157" i="32"/>
  <c r="AB157" i="32" s="1"/>
  <c r="AS157" i="32" s="1"/>
  <c r="R157" i="32"/>
  <c r="AQ156" i="32"/>
  <c r="AM156" i="32"/>
  <c r="AW156" i="32" s="1"/>
  <c r="AW162" i="32" s="1"/>
  <c r="AL156" i="32"/>
  <c r="AE156" i="32"/>
  <c r="Y156" i="32"/>
  <c r="V156" i="32"/>
  <c r="AB156" i="32" s="1"/>
  <c r="AS156" i="32" s="1"/>
  <c r="AS162" i="32" s="1"/>
  <c r="R156" i="32"/>
  <c r="R162" i="32" s="1"/>
  <c r="AK155" i="32"/>
  <c r="AJ155" i="32"/>
  <c r="AI155" i="32"/>
  <c r="AH155" i="32"/>
  <c r="AG155" i="32"/>
  <c r="AD155" i="32"/>
  <c r="AC155" i="32"/>
  <c r="X155" i="32"/>
  <c r="W155" i="32"/>
  <c r="U155" i="32"/>
  <c r="T155" i="32"/>
  <c r="S155" i="32"/>
  <c r="AV154" i="32"/>
  <c r="AM154" i="32"/>
  <c r="AL154" i="32"/>
  <c r="AE154" i="32"/>
  <c r="AT154" i="32" s="1"/>
  <c r="Y154" i="32"/>
  <c r="AQ154" i="32" s="1"/>
  <c r="V154" i="32"/>
  <c r="AB154" i="32" s="1"/>
  <c r="AS154" i="32" s="1"/>
  <c r="R154" i="32"/>
  <c r="AM153" i="32"/>
  <c r="AL153" i="32"/>
  <c r="AV153" i="32" s="1"/>
  <c r="AE153" i="32"/>
  <c r="AT153" i="32" s="1"/>
  <c r="Y153" i="32"/>
  <c r="AQ153" i="32" s="1"/>
  <c r="V153" i="32"/>
  <c r="AB153" i="32" s="1"/>
  <c r="AS153" i="32" s="1"/>
  <c r="R153" i="32"/>
  <c r="AM152" i="32"/>
  <c r="AL152" i="32"/>
  <c r="AV152" i="32" s="1"/>
  <c r="AE152" i="32"/>
  <c r="AT152" i="32" s="1"/>
  <c r="Y152" i="32"/>
  <c r="AQ152" i="32" s="1"/>
  <c r="V152" i="32"/>
  <c r="AB152" i="32" s="1"/>
  <c r="AS152" i="32" s="1"/>
  <c r="R152" i="32"/>
  <c r="AM151" i="32"/>
  <c r="AL151" i="32"/>
  <c r="AV151" i="32" s="1"/>
  <c r="AE151" i="32"/>
  <c r="AT151" i="32" s="1"/>
  <c r="Y151" i="32"/>
  <c r="AQ151" i="32" s="1"/>
  <c r="R151" i="32"/>
  <c r="V151" i="32" s="1"/>
  <c r="AB151" i="32" s="1"/>
  <c r="AS151" i="32" s="1"/>
  <c r="AM150" i="32"/>
  <c r="AL150" i="32"/>
  <c r="AV150" i="32" s="1"/>
  <c r="AV155" i="32" s="1"/>
  <c r="AE150" i="32"/>
  <c r="AT150" i="32" s="1"/>
  <c r="Y150" i="32"/>
  <c r="AQ150" i="32" s="1"/>
  <c r="V150" i="32"/>
  <c r="AB150" i="32" s="1"/>
  <c r="AS150" i="32" s="1"/>
  <c r="R150" i="32"/>
  <c r="AV149" i="32"/>
  <c r="AM149" i="32"/>
  <c r="AL149" i="32"/>
  <c r="AE149" i="32"/>
  <c r="AT149" i="32" s="1"/>
  <c r="Y149" i="32"/>
  <c r="V149" i="32"/>
  <c r="AB149" i="32" s="1"/>
  <c r="AS149" i="32" s="1"/>
  <c r="R149" i="32"/>
  <c r="AK148" i="32"/>
  <c r="AJ148" i="32"/>
  <c r="AI148" i="32"/>
  <c r="AH148" i="32"/>
  <c r="AG148" i="32"/>
  <c r="AD148" i="32"/>
  <c r="AC148" i="32"/>
  <c r="X148" i="32"/>
  <c r="W148" i="32"/>
  <c r="U148" i="32"/>
  <c r="T148" i="32"/>
  <c r="S148" i="32"/>
  <c r="AQ147" i="32"/>
  <c r="AM147" i="32"/>
  <c r="AW147" i="32" s="1"/>
  <c r="AL147" i="32"/>
  <c r="AV147" i="32" s="1"/>
  <c r="AE147" i="32"/>
  <c r="AT147" i="32" s="1"/>
  <c r="Y147" i="32"/>
  <c r="V147" i="32"/>
  <c r="AB147" i="32" s="1"/>
  <c r="AS147" i="32" s="1"/>
  <c r="R147" i="32"/>
  <c r="AV146" i="32"/>
  <c r="AM146" i="32"/>
  <c r="AW146" i="32" s="1"/>
  <c r="AL146" i="32"/>
  <c r="AE146" i="32"/>
  <c r="AT146" i="32" s="1"/>
  <c r="Y146" i="32"/>
  <c r="AQ146" i="32" s="1"/>
  <c r="V146" i="32"/>
  <c r="AB146" i="32" s="1"/>
  <c r="AS146" i="32" s="1"/>
  <c r="R146" i="32"/>
  <c r="AQ145" i="32"/>
  <c r="AM145" i="32"/>
  <c r="AW145" i="32" s="1"/>
  <c r="AW148" i="32" s="1"/>
  <c r="AL145" i="32"/>
  <c r="AE145" i="32"/>
  <c r="Y145" i="32"/>
  <c r="V145" i="32"/>
  <c r="AB145" i="32" s="1"/>
  <c r="R145" i="32"/>
  <c r="AV144" i="32"/>
  <c r="AK144" i="32"/>
  <c r="AJ144" i="32"/>
  <c r="AI144" i="32"/>
  <c r="AH144" i="32"/>
  <c r="AG144" i="32"/>
  <c r="AD144" i="32"/>
  <c r="AC144" i="32"/>
  <c r="X144" i="32"/>
  <c r="W144" i="32"/>
  <c r="U144" i="32"/>
  <c r="T144" i="32"/>
  <c r="S144" i="32"/>
  <c r="AV143" i="32"/>
  <c r="AM143" i="32"/>
  <c r="AL143" i="32"/>
  <c r="AL144" i="32" s="1"/>
  <c r="AE143" i="32"/>
  <c r="AT143" i="32" s="1"/>
  <c r="AT144" i="32" s="1"/>
  <c r="Y143" i="32"/>
  <c r="V143" i="32"/>
  <c r="AB143" i="32" s="1"/>
  <c r="AS143" i="32" s="1"/>
  <c r="AS144" i="32" s="1"/>
  <c r="R143" i="32"/>
  <c r="R144" i="32" s="1"/>
  <c r="AK142" i="32"/>
  <c r="AJ142" i="32"/>
  <c r="AI142" i="32"/>
  <c r="AH142" i="32"/>
  <c r="AG142" i="32"/>
  <c r="AD142" i="32"/>
  <c r="AC142" i="32"/>
  <c r="X142" i="32"/>
  <c r="W142" i="32"/>
  <c r="U142" i="32"/>
  <c r="T142" i="32"/>
  <c r="S142" i="32"/>
  <c r="AM141" i="32"/>
  <c r="AW141" i="32" s="1"/>
  <c r="AL141" i="32"/>
  <c r="AV141" i="32" s="1"/>
  <c r="AE141" i="32"/>
  <c r="AT141" i="32" s="1"/>
  <c r="Y141" i="32"/>
  <c r="AQ141" i="32" s="1"/>
  <c r="V141" i="32"/>
  <c r="AB141" i="32" s="1"/>
  <c r="AS141" i="32" s="1"/>
  <c r="R141" i="32"/>
  <c r="AM140" i="32"/>
  <c r="AW140" i="32" s="1"/>
  <c r="AL140" i="32"/>
  <c r="AV140" i="32" s="1"/>
  <c r="AE140" i="32"/>
  <c r="AT140" i="32" s="1"/>
  <c r="AB140" i="32"/>
  <c r="AS140" i="32" s="1"/>
  <c r="Y140" i="32"/>
  <c r="AQ140" i="32" s="1"/>
  <c r="R140" i="32"/>
  <c r="V140" i="32" s="1"/>
  <c r="AV139" i="32"/>
  <c r="AQ139" i="32"/>
  <c r="AM139" i="32"/>
  <c r="AW139" i="32" s="1"/>
  <c r="AL139" i="32"/>
  <c r="AE139" i="32"/>
  <c r="AT139" i="32" s="1"/>
  <c r="Y139" i="32"/>
  <c r="V139" i="32"/>
  <c r="AB139" i="32" s="1"/>
  <c r="AS139" i="32" s="1"/>
  <c r="R139" i="32"/>
  <c r="AV138" i="32"/>
  <c r="AM138" i="32"/>
  <c r="AW138" i="32" s="1"/>
  <c r="AL138" i="32"/>
  <c r="AE138" i="32"/>
  <c r="AT138" i="32" s="1"/>
  <c r="AB138" i="32"/>
  <c r="AS138" i="32" s="1"/>
  <c r="Y138" i="32"/>
  <c r="AQ138" i="32" s="1"/>
  <c r="R138" i="32"/>
  <c r="V138" i="32" s="1"/>
  <c r="AM137" i="32"/>
  <c r="AW137" i="32" s="1"/>
  <c r="AL137" i="32"/>
  <c r="AV137" i="32" s="1"/>
  <c r="AE137" i="32"/>
  <c r="AT137" i="32" s="1"/>
  <c r="Y137" i="32"/>
  <c r="AQ137" i="32" s="1"/>
  <c r="V137" i="32"/>
  <c r="AB137" i="32" s="1"/>
  <c r="AS137" i="32" s="1"/>
  <c r="R137" i="32"/>
  <c r="AM136" i="32"/>
  <c r="AW136" i="32" s="1"/>
  <c r="AL136" i="32"/>
  <c r="AE136" i="32"/>
  <c r="Y136" i="32"/>
  <c r="R136" i="32"/>
  <c r="R142" i="32" s="1"/>
  <c r="AK135" i="32"/>
  <c r="AJ135" i="32"/>
  <c r="AI135" i="32"/>
  <c r="AH135" i="32"/>
  <c r="AG135" i="32"/>
  <c r="AD135" i="32"/>
  <c r="AC135" i="32"/>
  <c r="X135" i="32"/>
  <c r="W135" i="32"/>
  <c r="U135" i="32"/>
  <c r="T135" i="32"/>
  <c r="S135" i="32"/>
  <c r="AM134" i="32"/>
  <c r="AL134" i="32"/>
  <c r="AV134" i="32" s="1"/>
  <c r="AE134" i="32"/>
  <c r="AT134" i="32" s="1"/>
  <c r="Y134" i="32"/>
  <c r="AQ134" i="32" s="1"/>
  <c r="V134" i="32"/>
  <c r="AB134" i="32" s="1"/>
  <c r="AS134" i="32" s="1"/>
  <c r="R134" i="32"/>
  <c r="AV133" i="32"/>
  <c r="AM133" i="32"/>
  <c r="AL133" i="32"/>
  <c r="AE133" i="32"/>
  <c r="AT133" i="32" s="1"/>
  <c r="Y133" i="32"/>
  <c r="AQ133" i="32" s="1"/>
  <c r="R133" i="32"/>
  <c r="V133" i="32" s="1"/>
  <c r="AB133" i="32" s="1"/>
  <c r="AS133" i="32" s="1"/>
  <c r="AV132" i="32"/>
  <c r="AM132" i="32"/>
  <c r="AL132" i="32"/>
  <c r="AE132" i="32"/>
  <c r="AT132" i="32" s="1"/>
  <c r="Y132" i="32"/>
  <c r="AQ132" i="32" s="1"/>
  <c r="V132" i="32"/>
  <c r="AB132" i="32" s="1"/>
  <c r="AS132" i="32" s="1"/>
  <c r="R132" i="32"/>
  <c r="AM131" i="32"/>
  <c r="AW131" i="32" s="1"/>
  <c r="AL131" i="32"/>
  <c r="AV131" i="32" s="1"/>
  <c r="AE131" i="32"/>
  <c r="AT131" i="32" s="1"/>
  <c r="Y131" i="32"/>
  <c r="AQ131" i="32" s="1"/>
  <c r="R131" i="32"/>
  <c r="V131" i="32" s="1"/>
  <c r="AN130" i="32"/>
  <c r="AU130" i="32" s="1"/>
  <c r="AM130" i="32"/>
  <c r="AW130" i="32" s="1"/>
  <c r="AL130" i="32"/>
  <c r="AV130" i="32" s="1"/>
  <c r="AE130" i="32"/>
  <c r="AT130" i="32" s="1"/>
  <c r="Y130" i="32"/>
  <c r="AQ130" i="32" s="1"/>
  <c r="R130" i="32"/>
  <c r="V130" i="32" s="1"/>
  <c r="AV129" i="32"/>
  <c r="AM129" i="32"/>
  <c r="AW129" i="32" s="1"/>
  <c r="AL129" i="32"/>
  <c r="AN129" i="32" s="1"/>
  <c r="AE129" i="32"/>
  <c r="Y129" i="32"/>
  <c r="R129" i="32"/>
  <c r="R135" i="32" s="1"/>
  <c r="AK128" i="32"/>
  <c r="AJ128" i="32"/>
  <c r="AI128" i="32"/>
  <c r="AH128" i="32"/>
  <c r="AG128" i="32"/>
  <c r="AD128" i="32"/>
  <c r="AC128" i="32"/>
  <c r="X128" i="32"/>
  <c r="W128" i="32"/>
  <c r="U128" i="32"/>
  <c r="T128" i="32"/>
  <c r="S128" i="32"/>
  <c r="AV127" i="32"/>
  <c r="AN127" i="32"/>
  <c r="AU127" i="32" s="1"/>
  <c r="AM127" i="32"/>
  <c r="AW127" i="32" s="1"/>
  <c r="AL127" i="32"/>
  <c r="AE127" i="32"/>
  <c r="AT127" i="32" s="1"/>
  <c r="Y127" i="32"/>
  <c r="AQ127" i="32" s="1"/>
  <c r="R127" i="32"/>
  <c r="V127" i="32" s="1"/>
  <c r="AM126" i="32"/>
  <c r="AW126" i="32" s="1"/>
  <c r="AL126" i="32"/>
  <c r="AV126" i="32" s="1"/>
  <c r="AE126" i="32"/>
  <c r="AT126" i="32" s="1"/>
  <c r="Y126" i="32"/>
  <c r="AQ126" i="32" s="1"/>
  <c r="R126" i="32"/>
  <c r="V126" i="32" s="1"/>
  <c r="AM125" i="32"/>
  <c r="AW125" i="32" s="1"/>
  <c r="AL125" i="32"/>
  <c r="AV125" i="32" s="1"/>
  <c r="AE125" i="32"/>
  <c r="AT125" i="32" s="1"/>
  <c r="Y125" i="32"/>
  <c r="AQ125" i="32" s="1"/>
  <c r="R125" i="32"/>
  <c r="V125" i="32" s="1"/>
  <c r="AN124" i="32"/>
  <c r="AU124" i="32" s="1"/>
  <c r="AM124" i="32"/>
  <c r="AW124" i="32" s="1"/>
  <c r="AL124" i="32"/>
  <c r="AV124" i="32" s="1"/>
  <c r="AE124" i="32"/>
  <c r="AT124" i="32" s="1"/>
  <c r="Y124" i="32"/>
  <c r="AQ124" i="32" s="1"/>
  <c r="R124" i="32"/>
  <c r="V124" i="32" s="1"/>
  <c r="AV123" i="32"/>
  <c r="AV128" i="32" s="1"/>
  <c r="AM123" i="32"/>
  <c r="AL123" i="32"/>
  <c r="AN123" i="32" s="1"/>
  <c r="AU123" i="32" s="1"/>
  <c r="AE123" i="32"/>
  <c r="Y123" i="32"/>
  <c r="R123" i="32"/>
  <c r="V123" i="32" s="1"/>
  <c r="AK122" i="32"/>
  <c r="AJ122" i="32"/>
  <c r="AI122" i="32"/>
  <c r="AH122" i="32"/>
  <c r="AG122" i="32"/>
  <c r="AD122" i="32"/>
  <c r="AC122" i="32"/>
  <c r="X122" i="32"/>
  <c r="W122" i="32"/>
  <c r="U122" i="32"/>
  <c r="T122" i="32"/>
  <c r="S122" i="32"/>
  <c r="AV121" i="32"/>
  <c r="AN121" i="32"/>
  <c r="AU121" i="32" s="1"/>
  <c r="AM121" i="32"/>
  <c r="AW121" i="32" s="1"/>
  <c r="AL121" i="32"/>
  <c r="AE121" i="32"/>
  <c r="AT121" i="32" s="1"/>
  <c r="Y121" i="32"/>
  <c r="AQ121" i="32" s="1"/>
  <c r="R121" i="32"/>
  <c r="V121" i="32" s="1"/>
  <c r="AM120" i="32"/>
  <c r="AW120" i="32" s="1"/>
  <c r="AL120" i="32"/>
  <c r="AV120" i="32" s="1"/>
  <c r="AE120" i="32"/>
  <c r="AT120" i="32" s="1"/>
  <c r="Y120" i="32"/>
  <c r="AQ120" i="32" s="1"/>
  <c r="R120" i="32"/>
  <c r="V120" i="32" s="1"/>
  <c r="AM119" i="32"/>
  <c r="AM122" i="32" s="1"/>
  <c r="AL119" i="32"/>
  <c r="AE119" i="32"/>
  <c r="Y119" i="32"/>
  <c r="R119" i="32"/>
  <c r="V119" i="32" s="1"/>
  <c r="AK118" i="32"/>
  <c r="AJ118" i="32"/>
  <c r="AI118" i="32"/>
  <c r="AH118" i="32"/>
  <c r="AG118" i="32"/>
  <c r="AD118" i="32"/>
  <c r="AC118" i="32"/>
  <c r="X118" i="32"/>
  <c r="W118" i="32"/>
  <c r="U118" i="32"/>
  <c r="T118" i="32"/>
  <c r="S118" i="32"/>
  <c r="AV117" i="32"/>
  <c r="AM117" i="32"/>
  <c r="AW117" i="32" s="1"/>
  <c r="AL117" i="32"/>
  <c r="AN117" i="32" s="1"/>
  <c r="AU117" i="32" s="1"/>
  <c r="AE117" i="32"/>
  <c r="AT117" i="32" s="1"/>
  <c r="Y117" i="32"/>
  <c r="AQ117" i="32" s="1"/>
  <c r="R117" i="32"/>
  <c r="V117" i="32" s="1"/>
  <c r="AV116" i="32"/>
  <c r="AN116" i="32"/>
  <c r="AU116" i="32" s="1"/>
  <c r="AM116" i="32"/>
  <c r="AW116" i="32" s="1"/>
  <c r="AL116" i="32"/>
  <c r="AE116" i="32"/>
  <c r="AT116" i="32" s="1"/>
  <c r="Y116" i="32"/>
  <c r="AQ116" i="32" s="1"/>
  <c r="R116" i="32"/>
  <c r="V116" i="32" s="1"/>
  <c r="AV115" i="32"/>
  <c r="AN115" i="32"/>
  <c r="AU115" i="32" s="1"/>
  <c r="AM115" i="32"/>
  <c r="AW115" i="32" s="1"/>
  <c r="AL115" i="32"/>
  <c r="AE115" i="32"/>
  <c r="AT115" i="32" s="1"/>
  <c r="Y115" i="32"/>
  <c r="AQ115" i="32" s="1"/>
  <c r="R115" i="32"/>
  <c r="V115" i="32" s="1"/>
  <c r="AM114" i="32"/>
  <c r="AW114" i="32" s="1"/>
  <c r="AL114" i="32"/>
  <c r="AV114" i="32" s="1"/>
  <c r="AE114" i="32"/>
  <c r="AT114" i="32" s="1"/>
  <c r="Y114" i="32"/>
  <c r="AQ114" i="32" s="1"/>
  <c r="R114" i="32"/>
  <c r="V114" i="32" s="1"/>
  <c r="AM113" i="32"/>
  <c r="AW113" i="32" s="1"/>
  <c r="AL113" i="32"/>
  <c r="AE113" i="32"/>
  <c r="Y113" i="32"/>
  <c r="R113" i="32"/>
  <c r="AN112" i="32"/>
  <c r="AU112" i="32" s="1"/>
  <c r="AM112" i="32"/>
  <c r="AL112" i="32"/>
  <c r="AV112" i="32" s="1"/>
  <c r="AE112" i="32"/>
  <c r="Y112" i="32"/>
  <c r="R112" i="32"/>
  <c r="V112" i="32" s="1"/>
  <c r="AK111" i="32"/>
  <c r="AJ111" i="32"/>
  <c r="AI111" i="32"/>
  <c r="AH111" i="32"/>
  <c r="AG111" i="32"/>
  <c r="AD111" i="32"/>
  <c r="AC111" i="32"/>
  <c r="X111" i="32"/>
  <c r="W111" i="32"/>
  <c r="U111" i="32"/>
  <c r="T111" i="32"/>
  <c r="S111" i="32"/>
  <c r="AW110" i="32"/>
  <c r="AN110" i="32"/>
  <c r="AU110" i="32" s="1"/>
  <c r="AM110" i="32"/>
  <c r="AL110" i="32"/>
  <c r="AV110" i="32" s="1"/>
  <c r="AE110" i="32"/>
  <c r="AT110" i="32" s="1"/>
  <c r="Y110" i="32"/>
  <c r="AQ110" i="32" s="1"/>
  <c r="R110" i="32"/>
  <c r="V110" i="32" s="1"/>
  <c r="AW109" i="32"/>
  <c r="AM109" i="32"/>
  <c r="AL109" i="32"/>
  <c r="AV109" i="32" s="1"/>
  <c r="AE109" i="32"/>
  <c r="AT109" i="32" s="1"/>
  <c r="Y109" i="32"/>
  <c r="AQ109" i="32" s="1"/>
  <c r="R109" i="32"/>
  <c r="V109" i="32" s="1"/>
  <c r="AW108" i="32"/>
  <c r="AN108" i="32"/>
  <c r="AU108" i="32" s="1"/>
  <c r="AM108" i="32"/>
  <c r="AM111" i="32" s="1"/>
  <c r="AL108" i="32"/>
  <c r="AV108" i="32" s="1"/>
  <c r="AV111" i="32" s="1"/>
  <c r="AE108" i="32"/>
  <c r="Y108" i="32"/>
  <c r="R108" i="32"/>
  <c r="V108" i="32" s="1"/>
  <c r="AV107" i="32"/>
  <c r="AK107" i="32"/>
  <c r="AJ107" i="32"/>
  <c r="AI107" i="32"/>
  <c r="AH107" i="32"/>
  <c r="AG107" i="32"/>
  <c r="AD107" i="32"/>
  <c r="AC107" i="32"/>
  <c r="X107" i="32"/>
  <c r="W107" i="32"/>
  <c r="U107" i="32"/>
  <c r="T107" i="32"/>
  <c r="S107" i="32"/>
  <c r="AV106" i="32"/>
  <c r="AM106" i="32"/>
  <c r="AN106" i="32" s="1"/>
  <c r="AL106" i="32"/>
  <c r="AL311" i="32" s="1"/>
  <c r="AE106" i="32"/>
  <c r="Y106" i="32"/>
  <c r="R106" i="32"/>
  <c r="R311" i="32" s="1"/>
  <c r="AK105" i="32"/>
  <c r="AJ105" i="32"/>
  <c r="AI105" i="32"/>
  <c r="AH105" i="32"/>
  <c r="AG105" i="32"/>
  <c r="AD105" i="32"/>
  <c r="AC105" i="32"/>
  <c r="X105" i="32"/>
  <c r="W105" i="32"/>
  <c r="U105" i="32"/>
  <c r="T105" i="32"/>
  <c r="S105" i="32"/>
  <c r="AV104" i="32"/>
  <c r="AM104" i="32"/>
  <c r="AW104" i="32" s="1"/>
  <c r="AL104" i="32"/>
  <c r="AE104" i="32"/>
  <c r="AT104" i="32" s="1"/>
  <c r="Y104" i="32"/>
  <c r="AQ104" i="32" s="1"/>
  <c r="R104" i="32"/>
  <c r="V104" i="32" s="1"/>
  <c r="AV103" i="32"/>
  <c r="AM103" i="32"/>
  <c r="AW103" i="32" s="1"/>
  <c r="AL103" i="32"/>
  <c r="AE103" i="32"/>
  <c r="AT103" i="32" s="1"/>
  <c r="Y103" i="32"/>
  <c r="AQ103" i="32" s="1"/>
  <c r="R103" i="32"/>
  <c r="V103" i="32" s="1"/>
  <c r="AV102" i="32"/>
  <c r="AM102" i="32"/>
  <c r="AW102" i="32" s="1"/>
  <c r="AL102" i="32"/>
  <c r="AN102" i="32" s="1"/>
  <c r="AU102" i="32" s="1"/>
  <c r="AE102" i="32"/>
  <c r="AT102" i="32" s="1"/>
  <c r="Y102" i="32"/>
  <c r="AQ102" i="32" s="1"/>
  <c r="R102" i="32"/>
  <c r="V102" i="32" s="1"/>
  <c r="AV101" i="32"/>
  <c r="AM101" i="32"/>
  <c r="AW101" i="32" s="1"/>
  <c r="AL101" i="32"/>
  <c r="AE101" i="32"/>
  <c r="AT101" i="32" s="1"/>
  <c r="Y101" i="32"/>
  <c r="AQ101" i="32" s="1"/>
  <c r="R101" i="32"/>
  <c r="V101" i="32" s="1"/>
  <c r="AV100" i="32"/>
  <c r="AM100" i="32"/>
  <c r="AW100" i="32" s="1"/>
  <c r="AL100" i="32"/>
  <c r="AE100" i="32"/>
  <c r="AT100" i="32" s="1"/>
  <c r="Y100" i="32"/>
  <c r="AQ100" i="32" s="1"/>
  <c r="R100" i="32"/>
  <c r="V100" i="32" s="1"/>
  <c r="AV99" i="32"/>
  <c r="AM99" i="32"/>
  <c r="AW99" i="32" s="1"/>
  <c r="AW308" i="32" s="1"/>
  <c r="AL99" i="32"/>
  <c r="AL308" i="32" s="1"/>
  <c r="AE99" i="32"/>
  <c r="Y99" i="32"/>
  <c r="R99" i="32"/>
  <c r="AM98" i="32"/>
  <c r="AW98" i="32" s="1"/>
  <c r="AL98" i="32"/>
  <c r="AV98" i="32" s="1"/>
  <c r="AE98" i="32"/>
  <c r="AT98" i="32" s="1"/>
  <c r="Y98" i="32"/>
  <c r="AQ98" i="32" s="1"/>
  <c r="R98" i="32"/>
  <c r="V98" i="32" s="1"/>
  <c r="AB98" i="32" s="1"/>
  <c r="AS98" i="32" s="1"/>
  <c r="AM97" i="32"/>
  <c r="AM305" i="32" s="1"/>
  <c r="AL97" i="32"/>
  <c r="AE97" i="32"/>
  <c r="AE305" i="32" s="1"/>
  <c r="Y97" i="32"/>
  <c r="R97" i="32"/>
  <c r="AW96" i="32"/>
  <c r="AN96" i="32"/>
  <c r="AU96" i="32" s="1"/>
  <c r="AM96" i="32"/>
  <c r="AL96" i="32"/>
  <c r="AE96" i="32"/>
  <c r="Y96" i="32"/>
  <c r="R96" i="32"/>
  <c r="AK95" i="32"/>
  <c r="AJ95" i="32"/>
  <c r="AI95" i="32"/>
  <c r="AH95" i="32"/>
  <c r="AG95" i="32"/>
  <c r="AD95" i="32"/>
  <c r="AC95" i="32"/>
  <c r="X95" i="32"/>
  <c r="W95" i="32"/>
  <c r="U95" i="32"/>
  <c r="T95" i="32"/>
  <c r="S95" i="32"/>
  <c r="AW94" i="32"/>
  <c r="AM94" i="32"/>
  <c r="AL94" i="32"/>
  <c r="AV94" i="32" s="1"/>
  <c r="AE94" i="32"/>
  <c r="AT94" i="32" s="1"/>
  <c r="AA94" i="32"/>
  <c r="AR94" i="32" s="1"/>
  <c r="Y94" i="32"/>
  <c r="AQ94" i="32" s="1"/>
  <c r="R94" i="32"/>
  <c r="V94" i="32" s="1"/>
  <c r="AB94" i="32" s="1"/>
  <c r="AS94" i="32" s="1"/>
  <c r="AM93" i="32"/>
  <c r="AW93" i="32" s="1"/>
  <c r="AL93" i="32"/>
  <c r="AV93" i="32" s="1"/>
  <c r="AE93" i="32"/>
  <c r="AT93" i="32" s="1"/>
  <c r="Y93" i="32"/>
  <c r="AQ93" i="32" s="1"/>
  <c r="R93" i="32"/>
  <c r="V93" i="32" s="1"/>
  <c r="AB93" i="32" s="1"/>
  <c r="AS93" i="32" s="1"/>
  <c r="AW92" i="32"/>
  <c r="AM92" i="32"/>
  <c r="AN92" i="32" s="1"/>
  <c r="AU92" i="32" s="1"/>
  <c r="AL92" i="32"/>
  <c r="AV92" i="32" s="1"/>
  <c r="AE92" i="32"/>
  <c r="AT92" i="32" s="1"/>
  <c r="AA92" i="32"/>
  <c r="AR92" i="32" s="1"/>
  <c r="Y92" i="32"/>
  <c r="AQ92" i="32" s="1"/>
  <c r="R92" i="32"/>
  <c r="V92" i="32" s="1"/>
  <c r="AB92" i="32" s="1"/>
  <c r="AS92" i="32" s="1"/>
  <c r="AW91" i="32"/>
  <c r="AM91" i="32"/>
  <c r="AL91" i="32"/>
  <c r="AV91" i="32" s="1"/>
  <c r="AE91" i="32"/>
  <c r="AT91" i="32" s="1"/>
  <c r="AA91" i="32"/>
  <c r="AR91" i="32" s="1"/>
  <c r="Y91" i="32"/>
  <c r="AQ91" i="32" s="1"/>
  <c r="R91" i="32"/>
  <c r="V91" i="32" s="1"/>
  <c r="AB91" i="32" s="1"/>
  <c r="AS91" i="32" s="1"/>
  <c r="AM90" i="32"/>
  <c r="AM95" i="32" s="1"/>
  <c r="AL90" i="32"/>
  <c r="AE90" i="32"/>
  <c r="Y90" i="32"/>
  <c r="AQ90" i="32" s="1"/>
  <c r="R90" i="32"/>
  <c r="V90" i="32" s="1"/>
  <c r="AB90" i="32" s="1"/>
  <c r="AS90" i="32" s="1"/>
  <c r="AS95" i="32" s="1"/>
  <c r="AK89" i="32"/>
  <c r="AJ89" i="32"/>
  <c r="AI89" i="32"/>
  <c r="AH89" i="32"/>
  <c r="AG89" i="32"/>
  <c r="AD89" i="32"/>
  <c r="AC89" i="32"/>
  <c r="X89" i="32"/>
  <c r="W89" i="32"/>
  <c r="U89" i="32"/>
  <c r="T89" i="32"/>
  <c r="S89" i="32"/>
  <c r="AM88" i="32"/>
  <c r="AW88" i="32" s="1"/>
  <c r="AL88" i="32"/>
  <c r="AE88" i="32"/>
  <c r="AT88" i="32" s="1"/>
  <c r="Y88" i="32"/>
  <c r="AQ88" i="32" s="1"/>
  <c r="R88" i="32"/>
  <c r="V88" i="32" s="1"/>
  <c r="AB88" i="32" s="1"/>
  <c r="AS88" i="32" s="1"/>
  <c r="AM87" i="32"/>
  <c r="AW87" i="32" s="1"/>
  <c r="AL87" i="32"/>
  <c r="AN87" i="32" s="1"/>
  <c r="AU87" i="32" s="1"/>
  <c r="AE87" i="32"/>
  <c r="AT87" i="32" s="1"/>
  <c r="Z87" i="32"/>
  <c r="Y87" i="32"/>
  <c r="AQ87" i="32" s="1"/>
  <c r="R87" i="32"/>
  <c r="V87" i="32" s="1"/>
  <c r="AB87" i="32" s="1"/>
  <c r="AS87" i="32" s="1"/>
  <c r="AT86" i="32"/>
  <c r="AM86" i="32"/>
  <c r="AW86" i="32" s="1"/>
  <c r="AL86" i="32"/>
  <c r="AE86" i="32"/>
  <c r="Z86" i="32"/>
  <c r="Y86" i="32"/>
  <c r="AQ86" i="32" s="1"/>
  <c r="R86" i="32"/>
  <c r="V86" i="32" s="1"/>
  <c r="AB86" i="32" s="1"/>
  <c r="AS86" i="32" s="1"/>
  <c r="AM85" i="32"/>
  <c r="AW85" i="32" s="1"/>
  <c r="AL85" i="32"/>
  <c r="AE85" i="32"/>
  <c r="AT85" i="32" s="1"/>
  <c r="Y85" i="32"/>
  <c r="AQ85" i="32" s="1"/>
  <c r="R85" i="32"/>
  <c r="V85" i="32" s="1"/>
  <c r="AB85" i="32" s="1"/>
  <c r="AS85" i="32" s="1"/>
  <c r="AM84" i="32"/>
  <c r="AW84" i="32" s="1"/>
  <c r="AL84" i="32"/>
  <c r="AN84" i="32" s="1"/>
  <c r="AE84" i="32"/>
  <c r="AE89" i="32" s="1"/>
  <c r="Z84" i="32"/>
  <c r="Y84" i="32"/>
  <c r="AQ84" i="32" s="1"/>
  <c r="R84" i="32"/>
  <c r="V84" i="32" s="1"/>
  <c r="AB84" i="32" s="1"/>
  <c r="AS84" i="32" s="1"/>
  <c r="AK83" i="32"/>
  <c r="AJ83" i="32"/>
  <c r="AI83" i="32"/>
  <c r="AH83" i="32"/>
  <c r="AG83" i="32"/>
  <c r="AD83" i="32"/>
  <c r="AC83" i="32"/>
  <c r="AB83" i="32"/>
  <c r="X83" i="32"/>
  <c r="W83" i="32"/>
  <c r="U83" i="32"/>
  <c r="T83" i="32"/>
  <c r="S83" i="32"/>
  <c r="AW82" i="32"/>
  <c r="AP82" i="32"/>
  <c r="AM82" i="32"/>
  <c r="AL82" i="32"/>
  <c r="AN82" i="32" s="1"/>
  <c r="AU82" i="32" s="1"/>
  <c r="AE82" i="32"/>
  <c r="AT82" i="32" s="1"/>
  <c r="Y82" i="32"/>
  <c r="AQ82" i="32" s="1"/>
  <c r="R82" i="32"/>
  <c r="V82" i="32" s="1"/>
  <c r="AB82" i="32" s="1"/>
  <c r="AS82" i="32" s="1"/>
  <c r="AW81" i="32"/>
  <c r="AT81" i="32"/>
  <c r="AP81" i="32"/>
  <c r="AM81" i="32"/>
  <c r="AL81" i="32"/>
  <c r="AN81" i="32" s="1"/>
  <c r="AU81" i="32" s="1"/>
  <c r="AE81" i="32"/>
  <c r="Y81" i="32"/>
  <c r="AQ81" i="32" s="1"/>
  <c r="R81" i="32"/>
  <c r="V81" i="32" s="1"/>
  <c r="AB81" i="32" s="1"/>
  <c r="AS81" i="32" s="1"/>
  <c r="AW80" i="32"/>
  <c r="AP80" i="32"/>
  <c r="AM80" i="32"/>
  <c r="AL80" i="32"/>
  <c r="AN80" i="32" s="1"/>
  <c r="AU80" i="32" s="1"/>
  <c r="AE80" i="32"/>
  <c r="AT80" i="32" s="1"/>
  <c r="Y80" i="32"/>
  <c r="AQ80" i="32" s="1"/>
  <c r="R80" i="32"/>
  <c r="V80" i="32" s="1"/>
  <c r="AB80" i="32" s="1"/>
  <c r="AS80" i="32" s="1"/>
  <c r="AW79" i="32"/>
  <c r="AP79" i="32"/>
  <c r="AM79" i="32"/>
  <c r="AL79" i="32"/>
  <c r="AN79" i="32" s="1"/>
  <c r="AU79" i="32" s="1"/>
  <c r="AE79" i="32"/>
  <c r="AT79" i="32" s="1"/>
  <c r="Y79" i="32"/>
  <c r="AQ79" i="32" s="1"/>
  <c r="R79" i="32"/>
  <c r="V79" i="32" s="1"/>
  <c r="AB79" i="32" s="1"/>
  <c r="AS79" i="32" s="1"/>
  <c r="AW78" i="32"/>
  <c r="AT78" i="32"/>
  <c r="AP78" i="32"/>
  <c r="AP83" i="32" s="1"/>
  <c r="AM78" i="32"/>
  <c r="AL78" i="32"/>
  <c r="AN78" i="32" s="1"/>
  <c r="AU78" i="32" s="1"/>
  <c r="AE78" i="32"/>
  <c r="Y78" i="32"/>
  <c r="AQ78" i="32" s="1"/>
  <c r="R78" i="32"/>
  <c r="V78" i="32" s="1"/>
  <c r="AB78" i="32" s="1"/>
  <c r="AS78" i="32" s="1"/>
  <c r="AW77" i="32"/>
  <c r="AW83" i="32" s="1"/>
  <c r="AP77" i="32"/>
  <c r="AM77" i="32"/>
  <c r="AL77" i="32"/>
  <c r="AN77" i="32" s="1"/>
  <c r="AE77" i="32"/>
  <c r="AE83" i="32" s="1"/>
  <c r="Y77" i="32"/>
  <c r="AQ77" i="32" s="1"/>
  <c r="AQ83" i="32" s="1"/>
  <c r="R77" i="32"/>
  <c r="V77" i="32" s="1"/>
  <c r="AB77" i="32" s="1"/>
  <c r="AS77" i="32" s="1"/>
  <c r="AK76" i="32"/>
  <c r="AJ76" i="32"/>
  <c r="AI76" i="32"/>
  <c r="AH76" i="32"/>
  <c r="AG76" i="32"/>
  <c r="AD76" i="32"/>
  <c r="AC76" i="32"/>
  <c r="X76" i="32"/>
  <c r="W76" i="32"/>
  <c r="U76" i="32"/>
  <c r="T76" i="32"/>
  <c r="S76" i="32"/>
  <c r="AW75" i="32"/>
  <c r="AM75" i="32"/>
  <c r="AL75" i="32"/>
  <c r="AV75" i="32" s="1"/>
  <c r="AE75" i="32"/>
  <c r="AT75" i="32" s="1"/>
  <c r="Y75" i="32"/>
  <c r="AQ75" i="32" s="1"/>
  <c r="R75" i="32"/>
  <c r="V75" i="32" s="1"/>
  <c r="AB75" i="32" s="1"/>
  <c r="AS75" i="32" s="1"/>
  <c r="AM74" i="32"/>
  <c r="AW74" i="32" s="1"/>
  <c r="AL74" i="32"/>
  <c r="AV74" i="32" s="1"/>
  <c r="AE74" i="32"/>
  <c r="AT74" i="32" s="1"/>
  <c r="Y74" i="32"/>
  <c r="AQ74" i="32" s="1"/>
  <c r="R74" i="32"/>
  <c r="V74" i="32" s="1"/>
  <c r="AB74" i="32" s="1"/>
  <c r="AS74" i="32" s="1"/>
  <c r="AM73" i="32"/>
  <c r="AW73" i="32" s="1"/>
  <c r="AL73" i="32"/>
  <c r="AE73" i="32"/>
  <c r="AT73" i="32" s="1"/>
  <c r="Y73" i="32"/>
  <c r="AQ73" i="32" s="1"/>
  <c r="R73" i="32"/>
  <c r="V73" i="32" s="1"/>
  <c r="AW72" i="32"/>
  <c r="AT72" i="32"/>
  <c r="AM72" i="32"/>
  <c r="AL72" i="32"/>
  <c r="AV72" i="32" s="1"/>
  <c r="AE72" i="32"/>
  <c r="Y72" i="32"/>
  <c r="AQ72" i="32" s="1"/>
  <c r="R72" i="32"/>
  <c r="V72" i="32" s="1"/>
  <c r="AW71" i="32"/>
  <c r="AM71" i="32"/>
  <c r="AL71" i="32"/>
  <c r="AV71" i="32" s="1"/>
  <c r="AE71" i="32"/>
  <c r="AT71" i="32" s="1"/>
  <c r="Y71" i="32"/>
  <c r="R71" i="32"/>
  <c r="V71" i="32" s="1"/>
  <c r="AK70" i="32"/>
  <c r="AJ70" i="32"/>
  <c r="AI70" i="32"/>
  <c r="AH70" i="32"/>
  <c r="AG70" i="32"/>
  <c r="AD70" i="32"/>
  <c r="AC70" i="32"/>
  <c r="X70" i="32"/>
  <c r="W70" i="32"/>
  <c r="U70" i="32"/>
  <c r="T70" i="32"/>
  <c r="S70" i="32"/>
  <c r="AW69" i="32"/>
  <c r="AM69" i="32"/>
  <c r="AL69" i="32"/>
  <c r="AV69" i="32" s="1"/>
  <c r="AE69" i="32"/>
  <c r="AT69" i="32" s="1"/>
  <c r="Y69" i="32"/>
  <c r="AQ69" i="32" s="1"/>
  <c r="R69" i="32"/>
  <c r="V69" i="32" s="1"/>
  <c r="AT68" i="32"/>
  <c r="AM68" i="32"/>
  <c r="AW68" i="32" s="1"/>
  <c r="AL68" i="32"/>
  <c r="AV68" i="32" s="1"/>
  <c r="AE68" i="32"/>
  <c r="Y68" i="32"/>
  <c r="AQ68" i="32" s="1"/>
  <c r="R68" i="32"/>
  <c r="V68" i="32" s="1"/>
  <c r="AM67" i="32"/>
  <c r="AW67" i="32" s="1"/>
  <c r="AL67" i="32"/>
  <c r="AV67" i="32" s="1"/>
  <c r="AE67" i="32"/>
  <c r="AT67" i="32" s="1"/>
  <c r="Y67" i="32"/>
  <c r="AQ67" i="32" s="1"/>
  <c r="R67" i="32"/>
  <c r="V67" i="32" s="1"/>
  <c r="AW66" i="32"/>
  <c r="AT66" i="32"/>
  <c r="AM66" i="32"/>
  <c r="AL66" i="32"/>
  <c r="AV66" i="32" s="1"/>
  <c r="AE66" i="32"/>
  <c r="Y66" i="32"/>
  <c r="AQ66" i="32" s="1"/>
  <c r="R66" i="32"/>
  <c r="V66" i="32" s="1"/>
  <c r="AW65" i="32"/>
  <c r="AM65" i="32"/>
  <c r="AL65" i="32"/>
  <c r="AV65" i="32" s="1"/>
  <c r="AE65" i="32"/>
  <c r="AT65" i="32" s="1"/>
  <c r="Y65" i="32"/>
  <c r="AQ65" i="32" s="1"/>
  <c r="R65" i="32"/>
  <c r="V65" i="32" s="1"/>
  <c r="AW64" i="32"/>
  <c r="AT64" i="32"/>
  <c r="AM64" i="32"/>
  <c r="AL64" i="32"/>
  <c r="AV64" i="32" s="1"/>
  <c r="AE64" i="32"/>
  <c r="Y64" i="32"/>
  <c r="AQ64" i="32" s="1"/>
  <c r="R64" i="32"/>
  <c r="AK63" i="32"/>
  <c r="AJ63" i="32"/>
  <c r="AI63" i="32"/>
  <c r="AH63" i="32"/>
  <c r="AG63" i="32"/>
  <c r="AD63" i="32"/>
  <c r="AC63" i="32"/>
  <c r="X63" i="32"/>
  <c r="W63" i="32"/>
  <c r="U63" i="32"/>
  <c r="T63" i="32"/>
  <c r="S63" i="32"/>
  <c r="AT62" i="32"/>
  <c r="AM62" i="32"/>
  <c r="AW62" i="32" s="1"/>
  <c r="AL62" i="32"/>
  <c r="AV62" i="32" s="1"/>
  <c r="AE62" i="32"/>
  <c r="Y62" i="32"/>
  <c r="AQ62" i="32" s="1"/>
  <c r="R62" i="32"/>
  <c r="V62" i="32" s="1"/>
  <c r="AM61" i="32"/>
  <c r="AW61" i="32" s="1"/>
  <c r="AL61" i="32"/>
  <c r="AV61" i="32" s="1"/>
  <c r="AE61" i="32"/>
  <c r="AT61" i="32" s="1"/>
  <c r="Y61" i="32"/>
  <c r="AQ61" i="32" s="1"/>
  <c r="R61" i="32"/>
  <c r="V61" i="32" s="1"/>
  <c r="AW60" i="32"/>
  <c r="AT60" i="32"/>
  <c r="AM60" i="32"/>
  <c r="AL60" i="32"/>
  <c r="AV60" i="32" s="1"/>
  <c r="AE60" i="32"/>
  <c r="Y60" i="32"/>
  <c r="AQ60" i="32" s="1"/>
  <c r="R60" i="32"/>
  <c r="V60" i="32" s="1"/>
  <c r="AW59" i="32"/>
  <c r="AM59" i="32"/>
  <c r="AL59" i="32"/>
  <c r="AV59" i="32" s="1"/>
  <c r="AE59" i="32"/>
  <c r="AT59" i="32" s="1"/>
  <c r="Y59" i="32"/>
  <c r="AQ59" i="32" s="1"/>
  <c r="R59" i="32"/>
  <c r="V59" i="32" s="1"/>
  <c r="AW58" i="32"/>
  <c r="AT58" i="32"/>
  <c r="AM58" i="32"/>
  <c r="AL58" i="32"/>
  <c r="AV58" i="32" s="1"/>
  <c r="AE58" i="32"/>
  <c r="Y58" i="32"/>
  <c r="AQ58" i="32" s="1"/>
  <c r="R58" i="32"/>
  <c r="V58" i="32" s="1"/>
  <c r="AW57" i="32"/>
  <c r="AM57" i="32"/>
  <c r="AL57" i="32"/>
  <c r="AV57" i="32" s="1"/>
  <c r="AE57" i="32"/>
  <c r="AE63" i="32" s="1"/>
  <c r="Y57" i="32"/>
  <c r="AQ57" i="32" s="1"/>
  <c r="R57" i="32"/>
  <c r="AK56" i="32"/>
  <c r="AJ56" i="32"/>
  <c r="AI56" i="32"/>
  <c r="AH56" i="32"/>
  <c r="AG56" i="32"/>
  <c r="AD56" i="32"/>
  <c r="AC56" i="32"/>
  <c r="X56" i="32"/>
  <c r="W56" i="32"/>
  <c r="U56" i="32"/>
  <c r="T56" i="32"/>
  <c r="S56" i="32"/>
  <c r="AM55" i="32"/>
  <c r="AW55" i="32" s="1"/>
  <c r="AL55" i="32"/>
  <c r="AV55" i="32" s="1"/>
  <c r="AE55" i="32"/>
  <c r="AT55" i="32" s="1"/>
  <c r="Y55" i="32"/>
  <c r="AQ55" i="32" s="1"/>
  <c r="R55" i="32"/>
  <c r="V55" i="32" s="1"/>
  <c r="AW54" i="32"/>
  <c r="AT54" i="32"/>
  <c r="AM54" i="32"/>
  <c r="AL54" i="32"/>
  <c r="AV54" i="32" s="1"/>
  <c r="AE54" i="32"/>
  <c r="Y54" i="32"/>
  <c r="AQ54" i="32" s="1"/>
  <c r="R54" i="32"/>
  <c r="V54" i="32" s="1"/>
  <c r="AW53" i="32"/>
  <c r="AM53" i="32"/>
  <c r="AL53" i="32"/>
  <c r="AV53" i="32" s="1"/>
  <c r="AE53" i="32"/>
  <c r="AT53" i="32" s="1"/>
  <c r="Y53" i="32"/>
  <c r="AQ53" i="32" s="1"/>
  <c r="R53" i="32"/>
  <c r="V53" i="32" s="1"/>
  <c r="AW52" i="32"/>
  <c r="AT52" i="32"/>
  <c r="AM52" i="32"/>
  <c r="AL52" i="32"/>
  <c r="AV52" i="32" s="1"/>
  <c r="AE52" i="32"/>
  <c r="Y52" i="32"/>
  <c r="AQ52" i="32" s="1"/>
  <c r="R52" i="32"/>
  <c r="V52" i="32" s="1"/>
  <c r="AW51" i="32"/>
  <c r="AM51" i="32"/>
  <c r="AL51" i="32"/>
  <c r="AV51" i="32" s="1"/>
  <c r="AE51" i="32"/>
  <c r="AE56" i="32" s="1"/>
  <c r="Y51" i="32"/>
  <c r="AQ51" i="32" s="1"/>
  <c r="R51" i="32"/>
  <c r="V51" i="32" s="1"/>
  <c r="AK50" i="32"/>
  <c r="AJ50" i="32"/>
  <c r="AI50" i="32"/>
  <c r="AH50" i="32"/>
  <c r="AG50" i="32"/>
  <c r="AD50" i="32"/>
  <c r="AC50" i="32"/>
  <c r="X50" i="32"/>
  <c r="W50" i="32"/>
  <c r="U50" i="32"/>
  <c r="T50" i="32"/>
  <c r="S50" i="32"/>
  <c r="AM49" i="32"/>
  <c r="AW49" i="32" s="1"/>
  <c r="AL49" i="32"/>
  <c r="AV49" i="32" s="1"/>
  <c r="AE49" i="32"/>
  <c r="AT49" i="32" s="1"/>
  <c r="Y49" i="32"/>
  <c r="AQ49" i="32" s="1"/>
  <c r="R49" i="32"/>
  <c r="V49" i="32" s="1"/>
  <c r="AW48" i="32"/>
  <c r="AT48" i="32"/>
  <c r="AM48" i="32"/>
  <c r="AL48" i="32"/>
  <c r="AE48" i="32"/>
  <c r="Y48" i="32"/>
  <c r="AQ48" i="32" s="1"/>
  <c r="R48" i="32"/>
  <c r="AW47" i="32"/>
  <c r="AM47" i="32"/>
  <c r="AL47" i="32"/>
  <c r="AV47" i="32" s="1"/>
  <c r="AE47" i="32"/>
  <c r="AT47" i="32" s="1"/>
  <c r="Y47" i="32"/>
  <c r="AQ47" i="32" s="1"/>
  <c r="R47" i="32"/>
  <c r="V47" i="32" s="1"/>
  <c r="AT46" i="32"/>
  <c r="AM46" i="32"/>
  <c r="AW46" i="32" s="1"/>
  <c r="AL46" i="32"/>
  <c r="AV46" i="32" s="1"/>
  <c r="AE46" i="32"/>
  <c r="Y46" i="32"/>
  <c r="AQ46" i="32" s="1"/>
  <c r="R46" i="32"/>
  <c r="V46" i="32" s="1"/>
  <c r="AW45" i="32"/>
  <c r="AM45" i="32"/>
  <c r="AL45" i="32"/>
  <c r="AE45" i="32"/>
  <c r="AT45" i="32" s="1"/>
  <c r="Y45" i="32"/>
  <c r="AQ45" i="32" s="1"/>
  <c r="R45" i="32"/>
  <c r="V45" i="32" s="1"/>
  <c r="AT44" i="32"/>
  <c r="AM44" i="32"/>
  <c r="AL44" i="32"/>
  <c r="AV44" i="32" s="1"/>
  <c r="AE44" i="32"/>
  <c r="Y44" i="32"/>
  <c r="AQ44" i="32" s="1"/>
  <c r="R44" i="32"/>
  <c r="V44" i="32" s="1"/>
  <c r="AK43" i="32"/>
  <c r="AJ43" i="32"/>
  <c r="AI43" i="32"/>
  <c r="AH43" i="32"/>
  <c r="AG43" i="32"/>
  <c r="AD43" i="32"/>
  <c r="AC43" i="32"/>
  <c r="Y43" i="32"/>
  <c r="X43" i="32"/>
  <c r="W43" i="32"/>
  <c r="U43" i="32"/>
  <c r="T43" i="32"/>
  <c r="S43" i="32"/>
  <c r="AW42" i="32"/>
  <c r="AW43" i="32" s="1"/>
  <c r="AT42" i="32"/>
  <c r="AT43" i="32" s="1"/>
  <c r="AM42" i="32"/>
  <c r="AM43" i="32" s="1"/>
  <c r="AL42" i="32"/>
  <c r="AV42" i="32" s="1"/>
  <c r="AV43" i="32" s="1"/>
  <c r="AE42" i="32"/>
  <c r="AE43" i="32" s="1"/>
  <c r="Y42" i="32"/>
  <c r="AQ42" i="32" s="1"/>
  <c r="AQ43" i="32" s="1"/>
  <c r="R42" i="32"/>
  <c r="V42" i="32" s="1"/>
  <c r="AK41" i="32"/>
  <c r="AJ41" i="32"/>
  <c r="AI41" i="32"/>
  <c r="AH41" i="32"/>
  <c r="AG41" i="32"/>
  <c r="AD41" i="32"/>
  <c r="AC41" i="32"/>
  <c r="X41" i="32"/>
  <c r="W41" i="32"/>
  <c r="U41" i="32"/>
  <c r="T41" i="32"/>
  <c r="S41" i="32"/>
  <c r="AT40" i="32"/>
  <c r="AM40" i="32"/>
  <c r="AW40" i="32" s="1"/>
  <c r="AL40" i="32"/>
  <c r="AV40" i="32" s="1"/>
  <c r="AE40" i="32"/>
  <c r="Y40" i="32"/>
  <c r="AQ40" i="32" s="1"/>
  <c r="R40" i="32"/>
  <c r="V40" i="32" s="1"/>
  <c r="AW39" i="32"/>
  <c r="AM39" i="32"/>
  <c r="AL39" i="32"/>
  <c r="AV39" i="32" s="1"/>
  <c r="AE39" i="32"/>
  <c r="AT39" i="32" s="1"/>
  <c r="Y39" i="32"/>
  <c r="AQ39" i="32" s="1"/>
  <c r="R39" i="32"/>
  <c r="V39" i="32" s="1"/>
  <c r="AT38" i="32"/>
  <c r="AM38" i="32"/>
  <c r="AM41" i="32" s="1"/>
  <c r="AL38" i="32"/>
  <c r="AV38" i="32" s="1"/>
  <c r="AV41" i="32" s="1"/>
  <c r="AE38" i="32"/>
  <c r="Y38" i="32"/>
  <c r="AQ38" i="32" s="1"/>
  <c r="R38" i="32"/>
  <c r="V38" i="32" s="1"/>
  <c r="AK37" i="32"/>
  <c r="AJ37" i="32"/>
  <c r="AI37" i="32"/>
  <c r="AH37" i="32"/>
  <c r="AG37" i="32"/>
  <c r="AD37" i="32"/>
  <c r="AC37" i="32"/>
  <c r="X37" i="32"/>
  <c r="W37" i="32"/>
  <c r="U37" i="32"/>
  <c r="T37" i="32"/>
  <c r="S37" i="32"/>
  <c r="AW36" i="32"/>
  <c r="AT36" i="32"/>
  <c r="AM36" i="32"/>
  <c r="AL36" i="32"/>
  <c r="AV36" i="32" s="1"/>
  <c r="AE36" i="32"/>
  <c r="Y36" i="32"/>
  <c r="AQ36" i="32" s="1"/>
  <c r="R36" i="32"/>
  <c r="V36" i="32" s="1"/>
  <c r="AW35" i="32"/>
  <c r="AW37" i="32" s="1"/>
  <c r="AM35" i="32"/>
  <c r="AM37" i="32" s="1"/>
  <c r="AL35" i="32"/>
  <c r="AV35" i="32" s="1"/>
  <c r="AE35" i="32"/>
  <c r="AE37" i="32" s="1"/>
  <c r="Y35" i="32"/>
  <c r="AQ35" i="32" s="1"/>
  <c r="AQ37" i="32" s="1"/>
  <c r="R35" i="32"/>
  <c r="V35" i="32" s="1"/>
  <c r="AK34" i="32"/>
  <c r="AJ34" i="32"/>
  <c r="AI34" i="32"/>
  <c r="AH34" i="32"/>
  <c r="AG34" i="32"/>
  <c r="AD34" i="32"/>
  <c r="AC34" i="32"/>
  <c r="X34" i="32"/>
  <c r="W34" i="32"/>
  <c r="U34" i="32"/>
  <c r="T34" i="32"/>
  <c r="S34" i="32"/>
  <c r="AW33" i="32"/>
  <c r="AM33" i="32"/>
  <c r="AL33" i="32"/>
  <c r="AV33" i="32" s="1"/>
  <c r="AE33" i="32"/>
  <c r="AT33" i="32" s="1"/>
  <c r="Y33" i="32"/>
  <c r="AQ33" i="32" s="1"/>
  <c r="R33" i="32"/>
  <c r="V33" i="32" s="1"/>
  <c r="AT32" i="32"/>
  <c r="AM32" i="32"/>
  <c r="AM34" i="32" s="1"/>
  <c r="AL32" i="32"/>
  <c r="AV32" i="32" s="1"/>
  <c r="AV34" i="32" s="1"/>
  <c r="AE32" i="32"/>
  <c r="Y32" i="32"/>
  <c r="AQ32" i="32" s="1"/>
  <c r="AQ34" i="32" s="1"/>
  <c r="R32" i="32"/>
  <c r="V32" i="32" s="1"/>
  <c r="AK31" i="32"/>
  <c r="AJ31" i="32"/>
  <c r="AI31" i="32"/>
  <c r="AH31" i="32"/>
  <c r="AG31" i="32"/>
  <c r="AD31" i="32"/>
  <c r="AC31" i="32"/>
  <c r="X31" i="32"/>
  <c r="W31" i="32"/>
  <c r="U31" i="32"/>
  <c r="T31" i="32"/>
  <c r="S31" i="32"/>
  <c r="AW30" i="32"/>
  <c r="AT30" i="32"/>
  <c r="AM30" i="32"/>
  <c r="AL30" i="32"/>
  <c r="AV30" i="32" s="1"/>
  <c r="AE30" i="32"/>
  <c r="Y30" i="32"/>
  <c r="AQ30" i="32" s="1"/>
  <c r="R30" i="32"/>
  <c r="V30" i="32" s="1"/>
  <c r="AW29" i="32"/>
  <c r="AM29" i="32"/>
  <c r="AL29" i="32"/>
  <c r="AV29" i="32" s="1"/>
  <c r="AE29" i="32"/>
  <c r="AT29" i="32" s="1"/>
  <c r="Y29" i="32"/>
  <c r="AQ29" i="32" s="1"/>
  <c r="R29" i="32"/>
  <c r="V29" i="32" s="1"/>
  <c r="AT28" i="32"/>
  <c r="AM28" i="32"/>
  <c r="AW28" i="32" s="1"/>
  <c r="AW31" i="32" s="1"/>
  <c r="AL28" i="32"/>
  <c r="AV28" i="32" s="1"/>
  <c r="AE28" i="32"/>
  <c r="AE31" i="32" s="1"/>
  <c r="Y28" i="32"/>
  <c r="AQ28" i="32" s="1"/>
  <c r="R28" i="32"/>
  <c r="V28" i="32" s="1"/>
  <c r="AK27" i="32"/>
  <c r="AJ27" i="32"/>
  <c r="AI27" i="32"/>
  <c r="AH27" i="32"/>
  <c r="AG27" i="32"/>
  <c r="AD27" i="32"/>
  <c r="AC27" i="32"/>
  <c r="X27" i="32"/>
  <c r="W27" i="32"/>
  <c r="U27" i="32"/>
  <c r="T27" i="32"/>
  <c r="S27" i="32"/>
  <c r="AT26" i="32"/>
  <c r="AM26" i="32"/>
  <c r="AW26" i="32" s="1"/>
  <c r="AL26" i="32"/>
  <c r="AV26" i="32" s="1"/>
  <c r="AE26" i="32"/>
  <c r="Y26" i="32"/>
  <c r="AQ26" i="32" s="1"/>
  <c r="R26" i="32"/>
  <c r="V26" i="32" s="1"/>
  <c r="AM25" i="32"/>
  <c r="AW25" i="32" s="1"/>
  <c r="AL25" i="32"/>
  <c r="AV25" i="32" s="1"/>
  <c r="AE25" i="32"/>
  <c r="AT25" i="32" s="1"/>
  <c r="Y25" i="32"/>
  <c r="AQ25" i="32" s="1"/>
  <c r="R25" i="32"/>
  <c r="V25" i="32" s="1"/>
  <c r="AW24" i="32"/>
  <c r="AT24" i="32"/>
  <c r="AM24" i="32"/>
  <c r="AL24" i="32"/>
  <c r="AV24" i="32" s="1"/>
  <c r="AE24" i="32"/>
  <c r="Y24" i="32"/>
  <c r="AQ24" i="32" s="1"/>
  <c r="R24" i="32"/>
  <c r="V24" i="32" s="1"/>
  <c r="AW23" i="32"/>
  <c r="AM23" i="32"/>
  <c r="AL23" i="32"/>
  <c r="AV23" i="32" s="1"/>
  <c r="AE23" i="32"/>
  <c r="AT23" i="32" s="1"/>
  <c r="Y23" i="32"/>
  <c r="AQ23" i="32" s="1"/>
  <c r="R23" i="32"/>
  <c r="V23" i="32" s="1"/>
  <c r="AK22" i="32"/>
  <c r="AJ22" i="32"/>
  <c r="AI22" i="32"/>
  <c r="AH22" i="32"/>
  <c r="AG22" i="32"/>
  <c r="AD22" i="32"/>
  <c r="AC22" i="32"/>
  <c r="X22" i="32"/>
  <c r="W22" i="32"/>
  <c r="U22" i="32"/>
  <c r="T22" i="32"/>
  <c r="S22" i="32"/>
  <c r="AW21" i="32"/>
  <c r="AM21" i="32"/>
  <c r="AL21" i="32"/>
  <c r="AV21" i="32" s="1"/>
  <c r="AE21" i="32"/>
  <c r="AT21" i="32" s="1"/>
  <c r="Y21" i="32"/>
  <c r="AQ21" i="32" s="1"/>
  <c r="R21" i="32"/>
  <c r="V21" i="32" s="1"/>
  <c r="AT20" i="32"/>
  <c r="AM20" i="32"/>
  <c r="AW20" i="32" s="1"/>
  <c r="AL20" i="32"/>
  <c r="AV20" i="32" s="1"/>
  <c r="AE20" i="32"/>
  <c r="Y20" i="32"/>
  <c r="AQ20" i="32" s="1"/>
  <c r="R20" i="32"/>
  <c r="V20" i="32" s="1"/>
  <c r="AM19" i="32"/>
  <c r="AW19" i="32" s="1"/>
  <c r="AL19" i="32"/>
  <c r="AV19" i="32" s="1"/>
  <c r="AE19" i="32"/>
  <c r="AT19" i="32" s="1"/>
  <c r="Y19" i="32"/>
  <c r="AQ19" i="32" s="1"/>
  <c r="R19" i="32"/>
  <c r="V19" i="32" s="1"/>
  <c r="AW18" i="32"/>
  <c r="AT18" i="32"/>
  <c r="AM18" i="32"/>
  <c r="AL18" i="32"/>
  <c r="AV18" i="32" s="1"/>
  <c r="AE18" i="32"/>
  <c r="Y18" i="32"/>
  <c r="AQ18" i="32" s="1"/>
  <c r="R18" i="32"/>
  <c r="V18" i="32" s="1"/>
  <c r="AK17" i="32"/>
  <c r="AJ17" i="32"/>
  <c r="AI17" i="32"/>
  <c r="AH17" i="32"/>
  <c r="AG17" i="32"/>
  <c r="AD17" i="32"/>
  <c r="AC17" i="32"/>
  <c r="X17" i="32"/>
  <c r="W17" i="32"/>
  <c r="U17" i="32"/>
  <c r="T17" i="32"/>
  <c r="S17" i="32"/>
  <c r="AW16" i="32"/>
  <c r="AT16" i="32"/>
  <c r="AM16" i="32"/>
  <c r="AL16" i="32"/>
  <c r="AE16" i="32"/>
  <c r="Y16" i="32"/>
  <c r="AQ16" i="32" s="1"/>
  <c r="R16" i="32"/>
  <c r="AW15" i="32"/>
  <c r="AM15" i="32"/>
  <c r="AL15" i="32"/>
  <c r="AV15" i="32" s="1"/>
  <c r="AE15" i="32"/>
  <c r="AT15" i="32" s="1"/>
  <c r="Y15" i="32"/>
  <c r="AQ15" i="32" s="1"/>
  <c r="R15" i="32"/>
  <c r="V15" i="32" s="1"/>
  <c r="AT14" i="32"/>
  <c r="AM14" i="32"/>
  <c r="AW14" i="32" s="1"/>
  <c r="AW17" i="32" s="1"/>
  <c r="AL14" i="32"/>
  <c r="AL303" i="32" s="1"/>
  <c r="AE14" i="32"/>
  <c r="Y14" i="32"/>
  <c r="AQ14" i="32" s="1"/>
  <c r="R14" i="32"/>
  <c r="V14" i="32" s="1"/>
  <c r="AK13" i="32"/>
  <c r="AJ13" i="32"/>
  <c r="AI13" i="32"/>
  <c r="AI299" i="32" s="1"/>
  <c r="AB18" i="45" s="1"/>
  <c r="AH13" i="32"/>
  <c r="AG13" i="32"/>
  <c r="AD13" i="32"/>
  <c r="AC13" i="32"/>
  <c r="Y13" i="32"/>
  <c r="X13" i="32"/>
  <c r="W13" i="32"/>
  <c r="U13" i="32"/>
  <c r="T13" i="32"/>
  <c r="S13" i="32"/>
  <c r="AW12" i="32"/>
  <c r="AT12" i="32"/>
  <c r="AT312" i="32" s="1"/>
  <c r="AM12" i="32"/>
  <c r="AL12" i="32"/>
  <c r="AL312" i="32" s="1"/>
  <c r="AE12" i="32"/>
  <c r="AE312" i="32" s="1"/>
  <c r="Y12" i="32"/>
  <c r="Y312" i="32" s="1"/>
  <c r="R12" i="32"/>
  <c r="R312" i="32" s="1"/>
  <c r="AK84" i="31"/>
  <c r="AJ84" i="31"/>
  <c r="AI84" i="31"/>
  <c r="AH84" i="31"/>
  <c r="AG84" i="31"/>
  <c r="AD84" i="31"/>
  <c r="AC84" i="31"/>
  <c r="X84" i="31"/>
  <c r="W84" i="31"/>
  <c r="U84" i="31"/>
  <c r="T84" i="31"/>
  <c r="S84" i="31"/>
  <c r="Q84" i="31"/>
  <c r="P84" i="31"/>
  <c r="O84" i="31"/>
  <c r="N84" i="31"/>
  <c r="M84" i="31"/>
  <c r="L84" i="31"/>
  <c r="K84" i="31"/>
  <c r="J84" i="31"/>
  <c r="I84" i="31"/>
  <c r="AK83" i="31"/>
  <c r="AJ83" i="31"/>
  <c r="AI83" i="31"/>
  <c r="AH83" i="31"/>
  <c r="AG83" i="31"/>
  <c r="AD83" i="31"/>
  <c r="AC83" i="31"/>
  <c r="X83" i="31"/>
  <c r="W83" i="31"/>
  <c r="U83" i="31"/>
  <c r="T83" i="31"/>
  <c r="S83" i="31"/>
  <c r="Q83" i="31"/>
  <c r="P83" i="31"/>
  <c r="O83" i="31"/>
  <c r="N83" i="31"/>
  <c r="M83" i="31"/>
  <c r="L83" i="31"/>
  <c r="K83" i="31"/>
  <c r="J83" i="31"/>
  <c r="I83" i="31"/>
  <c r="AK82" i="31"/>
  <c r="AJ82" i="31"/>
  <c r="AI82" i="31"/>
  <c r="AH82" i="31"/>
  <c r="AG82" i="31"/>
  <c r="AD82" i="31"/>
  <c r="AC82" i="31"/>
  <c r="X82" i="31"/>
  <c r="W82" i="31"/>
  <c r="U82" i="31"/>
  <c r="T82" i="31"/>
  <c r="S82" i="31"/>
  <c r="Q82" i="31"/>
  <c r="P82" i="31"/>
  <c r="O82" i="31"/>
  <c r="N82" i="31"/>
  <c r="M82" i="31"/>
  <c r="L82" i="31"/>
  <c r="K82" i="31"/>
  <c r="J82" i="31"/>
  <c r="I82" i="31"/>
  <c r="AK81" i="31"/>
  <c r="AJ81" i="31"/>
  <c r="AI81" i="31"/>
  <c r="AH81" i="31"/>
  <c r="AG81" i="31"/>
  <c r="AD81" i="31"/>
  <c r="AC81" i="31"/>
  <c r="X81" i="31"/>
  <c r="W81" i="31"/>
  <c r="U81" i="31"/>
  <c r="T81" i="31"/>
  <c r="S81" i="31"/>
  <c r="Q81" i="31"/>
  <c r="P81" i="31"/>
  <c r="O81" i="31"/>
  <c r="N81" i="31"/>
  <c r="M81" i="31"/>
  <c r="L81" i="31"/>
  <c r="K81" i="31"/>
  <c r="J81" i="31"/>
  <c r="I81" i="31"/>
  <c r="AW80" i="31"/>
  <c r="AV80" i="31"/>
  <c r="AU80" i="31"/>
  <c r="AT80" i="31"/>
  <c r="AS80" i="31"/>
  <c r="AR80" i="31"/>
  <c r="AQ80" i="31"/>
  <c r="AP80" i="31"/>
  <c r="AO80" i="31"/>
  <c r="AN80" i="31"/>
  <c r="AM80" i="31"/>
  <c r="AL80" i="31"/>
  <c r="AK80" i="31"/>
  <c r="AJ80" i="31"/>
  <c r="AI80" i="31"/>
  <c r="AH80" i="31"/>
  <c r="AG80" i="31"/>
  <c r="AF80" i="31"/>
  <c r="AE80" i="31"/>
  <c r="AD80" i="31"/>
  <c r="AC80" i="31"/>
  <c r="AB80" i="31"/>
  <c r="AA80" i="31"/>
  <c r="Z80" i="31"/>
  <c r="Y80" i="31"/>
  <c r="X80" i="31"/>
  <c r="W80" i="31"/>
  <c r="V80" i="31"/>
  <c r="U80" i="31"/>
  <c r="T80" i="31"/>
  <c r="S80" i="31"/>
  <c r="R80" i="31"/>
  <c r="Q80" i="31"/>
  <c r="P80" i="31"/>
  <c r="O80" i="31"/>
  <c r="N80" i="31"/>
  <c r="M80" i="31"/>
  <c r="L80" i="31"/>
  <c r="K80" i="31"/>
  <c r="J80" i="31"/>
  <c r="I80" i="31"/>
  <c r="AW79" i="31"/>
  <c r="AV79" i="31"/>
  <c r="AU79" i="31"/>
  <c r="AT79" i="31"/>
  <c r="AS79" i="31"/>
  <c r="AR79" i="31"/>
  <c r="AQ79" i="31"/>
  <c r="AP79" i="31"/>
  <c r="AO79" i="31"/>
  <c r="AN79" i="31"/>
  <c r="AM79" i="31"/>
  <c r="AL79" i="31"/>
  <c r="AK79" i="31"/>
  <c r="AJ79" i="31"/>
  <c r="AI79" i="31"/>
  <c r="AH79" i="31"/>
  <c r="AG79" i="31"/>
  <c r="AF79" i="31"/>
  <c r="AE79" i="31"/>
  <c r="AD79" i="31"/>
  <c r="AC79" i="31"/>
  <c r="AB79" i="31"/>
  <c r="AA79" i="31"/>
  <c r="Z79" i="31"/>
  <c r="Y79" i="31"/>
  <c r="X79" i="31"/>
  <c r="W79" i="31"/>
  <c r="V79" i="31"/>
  <c r="U79" i="31"/>
  <c r="T79" i="31"/>
  <c r="S79" i="31"/>
  <c r="R79" i="31"/>
  <c r="Q79" i="31"/>
  <c r="P79" i="31"/>
  <c r="O79" i="31"/>
  <c r="N79" i="31"/>
  <c r="M79" i="31"/>
  <c r="L79" i="31"/>
  <c r="K79" i="31"/>
  <c r="J79" i="31"/>
  <c r="I79" i="31"/>
  <c r="AK78" i="31"/>
  <c r="AJ78" i="31"/>
  <c r="AI78" i="31"/>
  <c r="AH78" i="31"/>
  <c r="AG78" i="31"/>
  <c r="AD78" i="31"/>
  <c r="AC78" i="31"/>
  <c r="X78" i="31"/>
  <c r="W78" i="31"/>
  <c r="U78" i="31"/>
  <c r="T78" i="31"/>
  <c r="S78" i="31"/>
  <c r="Q78" i="31"/>
  <c r="P78" i="31"/>
  <c r="O78" i="31"/>
  <c r="N78" i="31"/>
  <c r="M78" i="31"/>
  <c r="L78" i="31"/>
  <c r="K78" i="31"/>
  <c r="J78" i="31"/>
  <c r="I78" i="31"/>
  <c r="AW77" i="31"/>
  <c r="AV77" i="31"/>
  <c r="AU77" i="31"/>
  <c r="AT77" i="31"/>
  <c r="AS77" i="31"/>
  <c r="AR77" i="31"/>
  <c r="AQ77" i="31"/>
  <c r="AP77" i="31"/>
  <c r="AO77" i="31"/>
  <c r="AN77" i="31"/>
  <c r="AM77" i="31"/>
  <c r="AL77" i="31"/>
  <c r="AK77" i="31"/>
  <c r="AJ77" i="31"/>
  <c r="AI77" i="31"/>
  <c r="AH77" i="31"/>
  <c r="AG77" i="31"/>
  <c r="AF77" i="31"/>
  <c r="AE77" i="31"/>
  <c r="AD77" i="31"/>
  <c r="AC77" i="31"/>
  <c r="AB77" i="31"/>
  <c r="AA77" i="31"/>
  <c r="Z77" i="31"/>
  <c r="Y77" i="31"/>
  <c r="X77" i="31"/>
  <c r="W77" i="31"/>
  <c r="V77" i="31"/>
  <c r="U77" i="31"/>
  <c r="T77" i="31"/>
  <c r="S77" i="31"/>
  <c r="R77" i="31"/>
  <c r="Q77" i="31"/>
  <c r="P77" i="31"/>
  <c r="O77" i="31"/>
  <c r="N77" i="31"/>
  <c r="M77" i="31"/>
  <c r="L77" i="31"/>
  <c r="K77" i="31"/>
  <c r="J77" i="31"/>
  <c r="I77" i="31"/>
  <c r="AK76" i="31"/>
  <c r="AJ76" i="31"/>
  <c r="AI76" i="31"/>
  <c r="AH76" i="31"/>
  <c r="AG76" i="31"/>
  <c r="AD76" i="31"/>
  <c r="AC76" i="31"/>
  <c r="X76" i="31"/>
  <c r="W76" i="31"/>
  <c r="U76" i="31"/>
  <c r="T76" i="31"/>
  <c r="S76" i="31"/>
  <c r="Q76" i="31"/>
  <c r="P76" i="31"/>
  <c r="O76" i="31"/>
  <c r="N76" i="31"/>
  <c r="M76" i="31"/>
  <c r="L76" i="31"/>
  <c r="K76" i="31"/>
  <c r="J76" i="31"/>
  <c r="I76" i="31"/>
  <c r="AK75" i="31"/>
  <c r="AJ75" i="31"/>
  <c r="AI75" i="31"/>
  <c r="AI74" i="31" s="1"/>
  <c r="AH75" i="31"/>
  <c r="AG75" i="31"/>
  <c r="AD75" i="31"/>
  <c r="AC75" i="31"/>
  <c r="X75" i="31"/>
  <c r="W75" i="31"/>
  <c r="W74" i="31" s="1"/>
  <c r="U75" i="31"/>
  <c r="T75" i="31"/>
  <c r="S75" i="31"/>
  <c r="Q75" i="31"/>
  <c r="P75" i="31"/>
  <c r="O75" i="31"/>
  <c r="O74" i="31" s="1"/>
  <c r="N75" i="31"/>
  <c r="M75" i="31"/>
  <c r="L75" i="31"/>
  <c r="K75" i="31"/>
  <c r="J75" i="31"/>
  <c r="I75" i="31"/>
  <c r="I74" i="31" s="1"/>
  <c r="Q71" i="31"/>
  <c r="J17" i="45" s="1"/>
  <c r="P71" i="31"/>
  <c r="I17" i="45" s="1"/>
  <c r="O71" i="31"/>
  <c r="H17" i="45" s="1"/>
  <c r="N71" i="31"/>
  <c r="G17" i="45" s="1"/>
  <c r="M71" i="31"/>
  <c r="F17" i="45" s="1"/>
  <c r="L71" i="31"/>
  <c r="E17" i="45" s="1"/>
  <c r="K71" i="31"/>
  <c r="D17" i="45" s="1"/>
  <c r="J71" i="31"/>
  <c r="I71" i="31"/>
  <c r="B17" i="45" s="1"/>
  <c r="AK70" i="31"/>
  <c r="AJ70" i="31"/>
  <c r="AI70" i="31"/>
  <c r="AH70" i="31"/>
  <c r="AG70" i="31"/>
  <c r="AD70" i="31"/>
  <c r="AC70" i="31"/>
  <c r="X70" i="31"/>
  <c r="W70" i="31"/>
  <c r="U70" i="31"/>
  <c r="T70" i="31"/>
  <c r="S70" i="31"/>
  <c r="AW69" i="31"/>
  <c r="AQ69" i="31"/>
  <c r="AM69" i="31"/>
  <c r="AL69" i="31"/>
  <c r="AE69" i="31"/>
  <c r="AT69" i="31" s="1"/>
  <c r="Z69" i="31"/>
  <c r="Y69" i="31"/>
  <c r="R69" i="31"/>
  <c r="V69" i="31" s="1"/>
  <c r="AM68" i="31"/>
  <c r="AW68" i="31" s="1"/>
  <c r="AL68" i="31"/>
  <c r="AE68" i="31"/>
  <c r="AE70" i="31" s="1"/>
  <c r="Y68" i="31"/>
  <c r="AQ68" i="31" s="1"/>
  <c r="R68" i="31"/>
  <c r="V68" i="31" s="1"/>
  <c r="Z68" i="31" s="1"/>
  <c r="AM67" i="31"/>
  <c r="AW67" i="31" s="1"/>
  <c r="AL67" i="31"/>
  <c r="AE67" i="31"/>
  <c r="AT67" i="31" s="1"/>
  <c r="Y67" i="31"/>
  <c r="AQ67" i="31" s="1"/>
  <c r="R67" i="31"/>
  <c r="V67" i="31" s="1"/>
  <c r="AT66" i="31"/>
  <c r="AM66" i="31"/>
  <c r="AW66" i="31" s="1"/>
  <c r="AL66" i="31"/>
  <c r="AE66" i="31"/>
  <c r="Y66" i="31"/>
  <c r="AQ66" i="31" s="1"/>
  <c r="R66" i="31"/>
  <c r="V66" i="31" s="1"/>
  <c r="AB66" i="31" s="1"/>
  <c r="AS66" i="31" s="1"/>
  <c r="AW65" i="31"/>
  <c r="AM65" i="31"/>
  <c r="AL65" i="31"/>
  <c r="AE65" i="31"/>
  <c r="AT65" i="31" s="1"/>
  <c r="Y65" i="31"/>
  <c r="AQ65" i="31" s="1"/>
  <c r="R65" i="31"/>
  <c r="AK64" i="31"/>
  <c r="AJ64" i="31"/>
  <c r="AI64" i="31"/>
  <c r="AH64" i="31"/>
  <c r="AG64" i="31"/>
  <c r="AD64" i="31"/>
  <c r="AC64" i="31"/>
  <c r="X64" i="31"/>
  <c r="W64" i="31"/>
  <c r="U64" i="31"/>
  <c r="T64" i="31"/>
  <c r="S64" i="31"/>
  <c r="AT63" i="31"/>
  <c r="AM63" i="31"/>
  <c r="AW63" i="31" s="1"/>
  <c r="AL63" i="31"/>
  <c r="AE63" i="31"/>
  <c r="Y63" i="31"/>
  <c r="AQ63" i="31" s="1"/>
  <c r="R63" i="31"/>
  <c r="V63" i="31" s="1"/>
  <c r="AM62" i="31"/>
  <c r="AW62" i="31" s="1"/>
  <c r="AW64" i="31" s="1"/>
  <c r="AL62" i="31"/>
  <c r="AE62" i="31"/>
  <c r="Y62" i="31"/>
  <c r="V62" i="31"/>
  <c r="R62" i="31"/>
  <c r="AK61" i="31"/>
  <c r="AJ61" i="31"/>
  <c r="AI61" i="31"/>
  <c r="AH61" i="31"/>
  <c r="AG61" i="31"/>
  <c r="AD61" i="31"/>
  <c r="AC61" i="31"/>
  <c r="X61" i="31"/>
  <c r="W61" i="31"/>
  <c r="U61" i="31"/>
  <c r="T61" i="31"/>
  <c r="S61" i="31"/>
  <c r="AM60" i="31"/>
  <c r="AW60" i="31" s="1"/>
  <c r="AL60" i="31"/>
  <c r="AV60" i="31" s="1"/>
  <c r="AE60" i="31"/>
  <c r="AT60" i="31" s="1"/>
  <c r="Y60" i="31"/>
  <c r="AQ60" i="31" s="1"/>
  <c r="R60" i="31"/>
  <c r="V60" i="31" s="1"/>
  <c r="AM59" i="31"/>
  <c r="AW59" i="31" s="1"/>
  <c r="AL59" i="31"/>
  <c r="AV59" i="31" s="1"/>
  <c r="AE59" i="31"/>
  <c r="AT59" i="31" s="1"/>
  <c r="Y59" i="31"/>
  <c r="AQ59" i="31" s="1"/>
  <c r="R59" i="31"/>
  <c r="V59" i="31" s="1"/>
  <c r="AM58" i="31"/>
  <c r="AW58" i="31" s="1"/>
  <c r="AL58" i="31"/>
  <c r="AE58" i="31"/>
  <c r="AT58" i="31" s="1"/>
  <c r="Y58" i="31"/>
  <c r="AQ58" i="31" s="1"/>
  <c r="R58" i="31"/>
  <c r="V58" i="31" s="1"/>
  <c r="AM57" i="31"/>
  <c r="AW57" i="31" s="1"/>
  <c r="AL57" i="31"/>
  <c r="AE57" i="31"/>
  <c r="AT57" i="31" s="1"/>
  <c r="Y57" i="31"/>
  <c r="AQ57" i="31" s="1"/>
  <c r="R57" i="31"/>
  <c r="V57" i="31" s="1"/>
  <c r="AQ56" i="31"/>
  <c r="AM56" i="31"/>
  <c r="AW56" i="31" s="1"/>
  <c r="AL56" i="31"/>
  <c r="AE56" i="31"/>
  <c r="AT56" i="31" s="1"/>
  <c r="Y56" i="31"/>
  <c r="R56" i="31"/>
  <c r="V56" i="31" s="1"/>
  <c r="AQ55" i="31"/>
  <c r="AM55" i="31"/>
  <c r="AL55" i="31"/>
  <c r="AE55" i="31"/>
  <c r="AT55" i="31" s="1"/>
  <c r="AT61" i="31" s="1"/>
  <c r="AB55" i="31"/>
  <c r="AS55" i="31" s="1"/>
  <c r="Y55" i="31"/>
  <c r="V55" i="31"/>
  <c r="R55" i="31"/>
  <c r="AK54" i="31"/>
  <c r="AJ54" i="31"/>
  <c r="AI54" i="31"/>
  <c r="AH54" i="31"/>
  <c r="AG54" i="31"/>
  <c r="AD54" i="31"/>
  <c r="AC54" i="31"/>
  <c r="X54" i="31"/>
  <c r="W54" i="31"/>
  <c r="U54" i="31"/>
  <c r="T54" i="31"/>
  <c r="S54" i="31"/>
  <c r="AT53" i="31"/>
  <c r="AM53" i="31"/>
  <c r="AW53" i="31" s="1"/>
  <c r="AL53" i="31"/>
  <c r="AE53" i="31"/>
  <c r="Y53" i="31"/>
  <c r="R53" i="31"/>
  <c r="V53" i="31" s="1"/>
  <c r="AM52" i="31"/>
  <c r="AW52" i="31" s="1"/>
  <c r="AL52" i="31"/>
  <c r="AE52" i="31"/>
  <c r="AT52" i="31" s="1"/>
  <c r="Y52" i="31"/>
  <c r="AQ52" i="31" s="1"/>
  <c r="R52" i="31"/>
  <c r="V52" i="31" s="1"/>
  <c r="AQ51" i="31"/>
  <c r="AM51" i="31"/>
  <c r="AW51" i="31" s="1"/>
  <c r="AL51" i="31"/>
  <c r="AE51" i="31"/>
  <c r="Y51" i="31"/>
  <c r="R51" i="31"/>
  <c r="V51" i="31" s="1"/>
  <c r="AT50" i="31"/>
  <c r="AM50" i="31"/>
  <c r="AL50" i="31"/>
  <c r="AE50" i="31"/>
  <c r="Y50" i="31"/>
  <c r="AQ50" i="31" s="1"/>
  <c r="R50" i="31"/>
  <c r="AK49" i="31"/>
  <c r="AJ49" i="31"/>
  <c r="AI49" i="31"/>
  <c r="AH49" i="31"/>
  <c r="AG49" i="31"/>
  <c r="AD49" i="31"/>
  <c r="AC49" i="31"/>
  <c r="X49" i="31"/>
  <c r="W49" i="31"/>
  <c r="U49" i="31"/>
  <c r="T49" i="31"/>
  <c r="S49" i="31"/>
  <c r="AW48" i="31"/>
  <c r="AM48" i="31"/>
  <c r="AL48" i="31"/>
  <c r="AE48" i="31"/>
  <c r="AT48" i="31" s="1"/>
  <c r="Y48" i="31"/>
  <c r="AQ48" i="31" s="1"/>
  <c r="R48" i="31"/>
  <c r="V48" i="31" s="1"/>
  <c r="AW47" i="31"/>
  <c r="AT47" i="31"/>
  <c r="AM47" i="31"/>
  <c r="AL47" i="31"/>
  <c r="AE47" i="31"/>
  <c r="Y47" i="31"/>
  <c r="AQ47" i="31" s="1"/>
  <c r="R47" i="31"/>
  <c r="V47" i="31" s="1"/>
  <c r="AW46" i="31"/>
  <c r="AQ46" i="31"/>
  <c r="AM46" i="31"/>
  <c r="AL46" i="31"/>
  <c r="AE46" i="31"/>
  <c r="AE49" i="31" s="1"/>
  <c r="Y46" i="31"/>
  <c r="R46" i="31"/>
  <c r="AK45" i="31"/>
  <c r="AJ45" i="31"/>
  <c r="AI45" i="31"/>
  <c r="AH45" i="31"/>
  <c r="AG45" i="31"/>
  <c r="AD45" i="31"/>
  <c r="AC45" i="31"/>
  <c r="X45" i="31"/>
  <c r="W45" i="31"/>
  <c r="U45" i="31"/>
  <c r="T45" i="31"/>
  <c r="S45" i="31"/>
  <c r="AW44" i="31"/>
  <c r="AT44" i="31"/>
  <c r="AM44" i="31"/>
  <c r="AL44" i="31"/>
  <c r="AE44" i="31"/>
  <c r="Y44" i="31"/>
  <c r="AQ44" i="31" s="1"/>
  <c r="R44" i="31"/>
  <c r="V44" i="31" s="1"/>
  <c r="AM43" i="31"/>
  <c r="AW43" i="31" s="1"/>
  <c r="AL43" i="31"/>
  <c r="AE43" i="31"/>
  <c r="AT43" i="31" s="1"/>
  <c r="Y43" i="31"/>
  <c r="AQ43" i="31" s="1"/>
  <c r="R43" i="31"/>
  <c r="V43" i="31" s="1"/>
  <c r="AA43" i="31" s="1"/>
  <c r="AR43" i="31" s="1"/>
  <c r="AW42" i="31"/>
  <c r="AM42" i="31"/>
  <c r="AL42" i="31"/>
  <c r="AE42" i="31"/>
  <c r="AE45" i="31" s="1"/>
  <c r="Y42" i="31"/>
  <c r="AQ42" i="31" s="1"/>
  <c r="R42" i="31"/>
  <c r="V42" i="31" s="1"/>
  <c r="AW41" i="31"/>
  <c r="AT41" i="31"/>
  <c r="AM41" i="31"/>
  <c r="AL41" i="31"/>
  <c r="AE41" i="31"/>
  <c r="Y41" i="31"/>
  <c r="AQ41" i="31" s="1"/>
  <c r="R41" i="31"/>
  <c r="AK40" i="31"/>
  <c r="AJ40" i="31"/>
  <c r="AI40" i="31"/>
  <c r="AH40" i="31"/>
  <c r="AG40" i="31"/>
  <c r="AE40" i="31"/>
  <c r="AD40" i="31"/>
  <c r="AC40" i="31"/>
  <c r="X40" i="31"/>
  <c r="W40" i="31"/>
  <c r="U40" i="31"/>
  <c r="T40" i="31"/>
  <c r="S40" i="31"/>
  <c r="AW39" i="31"/>
  <c r="AM39" i="31"/>
  <c r="AL39" i="31"/>
  <c r="AE39" i="31"/>
  <c r="AT39" i="31" s="1"/>
  <c r="Y39" i="31"/>
  <c r="AQ39" i="31" s="1"/>
  <c r="R39" i="31"/>
  <c r="V39" i="31" s="1"/>
  <c r="AW38" i="31"/>
  <c r="AT38" i="31"/>
  <c r="AM38" i="31"/>
  <c r="AL38" i="31"/>
  <c r="AE38" i="31"/>
  <c r="Y38" i="31"/>
  <c r="AQ38" i="31" s="1"/>
  <c r="AQ40" i="31" s="1"/>
  <c r="R38" i="31"/>
  <c r="AK37" i="31"/>
  <c r="AJ37" i="31"/>
  <c r="AI37" i="31"/>
  <c r="AH37" i="31"/>
  <c r="AG37" i="31"/>
  <c r="AE37" i="31"/>
  <c r="AD37" i="31"/>
  <c r="AC37" i="31"/>
  <c r="X37" i="31"/>
  <c r="W37" i="31"/>
  <c r="U37" i="31"/>
  <c r="T37" i="31"/>
  <c r="S37" i="31"/>
  <c r="AW36" i="31"/>
  <c r="AT36" i="31"/>
  <c r="AT83" i="31" s="1"/>
  <c r="AM36" i="31"/>
  <c r="AM83" i="31" s="1"/>
  <c r="AL36" i="31"/>
  <c r="AE36" i="31"/>
  <c r="AE83" i="31" s="1"/>
  <c r="Y36" i="31"/>
  <c r="Y83" i="31" s="1"/>
  <c r="R36" i="31"/>
  <c r="AK35" i="31"/>
  <c r="AJ35" i="31"/>
  <c r="AI35" i="31"/>
  <c r="AH35" i="31"/>
  <c r="AG35" i="31"/>
  <c r="AD35" i="31"/>
  <c r="AC35" i="31"/>
  <c r="Y35" i="31"/>
  <c r="X35" i="31"/>
  <c r="W35" i="31"/>
  <c r="U35" i="31"/>
  <c r="T35" i="31"/>
  <c r="S35" i="31"/>
  <c r="AW34" i="31"/>
  <c r="AM34" i="31"/>
  <c r="AL34" i="31"/>
  <c r="AE34" i="31"/>
  <c r="AT34" i="31" s="1"/>
  <c r="Y34" i="31"/>
  <c r="AQ34" i="31" s="1"/>
  <c r="R34" i="31"/>
  <c r="V34" i="31" s="1"/>
  <c r="AQ33" i="31"/>
  <c r="AM33" i="31"/>
  <c r="AW33" i="31" s="1"/>
  <c r="AL33" i="31"/>
  <c r="AE33" i="31"/>
  <c r="AT33" i="31" s="1"/>
  <c r="Y33" i="31"/>
  <c r="V33" i="31"/>
  <c r="AB33" i="31" s="1"/>
  <c r="AS33" i="31" s="1"/>
  <c r="R33" i="31"/>
  <c r="AW32" i="31"/>
  <c r="AQ32" i="31"/>
  <c r="AM32" i="31"/>
  <c r="AL32" i="31"/>
  <c r="AE32" i="31"/>
  <c r="AT32" i="31" s="1"/>
  <c r="Y32" i="31"/>
  <c r="R32" i="31"/>
  <c r="V32" i="31" s="1"/>
  <c r="AW31" i="31"/>
  <c r="AM31" i="31"/>
  <c r="AL31" i="31"/>
  <c r="AE31" i="31"/>
  <c r="AT31" i="31" s="1"/>
  <c r="Y31" i="31"/>
  <c r="AQ31" i="31" s="1"/>
  <c r="R31" i="31"/>
  <c r="V31" i="31" s="1"/>
  <c r="AP31" i="31" s="1"/>
  <c r="AW30" i="31"/>
  <c r="AQ30" i="31"/>
  <c r="AM30" i="31"/>
  <c r="AL30" i="31"/>
  <c r="AE30" i="31"/>
  <c r="AE35" i="31" s="1"/>
  <c r="Y30" i="31"/>
  <c r="R30" i="31"/>
  <c r="AK29" i="31"/>
  <c r="AJ29" i="31"/>
  <c r="AI29" i="31"/>
  <c r="AH29" i="31"/>
  <c r="AG29" i="31"/>
  <c r="AD29" i="31"/>
  <c r="AC29" i="31"/>
  <c r="X29" i="31"/>
  <c r="W29" i="31"/>
  <c r="U29" i="31"/>
  <c r="T29" i="31"/>
  <c r="S29" i="31"/>
  <c r="AW28" i="31"/>
  <c r="AT28" i="31"/>
  <c r="AM28" i="31"/>
  <c r="AL28" i="31"/>
  <c r="AE28" i="31"/>
  <c r="Y28" i="31"/>
  <c r="Y29" i="31" s="1"/>
  <c r="R28" i="31"/>
  <c r="V28" i="31" s="1"/>
  <c r="AA28" i="31" s="1"/>
  <c r="AR28" i="31" s="1"/>
  <c r="AQ27" i="31"/>
  <c r="AM27" i="31"/>
  <c r="AL27" i="31"/>
  <c r="AE27" i="31"/>
  <c r="AT27" i="31" s="1"/>
  <c r="Y27" i="31"/>
  <c r="R27" i="31"/>
  <c r="V27" i="31" s="1"/>
  <c r="AB27" i="31" s="1"/>
  <c r="AQ26" i="31"/>
  <c r="AM26" i="31"/>
  <c r="AW26" i="31" s="1"/>
  <c r="AL26" i="31"/>
  <c r="AE26" i="31"/>
  <c r="AT26" i="31" s="1"/>
  <c r="Y26" i="31"/>
  <c r="R26" i="31"/>
  <c r="V26" i="31" s="1"/>
  <c r="AM25" i="31"/>
  <c r="AW25" i="31" s="1"/>
  <c r="AL25" i="31"/>
  <c r="AE25" i="31"/>
  <c r="AT25" i="31" s="1"/>
  <c r="Y25" i="31"/>
  <c r="AQ25" i="31" s="1"/>
  <c r="R25" i="31"/>
  <c r="V25" i="31" s="1"/>
  <c r="AT24" i="31"/>
  <c r="AM24" i="31"/>
  <c r="AW24" i="31" s="1"/>
  <c r="AL24" i="31"/>
  <c r="AE24" i="31"/>
  <c r="Y24" i="31"/>
  <c r="AQ24" i="31" s="1"/>
  <c r="R24" i="31"/>
  <c r="AQ23" i="31"/>
  <c r="AM23" i="31"/>
  <c r="AL23" i="31"/>
  <c r="AE23" i="31"/>
  <c r="AT23" i="31" s="1"/>
  <c r="AB23" i="31"/>
  <c r="Y23" i="31"/>
  <c r="V23" i="31"/>
  <c r="R23" i="31"/>
  <c r="AK22" i="31"/>
  <c r="AJ22" i="31"/>
  <c r="AI22" i="31"/>
  <c r="AH22" i="31"/>
  <c r="AG22" i="31"/>
  <c r="AD22" i="31"/>
  <c r="AC22" i="31"/>
  <c r="X22" i="31"/>
  <c r="W22" i="31"/>
  <c r="U22" i="31"/>
  <c r="T22" i="31"/>
  <c r="S22" i="31"/>
  <c r="AN21" i="31"/>
  <c r="AM21" i="31"/>
  <c r="AM84" i="31" s="1"/>
  <c r="AL21" i="31"/>
  <c r="AE21" i="31"/>
  <c r="AE22" i="31" s="1"/>
  <c r="Y21" i="31"/>
  <c r="R21" i="31"/>
  <c r="R84" i="31" s="1"/>
  <c r="AK20" i="31"/>
  <c r="AJ20" i="31"/>
  <c r="AI20" i="31"/>
  <c r="AH20" i="31"/>
  <c r="AG20" i="31"/>
  <c r="AD20" i="31"/>
  <c r="AC20" i="31"/>
  <c r="X20" i="31"/>
  <c r="W20" i="31"/>
  <c r="U20" i="31"/>
  <c r="T20" i="31"/>
  <c r="S20" i="31"/>
  <c r="AW19" i="31"/>
  <c r="AN19" i="31"/>
  <c r="AU19" i="31" s="1"/>
  <c r="AM19" i="31"/>
  <c r="AL19" i="31"/>
  <c r="AV19" i="31" s="1"/>
  <c r="AE19" i="31"/>
  <c r="AT19" i="31" s="1"/>
  <c r="Y19" i="31"/>
  <c r="AQ19" i="31" s="1"/>
  <c r="R19" i="31"/>
  <c r="V19" i="31" s="1"/>
  <c r="AW18" i="31"/>
  <c r="AM18" i="31"/>
  <c r="AM20" i="31" s="1"/>
  <c r="AL18" i="31"/>
  <c r="AE18" i="31"/>
  <c r="Y18" i="31"/>
  <c r="R18" i="31"/>
  <c r="V18" i="31" s="1"/>
  <c r="AK17" i="31"/>
  <c r="AJ17" i="31"/>
  <c r="AI17" i="31"/>
  <c r="AH17" i="31"/>
  <c r="AG17" i="31"/>
  <c r="AD17" i="31"/>
  <c r="AC17" i="31"/>
  <c r="X17" i="31"/>
  <c r="W17" i="31"/>
  <c r="U17" i="31"/>
  <c r="T17" i="31"/>
  <c r="S17" i="31"/>
  <c r="AV16" i="31"/>
  <c r="AV17" i="31" s="1"/>
  <c r="AM16" i="31"/>
  <c r="AW16" i="31" s="1"/>
  <c r="AL16" i="31"/>
  <c r="AN16" i="31" s="1"/>
  <c r="AU16" i="31" s="1"/>
  <c r="AE16" i="31"/>
  <c r="AT16" i="31" s="1"/>
  <c r="Y16" i="31"/>
  <c r="AQ16" i="31" s="1"/>
  <c r="R16" i="31"/>
  <c r="V16" i="31" s="1"/>
  <c r="AV15" i="31"/>
  <c r="AM15" i="31"/>
  <c r="AW15" i="31" s="1"/>
  <c r="AW17" i="31" s="1"/>
  <c r="AL15" i="31"/>
  <c r="AL17" i="31" s="1"/>
  <c r="AE15" i="31"/>
  <c r="Y15" i="31"/>
  <c r="R15" i="31"/>
  <c r="V15" i="31" s="1"/>
  <c r="AK14" i="31"/>
  <c r="AJ14" i="31"/>
  <c r="AI14" i="31"/>
  <c r="AH14" i="31"/>
  <c r="AG14" i="31"/>
  <c r="AD14" i="31"/>
  <c r="AC14" i="31"/>
  <c r="X14" i="31"/>
  <c r="W14" i="31"/>
  <c r="U14" i="31"/>
  <c r="T14" i="31"/>
  <c r="S14" i="31"/>
  <c r="AM13" i="31"/>
  <c r="AL13" i="31"/>
  <c r="AV13" i="31" s="1"/>
  <c r="AE13" i="31"/>
  <c r="Y13" i="31"/>
  <c r="R13" i="31"/>
  <c r="AV12" i="31"/>
  <c r="AM12" i="31"/>
  <c r="AW12" i="31" s="1"/>
  <c r="AL12" i="31"/>
  <c r="AN12" i="31" s="1"/>
  <c r="AE12" i="31"/>
  <c r="Y12" i="31"/>
  <c r="R12" i="31"/>
  <c r="AK110" i="30"/>
  <c r="AJ110" i="30"/>
  <c r="AI110" i="30"/>
  <c r="AH110" i="30"/>
  <c r="AG110" i="30"/>
  <c r="AD110" i="30"/>
  <c r="AC110" i="30"/>
  <c r="X110" i="30"/>
  <c r="W110" i="30"/>
  <c r="U110" i="30"/>
  <c r="T110" i="30"/>
  <c r="S110" i="30"/>
  <c r="Q110" i="30"/>
  <c r="P110" i="30"/>
  <c r="O110" i="30"/>
  <c r="N110" i="30"/>
  <c r="M110" i="30"/>
  <c r="L110" i="30"/>
  <c r="K110" i="30"/>
  <c r="J110" i="30"/>
  <c r="I110" i="30"/>
  <c r="AK109" i="30"/>
  <c r="AJ109" i="30"/>
  <c r="AI109" i="30"/>
  <c r="AH109" i="30"/>
  <c r="AG109" i="30"/>
  <c r="AD109" i="30"/>
  <c r="AC109" i="30"/>
  <c r="X109" i="30"/>
  <c r="W109" i="30"/>
  <c r="U109" i="30"/>
  <c r="T109" i="30"/>
  <c r="S109" i="30"/>
  <c r="Q109" i="30"/>
  <c r="P109" i="30"/>
  <c r="O109" i="30"/>
  <c r="N109" i="30"/>
  <c r="M109" i="30"/>
  <c r="L109" i="30"/>
  <c r="K109" i="30"/>
  <c r="J109" i="30"/>
  <c r="I109" i="30"/>
  <c r="AK108" i="30"/>
  <c r="AJ108" i="30"/>
  <c r="AI108" i="30"/>
  <c r="AH108" i="30"/>
  <c r="AG108" i="30"/>
  <c r="AD108" i="30"/>
  <c r="AC108" i="30"/>
  <c r="X108" i="30"/>
  <c r="W108" i="30"/>
  <c r="U108" i="30"/>
  <c r="T108" i="30"/>
  <c r="S108" i="30"/>
  <c r="Q108" i="30"/>
  <c r="P108" i="30"/>
  <c r="O108" i="30"/>
  <c r="N108" i="30"/>
  <c r="M108" i="30"/>
  <c r="L108" i="30"/>
  <c r="K108" i="30"/>
  <c r="J108" i="30"/>
  <c r="I108" i="30"/>
  <c r="AK107" i="30"/>
  <c r="AJ107" i="30"/>
  <c r="AI107" i="30"/>
  <c r="AH107" i="30"/>
  <c r="AG107" i="30"/>
  <c r="AD107" i="30"/>
  <c r="AC107" i="30"/>
  <c r="X107" i="30"/>
  <c r="W107" i="30"/>
  <c r="U107" i="30"/>
  <c r="T107" i="30"/>
  <c r="S107" i="30"/>
  <c r="Q107" i="30"/>
  <c r="P107" i="30"/>
  <c r="O107" i="30"/>
  <c r="N107" i="30"/>
  <c r="M107" i="30"/>
  <c r="L107" i="30"/>
  <c r="K107" i="30"/>
  <c r="J107" i="30"/>
  <c r="I107" i="30"/>
  <c r="AW106" i="30"/>
  <c r="AV106" i="30"/>
  <c r="AU106" i="30"/>
  <c r="AT106" i="30"/>
  <c r="AS106" i="30"/>
  <c r="AR106" i="30"/>
  <c r="AQ106" i="30"/>
  <c r="AP106" i="30"/>
  <c r="AO106" i="30"/>
  <c r="AN106" i="30"/>
  <c r="AM106" i="30"/>
  <c r="AL106" i="30"/>
  <c r="AK106" i="30"/>
  <c r="AJ106" i="30"/>
  <c r="AI106" i="30"/>
  <c r="AH106" i="30"/>
  <c r="AG106" i="30"/>
  <c r="AF106" i="30"/>
  <c r="AE106" i="30"/>
  <c r="AD106" i="30"/>
  <c r="AC106" i="30"/>
  <c r="AB106" i="30"/>
  <c r="AA106" i="30"/>
  <c r="Z106" i="30"/>
  <c r="Y106" i="30"/>
  <c r="X106" i="30"/>
  <c r="W106" i="30"/>
  <c r="V106" i="30"/>
  <c r="U106" i="30"/>
  <c r="T106" i="30"/>
  <c r="S106" i="30"/>
  <c r="R106" i="30"/>
  <c r="Q106" i="30"/>
  <c r="P106" i="30"/>
  <c r="O106" i="30"/>
  <c r="N106" i="30"/>
  <c r="M106" i="30"/>
  <c r="L106" i="30"/>
  <c r="K106" i="30"/>
  <c r="J106" i="30"/>
  <c r="I106" i="30"/>
  <c r="AW105" i="30"/>
  <c r="AV105" i="30"/>
  <c r="AU105" i="30"/>
  <c r="AT105" i="30"/>
  <c r="AS105" i="30"/>
  <c r="AR105" i="30"/>
  <c r="AQ105" i="30"/>
  <c r="AP105" i="30"/>
  <c r="AO105" i="30"/>
  <c r="AN105" i="30"/>
  <c r="AM105" i="30"/>
  <c r="AL105" i="30"/>
  <c r="AK105" i="30"/>
  <c r="AJ105" i="30"/>
  <c r="AI105" i="30"/>
  <c r="AH105" i="30"/>
  <c r="AG105" i="30"/>
  <c r="AF105" i="30"/>
  <c r="AE105" i="30"/>
  <c r="AD105" i="30"/>
  <c r="AC105" i="30"/>
  <c r="AB105" i="30"/>
  <c r="AA105" i="30"/>
  <c r="Z105" i="30"/>
  <c r="Y105" i="30"/>
  <c r="X105" i="30"/>
  <c r="W105" i="30"/>
  <c r="V105" i="30"/>
  <c r="U105" i="30"/>
  <c r="T105" i="30"/>
  <c r="S105" i="30"/>
  <c r="R105" i="30"/>
  <c r="Q105" i="30"/>
  <c r="P105" i="30"/>
  <c r="O105" i="30"/>
  <c r="N105" i="30"/>
  <c r="M105" i="30"/>
  <c r="L105" i="30"/>
  <c r="K105" i="30"/>
  <c r="J105" i="30"/>
  <c r="I105" i="30"/>
  <c r="AK104" i="30"/>
  <c r="AJ104" i="30"/>
  <c r="AI104" i="30"/>
  <c r="AH104" i="30"/>
  <c r="AG104" i="30"/>
  <c r="AD104" i="30"/>
  <c r="AC104" i="30"/>
  <c r="X104" i="30"/>
  <c r="W104" i="30"/>
  <c r="U104" i="30"/>
  <c r="T104" i="30"/>
  <c r="S104" i="30"/>
  <c r="Q104" i="30"/>
  <c r="P104" i="30"/>
  <c r="O104" i="30"/>
  <c r="N104" i="30"/>
  <c r="M104" i="30"/>
  <c r="L104" i="30"/>
  <c r="K104" i="30"/>
  <c r="J104" i="30"/>
  <c r="I104" i="30"/>
  <c r="AW103" i="30"/>
  <c r="AV103" i="30"/>
  <c r="AU103" i="30"/>
  <c r="AT103" i="30"/>
  <c r="AS103" i="30"/>
  <c r="AR103" i="30"/>
  <c r="AQ103" i="30"/>
  <c r="AP103" i="30"/>
  <c r="AO103" i="30"/>
  <c r="AN103" i="30"/>
  <c r="AM103" i="30"/>
  <c r="AL103" i="30"/>
  <c r="AK103" i="30"/>
  <c r="AJ103" i="30"/>
  <c r="AI103" i="30"/>
  <c r="AH103" i="30"/>
  <c r="AG103" i="30"/>
  <c r="AF103" i="30"/>
  <c r="AE103" i="30"/>
  <c r="AD103" i="30"/>
  <c r="AC103" i="30"/>
  <c r="AB103" i="30"/>
  <c r="AA103" i="30"/>
  <c r="Z103" i="30"/>
  <c r="Y103" i="30"/>
  <c r="X103" i="30"/>
  <c r="W103" i="30"/>
  <c r="V103" i="30"/>
  <c r="U103" i="30"/>
  <c r="T103" i="30"/>
  <c r="S103" i="30"/>
  <c r="R103" i="30"/>
  <c r="Q103" i="30"/>
  <c r="P103" i="30"/>
  <c r="O103" i="30"/>
  <c r="N103" i="30"/>
  <c r="M103" i="30"/>
  <c r="L103" i="30"/>
  <c r="K103" i="30"/>
  <c r="J103" i="30"/>
  <c r="I103" i="30"/>
  <c r="AK102" i="30"/>
  <c r="AJ102" i="30"/>
  <c r="AI102" i="30"/>
  <c r="AH102" i="30"/>
  <c r="AG102" i="30"/>
  <c r="AD102" i="30"/>
  <c r="AC102" i="30"/>
  <c r="X102" i="30"/>
  <c r="W102" i="30"/>
  <c r="U102" i="30"/>
  <c r="T102" i="30"/>
  <c r="S102" i="30"/>
  <c r="Q102" i="30"/>
  <c r="P102" i="30"/>
  <c r="O102" i="30"/>
  <c r="N102" i="30"/>
  <c r="M102" i="30"/>
  <c r="L102" i="30"/>
  <c r="K102" i="30"/>
  <c r="J102" i="30"/>
  <c r="I102" i="30"/>
  <c r="AK101" i="30"/>
  <c r="AJ101" i="30"/>
  <c r="AI101" i="30"/>
  <c r="AH101" i="30"/>
  <c r="AG101" i="30"/>
  <c r="AD101" i="30"/>
  <c r="AC101" i="30"/>
  <c r="X101" i="30"/>
  <c r="W101" i="30"/>
  <c r="U101" i="30"/>
  <c r="T101" i="30"/>
  <c r="S101" i="30"/>
  <c r="Q101" i="30"/>
  <c r="P101" i="30"/>
  <c r="O101" i="30"/>
  <c r="N101" i="30"/>
  <c r="M101" i="30"/>
  <c r="L101" i="30"/>
  <c r="K101" i="30"/>
  <c r="J101" i="30"/>
  <c r="I101" i="30"/>
  <c r="Q97" i="30"/>
  <c r="J16" i="45" s="1"/>
  <c r="P97" i="30"/>
  <c r="I16" i="45" s="1"/>
  <c r="O97" i="30"/>
  <c r="H16" i="45" s="1"/>
  <c r="N97" i="30"/>
  <c r="G16" i="45" s="1"/>
  <c r="M97" i="30"/>
  <c r="F16" i="45" s="1"/>
  <c r="L97" i="30"/>
  <c r="E16" i="45" s="1"/>
  <c r="K97" i="30"/>
  <c r="J97" i="30"/>
  <c r="C16" i="45" s="1"/>
  <c r="I97" i="30"/>
  <c r="B16" i="45" s="1"/>
  <c r="AK96" i="30"/>
  <c r="AJ96" i="30"/>
  <c r="AI96" i="30"/>
  <c r="AH96" i="30"/>
  <c r="AG96" i="30"/>
  <c r="AD96" i="30"/>
  <c r="AC96" i="30"/>
  <c r="X96" i="30"/>
  <c r="W96" i="30"/>
  <c r="U96" i="30"/>
  <c r="T96" i="30"/>
  <c r="S96" i="30"/>
  <c r="AM95" i="30"/>
  <c r="AL95" i="30"/>
  <c r="AV95" i="30" s="1"/>
  <c r="AE95" i="30"/>
  <c r="AT95" i="30" s="1"/>
  <c r="Y95" i="30"/>
  <c r="AQ95" i="30" s="1"/>
  <c r="R95" i="30"/>
  <c r="V95" i="30" s="1"/>
  <c r="AT94" i="30"/>
  <c r="AM94" i="30"/>
  <c r="AW94" i="30" s="1"/>
  <c r="AL94" i="30"/>
  <c r="AV94" i="30" s="1"/>
  <c r="AE94" i="30"/>
  <c r="AB94" i="30"/>
  <c r="AS94" i="30" s="1"/>
  <c r="Y94" i="30"/>
  <c r="AQ94" i="30" s="1"/>
  <c r="R94" i="30"/>
  <c r="V94" i="30" s="1"/>
  <c r="AQ93" i="30"/>
  <c r="AM93" i="30"/>
  <c r="AW93" i="30" s="1"/>
  <c r="AL93" i="30"/>
  <c r="AE93" i="30"/>
  <c r="AT93" i="30" s="1"/>
  <c r="Y93" i="30"/>
  <c r="V93" i="30"/>
  <c r="R93" i="30"/>
  <c r="AV92" i="30"/>
  <c r="AP92" i="30"/>
  <c r="AM92" i="30"/>
  <c r="AW92" i="30" s="1"/>
  <c r="AL92" i="30"/>
  <c r="AE92" i="30"/>
  <c r="AT92" i="30" s="1"/>
  <c r="Y92" i="30"/>
  <c r="AQ92" i="30" s="1"/>
  <c r="R92" i="30"/>
  <c r="V92" i="30" s="1"/>
  <c r="AM91" i="30"/>
  <c r="AW91" i="30" s="1"/>
  <c r="AL91" i="30"/>
  <c r="AE91" i="30"/>
  <c r="AT91" i="30" s="1"/>
  <c r="Y91" i="30"/>
  <c r="AQ91" i="30" s="1"/>
  <c r="R91" i="30"/>
  <c r="V91" i="30" s="1"/>
  <c r="AM90" i="30"/>
  <c r="AW90" i="30" s="1"/>
  <c r="AL90" i="30"/>
  <c r="AE90" i="30"/>
  <c r="Y90" i="30"/>
  <c r="R90" i="30"/>
  <c r="AK89" i="30"/>
  <c r="AJ89" i="30"/>
  <c r="AI89" i="30"/>
  <c r="AH89" i="30"/>
  <c r="AG89" i="30"/>
  <c r="AD89" i="30"/>
  <c r="AC89" i="30"/>
  <c r="X89" i="30"/>
  <c r="W89" i="30"/>
  <c r="U89" i="30"/>
  <c r="T89" i="30"/>
  <c r="S89" i="30"/>
  <c r="AM88" i="30"/>
  <c r="AW88" i="30" s="1"/>
  <c r="AL88" i="30"/>
  <c r="AN88" i="30" s="1"/>
  <c r="AU88" i="30" s="1"/>
  <c r="AE88" i="30"/>
  <c r="AT88" i="30" s="1"/>
  <c r="Y88" i="30"/>
  <c r="R88" i="30"/>
  <c r="V88" i="30" s="1"/>
  <c r="AB88" i="30" s="1"/>
  <c r="AS88" i="30" s="1"/>
  <c r="AT87" i="30"/>
  <c r="AR87" i="30"/>
  <c r="AM87" i="30"/>
  <c r="AW87" i="30" s="1"/>
  <c r="AL87" i="30"/>
  <c r="AE87" i="30"/>
  <c r="AA87" i="30"/>
  <c r="Y87" i="30"/>
  <c r="R87" i="30"/>
  <c r="V87" i="30" s="1"/>
  <c r="AB87" i="30" s="1"/>
  <c r="AS87" i="30" s="1"/>
  <c r="AM86" i="30"/>
  <c r="AW86" i="30" s="1"/>
  <c r="AL86" i="30"/>
  <c r="AE86" i="30"/>
  <c r="AT86" i="30" s="1"/>
  <c r="Y86" i="30"/>
  <c r="R86" i="30"/>
  <c r="V86" i="30" s="1"/>
  <c r="AB86" i="30" s="1"/>
  <c r="AS86" i="30" s="1"/>
  <c r="AW85" i="30"/>
  <c r="AM85" i="30"/>
  <c r="AL85" i="30"/>
  <c r="AE85" i="30"/>
  <c r="AT85" i="30" s="1"/>
  <c r="AA85" i="30"/>
  <c r="AR85" i="30" s="1"/>
  <c r="Y85" i="30"/>
  <c r="R85" i="30"/>
  <c r="V85" i="30" s="1"/>
  <c r="AB85" i="30" s="1"/>
  <c r="AS85" i="30" s="1"/>
  <c r="AM84" i="30"/>
  <c r="AW84" i="30" s="1"/>
  <c r="AL84" i="30"/>
  <c r="AE84" i="30"/>
  <c r="AT84" i="30" s="1"/>
  <c r="Y84" i="30"/>
  <c r="R84" i="30"/>
  <c r="V84" i="30" s="1"/>
  <c r="AB84" i="30" s="1"/>
  <c r="AS84" i="30" s="1"/>
  <c r="AW83" i="30"/>
  <c r="AM83" i="30"/>
  <c r="AL83" i="30"/>
  <c r="AN83" i="30" s="1"/>
  <c r="AU83" i="30" s="1"/>
  <c r="AE83" i="30"/>
  <c r="Y83" i="30"/>
  <c r="R83" i="30"/>
  <c r="V83" i="30" s="1"/>
  <c r="AB83" i="30" s="1"/>
  <c r="AS83" i="30" s="1"/>
  <c r="AK82" i="30"/>
  <c r="AJ82" i="30"/>
  <c r="AI82" i="30"/>
  <c r="AH82" i="30"/>
  <c r="AG82" i="30"/>
  <c r="AD82" i="30"/>
  <c r="AC82" i="30"/>
  <c r="X82" i="30"/>
  <c r="W82" i="30"/>
  <c r="U82" i="30"/>
  <c r="T82" i="30"/>
  <c r="S82" i="30"/>
  <c r="AW81" i="30"/>
  <c r="AV81" i="30"/>
  <c r="AN81" i="30"/>
  <c r="AU81" i="30" s="1"/>
  <c r="AM81" i="30"/>
  <c r="AL81" i="30"/>
  <c r="AE81" i="30"/>
  <c r="AT81" i="30" s="1"/>
  <c r="Z81" i="30"/>
  <c r="Y81" i="30"/>
  <c r="AQ81" i="30" s="1"/>
  <c r="R81" i="30"/>
  <c r="V81" i="30" s="1"/>
  <c r="AP81" i="30" s="1"/>
  <c r="AM80" i="30"/>
  <c r="AW80" i="30" s="1"/>
  <c r="AL80" i="30"/>
  <c r="AE80" i="30"/>
  <c r="AT80" i="30" s="1"/>
  <c r="Y80" i="30"/>
  <c r="AQ80" i="30" s="1"/>
  <c r="R80" i="30"/>
  <c r="V80" i="30" s="1"/>
  <c r="AP79" i="30"/>
  <c r="AM79" i="30"/>
  <c r="AL79" i="30"/>
  <c r="AE79" i="30"/>
  <c r="Y79" i="30"/>
  <c r="AQ79" i="30" s="1"/>
  <c r="R79" i="30"/>
  <c r="V79" i="30" s="1"/>
  <c r="AK78" i="30"/>
  <c r="AJ78" i="30"/>
  <c r="AI78" i="30"/>
  <c r="AH78" i="30"/>
  <c r="AG78" i="30"/>
  <c r="AD78" i="30"/>
  <c r="AC78" i="30"/>
  <c r="X78" i="30"/>
  <c r="W78" i="30"/>
  <c r="U78" i="30"/>
  <c r="T78" i="30"/>
  <c r="S78" i="30"/>
  <c r="AM77" i="30"/>
  <c r="AW77" i="30" s="1"/>
  <c r="AL77" i="30"/>
  <c r="AV77" i="30" s="1"/>
  <c r="AE77" i="30"/>
  <c r="AT77" i="30" s="1"/>
  <c r="Y77" i="30"/>
  <c r="AQ77" i="30" s="1"/>
  <c r="R77" i="30"/>
  <c r="V77" i="30" s="1"/>
  <c r="AB77" i="30" s="1"/>
  <c r="AS77" i="30" s="1"/>
  <c r="AW76" i="30"/>
  <c r="AT76" i="30"/>
  <c r="AN76" i="30"/>
  <c r="AU76" i="30" s="1"/>
  <c r="AM76" i="30"/>
  <c r="AL76" i="30"/>
  <c r="AV76" i="30" s="1"/>
  <c r="AE76" i="30"/>
  <c r="Y76" i="30"/>
  <c r="AQ76" i="30" s="1"/>
  <c r="R76" i="30"/>
  <c r="V76" i="30" s="1"/>
  <c r="AM75" i="30"/>
  <c r="AW75" i="30" s="1"/>
  <c r="AL75" i="30"/>
  <c r="AV75" i="30" s="1"/>
  <c r="AE75" i="30"/>
  <c r="AT75" i="30" s="1"/>
  <c r="Y75" i="30"/>
  <c r="AQ75" i="30" s="1"/>
  <c r="R75" i="30"/>
  <c r="V75" i="30" s="1"/>
  <c r="AB75" i="30" s="1"/>
  <c r="AS75" i="30" s="1"/>
  <c r="AW74" i="30"/>
  <c r="AT74" i="30"/>
  <c r="AN74" i="30"/>
  <c r="AU74" i="30" s="1"/>
  <c r="AM74" i="30"/>
  <c r="AL74" i="30"/>
  <c r="AV74" i="30" s="1"/>
  <c r="AE74" i="30"/>
  <c r="Y74" i="30"/>
  <c r="AQ74" i="30" s="1"/>
  <c r="R74" i="30"/>
  <c r="V74" i="30" s="1"/>
  <c r="AM73" i="30"/>
  <c r="AM78" i="30" s="1"/>
  <c r="AL73" i="30"/>
  <c r="AE73" i="30"/>
  <c r="Y73" i="30"/>
  <c r="R73" i="30"/>
  <c r="V73" i="30" s="1"/>
  <c r="AB73" i="30" s="1"/>
  <c r="AS73" i="30" s="1"/>
  <c r="AK72" i="30"/>
  <c r="AJ72" i="30"/>
  <c r="AI72" i="30"/>
  <c r="AH72" i="30"/>
  <c r="AG72" i="30"/>
  <c r="AD72" i="30"/>
  <c r="AC72" i="30"/>
  <c r="Y72" i="30"/>
  <c r="X72" i="30"/>
  <c r="W72" i="30"/>
  <c r="U72" i="30"/>
  <c r="T72" i="30"/>
  <c r="S72" i="30"/>
  <c r="AW71" i="30"/>
  <c r="AM71" i="30"/>
  <c r="AL71" i="30"/>
  <c r="AE71" i="30"/>
  <c r="AT71" i="30" s="1"/>
  <c r="Y71" i="30"/>
  <c r="AQ71" i="30" s="1"/>
  <c r="R71" i="30"/>
  <c r="AW70" i="30"/>
  <c r="AW72" i="30" s="1"/>
  <c r="AP70" i="30"/>
  <c r="AM70" i="30"/>
  <c r="AM72" i="30" s="1"/>
  <c r="AL70" i="30"/>
  <c r="AN70" i="30" s="1"/>
  <c r="AE70" i="30"/>
  <c r="Y70" i="30"/>
  <c r="AQ70" i="30" s="1"/>
  <c r="AQ72" i="30" s="1"/>
  <c r="R70" i="30"/>
  <c r="V70" i="30" s="1"/>
  <c r="Z70" i="30" s="1"/>
  <c r="AK69" i="30"/>
  <c r="AJ69" i="30"/>
  <c r="AI69" i="30"/>
  <c r="AH69" i="30"/>
  <c r="AG69" i="30"/>
  <c r="AD69" i="30"/>
  <c r="AC69" i="30"/>
  <c r="X69" i="30"/>
  <c r="W69" i="30"/>
  <c r="U69" i="30"/>
  <c r="T69" i="30"/>
  <c r="S69" i="30"/>
  <c r="AP68" i="30"/>
  <c r="AM68" i="30"/>
  <c r="AW68" i="30" s="1"/>
  <c r="AL68" i="30"/>
  <c r="AE68" i="30"/>
  <c r="AT68" i="30" s="1"/>
  <c r="Z68" i="30"/>
  <c r="Y68" i="30"/>
  <c r="AQ68" i="30" s="1"/>
  <c r="R68" i="30"/>
  <c r="V68" i="30" s="1"/>
  <c r="AB68" i="30" s="1"/>
  <c r="AS68" i="30" s="1"/>
  <c r="AW67" i="30"/>
  <c r="AV67" i="30"/>
  <c r="AM67" i="30"/>
  <c r="AL67" i="30"/>
  <c r="AE67" i="30"/>
  <c r="AT67" i="30" s="1"/>
  <c r="AA67" i="30"/>
  <c r="AR67" i="30" s="1"/>
  <c r="Y67" i="30"/>
  <c r="R67" i="30"/>
  <c r="V67" i="30" s="1"/>
  <c r="AB67" i="30" s="1"/>
  <c r="AS67" i="30" s="1"/>
  <c r="AM66" i="30"/>
  <c r="AW66" i="30" s="1"/>
  <c r="AL66" i="30"/>
  <c r="AE66" i="30"/>
  <c r="AT66" i="30" s="1"/>
  <c r="Y66" i="30"/>
  <c r="AQ66" i="30" s="1"/>
  <c r="R66" i="30"/>
  <c r="V66" i="30" s="1"/>
  <c r="AT65" i="30"/>
  <c r="AM65" i="30"/>
  <c r="AW65" i="30" s="1"/>
  <c r="AL65" i="30"/>
  <c r="AE65" i="30"/>
  <c r="AA65" i="30"/>
  <c r="AR65" i="30" s="1"/>
  <c r="Y65" i="30"/>
  <c r="R65" i="30"/>
  <c r="V65" i="30" s="1"/>
  <c r="AB65" i="30" s="1"/>
  <c r="AS65" i="30" s="1"/>
  <c r="AT64" i="30"/>
  <c r="AT69" i="30" s="1"/>
  <c r="AM64" i="30"/>
  <c r="AW64" i="30" s="1"/>
  <c r="AL64" i="30"/>
  <c r="AE64" i="30"/>
  <c r="Z64" i="30"/>
  <c r="Y64" i="30"/>
  <c r="AQ64" i="30" s="1"/>
  <c r="R64" i="30"/>
  <c r="V64" i="30" s="1"/>
  <c r="AB64" i="30" s="1"/>
  <c r="AS64" i="30" s="1"/>
  <c r="AK63" i="30"/>
  <c r="AJ63" i="30"/>
  <c r="AI63" i="30"/>
  <c r="AH63" i="30"/>
  <c r="AG63" i="30"/>
  <c r="AD63" i="30"/>
  <c r="AC63" i="30"/>
  <c r="X63" i="30"/>
  <c r="W63" i="30"/>
  <c r="U63" i="30"/>
  <c r="T63" i="30"/>
  <c r="S63" i="30"/>
  <c r="AT62" i="30"/>
  <c r="AM62" i="30"/>
  <c r="AW62" i="30" s="1"/>
  <c r="AL62" i="30"/>
  <c r="AE62" i="30"/>
  <c r="Y62" i="30"/>
  <c r="AQ62" i="30" s="1"/>
  <c r="V62" i="30"/>
  <c r="AP62" i="30" s="1"/>
  <c r="R62" i="30"/>
  <c r="AV61" i="30"/>
  <c r="AM61" i="30"/>
  <c r="AW61" i="30" s="1"/>
  <c r="AL61" i="30"/>
  <c r="AL63" i="30" s="1"/>
  <c r="AE61" i="30"/>
  <c r="AT61" i="30" s="1"/>
  <c r="Y61" i="30"/>
  <c r="AQ61" i="30" s="1"/>
  <c r="V61" i="30"/>
  <c r="R61" i="30"/>
  <c r="AV60" i="30"/>
  <c r="AM60" i="30"/>
  <c r="AW60" i="30" s="1"/>
  <c r="AL60" i="30"/>
  <c r="AE60" i="30"/>
  <c r="Y60" i="30"/>
  <c r="R60" i="30"/>
  <c r="AK59" i="30"/>
  <c r="AJ59" i="30"/>
  <c r="AI59" i="30"/>
  <c r="AH59" i="30"/>
  <c r="AG59" i="30"/>
  <c r="AD59" i="30"/>
  <c r="AC59" i="30"/>
  <c r="X59" i="30"/>
  <c r="W59" i="30"/>
  <c r="U59" i="30"/>
  <c r="T59" i="30"/>
  <c r="S59" i="30"/>
  <c r="AQ58" i="30"/>
  <c r="AM58" i="30"/>
  <c r="AW58" i="30" s="1"/>
  <c r="AL58" i="30"/>
  <c r="AN58" i="30" s="1"/>
  <c r="AU58" i="30" s="1"/>
  <c r="AE58" i="30"/>
  <c r="AT58" i="30" s="1"/>
  <c r="Y58" i="30"/>
  <c r="V58" i="30"/>
  <c r="R58" i="30"/>
  <c r="AM57" i="30"/>
  <c r="AL57" i="30"/>
  <c r="AV57" i="30" s="1"/>
  <c r="AE57" i="30"/>
  <c r="AT57" i="30" s="1"/>
  <c r="Y57" i="30"/>
  <c r="R57" i="30"/>
  <c r="V57" i="30" s="1"/>
  <c r="AB57" i="30" s="1"/>
  <c r="AS57" i="30" s="1"/>
  <c r="AV56" i="30"/>
  <c r="AM56" i="30"/>
  <c r="AL56" i="30"/>
  <c r="AE56" i="30"/>
  <c r="AT56" i="30" s="1"/>
  <c r="AB56" i="30"/>
  <c r="AS56" i="30" s="1"/>
  <c r="Y56" i="30"/>
  <c r="AQ56" i="30" s="1"/>
  <c r="V56" i="30"/>
  <c r="Z56" i="30" s="1"/>
  <c r="R56" i="30"/>
  <c r="AW55" i="30"/>
  <c r="AV55" i="30"/>
  <c r="AM55" i="30"/>
  <c r="AL55" i="30"/>
  <c r="AE55" i="30"/>
  <c r="AT55" i="30" s="1"/>
  <c r="Y55" i="30"/>
  <c r="AQ55" i="30" s="1"/>
  <c r="R55" i="30"/>
  <c r="V55" i="30" s="1"/>
  <c r="AM54" i="30"/>
  <c r="AW54" i="30" s="1"/>
  <c r="AL54" i="30"/>
  <c r="AN54" i="30" s="1"/>
  <c r="AU54" i="30" s="1"/>
  <c r="AE54" i="30"/>
  <c r="AT54" i="30" s="1"/>
  <c r="Y54" i="30"/>
  <c r="AQ54" i="30" s="1"/>
  <c r="V54" i="30"/>
  <c r="Z54" i="30" s="1"/>
  <c r="R54" i="30"/>
  <c r="AV53" i="30"/>
  <c r="AM53" i="30"/>
  <c r="AM59" i="30" s="1"/>
  <c r="AL53" i="30"/>
  <c r="AE53" i="30"/>
  <c r="Y53" i="30"/>
  <c r="AQ53" i="30" s="1"/>
  <c r="R53" i="30"/>
  <c r="AK52" i="30"/>
  <c r="AJ52" i="30"/>
  <c r="AI52" i="30"/>
  <c r="AH52" i="30"/>
  <c r="AG52" i="30"/>
  <c r="AD52" i="30"/>
  <c r="AC52" i="30"/>
  <c r="X52" i="30"/>
  <c r="W52" i="30"/>
  <c r="U52" i="30"/>
  <c r="T52" i="30"/>
  <c r="S52" i="30"/>
  <c r="AM51" i="30"/>
  <c r="AN51" i="30" s="1"/>
  <c r="AU51" i="30" s="1"/>
  <c r="AL51" i="30"/>
  <c r="AV51" i="30" s="1"/>
  <c r="AE51" i="30"/>
  <c r="AT51" i="30" s="1"/>
  <c r="AB51" i="30"/>
  <c r="AS51" i="30" s="1"/>
  <c r="Y51" i="30"/>
  <c r="AQ51" i="30" s="1"/>
  <c r="V51" i="30"/>
  <c r="Z51" i="30" s="1"/>
  <c r="R51" i="30"/>
  <c r="AV50" i="30"/>
  <c r="AM50" i="30"/>
  <c r="AW50" i="30" s="1"/>
  <c r="AL50" i="30"/>
  <c r="AE50" i="30"/>
  <c r="AT50" i="30" s="1"/>
  <c r="Y50" i="30"/>
  <c r="AQ50" i="30" s="1"/>
  <c r="R50" i="30"/>
  <c r="V50" i="30" s="1"/>
  <c r="AB50" i="30" s="1"/>
  <c r="AS50" i="30" s="1"/>
  <c r="AV49" i="30"/>
  <c r="AN49" i="30"/>
  <c r="AU49" i="30" s="1"/>
  <c r="AM49" i="30"/>
  <c r="AW49" i="30" s="1"/>
  <c r="AL49" i="30"/>
  <c r="AE49" i="30"/>
  <c r="AT49" i="30" s="1"/>
  <c r="Y49" i="30"/>
  <c r="AQ49" i="30" s="1"/>
  <c r="R49" i="30"/>
  <c r="V49" i="30" s="1"/>
  <c r="AM48" i="30"/>
  <c r="AL48" i="30"/>
  <c r="AV48" i="30" s="1"/>
  <c r="AE48" i="30"/>
  <c r="AT48" i="30" s="1"/>
  <c r="Y48" i="30"/>
  <c r="AQ48" i="30" s="1"/>
  <c r="R48" i="30"/>
  <c r="V48" i="30" s="1"/>
  <c r="AB48" i="30" s="1"/>
  <c r="AS48" i="30" s="1"/>
  <c r="AV47" i="30"/>
  <c r="AM47" i="30"/>
  <c r="AL47" i="30"/>
  <c r="AE47" i="30"/>
  <c r="AT47" i="30" s="1"/>
  <c r="Z47" i="30"/>
  <c r="Y47" i="30"/>
  <c r="V47" i="30"/>
  <c r="AB47" i="30" s="1"/>
  <c r="AS47" i="30" s="1"/>
  <c r="R47" i="30"/>
  <c r="AK46" i="30"/>
  <c r="AJ46" i="30"/>
  <c r="AI46" i="30"/>
  <c r="AH46" i="30"/>
  <c r="AG46" i="30"/>
  <c r="AD46" i="30"/>
  <c r="AC46" i="30"/>
  <c r="X46" i="30"/>
  <c r="W46" i="30"/>
  <c r="U46" i="30"/>
  <c r="T46" i="30"/>
  <c r="S46" i="30"/>
  <c r="AV45" i="30"/>
  <c r="AM45" i="30"/>
  <c r="AN45" i="30" s="1"/>
  <c r="AU45" i="30" s="1"/>
  <c r="AL45" i="30"/>
  <c r="AE45" i="30"/>
  <c r="AT45" i="30" s="1"/>
  <c r="Y45" i="30"/>
  <c r="Y46" i="30" s="1"/>
  <c r="V45" i="30"/>
  <c r="R45" i="30"/>
  <c r="AV44" i="30"/>
  <c r="AM44" i="30"/>
  <c r="AL44" i="30"/>
  <c r="AE44" i="30"/>
  <c r="AT44" i="30" s="1"/>
  <c r="Y44" i="30"/>
  <c r="AQ44" i="30" s="1"/>
  <c r="R44" i="30"/>
  <c r="V44" i="30" s="1"/>
  <c r="AW43" i="30"/>
  <c r="AN43" i="30"/>
  <c r="AU43" i="30" s="1"/>
  <c r="AM43" i="30"/>
  <c r="AL43" i="30"/>
  <c r="AV43" i="30" s="1"/>
  <c r="AE43" i="30"/>
  <c r="AT43" i="30" s="1"/>
  <c r="AB43" i="30"/>
  <c r="Y43" i="30"/>
  <c r="AQ43" i="30" s="1"/>
  <c r="V43" i="30"/>
  <c r="R43" i="30"/>
  <c r="AK42" i="30"/>
  <c r="AJ42" i="30"/>
  <c r="AI42" i="30"/>
  <c r="AH42" i="30"/>
  <c r="AG42" i="30"/>
  <c r="AD42" i="30"/>
  <c r="AC42" i="30"/>
  <c r="X42" i="30"/>
  <c r="W42" i="30"/>
  <c r="U42" i="30"/>
  <c r="T42" i="30"/>
  <c r="S42" i="30"/>
  <c r="AN41" i="30"/>
  <c r="AU41" i="30" s="1"/>
  <c r="AM41" i="30"/>
  <c r="AW41" i="30" s="1"/>
  <c r="AL41" i="30"/>
  <c r="AV41" i="30" s="1"/>
  <c r="AE41" i="30"/>
  <c r="AT41" i="30" s="1"/>
  <c r="Y41" i="30"/>
  <c r="AQ41" i="30" s="1"/>
  <c r="V41" i="30"/>
  <c r="AB41" i="30" s="1"/>
  <c r="AS41" i="30" s="1"/>
  <c r="R41" i="30"/>
  <c r="AM40" i="30"/>
  <c r="AW40" i="30" s="1"/>
  <c r="AL40" i="30"/>
  <c r="AE40" i="30"/>
  <c r="AT40" i="30" s="1"/>
  <c r="Y40" i="30"/>
  <c r="AQ40" i="30" s="1"/>
  <c r="R40" i="30"/>
  <c r="V40" i="30" s="1"/>
  <c r="AB40" i="30" s="1"/>
  <c r="AS40" i="30" s="1"/>
  <c r="AV39" i="30"/>
  <c r="AN39" i="30"/>
  <c r="AU39" i="30" s="1"/>
  <c r="AM39" i="30"/>
  <c r="AW39" i="30" s="1"/>
  <c r="AL39" i="30"/>
  <c r="AE39" i="30"/>
  <c r="AT39" i="30" s="1"/>
  <c r="AB39" i="30"/>
  <c r="AS39" i="30" s="1"/>
  <c r="Y39" i="30"/>
  <c r="AQ39" i="30" s="1"/>
  <c r="V39" i="30"/>
  <c r="R39" i="30"/>
  <c r="AN38" i="30"/>
  <c r="AU38" i="30" s="1"/>
  <c r="AM38" i="30"/>
  <c r="AW38" i="30" s="1"/>
  <c r="AL38" i="30"/>
  <c r="AV38" i="30" s="1"/>
  <c r="AE38" i="30"/>
  <c r="AT38" i="30" s="1"/>
  <c r="Y38" i="30"/>
  <c r="AQ38" i="30" s="1"/>
  <c r="V38" i="30"/>
  <c r="AB38" i="30" s="1"/>
  <c r="AS38" i="30" s="1"/>
  <c r="R38" i="30"/>
  <c r="AM37" i="30"/>
  <c r="AW37" i="30" s="1"/>
  <c r="AL37" i="30"/>
  <c r="AE37" i="30"/>
  <c r="AT37" i="30" s="1"/>
  <c r="Y37" i="30"/>
  <c r="AQ37" i="30" s="1"/>
  <c r="R37" i="30"/>
  <c r="V37" i="30" s="1"/>
  <c r="AB37" i="30" s="1"/>
  <c r="AS37" i="30" s="1"/>
  <c r="AV36" i="30"/>
  <c r="AN36" i="30"/>
  <c r="AU36" i="30" s="1"/>
  <c r="AM36" i="30"/>
  <c r="AL36" i="30"/>
  <c r="AE36" i="30"/>
  <c r="AT36" i="30" s="1"/>
  <c r="AT42" i="30" s="1"/>
  <c r="AB36" i="30"/>
  <c r="AS36" i="30" s="1"/>
  <c r="AS42" i="30" s="1"/>
  <c r="Y36" i="30"/>
  <c r="V36" i="30"/>
  <c r="R36" i="30"/>
  <c r="AK35" i="30"/>
  <c r="AJ35" i="30"/>
  <c r="AI35" i="30"/>
  <c r="AH35" i="30"/>
  <c r="AG35" i="30"/>
  <c r="AD35" i="30"/>
  <c r="AC35" i="30"/>
  <c r="X35" i="30"/>
  <c r="W35" i="30"/>
  <c r="U35" i="30"/>
  <c r="T35" i="30"/>
  <c r="S35" i="30"/>
  <c r="AV34" i="30"/>
  <c r="AM34" i="30"/>
  <c r="AW34" i="30" s="1"/>
  <c r="AL34" i="30"/>
  <c r="AE34" i="30"/>
  <c r="AT34" i="30" s="1"/>
  <c r="Y34" i="30"/>
  <c r="AQ34" i="30" s="1"/>
  <c r="R34" i="30"/>
  <c r="V34" i="30" s="1"/>
  <c r="AB34" i="30" s="1"/>
  <c r="AS34" i="30" s="1"/>
  <c r="AV33" i="30"/>
  <c r="AM33" i="30"/>
  <c r="AW33" i="30" s="1"/>
  <c r="AL33" i="30"/>
  <c r="AE33" i="30"/>
  <c r="AT33" i="30" s="1"/>
  <c r="Y33" i="30"/>
  <c r="AQ33" i="30" s="1"/>
  <c r="R33" i="30"/>
  <c r="V33" i="30" s="1"/>
  <c r="AM32" i="30"/>
  <c r="AW32" i="30" s="1"/>
  <c r="AL32" i="30"/>
  <c r="AV32" i="30" s="1"/>
  <c r="AE32" i="30"/>
  <c r="AT32" i="30" s="1"/>
  <c r="Y32" i="30"/>
  <c r="AQ32" i="30" s="1"/>
  <c r="V32" i="30"/>
  <c r="R32" i="30"/>
  <c r="AV31" i="30"/>
  <c r="AM31" i="30"/>
  <c r="AL31" i="30"/>
  <c r="AE31" i="30"/>
  <c r="AE35" i="30" s="1"/>
  <c r="Y31" i="30"/>
  <c r="R31" i="30"/>
  <c r="V31" i="30" s="1"/>
  <c r="AT30" i="30"/>
  <c r="AM30" i="30"/>
  <c r="AW30" i="30" s="1"/>
  <c r="AL30" i="30"/>
  <c r="AE30" i="30"/>
  <c r="Y30" i="30"/>
  <c r="R30" i="30"/>
  <c r="AK29" i="30"/>
  <c r="AJ29" i="30"/>
  <c r="AI29" i="30"/>
  <c r="AH29" i="30"/>
  <c r="AG29" i="30"/>
  <c r="AD29" i="30"/>
  <c r="AC29" i="30"/>
  <c r="X29" i="30"/>
  <c r="W29" i="30"/>
  <c r="U29" i="30"/>
  <c r="T29" i="30"/>
  <c r="S29" i="30"/>
  <c r="AT28" i="30"/>
  <c r="AT109" i="30" s="1"/>
  <c r="AM28" i="30"/>
  <c r="AL28" i="30"/>
  <c r="AL109" i="30" s="1"/>
  <c r="AE28" i="30"/>
  <c r="AE109" i="30" s="1"/>
  <c r="Y28" i="30"/>
  <c r="R28" i="30"/>
  <c r="R109" i="30" s="1"/>
  <c r="AK27" i="30"/>
  <c r="AJ27" i="30"/>
  <c r="AI27" i="30"/>
  <c r="AH27" i="30"/>
  <c r="AG27" i="30"/>
  <c r="AD27" i="30"/>
  <c r="AC27" i="30"/>
  <c r="X27" i="30"/>
  <c r="W27" i="30"/>
  <c r="U27" i="30"/>
  <c r="T27" i="30"/>
  <c r="S27" i="30"/>
  <c r="AM26" i="30"/>
  <c r="AW26" i="30" s="1"/>
  <c r="AL26" i="30"/>
  <c r="AE26" i="30"/>
  <c r="AT26" i="30" s="1"/>
  <c r="Y26" i="30"/>
  <c r="AQ26" i="30" s="1"/>
  <c r="R26" i="30"/>
  <c r="V26" i="30" s="1"/>
  <c r="AM25" i="30"/>
  <c r="AW25" i="30" s="1"/>
  <c r="AL25" i="30"/>
  <c r="AN25" i="30" s="1"/>
  <c r="AU25" i="30" s="1"/>
  <c r="AE25" i="30"/>
  <c r="AT25" i="30" s="1"/>
  <c r="Y25" i="30"/>
  <c r="AQ25" i="30" s="1"/>
  <c r="R25" i="30"/>
  <c r="V25" i="30" s="1"/>
  <c r="Z25" i="30" s="1"/>
  <c r="AM24" i="30"/>
  <c r="AW24" i="30" s="1"/>
  <c r="AL24" i="30"/>
  <c r="AV24" i="30" s="1"/>
  <c r="AE24" i="30"/>
  <c r="AT24" i="30" s="1"/>
  <c r="Y24" i="30"/>
  <c r="AQ24" i="30" s="1"/>
  <c r="R24" i="30"/>
  <c r="V24" i="30" s="1"/>
  <c r="AV23" i="30"/>
  <c r="AM23" i="30"/>
  <c r="AW23" i="30" s="1"/>
  <c r="AW27" i="30" s="1"/>
  <c r="AL23" i="30"/>
  <c r="AN23" i="30" s="1"/>
  <c r="AU23" i="30" s="1"/>
  <c r="AE23" i="30"/>
  <c r="AT23" i="30" s="1"/>
  <c r="AT27" i="30" s="1"/>
  <c r="Y23" i="30"/>
  <c r="R23" i="30"/>
  <c r="V23" i="30" s="1"/>
  <c r="AK22" i="30"/>
  <c r="AJ22" i="30"/>
  <c r="AI22" i="30"/>
  <c r="AH22" i="30"/>
  <c r="AG22" i="30"/>
  <c r="AD22" i="30"/>
  <c r="AC22" i="30"/>
  <c r="X22" i="30"/>
  <c r="W22" i="30"/>
  <c r="U22" i="30"/>
  <c r="T22" i="30"/>
  <c r="S22" i="30"/>
  <c r="AV21" i="30"/>
  <c r="AM21" i="30"/>
  <c r="AL21" i="30"/>
  <c r="AE21" i="30"/>
  <c r="AT21" i="30" s="1"/>
  <c r="Y21" i="30"/>
  <c r="AQ21" i="30" s="1"/>
  <c r="R21" i="30"/>
  <c r="V21" i="30" s="1"/>
  <c r="AV20" i="30"/>
  <c r="AM20" i="30"/>
  <c r="AW20" i="30" s="1"/>
  <c r="AL20" i="30"/>
  <c r="AN20" i="30" s="1"/>
  <c r="AU20" i="30" s="1"/>
  <c r="AE20" i="30"/>
  <c r="AT20" i="30" s="1"/>
  <c r="Y20" i="30"/>
  <c r="AQ20" i="30" s="1"/>
  <c r="R20" i="30"/>
  <c r="V20" i="30" s="1"/>
  <c r="AV19" i="30"/>
  <c r="AM19" i="30"/>
  <c r="AW19" i="30" s="1"/>
  <c r="AL19" i="30"/>
  <c r="AN19" i="30" s="1"/>
  <c r="AE19" i="30"/>
  <c r="Y19" i="30"/>
  <c r="R19" i="30"/>
  <c r="AV18" i="30"/>
  <c r="AM18" i="30"/>
  <c r="AL18" i="30"/>
  <c r="AE18" i="30"/>
  <c r="AT18" i="30" s="1"/>
  <c r="Y18" i="30"/>
  <c r="AQ18" i="30" s="1"/>
  <c r="R18" i="30"/>
  <c r="V18" i="30" s="1"/>
  <c r="AV17" i="30"/>
  <c r="AV22" i="30" s="1"/>
  <c r="AM17" i="30"/>
  <c r="AW17" i="30" s="1"/>
  <c r="AL17" i="30"/>
  <c r="AN17" i="30" s="1"/>
  <c r="AU17" i="30" s="1"/>
  <c r="AE17" i="30"/>
  <c r="Y17" i="30"/>
  <c r="Y102" i="30" s="1"/>
  <c r="R17" i="30"/>
  <c r="AK16" i="30"/>
  <c r="AJ16" i="30"/>
  <c r="AI16" i="30"/>
  <c r="AH16" i="30"/>
  <c r="AG16" i="30"/>
  <c r="AD16" i="30"/>
  <c r="AC16" i="30"/>
  <c r="X16" i="30"/>
  <c r="W16" i="30"/>
  <c r="U16" i="30"/>
  <c r="T16" i="30"/>
  <c r="S16" i="30"/>
  <c r="AV15" i="30"/>
  <c r="AV110" i="30" s="1"/>
  <c r="AM15" i="30"/>
  <c r="AM110" i="30" s="1"/>
  <c r="AL15" i="30"/>
  <c r="AL110" i="30" s="1"/>
  <c r="AE15" i="30"/>
  <c r="AE110" i="30" s="1"/>
  <c r="Y15" i="30"/>
  <c r="Y110" i="30" s="1"/>
  <c r="R15" i="30"/>
  <c r="R110" i="30" s="1"/>
  <c r="AK14" i="30"/>
  <c r="AJ14" i="30"/>
  <c r="AI14" i="30"/>
  <c r="AH14" i="30"/>
  <c r="AG14" i="30"/>
  <c r="AD14" i="30"/>
  <c r="AC14" i="30"/>
  <c r="X14" i="30"/>
  <c r="W14" i="30"/>
  <c r="U14" i="30"/>
  <c r="T14" i="30"/>
  <c r="S14" i="30"/>
  <c r="AV13" i="30"/>
  <c r="AM13" i="30"/>
  <c r="AL13" i="30"/>
  <c r="AE13" i="30"/>
  <c r="Y13" i="30"/>
  <c r="R13" i="30"/>
  <c r="AV12" i="30"/>
  <c r="AM12" i="30"/>
  <c r="AW12" i="30" s="1"/>
  <c r="AL12" i="30"/>
  <c r="AN12" i="30" s="1"/>
  <c r="AE12" i="30"/>
  <c r="Y12" i="30"/>
  <c r="AQ12" i="30" s="1"/>
  <c r="R12" i="30"/>
  <c r="AK196" i="29"/>
  <c r="AJ196" i="29"/>
  <c r="AI196" i="29"/>
  <c r="AH196" i="29"/>
  <c r="AG196" i="29"/>
  <c r="AD196" i="29"/>
  <c r="AC196" i="29"/>
  <c r="X196" i="29"/>
  <c r="W196" i="29"/>
  <c r="U196" i="29"/>
  <c r="T196" i="29"/>
  <c r="S196" i="29"/>
  <c r="Q196" i="29"/>
  <c r="P196" i="29"/>
  <c r="O196" i="29"/>
  <c r="N196" i="29"/>
  <c r="M196" i="29"/>
  <c r="L196" i="29"/>
  <c r="K196" i="29"/>
  <c r="J196" i="29"/>
  <c r="I196" i="29"/>
  <c r="AK195" i="29"/>
  <c r="AJ195" i="29"/>
  <c r="AI195" i="29"/>
  <c r="AH195" i="29"/>
  <c r="AG195" i="29"/>
  <c r="AD195" i="29"/>
  <c r="AC195" i="29"/>
  <c r="X195" i="29"/>
  <c r="W195" i="29"/>
  <c r="U195" i="29"/>
  <c r="T195" i="29"/>
  <c r="S195" i="29"/>
  <c r="Q195" i="29"/>
  <c r="P195" i="29"/>
  <c r="O195" i="29"/>
  <c r="N195" i="29"/>
  <c r="M195" i="29"/>
  <c r="L195" i="29"/>
  <c r="K195" i="29"/>
  <c r="J195" i="29"/>
  <c r="I195" i="29"/>
  <c r="AK194" i="29"/>
  <c r="AJ194" i="29"/>
  <c r="AI194" i="29"/>
  <c r="AH194" i="29"/>
  <c r="AG194" i="29"/>
  <c r="AD194" i="29"/>
  <c r="AC194" i="29"/>
  <c r="X194" i="29"/>
  <c r="W194" i="29"/>
  <c r="U194" i="29"/>
  <c r="T194" i="29"/>
  <c r="S194" i="29"/>
  <c r="Q194" i="29"/>
  <c r="P194" i="29"/>
  <c r="O194" i="29"/>
  <c r="N194" i="29"/>
  <c r="M194" i="29"/>
  <c r="L194" i="29"/>
  <c r="K194" i="29"/>
  <c r="J194" i="29"/>
  <c r="I194" i="29"/>
  <c r="AK193" i="29"/>
  <c r="AJ193" i="29"/>
  <c r="AI193" i="29"/>
  <c r="AH193" i="29"/>
  <c r="AG193" i="29"/>
  <c r="AD193" i="29"/>
  <c r="AC193" i="29"/>
  <c r="X193" i="29"/>
  <c r="W193" i="29"/>
  <c r="U193" i="29"/>
  <c r="T193" i="29"/>
  <c r="S193" i="29"/>
  <c r="Q193" i="29"/>
  <c r="P193" i="29"/>
  <c r="O193" i="29"/>
  <c r="N193" i="29"/>
  <c r="M193" i="29"/>
  <c r="L193" i="29"/>
  <c r="K193" i="29"/>
  <c r="J193" i="29"/>
  <c r="I193" i="29"/>
  <c r="AW192" i="29"/>
  <c r="AV192" i="29"/>
  <c r="AU192" i="29"/>
  <c r="AT192" i="29"/>
  <c r="AS192" i="29"/>
  <c r="AR192" i="29"/>
  <c r="AQ192" i="29"/>
  <c r="AP192" i="29"/>
  <c r="AO192" i="29"/>
  <c r="AN192" i="29"/>
  <c r="AM192" i="29"/>
  <c r="AL192" i="29"/>
  <c r="AK192" i="29"/>
  <c r="AJ192" i="29"/>
  <c r="AI192" i="29"/>
  <c r="AH192" i="29"/>
  <c r="AG192" i="29"/>
  <c r="AF192" i="29"/>
  <c r="AE192" i="29"/>
  <c r="AD192" i="29"/>
  <c r="AC192" i="29"/>
  <c r="AB192" i="29"/>
  <c r="AA192" i="29"/>
  <c r="Z192" i="29"/>
  <c r="Y192" i="29"/>
  <c r="X192" i="29"/>
  <c r="W192" i="29"/>
  <c r="V192" i="29"/>
  <c r="U192" i="29"/>
  <c r="T192" i="29"/>
  <c r="S192" i="29"/>
  <c r="R192" i="29"/>
  <c r="Q192" i="29"/>
  <c r="P192" i="29"/>
  <c r="O192" i="29"/>
  <c r="N192" i="29"/>
  <c r="M192" i="29"/>
  <c r="L192" i="29"/>
  <c r="K192" i="29"/>
  <c r="J192" i="29"/>
  <c r="I192" i="29"/>
  <c r="AW191" i="29"/>
  <c r="AV191" i="29"/>
  <c r="AU191" i="29"/>
  <c r="AT191" i="29"/>
  <c r="AS191" i="29"/>
  <c r="AR191" i="29"/>
  <c r="AQ191" i="29"/>
  <c r="AP191" i="29"/>
  <c r="AO191" i="29"/>
  <c r="AN191" i="29"/>
  <c r="AM191" i="29"/>
  <c r="AL191" i="29"/>
  <c r="AK191" i="29"/>
  <c r="AJ191" i="29"/>
  <c r="AI191" i="29"/>
  <c r="AH191" i="29"/>
  <c r="AG191" i="29"/>
  <c r="AF191" i="29"/>
  <c r="AE191" i="29"/>
  <c r="AD191" i="29"/>
  <c r="AC191" i="29"/>
  <c r="AB191" i="29"/>
  <c r="AA191" i="29"/>
  <c r="Z191" i="29"/>
  <c r="Y191" i="29"/>
  <c r="X191" i="29"/>
  <c r="W191" i="29"/>
  <c r="V191" i="29"/>
  <c r="U191" i="29"/>
  <c r="T191" i="29"/>
  <c r="S191" i="29"/>
  <c r="R191" i="29"/>
  <c r="Q191" i="29"/>
  <c r="P191" i="29"/>
  <c r="O191" i="29"/>
  <c r="N191" i="29"/>
  <c r="M191" i="29"/>
  <c r="L191" i="29"/>
  <c r="K191" i="29"/>
  <c r="J191" i="29"/>
  <c r="I191" i="29"/>
  <c r="AK190" i="29"/>
  <c r="AJ190" i="29"/>
  <c r="AI190" i="29"/>
  <c r="AH190" i="29"/>
  <c r="AG190" i="29"/>
  <c r="AD190" i="29"/>
  <c r="AC190" i="29"/>
  <c r="X190" i="29"/>
  <c r="W190" i="29"/>
  <c r="U190" i="29"/>
  <c r="T190" i="29"/>
  <c r="S190" i="29"/>
  <c r="Q190" i="29"/>
  <c r="P190" i="29"/>
  <c r="O190" i="29"/>
  <c r="N190" i="29"/>
  <c r="M190" i="29"/>
  <c r="L190" i="29"/>
  <c r="K190" i="29"/>
  <c r="J190" i="29"/>
  <c r="I190" i="29"/>
  <c r="AW189" i="29"/>
  <c r="AV189" i="29"/>
  <c r="AU189" i="29"/>
  <c r="AT189" i="29"/>
  <c r="AS189" i="29"/>
  <c r="AR189" i="29"/>
  <c r="AQ189" i="29"/>
  <c r="AP189" i="29"/>
  <c r="AO189" i="29"/>
  <c r="AN189" i="29"/>
  <c r="AM189" i="29"/>
  <c r="AL189" i="29"/>
  <c r="AK189" i="29"/>
  <c r="AJ189" i="29"/>
  <c r="AI189" i="29"/>
  <c r="AH189" i="29"/>
  <c r="AG189" i="29"/>
  <c r="AF189" i="29"/>
  <c r="AE189" i="29"/>
  <c r="AD189" i="29"/>
  <c r="AC189" i="29"/>
  <c r="AB189" i="29"/>
  <c r="AA189" i="29"/>
  <c r="Z189" i="29"/>
  <c r="Y189" i="29"/>
  <c r="X189" i="29"/>
  <c r="W189" i="29"/>
  <c r="V189" i="29"/>
  <c r="U189" i="29"/>
  <c r="T189" i="29"/>
  <c r="S189" i="29"/>
  <c r="R189" i="29"/>
  <c r="Q189" i="29"/>
  <c r="P189" i="29"/>
  <c r="O189" i="29"/>
  <c r="N189" i="29"/>
  <c r="M189" i="29"/>
  <c r="L189" i="29"/>
  <c r="K189" i="29"/>
  <c r="J189" i="29"/>
  <c r="I189" i="29"/>
  <c r="AK188" i="29"/>
  <c r="AJ188" i="29"/>
  <c r="AI188" i="29"/>
  <c r="AH188" i="29"/>
  <c r="AG188" i="29"/>
  <c r="AD188" i="29"/>
  <c r="AC188" i="29"/>
  <c r="X188" i="29"/>
  <c r="W188" i="29"/>
  <c r="U188" i="29"/>
  <c r="T188" i="29"/>
  <c r="S188" i="29"/>
  <c r="Q188" i="29"/>
  <c r="P188" i="29"/>
  <c r="O188" i="29"/>
  <c r="N188" i="29"/>
  <c r="M188" i="29"/>
  <c r="L188" i="29"/>
  <c r="K188" i="29"/>
  <c r="J188" i="29"/>
  <c r="I188" i="29"/>
  <c r="AK187" i="29"/>
  <c r="AJ187" i="29"/>
  <c r="AJ186" i="29" s="1"/>
  <c r="AI187" i="29"/>
  <c r="AH187" i="29"/>
  <c r="AG187" i="29"/>
  <c r="AD187" i="29"/>
  <c r="AC187" i="29"/>
  <c r="X187" i="29"/>
  <c r="X186" i="29" s="1"/>
  <c r="W187" i="29"/>
  <c r="U187" i="29"/>
  <c r="T187" i="29"/>
  <c r="S187" i="29"/>
  <c r="Q187" i="29"/>
  <c r="Q186" i="29" s="1"/>
  <c r="P187" i="29"/>
  <c r="O187" i="29"/>
  <c r="N187" i="29"/>
  <c r="M187" i="29"/>
  <c r="L187" i="29"/>
  <c r="K187" i="29"/>
  <c r="J187" i="29"/>
  <c r="I187" i="29"/>
  <c r="I186" i="29" s="1"/>
  <c r="Q183" i="29"/>
  <c r="P183" i="29"/>
  <c r="I15" i="45" s="1"/>
  <c r="O183" i="29"/>
  <c r="H15" i="45" s="1"/>
  <c r="N183" i="29"/>
  <c r="G15" i="45" s="1"/>
  <c r="M183" i="29"/>
  <c r="F15" i="45" s="1"/>
  <c r="L183" i="29"/>
  <c r="E15" i="45" s="1"/>
  <c r="K183" i="29"/>
  <c r="D15" i="45" s="1"/>
  <c r="J183" i="29"/>
  <c r="C15" i="45" s="1"/>
  <c r="I183" i="29"/>
  <c r="B15" i="45" s="1"/>
  <c r="AK182" i="29"/>
  <c r="AJ182" i="29"/>
  <c r="AI182" i="29"/>
  <c r="AH182" i="29"/>
  <c r="AG182" i="29"/>
  <c r="AD182" i="29"/>
  <c r="AC182" i="29"/>
  <c r="X182" i="29"/>
  <c r="W182" i="29"/>
  <c r="U182" i="29"/>
  <c r="T182" i="29"/>
  <c r="S182" i="29"/>
  <c r="R182" i="29"/>
  <c r="AQ181" i="29"/>
  <c r="AM181" i="29"/>
  <c r="AW181" i="29" s="1"/>
  <c r="AL181" i="29"/>
  <c r="AE181" i="29"/>
  <c r="AT181" i="29" s="1"/>
  <c r="Y181" i="29"/>
  <c r="V181" i="29"/>
  <c r="AP181" i="29" s="1"/>
  <c r="R181" i="29"/>
  <c r="AQ180" i="29"/>
  <c r="AM180" i="29"/>
  <c r="AW180" i="29" s="1"/>
  <c r="AL180" i="29"/>
  <c r="AN180" i="29" s="1"/>
  <c r="AU180" i="29" s="1"/>
  <c r="AE180" i="29"/>
  <c r="AT180" i="29" s="1"/>
  <c r="Y180" i="29"/>
  <c r="R180" i="29"/>
  <c r="V180" i="29" s="1"/>
  <c r="AP180" i="29" s="1"/>
  <c r="AM179" i="29"/>
  <c r="AW179" i="29" s="1"/>
  <c r="AL179" i="29"/>
  <c r="AV179" i="29" s="1"/>
  <c r="AE179" i="29"/>
  <c r="Y179" i="29"/>
  <c r="AQ179" i="29" s="1"/>
  <c r="V179" i="29"/>
  <c r="AP179" i="29" s="1"/>
  <c r="R179" i="29"/>
  <c r="AM178" i="29"/>
  <c r="AW178" i="29" s="1"/>
  <c r="AL178" i="29"/>
  <c r="AE178" i="29"/>
  <c r="AT178" i="29" s="1"/>
  <c r="AA178" i="29"/>
  <c r="AR178" i="29" s="1"/>
  <c r="Y178" i="29"/>
  <c r="AQ178" i="29" s="1"/>
  <c r="R178" i="29"/>
  <c r="V178" i="29" s="1"/>
  <c r="AB178" i="29" s="1"/>
  <c r="AS178" i="29" s="1"/>
  <c r="AV177" i="29"/>
  <c r="AM177" i="29"/>
  <c r="AL177" i="29"/>
  <c r="AE177" i="29"/>
  <c r="AT177" i="29" s="1"/>
  <c r="Y177" i="29"/>
  <c r="AQ177" i="29" s="1"/>
  <c r="R177" i="29"/>
  <c r="V177" i="29" s="1"/>
  <c r="AM176" i="29"/>
  <c r="AL176" i="29"/>
  <c r="AE176" i="29"/>
  <c r="AT176" i="29" s="1"/>
  <c r="Y176" i="29"/>
  <c r="R176" i="29"/>
  <c r="V176" i="29" s="1"/>
  <c r="AK175" i="29"/>
  <c r="AJ175" i="29"/>
  <c r="AI175" i="29"/>
  <c r="AH175" i="29"/>
  <c r="AG175" i="29"/>
  <c r="AD175" i="29"/>
  <c r="AC175" i="29"/>
  <c r="X175" i="29"/>
  <c r="W175" i="29"/>
  <c r="U175" i="29"/>
  <c r="T175" i="29"/>
  <c r="S175" i="29"/>
  <c r="AQ174" i="29"/>
  <c r="AM174" i="29"/>
  <c r="AW174" i="29" s="1"/>
  <c r="AL174" i="29"/>
  <c r="AN174" i="29" s="1"/>
  <c r="AU174" i="29" s="1"/>
  <c r="AE174" i="29"/>
  <c r="AT174" i="29" s="1"/>
  <c r="Y174" i="29"/>
  <c r="V174" i="29"/>
  <c r="R174" i="29"/>
  <c r="AM173" i="29"/>
  <c r="AW173" i="29" s="1"/>
  <c r="AL173" i="29"/>
  <c r="AV173" i="29" s="1"/>
  <c r="AE173" i="29"/>
  <c r="AT173" i="29" s="1"/>
  <c r="Y173" i="29"/>
  <c r="AQ173" i="29" s="1"/>
  <c r="R173" i="29"/>
  <c r="V173" i="29" s="1"/>
  <c r="AT172" i="29"/>
  <c r="AM172" i="29"/>
  <c r="AL172" i="29"/>
  <c r="AV172" i="29" s="1"/>
  <c r="AE172" i="29"/>
  <c r="Y172" i="29"/>
  <c r="AQ172" i="29" s="1"/>
  <c r="R172" i="29"/>
  <c r="V172" i="29" s="1"/>
  <c r="AT171" i="29"/>
  <c r="AQ171" i="29"/>
  <c r="AM171" i="29"/>
  <c r="AW171" i="29" s="1"/>
  <c r="AL171" i="29"/>
  <c r="AE171" i="29"/>
  <c r="Y171" i="29"/>
  <c r="R171" i="29"/>
  <c r="V171" i="29" s="1"/>
  <c r="AA171" i="29" s="1"/>
  <c r="AR171" i="29" s="1"/>
  <c r="AM170" i="29"/>
  <c r="AW170" i="29" s="1"/>
  <c r="AL170" i="29"/>
  <c r="AE170" i="29"/>
  <c r="AT170" i="29" s="1"/>
  <c r="Y170" i="29"/>
  <c r="AQ170" i="29" s="1"/>
  <c r="R170" i="29"/>
  <c r="AK169" i="29"/>
  <c r="AJ169" i="29"/>
  <c r="AI169" i="29"/>
  <c r="AH169" i="29"/>
  <c r="AG169" i="29"/>
  <c r="AD169" i="29"/>
  <c r="AC169" i="29"/>
  <c r="X169" i="29"/>
  <c r="W169" i="29"/>
  <c r="U169" i="29"/>
  <c r="T169" i="29"/>
  <c r="S169" i="29"/>
  <c r="AT168" i="29"/>
  <c r="AQ168" i="29"/>
  <c r="AM168" i="29"/>
  <c r="AW168" i="29" s="1"/>
  <c r="AL168" i="29"/>
  <c r="AE168" i="29"/>
  <c r="Y168" i="29"/>
  <c r="R168" i="29"/>
  <c r="V168" i="29" s="1"/>
  <c r="AP168" i="29" s="1"/>
  <c r="AT167" i="29"/>
  <c r="AT169" i="29" s="1"/>
  <c r="AM167" i="29"/>
  <c r="AL167" i="29"/>
  <c r="AE167" i="29"/>
  <c r="AE169" i="29" s="1"/>
  <c r="Y167" i="29"/>
  <c r="R167" i="29"/>
  <c r="V167" i="29" s="1"/>
  <c r="AK166" i="29"/>
  <c r="AJ166" i="29"/>
  <c r="AI166" i="29"/>
  <c r="AH166" i="29"/>
  <c r="AG166" i="29"/>
  <c r="AD166" i="29"/>
  <c r="AC166" i="29"/>
  <c r="X166" i="29"/>
  <c r="W166" i="29"/>
  <c r="U166" i="29"/>
  <c r="T166" i="29"/>
  <c r="S166" i="29"/>
  <c r="AQ165" i="29"/>
  <c r="AM165" i="29"/>
  <c r="AW165" i="29" s="1"/>
  <c r="AL165" i="29"/>
  <c r="AE165" i="29"/>
  <c r="AT165" i="29" s="1"/>
  <c r="AA165" i="29"/>
  <c r="Y165" i="29"/>
  <c r="R165" i="29"/>
  <c r="V165" i="29" s="1"/>
  <c r="AQ164" i="29"/>
  <c r="AM164" i="29"/>
  <c r="AW164" i="29" s="1"/>
  <c r="AL164" i="29"/>
  <c r="AE164" i="29"/>
  <c r="AT164" i="29" s="1"/>
  <c r="Y164" i="29"/>
  <c r="R164" i="29"/>
  <c r="V164" i="29" s="1"/>
  <c r="AW163" i="29"/>
  <c r="AT163" i="29"/>
  <c r="AQ163" i="29"/>
  <c r="AM163" i="29"/>
  <c r="AL163" i="29"/>
  <c r="AE163" i="29"/>
  <c r="AA163" i="29"/>
  <c r="AR163" i="29" s="1"/>
  <c r="Y163" i="29"/>
  <c r="R163" i="29"/>
  <c r="V163" i="29" s="1"/>
  <c r="AW162" i="29"/>
  <c r="AQ162" i="29"/>
  <c r="AM162" i="29"/>
  <c r="AL162" i="29"/>
  <c r="AE162" i="29"/>
  <c r="AT162" i="29" s="1"/>
  <c r="Y162" i="29"/>
  <c r="R162" i="29"/>
  <c r="V162" i="29" s="1"/>
  <c r="AA162" i="29" s="1"/>
  <c r="AR162" i="29" s="1"/>
  <c r="AT161" i="29"/>
  <c r="AM161" i="29"/>
  <c r="AL161" i="29"/>
  <c r="AE161" i="29"/>
  <c r="Y161" i="29"/>
  <c r="R161" i="29"/>
  <c r="AM160" i="29"/>
  <c r="AL160" i="29"/>
  <c r="AE160" i="29"/>
  <c r="Y160" i="29"/>
  <c r="R160" i="29"/>
  <c r="V160" i="29" s="1"/>
  <c r="AK159" i="29"/>
  <c r="AJ159" i="29"/>
  <c r="AI159" i="29"/>
  <c r="AH159" i="29"/>
  <c r="AG159" i="29"/>
  <c r="AD159" i="29"/>
  <c r="AC159" i="29"/>
  <c r="X159" i="29"/>
  <c r="W159" i="29"/>
  <c r="U159" i="29"/>
  <c r="T159" i="29"/>
  <c r="S159" i="29"/>
  <c r="AM158" i="29"/>
  <c r="AW158" i="29" s="1"/>
  <c r="AL158" i="29"/>
  <c r="AE158" i="29"/>
  <c r="AT158" i="29" s="1"/>
  <c r="Y158" i="29"/>
  <c r="AQ158" i="29" s="1"/>
  <c r="V158" i="29"/>
  <c r="R158" i="29"/>
  <c r="AM157" i="29"/>
  <c r="AW157" i="29" s="1"/>
  <c r="AL157" i="29"/>
  <c r="AV157" i="29" s="1"/>
  <c r="AE157" i="29"/>
  <c r="Y157" i="29"/>
  <c r="R157" i="29"/>
  <c r="AK156" i="29"/>
  <c r="AJ156" i="29"/>
  <c r="AI156" i="29"/>
  <c r="AH156" i="29"/>
  <c r="AG156" i="29"/>
  <c r="AD156" i="29"/>
  <c r="AC156" i="29"/>
  <c r="X156" i="29"/>
  <c r="W156" i="29"/>
  <c r="U156" i="29"/>
  <c r="T156" i="29"/>
  <c r="S156" i="29"/>
  <c r="AM155" i="29"/>
  <c r="AW155" i="29" s="1"/>
  <c r="AL155" i="29"/>
  <c r="AV155" i="29" s="1"/>
  <c r="AE155" i="29"/>
  <c r="AT155" i="29" s="1"/>
  <c r="Y155" i="29"/>
  <c r="AQ155" i="29" s="1"/>
  <c r="R155" i="29"/>
  <c r="V155" i="29" s="1"/>
  <c r="AT154" i="29"/>
  <c r="AM154" i="29"/>
  <c r="AW154" i="29" s="1"/>
  <c r="AL154" i="29"/>
  <c r="AE154" i="29"/>
  <c r="Y154" i="29"/>
  <c r="AQ154" i="29" s="1"/>
  <c r="R154" i="29"/>
  <c r="AM153" i="29"/>
  <c r="AW153" i="29" s="1"/>
  <c r="AL153" i="29"/>
  <c r="AE153" i="29"/>
  <c r="AT153" i="29" s="1"/>
  <c r="Y153" i="29"/>
  <c r="AQ153" i="29" s="1"/>
  <c r="V153" i="29"/>
  <c r="R153" i="29"/>
  <c r="AM152" i="29"/>
  <c r="AW152" i="29" s="1"/>
  <c r="AL152" i="29"/>
  <c r="AE152" i="29"/>
  <c r="AE156" i="29" s="1"/>
  <c r="Y152" i="29"/>
  <c r="R152" i="29"/>
  <c r="V152" i="29" s="1"/>
  <c r="AK151" i="29"/>
  <c r="AJ151" i="29"/>
  <c r="AI151" i="29"/>
  <c r="AH151" i="29"/>
  <c r="AG151" i="29"/>
  <c r="AD151" i="29"/>
  <c r="AC151" i="29"/>
  <c r="X151" i="29"/>
  <c r="W151" i="29"/>
  <c r="U151" i="29"/>
  <c r="T151" i="29"/>
  <c r="S151" i="29"/>
  <c r="AM150" i="29"/>
  <c r="AL150" i="29"/>
  <c r="AV150" i="29" s="1"/>
  <c r="AE150" i="29"/>
  <c r="AT150" i="29" s="1"/>
  <c r="AA150" i="29"/>
  <c r="AR150" i="29" s="1"/>
  <c r="Y150" i="29"/>
  <c r="AQ150" i="29" s="1"/>
  <c r="R150" i="29"/>
  <c r="V150" i="29" s="1"/>
  <c r="Z150" i="29" s="1"/>
  <c r="AV149" i="29"/>
  <c r="AM149" i="29"/>
  <c r="AW149" i="29" s="1"/>
  <c r="AL149" i="29"/>
  <c r="AE149" i="29"/>
  <c r="AT149" i="29" s="1"/>
  <c r="AB149" i="29"/>
  <c r="AS149" i="29" s="1"/>
  <c r="Y149" i="29"/>
  <c r="AQ149" i="29" s="1"/>
  <c r="R149" i="29"/>
  <c r="V149" i="29" s="1"/>
  <c r="AA149" i="29" s="1"/>
  <c r="AR149" i="29" s="1"/>
  <c r="AM148" i="29"/>
  <c r="AL148" i="29"/>
  <c r="AV148" i="29" s="1"/>
  <c r="AE148" i="29"/>
  <c r="AT148" i="29" s="1"/>
  <c r="Y148" i="29"/>
  <c r="R148" i="29"/>
  <c r="R151" i="29" s="1"/>
  <c r="AK147" i="29"/>
  <c r="AJ147" i="29"/>
  <c r="AI147" i="29"/>
  <c r="AH147" i="29"/>
  <c r="AG147" i="29"/>
  <c r="AD147" i="29"/>
  <c r="AC147" i="29"/>
  <c r="X147" i="29"/>
  <c r="W147" i="29"/>
  <c r="U147" i="29"/>
  <c r="T147" i="29"/>
  <c r="S147" i="29"/>
  <c r="AT146" i="29"/>
  <c r="AM146" i="29"/>
  <c r="AW146" i="29" s="1"/>
  <c r="AL146" i="29"/>
  <c r="AE146" i="29"/>
  <c r="Y146" i="29"/>
  <c r="AQ146" i="29" s="1"/>
  <c r="V146" i="29"/>
  <c r="R146" i="29"/>
  <c r="AM145" i="29"/>
  <c r="AL145" i="29"/>
  <c r="AV145" i="29" s="1"/>
  <c r="AE145" i="29"/>
  <c r="AT145" i="29" s="1"/>
  <c r="AA145" i="29"/>
  <c r="AR145" i="29" s="1"/>
  <c r="Y145" i="29"/>
  <c r="AQ145" i="29" s="1"/>
  <c r="V145" i="29"/>
  <c r="Z145" i="29" s="1"/>
  <c r="R145" i="29"/>
  <c r="AT144" i="29"/>
  <c r="AM144" i="29"/>
  <c r="AL144" i="29"/>
  <c r="AV144" i="29" s="1"/>
  <c r="AE144" i="29"/>
  <c r="AB144" i="29"/>
  <c r="AS144" i="29" s="1"/>
  <c r="Y144" i="29"/>
  <c r="AQ144" i="29" s="1"/>
  <c r="R144" i="29"/>
  <c r="V144" i="29" s="1"/>
  <c r="AA144" i="29" s="1"/>
  <c r="AR144" i="29" s="1"/>
  <c r="AV143" i="29"/>
  <c r="AM143" i="29"/>
  <c r="AW143" i="29" s="1"/>
  <c r="AL143" i="29"/>
  <c r="AE143" i="29"/>
  <c r="AT143" i="29" s="1"/>
  <c r="Y143" i="29"/>
  <c r="AQ143" i="29" s="1"/>
  <c r="V143" i="29"/>
  <c r="AA143" i="29" s="1"/>
  <c r="AR143" i="29" s="1"/>
  <c r="R143" i="29"/>
  <c r="AP142" i="29"/>
  <c r="AM142" i="29"/>
  <c r="AW142" i="29" s="1"/>
  <c r="AL142" i="29"/>
  <c r="AV142" i="29" s="1"/>
  <c r="AE142" i="29"/>
  <c r="AT142" i="29" s="1"/>
  <c r="Y142" i="29"/>
  <c r="AQ142" i="29" s="1"/>
  <c r="R142" i="29"/>
  <c r="V142" i="29" s="1"/>
  <c r="AB142" i="29" s="1"/>
  <c r="AS142" i="29" s="1"/>
  <c r="AM141" i="29"/>
  <c r="AN141" i="29" s="1"/>
  <c r="AU141" i="29" s="1"/>
  <c r="AL141" i="29"/>
  <c r="AV141" i="29" s="1"/>
  <c r="AE141" i="29"/>
  <c r="Y141" i="29"/>
  <c r="R141" i="29"/>
  <c r="R147" i="29" s="1"/>
  <c r="AK140" i="29"/>
  <c r="AJ140" i="29"/>
  <c r="AI140" i="29"/>
  <c r="AH140" i="29"/>
  <c r="AG140" i="29"/>
  <c r="AD140" i="29"/>
  <c r="AC140" i="29"/>
  <c r="X140" i="29"/>
  <c r="W140" i="29"/>
  <c r="U140" i="29"/>
  <c r="T140" i="29"/>
  <c r="S140" i="29"/>
  <c r="AV139" i="29"/>
  <c r="AT139" i="29"/>
  <c r="AM139" i="29"/>
  <c r="AL139" i="29"/>
  <c r="AE139" i="29"/>
  <c r="AB139" i="29"/>
  <c r="AS139" i="29" s="1"/>
  <c r="AA139" i="29"/>
  <c r="AR139" i="29" s="1"/>
  <c r="Y139" i="29"/>
  <c r="AQ139" i="29" s="1"/>
  <c r="R139" i="29"/>
  <c r="V139" i="29" s="1"/>
  <c r="AM138" i="29"/>
  <c r="AW138" i="29" s="1"/>
  <c r="AL138" i="29"/>
  <c r="AV138" i="29" s="1"/>
  <c r="AE138" i="29"/>
  <c r="AT138" i="29" s="1"/>
  <c r="Y138" i="29"/>
  <c r="AQ138" i="29" s="1"/>
  <c r="R138" i="29"/>
  <c r="V138" i="29" s="1"/>
  <c r="AV137" i="29"/>
  <c r="AP137" i="29"/>
  <c r="AM137" i="29"/>
  <c r="AW137" i="29" s="1"/>
  <c r="AL137" i="29"/>
  <c r="AN137" i="29" s="1"/>
  <c r="AU137" i="29" s="1"/>
  <c r="AE137" i="29"/>
  <c r="AT137" i="29" s="1"/>
  <c r="AB137" i="29"/>
  <c r="AS137" i="29" s="1"/>
  <c r="Y137" i="29"/>
  <c r="AQ137" i="29" s="1"/>
  <c r="R137" i="29"/>
  <c r="V137" i="29" s="1"/>
  <c r="AM136" i="29"/>
  <c r="AW136" i="29" s="1"/>
  <c r="AL136" i="29"/>
  <c r="AV136" i="29" s="1"/>
  <c r="AE136" i="29"/>
  <c r="Y136" i="29"/>
  <c r="AQ136" i="29" s="1"/>
  <c r="R136" i="29"/>
  <c r="V136" i="29" s="1"/>
  <c r="AM135" i="29"/>
  <c r="AW135" i="29" s="1"/>
  <c r="AL135" i="29"/>
  <c r="AE135" i="29"/>
  <c r="AT135" i="29" s="1"/>
  <c r="Y135" i="29"/>
  <c r="AQ135" i="29" s="1"/>
  <c r="R135" i="29"/>
  <c r="V135" i="29" s="1"/>
  <c r="AM134" i="29"/>
  <c r="AW134" i="29" s="1"/>
  <c r="AL134" i="29"/>
  <c r="AE134" i="29"/>
  <c r="AT134" i="29" s="1"/>
  <c r="Z134" i="29"/>
  <c r="Y134" i="29"/>
  <c r="AQ134" i="29" s="1"/>
  <c r="R134" i="29"/>
  <c r="V134" i="29" s="1"/>
  <c r="AA134" i="29" s="1"/>
  <c r="AR134" i="29" s="1"/>
  <c r="AW133" i="29"/>
  <c r="AT133" i="29"/>
  <c r="AM133" i="29"/>
  <c r="AL133" i="29"/>
  <c r="AE133" i="29"/>
  <c r="Y133" i="29"/>
  <c r="AQ133" i="29" s="1"/>
  <c r="R133" i="29"/>
  <c r="AK132" i="29"/>
  <c r="AJ132" i="29"/>
  <c r="AI132" i="29"/>
  <c r="AH132" i="29"/>
  <c r="AG132" i="29"/>
  <c r="AD132" i="29"/>
  <c r="AC132" i="29"/>
  <c r="X132" i="29"/>
  <c r="W132" i="29"/>
  <c r="U132" i="29"/>
  <c r="T132" i="29"/>
  <c r="S132" i="29"/>
  <c r="AW131" i="29"/>
  <c r="AT131" i="29"/>
  <c r="AT195" i="29" s="1"/>
  <c r="AQ131" i="29"/>
  <c r="AM131" i="29"/>
  <c r="AL131" i="29"/>
  <c r="AE131" i="29"/>
  <c r="AE195" i="29" s="1"/>
  <c r="Y131" i="29"/>
  <c r="Y195" i="29" s="1"/>
  <c r="R131" i="29"/>
  <c r="AK130" i="29"/>
  <c r="AJ130" i="29"/>
  <c r="AI130" i="29"/>
  <c r="AH130" i="29"/>
  <c r="AG130" i="29"/>
  <c r="AD130" i="29"/>
  <c r="AC130" i="29"/>
  <c r="X130" i="29"/>
  <c r="W130" i="29"/>
  <c r="U130" i="29"/>
  <c r="T130" i="29"/>
  <c r="S130" i="29"/>
  <c r="AQ129" i="29"/>
  <c r="AM129" i="29"/>
  <c r="AW129" i="29" s="1"/>
  <c r="AL129" i="29"/>
  <c r="AE129" i="29"/>
  <c r="AT129" i="29" s="1"/>
  <c r="AT130" i="29" s="1"/>
  <c r="Y129" i="29"/>
  <c r="R129" i="29"/>
  <c r="AT128" i="29"/>
  <c r="AQ128" i="29"/>
  <c r="AM128" i="29"/>
  <c r="AW128" i="29" s="1"/>
  <c r="AL128" i="29"/>
  <c r="AE128" i="29"/>
  <c r="Y128" i="29"/>
  <c r="V128" i="29"/>
  <c r="AB128" i="29" s="1"/>
  <c r="AS128" i="29" s="1"/>
  <c r="R128" i="29"/>
  <c r="AT127" i="29"/>
  <c r="AM127" i="29"/>
  <c r="AW127" i="29" s="1"/>
  <c r="AL127" i="29"/>
  <c r="AE127" i="29"/>
  <c r="Y127" i="29"/>
  <c r="AQ127" i="29" s="1"/>
  <c r="R127" i="29"/>
  <c r="V127" i="29" s="1"/>
  <c r="AW126" i="29"/>
  <c r="AT126" i="29"/>
  <c r="AQ126" i="29"/>
  <c r="AM126" i="29"/>
  <c r="AL126" i="29"/>
  <c r="AE126" i="29"/>
  <c r="AA126" i="29"/>
  <c r="AR126" i="29" s="1"/>
  <c r="Z126" i="29"/>
  <c r="AF126" i="29" s="1"/>
  <c r="AO126" i="29" s="1"/>
  <c r="Y126" i="29"/>
  <c r="R126" i="29"/>
  <c r="V126" i="29" s="1"/>
  <c r="AB126" i="29" s="1"/>
  <c r="AS126" i="29" s="1"/>
  <c r="AT125" i="29"/>
  <c r="AM125" i="29"/>
  <c r="AW125" i="29" s="1"/>
  <c r="AL125" i="29"/>
  <c r="AE125" i="29"/>
  <c r="AE130" i="29" s="1"/>
  <c r="Y125" i="29"/>
  <c r="Y130" i="29" s="1"/>
  <c r="R125" i="29"/>
  <c r="V125" i="29" s="1"/>
  <c r="AK124" i="29"/>
  <c r="AJ124" i="29"/>
  <c r="AI124" i="29"/>
  <c r="AH124" i="29"/>
  <c r="AG124" i="29"/>
  <c r="AD124" i="29"/>
  <c r="AC124" i="29"/>
  <c r="X124" i="29"/>
  <c r="W124" i="29"/>
  <c r="U124" i="29"/>
  <c r="T124" i="29"/>
  <c r="S124" i="29"/>
  <c r="AQ123" i="29"/>
  <c r="AM123" i="29"/>
  <c r="AW123" i="29" s="1"/>
  <c r="AL123" i="29"/>
  <c r="AE123" i="29"/>
  <c r="AT123" i="29" s="1"/>
  <c r="AA123" i="29"/>
  <c r="AR123" i="29" s="1"/>
  <c r="Y123" i="29"/>
  <c r="R123" i="29"/>
  <c r="V123" i="29" s="1"/>
  <c r="AT122" i="29"/>
  <c r="AM122" i="29"/>
  <c r="AW122" i="29" s="1"/>
  <c r="AL122" i="29"/>
  <c r="AE122" i="29"/>
  <c r="Y122" i="29"/>
  <c r="AQ122" i="29" s="1"/>
  <c r="R122" i="29"/>
  <c r="V122" i="29" s="1"/>
  <c r="AW121" i="29"/>
  <c r="AT121" i="29"/>
  <c r="AM121" i="29"/>
  <c r="AL121" i="29"/>
  <c r="AE121" i="29"/>
  <c r="Y121" i="29"/>
  <c r="AQ121" i="29" s="1"/>
  <c r="R121" i="29"/>
  <c r="V121" i="29" s="1"/>
  <c r="AT120" i="29"/>
  <c r="AM120" i="29"/>
  <c r="AW120" i="29" s="1"/>
  <c r="AL120" i="29"/>
  <c r="AE120" i="29"/>
  <c r="Y120" i="29"/>
  <c r="AQ120" i="29" s="1"/>
  <c r="R120" i="29"/>
  <c r="V120" i="29" s="1"/>
  <c r="AQ119" i="29"/>
  <c r="AM119" i="29"/>
  <c r="AL119" i="29"/>
  <c r="AE119" i="29"/>
  <c r="AE124" i="29" s="1"/>
  <c r="Y119" i="29"/>
  <c r="Y124" i="29" s="1"/>
  <c r="R119" i="29"/>
  <c r="AK118" i="29"/>
  <c r="AJ118" i="29"/>
  <c r="AI118" i="29"/>
  <c r="AH118" i="29"/>
  <c r="AG118" i="29"/>
  <c r="AD118" i="29"/>
  <c r="AC118" i="29"/>
  <c r="X118" i="29"/>
  <c r="W118" i="29"/>
  <c r="U118" i="29"/>
  <c r="T118" i="29"/>
  <c r="S118" i="29"/>
  <c r="AM117" i="29"/>
  <c r="AW117" i="29" s="1"/>
  <c r="AL117" i="29"/>
  <c r="AE117" i="29"/>
  <c r="AT117" i="29" s="1"/>
  <c r="Y117" i="29"/>
  <c r="AQ117" i="29" s="1"/>
  <c r="R117" i="29"/>
  <c r="V117" i="29" s="1"/>
  <c r="AT116" i="29"/>
  <c r="AQ116" i="29"/>
  <c r="AM116" i="29"/>
  <c r="AW116" i="29" s="1"/>
  <c r="AL116" i="29"/>
  <c r="AE116" i="29"/>
  <c r="Y116" i="29"/>
  <c r="R116" i="29"/>
  <c r="V116" i="29" s="1"/>
  <c r="AB116" i="29" s="1"/>
  <c r="AS116" i="29" s="1"/>
  <c r="AW115" i="29"/>
  <c r="AQ115" i="29"/>
  <c r="AM115" i="29"/>
  <c r="AL115" i="29"/>
  <c r="AE115" i="29"/>
  <c r="AT115" i="29" s="1"/>
  <c r="Y115" i="29"/>
  <c r="R115" i="29"/>
  <c r="V115" i="29" s="1"/>
  <c r="AP115" i="29" s="1"/>
  <c r="AM114" i="29"/>
  <c r="AW114" i="29" s="1"/>
  <c r="AL114" i="29"/>
  <c r="AE114" i="29"/>
  <c r="AT114" i="29" s="1"/>
  <c r="Y114" i="29"/>
  <c r="AQ114" i="29" s="1"/>
  <c r="R114" i="29"/>
  <c r="V114" i="29" s="1"/>
  <c r="AB114" i="29" s="1"/>
  <c r="AS114" i="29" s="1"/>
  <c r="AM113" i="29"/>
  <c r="AN113" i="29" s="1"/>
  <c r="AL113" i="29"/>
  <c r="AV113" i="29" s="1"/>
  <c r="AE113" i="29"/>
  <c r="Y113" i="29"/>
  <c r="V113" i="29"/>
  <c r="R113" i="29"/>
  <c r="AK112" i="29"/>
  <c r="AJ112" i="29"/>
  <c r="AI112" i="29"/>
  <c r="AH112" i="29"/>
  <c r="AG112" i="29"/>
  <c r="AD112" i="29"/>
  <c r="AC112" i="29"/>
  <c r="X112" i="29"/>
  <c r="W112" i="29"/>
  <c r="U112" i="29"/>
  <c r="T112" i="29"/>
  <c r="S112" i="29"/>
  <c r="AV111" i="29"/>
  <c r="AM111" i="29"/>
  <c r="AL111" i="29"/>
  <c r="AE111" i="29"/>
  <c r="AT111" i="29" s="1"/>
  <c r="AB111" i="29"/>
  <c r="AS111" i="29" s="1"/>
  <c r="Y111" i="29"/>
  <c r="AQ111" i="29" s="1"/>
  <c r="V111" i="29"/>
  <c r="R111" i="29"/>
  <c r="AM110" i="29"/>
  <c r="AW110" i="29" s="1"/>
  <c r="AL110" i="29"/>
  <c r="AV110" i="29" s="1"/>
  <c r="AE110" i="29"/>
  <c r="AT110" i="29" s="1"/>
  <c r="Y110" i="29"/>
  <c r="AQ110" i="29" s="1"/>
  <c r="R110" i="29"/>
  <c r="V110" i="29" s="1"/>
  <c r="AB110" i="29" s="1"/>
  <c r="AS110" i="29" s="1"/>
  <c r="AV109" i="29"/>
  <c r="AM109" i="29"/>
  <c r="AL109" i="29"/>
  <c r="AE109" i="29"/>
  <c r="AT109" i="29" s="1"/>
  <c r="Y109" i="29"/>
  <c r="AQ109" i="29" s="1"/>
  <c r="V109" i="29"/>
  <c r="AB109" i="29" s="1"/>
  <c r="AS109" i="29" s="1"/>
  <c r="R109" i="29"/>
  <c r="AV108" i="29"/>
  <c r="AM108" i="29"/>
  <c r="AW108" i="29" s="1"/>
  <c r="AL108" i="29"/>
  <c r="AE108" i="29"/>
  <c r="AT108" i="29" s="1"/>
  <c r="AB108" i="29"/>
  <c r="AS108" i="29" s="1"/>
  <c r="Y108" i="29"/>
  <c r="AQ108" i="29" s="1"/>
  <c r="V108" i="29"/>
  <c r="R108" i="29"/>
  <c r="AM107" i="29"/>
  <c r="AL107" i="29"/>
  <c r="AL112" i="29" s="1"/>
  <c r="AE107" i="29"/>
  <c r="AT107" i="29" s="1"/>
  <c r="Y107" i="29"/>
  <c r="R107" i="29"/>
  <c r="R112" i="29" s="1"/>
  <c r="AK106" i="29"/>
  <c r="AJ106" i="29"/>
  <c r="AI106" i="29"/>
  <c r="AH106" i="29"/>
  <c r="AG106" i="29"/>
  <c r="AD106" i="29"/>
  <c r="AC106" i="29"/>
  <c r="X106" i="29"/>
  <c r="W106" i="29"/>
  <c r="U106" i="29"/>
  <c r="T106" i="29"/>
  <c r="S106" i="29"/>
  <c r="AQ105" i="29"/>
  <c r="AM105" i="29"/>
  <c r="AW105" i="29" s="1"/>
  <c r="AL105" i="29"/>
  <c r="AV105" i="29" s="1"/>
  <c r="AE105" i="29"/>
  <c r="AT105" i="29" s="1"/>
  <c r="Y105" i="29"/>
  <c r="V105" i="29"/>
  <c r="R105" i="29"/>
  <c r="AV104" i="29"/>
  <c r="AQ104" i="29"/>
  <c r="AM104" i="29"/>
  <c r="AW104" i="29" s="1"/>
  <c r="AL104" i="29"/>
  <c r="AE104" i="29"/>
  <c r="AT104" i="29" s="1"/>
  <c r="Y104" i="29"/>
  <c r="R104" i="29"/>
  <c r="V104" i="29" s="1"/>
  <c r="AV103" i="29"/>
  <c r="AM103" i="29"/>
  <c r="AW103" i="29" s="1"/>
  <c r="AL103" i="29"/>
  <c r="AE103" i="29"/>
  <c r="AT103" i="29" s="1"/>
  <c r="Y103" i="29"/>
  <c r="AQ103" i="29" s="1"/>
  <c r="V103" i="29"/>
  <c r="R103" i="29"/>
  <c r="AQ102" i="29"/>
  <c r="AM102" i="29"/>
  <c r="AW102" i="29" s="1"/>
  <c r="AL102" i="29"/>
  <c r="AV102" i="29" s="1"/>
  <c r="AV106" i="29" s="1"/>
  <c r="AE102" i="29"/>
  <c r="AT102" i="29" s="1"/>
  <c r="Y102" i="29"/>
  <c r="V102" i="29"/>
  <c r="R102" i="29"/>
  <c r="AV101" i="29"/>
  <c r="AQ101" i="29"/>
  <c r="AM101" i="29"/>
  <c r="AW101" i="29" s="1"/>
  <c r="AW106" i="29" s="1"/>
  <c r="AL101" i="29"/>
  <c r="AE101" i="29"/>
  <c r="AT101" i="29" s="1"/>
  <c r="Y101" i="29"/>
  <c r="R101" i="29"/>
  <c r="R106" i="29" s="1"/>
  <c r="AK100" i="29"/>
  <c r="AJ100" i="29"/>
  <c r="AI100" i="29"/>
  <c r="AH100" i="29"/>
  <c r="AG100" i="29"/>
  <c r="AD100" i="29"/>
  <c r="AC100" i="29"/>
  <c r="X100" i="29"/>
  <c r="W100" i="29"/>
  <c r="U100" i="29"/>
  <c r="T100" i="29"/>
  <c r="S100" i="29"/>
  <c r="AV99" i="29"/>
  <c r="AM99" i="29"/>
  <c r="AW99" i="29" s="1"/>
  <c r="AL99" i="29"/>
  <c r="AN99" i="29" s="1"/>
  <c r="AU99" i="29" s="1"/>
  <c r="AE99" i="29"/>
  <c r="AT99" i="29" s="1"/>
  <c r="Y99" i="29"/>
  <c r="AQ99" i="29" s="1"/>
  <c r="R99" i="29"/>
  <c r="V99" i="29" s="1"/>
  <c r="AB99" i="29" s="1"/>
  <c r="AS99" i="29" s="1"/>
  <c r="AM98" i="29"/>
  <c r="AW98" i="29" s="1"/>
  <c r="AL98" i="29"/>
  <c r="AV98" i="29" s="1"/>
  <c r="AE98" i="29"/>
  <c r="AT98" i="29" s="1"/>
  <c r="Y98" i="29"/>
  <c r="AQ98" i="29" s="1"/>
  <c r="R98" i="29"/>
  <c r="V98" i="29" s="1"/>
  <c r="AB98" i="29" s="1"/>
  <c r="AS98" i="29" s="1"/>
  <c r="AV97" i="29"/>
  <c r="AM97" i="29"/>
  <c r="AW97" i="29" s="1"/>
  <c r="AL97" i="29"/>
  <c r="AN97" i="29" s="1"/>
  <c r="AU97" i="29" s="1"/>
  <c r="AE97" i="29"/>
  <c r="AT97" i="29" s="1"/>
  <c r="Y97" i="29"/>
  <c r="AQ97" i="29" s="1"/>
  <c r="R97" i="29"/>
  <c r="V97" i="29" s="1"/>
  <c r="AB97" i="29" s="1"/>
  <c r="AS97" i="29" s="1"/>
  <c r="AM96" i="29"/>
  <c r="AW96" i="29" s="1"/>
  <c r="AL96" i="29"/>
  <c r="AV96" i="29" s="1"/>
  <c r="AE96" i="29"/>
  <c r="AT96" i="29" s="1"/>
  <c r="Y96" i="29"/>
  <c r="AQ96" i="29" s="1"/>
  <c r="R96" i="29"/>
  <c r="V96" i="29" s="1"/>
  <c r="AB96" i="29" s="1"/>
  <c r="AS96" i="29" s="1"/>
  <c r="AV95" i="29"/>
  <c r="AM95" i="29"/>
  <c r="AL95" i="29"/>
  <c r="AE95" i="29"/>
  <c r="AT95" i="29" s="1"/>
  <c r="AT100" i="29" s="1"/>
  <c r="Y95" i="29"/>
  <c r="R95" i="29"/>
  <c r="AK94" i="29"/>
  <c r="AJ94" i="29"/>
  <c r="AI94" i="29"/>
  <c r="AH94" i="29"/>
  <c r="AG94" i="29"/>
  <c r="AD94" i="29"/>
  <c r="AC94" i="29"/>
  <c r="X94" i="29"/>
  <c r="W94" i="29"/>
  <c r="U94" i="29"/>
  <c r="T94" i="29"/>
  <c r="S94" i="29"/>
  <c r="AV93" i="29"/>
  <c r="AQ93" i="29"/>
  <c r="AM93" i="29"/>
  <c r="AW93" i="29" s="1"/>
  <c r="AL93" i="29"/>
  <c r="AE93" i="29"/>
  <c r="AT93" i="29" s="1"/>
  <c r="Y93" i="29"/>
  <c r="R93" i="29"/>
  <c r="V93" i="29" s="1"/>
  <c r="AM92" i="29"/>
  <c r="AW92" i="29" s="1"/>
  <c r="AL92" i="29"/>
  <c r="AV92" i="29" s="1"/>
  <c r="AE92" i="29"/>
  <c r="AT92" i="29" s="1"/>
  <c r="Y92" i="29"/>
  <c r="AQ92" i="29" s="1"/>
  <c r="R92" i="29"/>
  <c r="V92" i="29" s="1"/>
  <c r="AM91" i="29"/>
  <c r="AW91" i="29" s="1"/>
  <c r="AL91" i="29"/>
  <c r="AV91" i="29" s="1"/>
  <c r="AE91" i="29"/>
  <c r="AT91" i="29" s="1"/>
  <c r="Y91" i="29"/>
  <c r="AQ91" i="29" s="1"/>
  <c r="R91" i="29"/>
  <c r="V91" i="29" s="1"/>
  <c r="AV90" i="29"/>
  <c r="AQ90" i="29"/>
  <c r="AM90" i="29"/>
  <c r="AW90" i="29" s="1"/>
  <c r="AL90" i="29"/>
  <c r="AE90" i="29"/>
  <c r="AT90" i="29" s="1"/>
  <c r="Y90" i="29"/>
  <c r="R90" i="29"/>
  <c r="V90" i="29" s="1"/>
  <c r="AM89" i="29"/>
  <c r="AW89" i="29" s="1"/>
  <c r="AL89" i="29"/>
  <c r="AE89" i="29"/>
  <c r="AT89" i="29" s="1"/>
  <c r="Y89" i="29"/>
  <c r="Y94" i="29" s="1"/>
  <c r="R89" i="29"/>
  <c r="AK88" i="29"/>
  <c r="AJ88" i="29"/>
  <c r="AI88" i="29"/>
  <c r="AH88" i="29"/>
  <c r="AG88" i="29"/>
  <c r="AD88" i="29"/>
  <c r="AC88" i="29"/>
  <c r="X88" i="29"/>
  <c r="W88" i="29"/>
  <c r="U88" i="29"/>
  <c r="T88" i="29"/>
  <c r="S88" i="29"/>
  <c r="AM87" i="29"/>
  <c r="AW87" i="29" s="1"/>
  <c r="AL87" i="29"/>
  <c r="AV87" i="29" s="1"/>
  <c r="AE87" i="29"/>
  <c r="AT87" i="29" s="1"/>
  <c r="Y87" i="29"/>
  <c r="AQ87" i="29" s="1"/>
  <c r="R87" i="29"/>
  <c r="V87" i="29" s="1"/>
  <c r="AB87" i="29" s="1"/>
  <c r="AS87" i="29" s="1"/>
  <c r="AV86" i="29"/>
  <c r="AM86" i="29"/>
  <c r="AL86" i="29"/>
  <c r="AE86" i="29"/>
  <c r="AT86" i="29" s="1"/>
  <c r="Y86" i="29"/>
  <c r="AQ86" i="29" s="1"/>
  <c r="R86" i="29"/>
  <c r="V86" i="29" s="1"/>
  <c r="AB86" i="29" s="1"/>
  <c r="AS86" i="29" s="1"/>
  <c r="AM85" i="29"/>
  <c r="AW85" i="29" s="1"/>
  <c r="AL85" i="29"/>
  <c r="AV85" i="29" s="1"/>
  <c r="AE85" i="29"/>
  <c r="AT85" i="29" s="1"/>
  <c r="Y85" i="29"/>
  <c r="AQ85" i="29" s="1"/>
  <c r="R85" i="29"/>
  <c r="V85" i="29" s="1"/>
  <c r="AB85" i="29" s="1"/>
  <c r="AS85" i="29" s="1"/>
  <c r="AM84" i="29"/>
  <c r="AL84" i="29"/>
  <c r="AV84" i="29" s="1"/>
  <c r="AE84" i="29"/>
  <c r="AT84" i="29" s="1"/>
  <c r="Y84" i="29"/>
  <c r="AQ84" i="29" s="1"/>
  <c r="R84" i="29"/>
  <c r="V84" i="29" s="1"/>
  <c r="AB84" i="29" s="1"/>
  <c r="AS84" i="29" s="1"/>
  <c r="AV83" i="29"/>
  <c r="AM83" i="29"/>
  <c r="AL83" i="29"/>
  <c r="AE83" i="29"/>
  <c r="AT83" i="29" s="1"/>
  <c r="Y83" i="29"/>
  <c r="R83" i="29"/>
  <c r="R88" i="29" s="1"/>
  <c r="AK82" i="29"/>
  <c r="AJ82" i="29"/>
  <c r="AI82" i="29"/>
  <c r="AH82" i="29"/>
  <c r="AG82" i="29"/>
  <c r="AD82" i="29"/>
  <c r="AC82" i="29"/>
  <c r="X82" i="29"/>
  <c r="W82" i="29"/>
  <c r="U82" i="29"/>
  <c r="T82" i="29"/>
  <c r="S82" i="29"/>
  <c r="AM81" i="29"/>
  <c r="AW81" i="29" s="1"/>
  <c r="AL81" i="29"/>
  <c r="AV81" i="29" s="1"/>
  <c r="AE81" i="29"/>
  <c r="AT81" i="29" s="1"/>
  <c r="Y81" i="29"/>
  <c r="AQ81" i="29" s="1"/>
  <c r="R81" i="29"/>
  <c r="V81" i="29" s="1"/>
  <c r="AV80" i="29"/>
  <c r="AQ80" i="29"/>
  <c r="AM80" i="29"/>
  <c r="AL80" i="29"/>
  <c r="AE80" i="29"/>
  <c r="Y80" i="29"/>
  <c r="R80" i="29"/>
  <c r="V80" i="29" s="1"/>
  <c r="AM79" i="29"/>
  <c r="AW79" i="29" s="1"/>
  <c r="AL79" i="29"/>
  <c r="AV79" i="29" s="1"/>
  <c r="AE79" i="29"/>
  <c r="AT79" i="29" s="1"/>
  <c r="Y79" i="29"/>
  <c r="AQ79" i="29" s="1"/>
  <c r="R79" i="29"/>
  <c r="V79" i="29" s="1"/>
  <c r="AM78" i="29"/>
  <c r="AW78" i="29" s="1"/>
  <c r="AL78" i="29"/>
  <c r="AV78" i="29" s="1"/>
  <c r="AE78" i="29"/>
  <c r="AT78" i="29" s="1"/>
  <c r="Y78" i="29"/>
  <c r="AQ78" i="29" s="1"/>
  <c r="R78" i="29"/>
  <c r="V78" i="29" s="1"/>
  <c r="AV77" i="29"/>
  <c r="AQ77" i="29"/>
  <c r="AM77" i="29"/>
  <c r="AW77" i="29" s="1"/>
  <c r="AL77" i="29"/>
  <c r="AE77" i="29"/>
  <c r="Y77" i="29"/>
  <c r="R77" i="29"/>
  <c r="V77" i="29" s="1"/>
  <c r="AK76" i="29"/>
  <c r="AJ76" i="29"/>
  <c r="AI76" i="29"/>
  <c r="AH76" i="29"/>
  <c r="AG76" i="29"/>
  <c r="AD76" i="29"/>
  <c r="AC76" i="29"/>
  <c r="X76" i="29"/>
  <c r="W76" i="29"/>
  <c r="U76" i="29"/>
  <c r="T76" i="29"/>
  <c r="S76" i="29"/>
  <c r="AN75" i="29"/>
  <c r="AU75" i="29" s="1"/>
  <c r="AM75" i="29"/>
  <c r="AW75" i="29" s="1"/>
  <c r="AL75" i="29"/>
  <c r="AV75" i="29" s="1"/>
  <c r="AE75" i="29"/>
  <c r="AT75" i="29" s="1"/>
  <c r="Y75" i="29"/>
  <c r="AQ75" i="29" s="1"/>
  <c r="R75" i="29"/>
  <c r="V75" i="29" s="1"/>
  <c r="AM74" i="29"/>
  <c r="AW74" i="29" s="1"/>
  <c r="AL74" i="29"/>
  <c r="AV74" i="29" s="1"/>
  <c r="AE74" i="29"/>
  <c r="AT74" i="29" s="1"/>
  <c r="Y74" i="29"/>
  <c r="AQ74" i="29" s="1"/>
  <c r="R74" i="29"/>
  <c r="V74" i="29" s="1"/>
  <c r="AM73" i="29"/>
  <c r="AW73" i="29" s="1"/>
  <c r="AL73" i="29"/>
  <c r="AN73" i="29" s="1"/>
  <c r="AU73" i="29" s="1"/>
  <c r="AE73" i="29"/>
  <c r="AT73" i="29" s="1"/>
  <c r="Y73" i="29"/>
  <c r="AQ73" i="29" s="1"/>
  <c r="R73" i="29"/>
  <c r="V73" i="29" s="1"/>
  <c r="AA73" i="29" s="1"/>
  <c r="AR73" i="29" s="1"/>
  <c r="AM72" i="29"/>
  <c r="AW72" i="29" s="1"/>
  <c r="AL72" i="29"/>
  <c r="AE72" i="29"/>
  <c r="Y72" i="29"/>
  <c r="R72" i="29"/>
  <c r="R76" i="29" s="1"/>
  <c r="AK71" i="29"/>
  <c r="AJ71" i="29"/>
  <c r="AI71" i="29"/>
  <c r="AH71" i="29"/>
  <c r="AG71" i="29"/>
  <c r="AD71" i="29"/>
  <c r="AC71" i="29"/>
  <c r="X71" i="29"/>
  <c r="W71" i="29"/>
  <c r="U71" i="29"/>
  <c r="T71" i="29"/>
  <c r="S71" i="29"/>
  <c r="AT70" i="29"/>
  <c r="AN70" i="29"/>
  <c r="AU70" i="29" s="1"/>
  <c r="AM70" i="29"/>
  <c r="AW70" i="29" s="1"/>
  <c r="AL70" i="29"/>
  <c r="AL71" i="29" s="1"/>
  <c r="AE70" i="29"/>
  <c r="Y70" i="29"/>
  <c r="AQ70" i="29" s="1"/>
  <c r="R70" i="29"/>
  <c r="V70" i="29" s="1"/>
  <c r="AN69" i="29"/>
  <c r="AU69" i="29" s="1"/>
  <c r="AM69" i="29"/>
  <c r="AL69" i="29"/>
  <c r="AV69" i="29" s="1"/>
  <c r="AE69" i="29"/>
  <c r="AE71" i="29" s="1"/>
  <c r="Y69" i="29"/>
  <c r="R69" i="29"/>
  <c r="AK68" i="29"/>
  <c r="AJ68" i="29"/>
  <c r="AI68" i="29"/>
  <c r="AH68" i="29"/>
  <c r="AG68" i="29"/>
  <c r="AD68" i="29"/>
  <c r="AC68" i="29"/>
  <c r="X68" i="29"/>
  <c r="W68" i="29"/>
  <c r="U68" i="29"/>
  <c r="T68" i="29"/>
  <c r="S68" i="29"/>
  <c r="AT67" i="29"/>
  <c r="AM67" i="29"/>
  <c r="AW67" i="29" s="1"/>
  <c r="AL67" i="29"/>
  <c r="AL68" i="29" s="1"/>
  <c r="AE67" i="29"/>
  <c r="Y67" i="29"/>
  <c r="AQ67" i="29" s="1"/>
  <c r="R67" i="29"/>
  <c r="V67" i="29" s="1"/>
  <c r="AV66" i="29"/>
  <c r="AQ66" i="29"/>
  <c r="AM66" i="29"/>
  <c r="AW66" i="29" s="1"/>
  <c r="AL66" i="29"/>
  <c r="AE66" i="29"/>
  <c r="AT66" i="29" s="1"/>
  <c r="Y66" i="29"/>
  <c r="R66" i="29"/>
  <c r="V66" i="29" s="1"/>
  <c r="AM65" i="29"/>
  <c r="AW65" i="29" s="1"/>
  <c r="AL65" i="29"/>
  <c r="AV65" i="29" s="1"/>
  <c r="AE65" i="29"/>
  <c r="Y65" i="29"/>
  <c r="R65" i="29"/>
  <c r="AK64" i="29"/>
  <c r="AJ64" i="29"/>
  <c r="AI64" i="29"/>
  <c r="AH64" i="29"/>
  <c r="AG64" i="29"/>
  <c r="AE64" i="29"/>
  <c r="AD64" i="29"/>
  <c r="AC64" i="29"/>
  <c r="X64" i="29"/>
  <c r="W64" i="29"/>
  <c r="U64" i="29"/>
  <c r="T64" i="29"/>
  <c r="S64" i="29"/>
  <c r="AQ63" i="29"/>
  <c r="AM63" i="29"/>
  <c r="AW63" i="29" s="1"/>
  <c r="AL63" i="29"/>
  <c r="AE63" i="29"/>
  <c r="AT63" i="29" s="1"/>
  <c r="Y63" i="29"/>
  <c r="R63" i="29"/>
  <c r="V63" i="29" s="1"/>
  <c r="AW62" i="29"/>
  <c r="AT62" i="29"/>
  <c r="AM62" i="29"/>
  <c r="AL62" i="29"/>
  <c r="AE62" i="29"/>
  <c r="Y62" i="29"/>
  <c r="AQ62" i="29" s="1"/>
  <c r="AQ64" i="29" s="1"/>
  <c r="R62" i="29"/>
  <c r="V62" i="29" s="1"/>
  <c r="AB62" i="29" s="1"/>
  <c r="AS62" i="29" s="1"/>
  <c r="AK61" i="29"/>
  <c r="AJ61" i="29"/>
  <c r="AI61" i="29"/>
  <c r="AH61" i="29"/>
  <c r="AG61" i="29"/>
  <c r="AE61" i="29"/>
  <c r="AD61" i="29"/>
  <c r="AC61" i="29"/>
  <c r="Y61" i="29"/>
  <c r="X61" i="29"/>
  <c r="W61" i="29"/>
  <c r="U61" i="29"/>
  <c r="T61" i="29"/>
  <c r="S61" i="29"/>
  <c r="AW60" i="29"/>
  <c r="AS60" i="29"/>
  <c r="AM60" i="29"/>
  <c r="AL60" i="29"/>
  <c r="AE60" i="29"/>
  <c r="AT60" i="29" s="1"/>
  <c r="AA60" i="29"/>
  <c r="AR60" i="29" s="1"/>
  <c r="Y60" i="29"/>
  <c r="AQ60" i="29" s="1"/>
  <c r="R60" i="29"/>
  <c r="V60" i="29" s="1"/>
  <c r="AB60" i="29" s="1"/>
  <c r="AW59" i="29"/>
  <c r="AT59" i="29"/>
  <c r="AQ59" i="29"/>
  <c r="AM59" i="29"/>
  <c r="AL59" i="29"/>
  <c r="AE59" i="29"/>
  <c r="Y59" i="29"/>
  <c r="R59" i="29"/>
  <c r="V59" i="29" s="1"/>
  <c r="AB59" i="29" s="1"/>
  <c r="AS59" i="29" s="1"/>
  <c r="AW58" i="29"/>
  <c r="AS58" i="29"/>
  <c r="AM58" i="29"/>
  <c r="AM61" i="29" s="1"/>
  <c r="AL58" i="29"/>
  <c r="AL61" i="29" s="1"/>
  <c r="AE58" i="29"/>
  <c r="AT58" i="29" s="1"/>
  <c r="AA58" i="29"/>
  <c r="Y58" i="29"/>
  <c r="AQ58" i="29" s="1"/>
  <c r="R58" i="29"/>
  <c r="V58" i="29" s="1"/>
  <c r="AB58" i="29" s="1"/>
  <c r="AK57" i="29"/>
  <c r="AJ57" i="29"/>
  <c r="AI57" i="29"/>
  <c r="AH57" i="29"/>
  <c r="AG57" i="29"/>
  <c r="AD57" i="29"/>
  <c r="AC57" i="29"/>
  <c r="X57" i="29"/>
  <c r="W57" i="29"/>
  <c r="U57" i="29"/>
  <c r="T57" i="29"/>
  <c r="S57" i="29"/>
  <c r="AQ56" i="29"/>
  <c r="AM56" i="29"/>
  <c r="AW56" i="29" s="1"/>
  <c r="AL56" i="29"/>
  <c r="AE56" i="29"/>
  <c r="AT56" i="29" s="1"/>
  <c r="Y56" i="29"/>
  <c r="R56" i="29"/>
  <c r="V56" i="29" s="1"/>
  <c r="AQ55" i="29"/>
  <c r="AM55" i="29"/>
  <c r="AW55" i="29" s="1"/>
  <c r="AL55" i="29"/>
  <c r="AE55" i="29"/>
  <c r="AT55" i="29" s="1"/>
  <c r="Y55" i="29"/>
  <c r="R55" i="29"/>
  <c r="V55" i="29" s="1"/>
  <c r="AB55" i="29" s="1"/>
  <c r="AS55" i="29" s="1"/>
  <c r="AT54" i="29"/>
  <c r="AM54" i="29"/>
  <c r="AL54" i="29"/>
  <c r="AE54" i="29"/>
  <c r="AE57" i="29" s="1"/>
  <c r="Z54" i="29"/>
  <c r="Y54" i="29"/>
  <c r="Y57" i="29" s="1"/>
  <c r="V54" i="29"/>
  <c r="R54" i="29"/>
  <c r="AK53" i="29"/>
  <c r="AJ53" i="29"/>
  <c r="AI53" i="29"/>
  <c r="AH53" i="29"/>
  <c r="AG53" i="29"/>
  <c r="AD53" i="29"/>
  <c r="AC53" i="29"/>
  <c r="X53" i="29"/>
  <c r="W53" i="29"/>
  <c r="U53" i="29"/>
  <c r="T53" i="29"/>
  <c r="S53" i="29"/>
  <c r="AT52" i="29"/>
  <c r="AM52" i="29"/>
  <c r="AW52" i="29" s="1"/>
  <c r="AL52" i="29"/>
  <c r="AL53" i="29" s="1"/>
  <c r="AE52" i="29"/>
  <c r="Y52" i="29"/>
  <c r="AQ52" i="29" s="1"/>
  <c r="R52" i="29"/>
  <c r="V52" i="29" s="1"/>
  <c r="AW51" i="29"/>
  <c r="AW53" i="29" s="1"/>
  <c r="AM51" i="29"/>
  <c r="AL51" i="29"/>
  <c r="AE51" i="29"/>
  <c r="AT51" i="29" s="1"/>
  <c r="AT53" i="29" s="1"/>
  <c r="Y51" i="29"/>
  <c r="Y53" i="29" s="1"/>
  <c r="R51" i="29"/>
  <c r="AK50" i="29"/>
  <c r="AJ50" i="29"/>
  <c r="AI50" i="29"/>
  <c r="AH50" i="29"/>
  <c r="AG50" i="29"/>
  <c r="AD50" i="29"/>
  <c r="AC50" i="29"/>
  <c r="X50" i="29"/>
  <c r="W50" i="29"/>
  <c r="U50" i="29"/>
  <c r="T50" i="29"/>
  <c r="S50" i="29"/>
  <c r="AW49" i="29"/>
  <c r="AT49" i="29"/>
  <c r="AQ49" i="29"/>
  <c r="AM49" i="29"/>
  <c r="AL49" i="29"/>
  <c r="AE49" i="29"/>
  <c r="Y49" i="29"/>
  <c r="R49" i="29"/>
  <c r="V49" i="29" s="1"/>
  <c r="AT48" i="29"/>
  <c r="AM48" i="29"/>
  <c r="AW48" i="29" s="1"/>
  <c r="AL48" i="29"/>
  <c r="AE48" i="29"/>
  <c r="Y48" i="29"/>
  <c r="AQ48" i="29" s="1"/>
  <c r="R48" i="29"/>
  <c r="V48" i="29" s="1"/>
  <c r="AB48" i="29" s="1"/>
  <c r="AS48" i="29" s="1"/>
  <c r="AQ47" i="29"/>
  <c r="AM47" i="29"/>
  <c r="AW47" i="29" s="1"/>
  <c r="AL47" i="29"/>
  <c r="AE47" i="29"/>
  <c r="AE50" i="29" s="1"/>
  <c r="Y47" i="29"/>
  <c r="R47" i="29"/>
  <c r="V47" i="29" s="1"/>
  <c r="AK46" i="29"/>
  <c r="AJ46" i="29"/>
  <c r="AI46" i="29"/>
  <c r="AH46" i="29"/>
  <c r="AG46" i="29"/>
  <c r="AD46" i="29"/>
  <c r="AC46" i="29"/>
  <c r="X46" i="29"/>
  <c r="W46" i="29"/>
  <c r="U46" i="29"/>
  <c r="T46" i="29"/>
  <c r="S46" i="29"/>
  <c r="AQ45" i="29"/>
  <c r="AM45" i="29"/>
  <c r="AW45" i="29" s="1"/>
  <c r="AL45" i="29"/>
  <c r="AE45" i="29"/>
  <c r="AT45" i="29" s="1"/>
  <c r="Y45" i="29"/>
  <c r="R45" i="29"/>
  <c r="V45" i="29" s="1"/>
  <c r="AM44" i="29"/>
  <c r="AM46" i="29" s="1"/>
  <c r="AL44" i="29"/>
  <c r="AE44" i="29"/>
  <c r="AT44" i="29" s="1"/>
  <c r="Y44" i="29"/>
  <c r="AQ44" i="29" s="1"/>
  <c r="R44" i="29"/>
  <c r="V44" i="29" s="1"/>
  <c r="AQ43" i="29"/>
  <c r="AM43" i="29"/>
  <c r="AW43" i="29" s="1"/>
  <c r="AL43" i="29"/>
  <c r="AE43" i="29"/>
  <c r="AT43" i="29" s="1"/>
  <c r="Y43" i="29"/>
  <c r="Y46" i="29" s="1"/>
  <c r="R43" i="29"/>
  <c r="AK42" i="29"/>
  <c r="AJ42" i="29"/>
  <c r="AI42" i="29"/>
  <c r="AH42" i="29"/>
  <c r="AG42" i="29"/>
  <c r="AD42" i="29"/>
  <c r="AC42" i="29"/>
  <c r="X42" i="29"/>
  <c r="W42" i="29"/>
  <c r="U42" i="29"/>
  <c r="T42" i="29"/>
  <c r="S42" i="29"/>
  <c r="AW41" i="29"/>
  <c r="AM41" i="29"/>
  <c r="AL41" i="29"/>
  <c r="AE41" i="29"/>
  <c r="AT41" i="29" s="1"/>
  <c r="Y41" i="29"/>
  <c r="AQ41" i="29" s="1"/>
  <c r="R41" i="29"/>
  <c r="V41" i="29" s="1"/>
  <c r="AQ40" i="29"/>
  <c r="AM40" i="29"/>
  <c r="AW40" i="29" s="1"/>
  <c r="AL40" i="29"/>
  <c r="AE40" i="29"/>
  <c r="AT40" i="29" s="1"/>
  <c r="Y40" i="29"/>
  <c r="V40" i="29"/>
  <c r="AB40" i="29" s="1"/>
  <c r="AS40" i="29" s="1"/>
  <c r="R40" i="29"/>
  <c r="AW39" i="29"/>
  <c r="AT39" i="29"/>
  <c r="AQ39" i="29"/>
  <c r="AM39" i="29"/>
  <c r="AL39" i="29"/>
  <c r="AE39" i="29"/>
  <c r="AE42" i="29" s="1"/>
  <c r="Y39" i="29"/>
  <c r="R39" i="29"/>
  <c r="V39" i="29" s="1"/>
  <c r="AK38" i="29"/>
  <c r="AJ38" i="29"/>
  <c r="AI38" i="29"/>
  <c r="AH38" i="29"/>
  <c r="AG38" i="29"/>
  <c r="AE38" i="29"/>
  <c r="AD38" i="29"/>
  <c r="AC38" i="29"/>
  <c r="X38" i="29"/>
  <c r="W38" i="29"/>
  <c r="U38" i="29"/>
  <c r="T38" i="29"/>
  <c r="S38" i="29"/>
  <c r="AT37" i="29"/>
  <c r="AM37" i="29"/>
  <c r="AW37" i="29" s="1"/>
  <c r="AL37" i="29"/>
  <c r="AE37" i="29"/>
  <c r="Y37" i="29"/>
  <c r="AQ37" i="29" s="1"/>
  <c r="R37" i="29"/>
  <c r="V37" i="29" s="1"/>
  <c r="AT36" i="29"/>
  <c r="AM36" i="29"/>
  <c r="AL36" i="29"/>
  <c r="AE36" i="29"/>
  <c r="Y36" i="29"/>
  <c r="AQ36" i="29" s="1"/>
  <c r="V36" i="29"/>
  <c r="AB36" i="29" s="1"/>
  <c r="AS36" i="29" s="1"/>
  <c r="R36" i="29"/>
  <c r="AT35" i="29"/>
  <c r="AM35" i="29"/>
  <c r="AW35" i="29" s="1"/>
  <c r="AL35" i="29"/>
  <c r="AE35" i="29"/>
  <c r="Y35" i="29"/>
  <c r="Y38" i="29" s="1"/>
  <c r="R35" i="29"/>
  <c r="AK34" i="29"/>
  <c r="AJ34" i="29"/>
  <c r="AI34" i="29"/>
  <c r="AH34" i="29"/>
  <c r="AG34" i="29"/>
  <c r="AD34" i="29"/>
  <c r="AC34" i="29"/>
  <c r="X34" i="29"/>
  <c r="W34" i="29"/>
  <c r="U34" i="29"/>
  <c r="T34" i="29"/>
  <c r="S34" i="29"/>
  <c r="AQ33" i="29"/>
  <c r="AM33" i="29"/>
  <c r="AW33" i="29" s="1"/>
  <c r="AL33" i="29"/>
  <c r="AE33" i="29"/>
  <c r="AT33" i="29" s="1"/>
  <c r="Y33" i="29"/>
  <c r="R33" i="29"/>
  <c r="AT32" i="29"/>
  <c r="AM32" i="29"/>
  <c r="AW32" i="29" s="1"/>
  <c r="AL32" i="29"/>
  <c r="AE32" i="29"/>
  <c r="Y32" i="29"/>
  <c r="Y34" i="29" s="1"/>
  <c r="R32" i="29"/>
  <c r="V32" i="29" s="1"/>
  <c r="AK31" i="29"/>
  <c r="AJ31" i="29"/>
  <c r="AI31" i="29"/>
  <c r="AH31" i="29"/>
  <c r="AG31" i="29"/>
  <c r="AD31" i="29"/>
  <c r="AC31" i="29"/>
  <c r="X31" i="29"/>
  <c r="W31" i="29"/>
  <c r="U31" i="29"/>
  <c r="T31" i="29"/>
  <c r="S31" i="29"/>
  <c r="AQ30" i="29"/>
  <c r="AM30" i="29"/>
  <c r="AW30" i="29" s="1"/>
  <c r="AL30" i="29"/>
  <c r="AE30" i="29"/>
  <c r="AT30" i="29" s="1"/>
  <c r="Y30" i="29"/>
  <c r="V30" i="29"/>
  <c r="R30" i="29"/>
  <c r="AW29" i="29"/>
  <c r="AT29" i="29"/>
  <c r="AQ29" i="29"/>
  <c r="AQ31" i="29" s="1"/>
  <c r="AM29" i="29"/>
  <c r="AL29" i="29"/>
  <c r="AE29" i="29"/>
  <c r="Y29" i="29"/>
  <c r="Y31" i="29" s="1"/>
  <c r="R29" i="29"/>
  <c r="V29" i="29" s="1"/>
  <c r="AK28" i="29"/>
  <c r="AJ28" i="29"/>
  <c r="AI28" i="29"/>
  <c r="AH28" i="29"/>
  <c r="AG28" i="29"/>
  <c r="AE28" i="29"/>
  <c r="AD28" i="29"/>
  <c r="AC28" i="29"/>
  <c r="X28" i="29"/>
  <c r="W28" i="29"/>
  <c r="U28" i="29"/>
  <c r="T28" i="29"/>
  <c r="S28" i="29"/>
  <c r="AT27" i="29"/>
  <c r="AM27" i="29"/>
  <c r="AW27" i="29" s="1"/>
  <c r="AL27" i="29"/>
  <c r="AE27" i="29"/>
  <c r="Y27" i="29"/>
  <c r="AQ27" i="29" s="1"/>
  <c r="R27" i="29"/>
  <c r="V27" i="29" s="1"/>
  <c r="AT26" i="29"/>
  <c r="AT28" i="29" s="1"/>
  <c r="AM26" i="29"/>
  <c r="AL26" i="29"/>
  <c r="AE26" i="29"/>
  <c r="Y26" i="29"/>
  <c r="Y28" i="29" s="1"/>
  <c r="V26" i="29"/>
  <c r="Z26" i="29" s="1"/>
  <c r="R26" i="29"/>
  <c r="AK25" i="29"/>
  <c r="AJ25" i="29"/>
  <c r="AI25" i="29"/>
  <c r="AH25" i="29"/>
  <c r="AG25" i="29"/>
  <c r="AE25" i="29"/>
  <c r="AD25" i="29"/>
  <c r="AC25" i="29"/>
  <c r="Y25" i="29"/>
  <c r="X25" i="29"/>
  <c r="W25" i="29"/>
  <c r="U25" i="29"/>
  <c r="T25" i="29"/>
  <c r="S25" i="29"/>
  <c r="AT24" i="29"/>
  <c r="AS24" i="29"/>
  <c r="AM24" i="29"/>
  <c r="AW24" i="29" s="1"/>
  <c r="AL24" i="29"/>
  <c r="AE24" i="29"/>
  <c r="AB24" i="29"/>
  <c r="Z24" i="29"/>
  <c r="AF24" i="29" s="1"/>
  <c r="AO24" i="29" s="1"/>
  <c r="Y24" i="29"/>
  <c r="AQ24" i="29" s="1"/>
  <c r="V24" i="29"/>
  <c r="AA24" i="29" s="1"/>
  <c r="AR24" i="29" s="1"/>
  <c r="R24" i="29"/>
  <c r="AW23" i="29"/>
  <c r="AT23" i="29"/>
  <c r="AT25" i="29" s="1"/>
  <c r="AQ23" i="29"/>
  <c r="AM23" i="29"/>
  <c r="AL23" i="29"/>
  <c r="AL25" i="29" s="1"/>
  <c r="AE23" i="29"/>
  <c r="Y23" i="29"/>
  <c r="R23" i="29"/>
  <c r="AK22" i="29"/>
  <c r="AJ22" i="29"/>
  <c r="AI22" i="29"/>
  <c r="AH22" i="29"/>
  <c r="AG22" i="29"/>
  <c r="AE22" i="29"/>
  <c r="AD22" i="29"/>
  <c r="AC22" i="29"/>
  <c r="X22" i="29"/>
  <c r="W22" i="29"/>
  <c r="U22" i="29"/>
  <c r="T22" i="29"/>
  <c r="S22" i="29"/>
  <c r="AT21" i="29"/>
  <c r="AM21" i="29"/>
  <c r="AW21" i="29" s="1"/>
  <c r="AL21" i="29"/>
  <c r="AE21" i="29"/>
  <c r="Y21" i="29"/>
  <c r="Y22" i="29" s="1"/>
  <c r="R21" i="29"/>
  <c r="AQ20" i="29"/>
  <c r="AM20" i="29"/>
  <c r="AW20" i="29" s="1"/>
  <c r="AL20" i="29"/>
  <c r="AE20" i="29"/>
  <c r="AT20" i="29" s="1"/>
  <c r="AT22" i="29" s="1"/>
  <c r="Y20" i="29"/>
  <c r="R20" i="29"/>
  <c r="V20" i="29" s="1"/>
  <c r="AK19" i="29"/>
  <c r="AJ19" i="29"/>
  <c r="AI19" i="29"/>
  <c r="AH19" i="29"/>
  <c r="AG19" i="29"/>
  <c r="AE19" i="29"/>
  <c r="AD19" i="29"/>
  <c r="AC19" i="29"/>
  <c r="X19" i="29"/>
  <c r="W19" i="29"/>
  <c r="U19" i="29"/>
  <c r="T19" i="29"/>
  <c r="S19" i="29"/>
  <c r="AT18" i="29"/>
  <c r="AQ18" i="29"/>
  <c r="AM18" i="29"/>
  <c r="AW18" i="29" s="1"/>
  <c r="AL18" i="29"/>
  <c r="AE18" i="29"/>
  <c r="Y18" i="29"/>
  <c r="Y19" i="29" s="1"/>
  <c r="R18" i="29"/>
  <c r="V18" i="29" s="1"/>
  <c r="AW17" i="29"/>
  <c r="AW19" i="29" s="1"/>
  <c r="AQ17" i="29"/>
  <c r="AQ19" i="29" s="1"/>
  <c r="AM17" i="29"/>
  <c r="AL17" i="29"/>
  <c r="AE17" i="29"/>
  <c r="AT17" i="29" s="1"/>
  <c r="AT19" i="29" s="1"/>
  <c r="AA17" i="29"/>
  <c r="Y17" i="29"/>
  <c r="R17" i="29"/>
  <c r="V17" i="29" s="1"/>
  <c r="AK16" i="29"/>
  <c r="AJ16" i="29"/>
  <c r="AI16" i="29"/>
  <c r="AH16" i="29"/>
  <c r="AG16" i="29"/>
  <c r="AD16" i="29"/>
  <c r="AC16" i="29"/>
  <c r="X16" i="29"/>
  <c r="W16" i="29"/>
  <c r="U16" i="29"/>
  <c r="T16" i="29"/>
  <c r="S16" i="29"/>
  <c r="AW15" i="29"/>
  <c r="AM15" i="29"/>
  <c r="AL15" i="29"/>
  <c r="AE15" i="29"/>
  <c r="AT15" i="29" s="1"/>
  <c r="Y15" i="29"/>
  <c r="AQ15" i="29" s="1"/>
  <c r="R15" i="29"/>
  <c r="AQ14" i="29"/>
  <c r="AM14" i="29"/>
  <c r="AM16" i="29" s="1"/>
  <c r="AL14" i="29"/>
  <c r="AE14" i="29"/>
  <c r="AT14" i="29" s="1"/>
  <c r="Y14" i="29"/>
  <c r="V14" i="29"/>
  <c r="Z14" i="29" s="1"/>
  <c r="R14" i="29"/>
  <c r="AL13" i="29"/>
  <c r="AK13" i="29"/>
  <c r="AJ13" i="29"/>
  <c r="AI13" i="29"/>
  <c r="AH13" i="29"/>
  <c r="AG13" i="29"/>
  <c r="AE13" i="29"/>
  <c r="AD13" i="29"/>
  <c r="AC13" i="29"/>
  <c r="X13" i="29"/>
  <c r="W13" i="29"/>
  <c r="U13" i="29"/>
  <c r="T13" i="29"/>
  <c r="S13" i="29"/>
  <c r="AQ12" i="29"/>
  <c r="AQ196" i="29" s="1"/>
  <c r="AM12" i="29"/>
  <c r="AL12" i="29"/>
  <c r="AE12" i="29"/>
  <c r="AE196" i="29" s="1"/>
  <c r="Y12" i="29"/>
  <c r="Y196" i="29" s="1"/>
  <c r="R12" i="29"/>
  <c r="R196" i="29" s="1"/>
  <c r="AA18" i="29" l="1"/>
  <c r="AR18" i="29" s="1"/>
  <c r="AB18" i="29"/>
  <c r="AS18" i="29" s="1"/>
  <c r="AP20" i="29"/>
  <c r="AB20" i="29"/>
  <c r="AA138" i="29"/>
  <c r="AR138" i="29" s="1"/>
  <c r="AP138" i="29"/>
  <c r="AB44" i="29"/>
  <c r="AS44" i="29" s="1"/>
  <c r="AP44" i="29"/>
  <c r="Z44" i="29"/>
  <c r="AT61" i="29"/>
  <c r="AB52" i="29"/>
  <c r="AS52" i="29" s="1"/>
  <c r="Z52" i="29"/>
  <c r="AP52" i="29"/>
  <c r="AQ193" i="29"/>
  <c r="AT46" i="29"/>
  <c r="AQ61" i="29"/>
  <c r="AV82" i="29"/>
  <c r="V182" i="29"/>
  <c r="AP36" i="29"/>
  <c r="R118" i="29"/>
  <c r="AP143" i="29"/>
  <c r="AB167" i="29"/>
  <c r="AS167" i="29" s="1"/>
  <c r="AA167" i="29"/>
  <c r="AF167" i="29" s="1"/>
  <c r="Z167" i="29"/>
  <c r="R102" i="30"/>
  <c r="AB66" i="30"/>
  <c r="AS66" i="30" s="1"/>
  <c r="AA66" i="30"/>
  <c r="AR66" i="30" s="1"/>
  <c r="Z66" i="30"/>
  <c r="AF66" i="30" s="1"/>
  <c r="AO66" i="30" s="1"/>
  <c r="AP66" i="30"/>
  <c r="AE78" i="30"/>
  <c r="AT73" i="30"/>
  <c r="AL20" i="31"/>
  <c r="AV18" i="31"/>
  <c r="AV20" i="31" s="1"/>
  <c r="AN18" i="31"/>
  <c r="AU18" i="31" s="1"/>
  <c r="AU20" i="31" s="1"/>
  <c r="Y40" i="31"/>
  <c r="AA53" i="31"/>
  <c r="AR53" i="31" s="1"/>
  <c r="AB53" i="31"/>
  <c r="AS53" i="31" s="1"/>
  <c r="AT27" i="32"/>
  <c r="AW89" i="32"/>
  <c r="AV118" i="32"/>
  <c r="Y16" i="29"/>
  <c r="AP26" i="29"/>
  <c r="Y42" i="29"/>
  <c r="AT31" i="29"/>
  <c r="AE53" i="29"/>
  <c r="AV88" i="29"/>
  <c r="Y118" i="29"/>
  <c r="AM118" i="29"/>
  <c r="AQ124" i="29"/>
  <c r="Z121" i="29"/>
  <c r="Y169" i="29"/>
  <c r="AQ167" i="29"/>
  <c r="AQ169" i="29" s="1"/>
  <c r="AN173" i="29"/>
  <c r="AU173" i="29" s="1"/>
  <c r="Z44" i="30"/>
  <c r="AB44" i="30"/>
  <c r="AS44" i="30" s="1"/>
  <c r="AB52" i="31"/>
  <c r="AS52" i="31" s="1"/>
  <c r="AA52" i="31"/>
  <c r="AR52" i="31" s="1"/>
  <c r="Z52" i="31"/>
  <c r="Y54" i="31"/>
  <c r="AQ53" i="31"/>
  <c r="V12" i="29"/>
  <c r="Z12" i="29" s="1"/>
  <c r="AT12" i="29"/>
  <c r="AQ21" i="29"/>
  <c r="AW25" i="29"/>
  <c r="AE31" i="29"/>
  <c r="AQ32" i="29"/>
  <c r="AE34" i="29"/>
  <c r="AM34" i="29"/>
  <c r="AQ35" i="29"/>
  <c r="AQ38" i="29" s="1"/>
  <c r="Z36" i="29"/>
  <c r="AE46" i="29"/>
  <c r="AT47" i="29"/>
  <c r="AT50" i="29" s="1"/>
  <c r="Y50" i="29"/>
  <c r="AB61" i="29"/>
  <c r="AP58" i="29"/>
  <c r="AP60" i="29"/>
  <c r="AL94" i="29"/>
  <c r="AM94" i="29"/>
  <c r="AN96" i="29"/>
  <c r="AU96" i="29" s="1"/>
  <c r="AN98" i="29"/>
  <c r="AU98" i="29" s="1"/>
  <c r="V101" i="29"/>
  <c r="V107" i="29"/>
  <c r="AB107" i="29" s="1"/>
  <c r="AS107" i="29" s="1"/>
  <c r="AS112" i="29" s="1"/>
  <c r="AV107" i="29"/>
  <c r="Z114" i="29"/>
  <c r="AT119" i="29"/>
  <c r="AT124" i="29" s="1"/>
  <c r="AQ125" i="29"/>
  <c r="Y132" i="29"/>
  <c r="AN149" i="29"/>
  <c r="AU149" i="29" s="1"/>
  <c r="AE108" i="30"/>
  <c r="AB45" i="30"/>
  <c r="AS45" i="30" s="1"/>
  <c r="Z45" i="30"/>
  <c r="R63" i="30"/>
  <c r="V60" i="30"/>
  <c r="AB60" i="30" s="1"/>
  <c r="AN80" i="30"/>
  <c r="AU80" i="30" s="1"/>
  <c r="AV80" i="30"/>
  <c r="AA95" i="30"/>
  <c r="AR95" i="30" s="1"/>
  <c r="AP95" i="30"/>
  <c r="AW13" i="31"/>
  <c r="AW81" i="31" s="1"/>
  <c r="AN13" i="31"/>
  <c r="AQ54" i="31"/>
  <c r="R13" i="29"/>
  <c r="Y13" i="29"/>
  <c r="AE16" i="29"/>
  <c r="AT34" i="29"/>
  <c r="AT38" i="29"/>
  <c r="AM42" i="29"/>
  <c r="AQ46" i="29"/>
  <c r="AM53" i="29"/>
  <c r="AM57" i="29"/>
  <c r="Z55" i="29"/>
  <c r="Z59" i="29"/>
  <c r="AP59" i="29"/>
  <c r="Y64" i="29"/>
  <c r="AV67" i="29"/>
  <c r="AV68" i="29" s="1"/>
  <c r="V72" i="29"/>
  <c r="AP72" i="29" s="1"/>
  <c r="AW94" i="29"/>
  <c r="AL100" i="29"/>
  <c r="Y106" i="29"/>
  <c r="AA114" i="29"/>
  <c r="AR114" i="29" s="1"/>
  <c r="AL140" i="29"/>
  <c r="AN136" i="29"/>
  <c r="AU136" i="29" s="1"/>
  <c r="AN142" i="29"/>
  <c r="AU142" i="29" s="1"/>
  <c r="AT152" i="29"/>
  <c r="AN157" i="29"/>
  <c r="AB165" i="29"/>
  <c r="AS165" i="29" s="1"/>
  <c r="AP165" i="29"/>
  <c r="AQ175" i="29"/>
  <c r="AB177" i="29"/>
  <c r="AS177" i="29" s="1"/>
  <c r="AA177" i="29"/>
  <c r="AR177" i="29" s="1"/>
  <c r="R27" i="30"/>
  <c r="AV52" i="30"/>
  <c r="AN65" i="30"/>
  <c r="AU65" i="30" s="1"/>
  <c r="AV65" i="30"/>
  <c r="AB74" i="30"/>
  <c r="AS74" i="30" s="1"/>
  <c r="AA74" i="30"/>
  <c r="AR74" i="30" s="1"/>
  <c r="AM82" i="30"/>
  <c r="AW79" i="30"/>
  <c r="AW82" i="30" s="1"/>
  <c r="AE89" i="30"/>
  <c r="AT83" i="30"/>
  <c r="AV14" i="31"/>
  <c r="AQ49" i="31"/>
  <c r="AT51" i="31"/>
  <c r="AT54" i="31" s="1"/>
  <c r="AE54" i="31"/>
  <c r="AW22" i="29"/>
  <c r="AQ42" i="29"/>
  <c r="AT42" i="29"/>
  <c r="V83" i="29"/>
  <c r="AB83" i="29" s="1"/>
  <c r="AS83" i="29" s="1"/>
  <c r="AM190" i="29"/>
  <c r="AQ51" i="29"/>
  <c r="AQ53" i="29" s="1"/>
  <c r="V57" i="29"/>
  <c r="AM64" i="29"/>
  <c r="AU71" i="29"/>
  <c r="AT88" i="29"/>
  <c r="AQ89" i="29"/>
  <c r="AQ94" i="29" s="1"/>
  <c r="Y190" i="29"/>
  <c r="AQ161" i="29"/>
  <c r="AM169" i="29"/>
  <c r="AW167" i="29"/>
  <c r="AN181" i="29"/>
  <c r="AU181" i="29" s="1"/>
  <c r="AV181" i="29"/>
  <c r="AG186" i="29"/>
  <c r="AQ25" i="29"/>
  <c r="AT57" i="29"/>
  <c r="AQ13" i="29"/>
  <c r="AQ26" i="29"/>
  <c r="AQ28" i="29" s="1"/>
  <c r="AW34" i="29"/>
  <c r="Z62" i="29"/>
  <c r="V148" i="29"/>
  <c r="AP169" i="29"/>
  <c r="AL35" i="30"/>
  <c r="AN30" i="30"/>
  <c r="AV40" i="30"/>
  <c r="AV42" i="30" s="1"/>
  <c r="AN40" i="30"/>
  <c r="AU40" i="30" s="1"/>
  <c r="AB46" i="30"/>
  <c r="V19" i="29"/>
  <c r="AP54" i="29"/>
  <c r="AS61" i="29"/>
  <c r="AA59" i="29"/>
  <c r="AR59" i="29" s="1"/>
  <c r="Y76" i="29"/>
  <c r="AM82" i="29"/>
  <c r="R94" i="29"/>
  <c r="R100" i="29"/>
  <c r="M186" i="29"/>
  <c r="AW14" i="30"/>
  <c r="AW13" i="30"/>
  <c r="AN13" i="30"/>
  <c r="AN14" i="30" s="1"/>
  <c r="AW18" i="30"/>
  <c r="AN18" i="30"/>
  <c r="AU18" i="30" s="1"/>
  <c r="AW21" i="30"/>
  <c r="AN21" i="30"/>
  <c r="AU21" i="30" s="1"/>
  <c r="AV37" i="30"/>
  <c r="AN37" i="30"/>
  <c r="AU37" i="30" s="1"/>
  <c r="AS69" i="30"/>
  <c r="AB76" i="30"/>
  <c r="AS76" i="30" s="1"/>
  <c r="AS78" i="30" s="1"/>
  <c r="AA76" i="30"/>
  <c r="AR76" i="30" s="1"/>
  <c r="AM25" i="29"/>
  <c r="R28" i="29"/>
  <c r="AM28" i="29"/>
  <c r="R31" i="29"/>
  <c r="AM38" i="29"/>
  <c r="AQ54" i="29"/>
  <c r="AQ57" i="29" s="1"/>
  <c r="AN65" i="29"/>
  <c r="AU65" i="29" s="1"/>
  <c r="AN66" i="29"/>
  <c r="AU66" i="29" s="1"/>
  <c r="AT69" i="29"/>
  <c r="AT71" i="29" s="1"/>
  <c r="AL88" i="29"/>
  <c r="V89" i="29"/>
  <c r="AV89" i="29"/>
  <c r="AV94" i="29" s="1"/>
  <c r="V95" i="29"/>
  <c r="AB95" i="29" s="1"/>
  <c r="AS95" i="29" s="1"/>
  <c r="AS100" i="29" s="1"/>
  <c r="AN95" i="29"/>
  <c r="AL106" i="29"/>
  <c r="AM106" i="29"/>
  <c r="AT112" i="29"/>
  <c r="AQ113" i="29"/>
  <c r="AM130" i="29"/>
  <c r="AE132" i="29"/>
  <c r="AT132" i="29"/>
  <c r="AV151" i="29"/>
  <c r="AT151" i="29"/>
  <c r="AQ160" i="29"/>
  <c r="Y166" i="29"/>
  <c r="AB163" i="29"/>
  <c r="AS163" i="29" s="1"/>
  <c r="AP163" i="29"/>
  <c r="Z163" i="29"/>
  <c r="AF163" i="29" s="1"/>
  <c r="AO163" i="29" s="1"/>
  <c r="Z165" i="29"/>
  <c r="AP167" i="29"/>
  <c r="O184" i="29"/>
  <c r="J15" i="45"/>
  <c r="AQ35" i="31"/>
  <c r="Y49" i="31"/>
  <c r="AU128" i="32"/>
  <c r="Z236" i="32"/>
  <c r="AA236" i="32"/>
  <c r="AR236" i="32" s="1"/>
  <c r="AN155" i="29"/>
  <c r="AU155" i="29" s="1"/>
  <c r="AE166" i="29"/>
  <c r="AE190" i="29"/>
  <c r="AA181" i="29"/>
  <c r="AR181" i="29" s="1"/>
  <c r="U186" i="29"/>
  <c r="AL107" i="30"/>
  <c r="T97" i="30"/>
  <c r="M16" i="45" s="1"/>
  <c r="AG97" i="30"/>
  <c r="Z16" i="45" s="1"/>
  <c r="AW15" i="30"/>
  <c r="AW110" i="30" s="1"/>
  <c r="Y108" i="30"/>
  <c r="Y27" i="30"/>
  <c r="AN24" i="30"/>
  <c r="AU24" i="30" s="1"/>
  <c r="Y42" i="30"/>
  <c r="AQ36" i="30"/>
  <c r="AQ42" i="30" s="1"/>
  <c r="Y52" i="30"/>
  <c r="AQ47" i="30"/>
  <c r="AL59" i="30"/>
  <c r="AV54" i="30"/>
  <c r="AN55" i="30"/>
  <c r="AU55" i="30" s="1"/>
  <c r="AV58" i="30"/>
  <c r="AP64" i="30"/>
  <c r="AA68" i="30"/>
  <c r="AR68" i="30" s="1"/>
  <c r="AV70" i="30"/>
  <c r="AV72" i="30" s="1"/>
  <c r="AA73" i="30"/>
  <c r="AW73" i="30"/>
  <c r="AA75" i="30"/>
  <c r="AR75" i="30" s="1"/>
  <c r="AA77" i="30"/>
  <c r="AR77" i="30" s="1"/>
  <c r="AN79" i="30"/>
  <c r="AN82" i="30" s="1"/>
  <c r="AA83" i="30"/>
  <c r="AR83" i="30" s="1"/>
  <c r="AN84" i="30"/>
  <c r="AU84" i="30" s="1"/>
  <c r="AN86" i="30"/>
  <c r="AU86" i="30" s="1"/>
  <c r="AP87" i="30"/>
  <c r="AA88" i="30"/>
  <c r="AR88" i="30" s="1"/>
  <c r="AB89" i="30"/>
  <c r="AN92" i="30"/>
  <c r="AU92" i="30" s="1"/>
  <c r="O98" i="30"/>
  <c r="T71" i="31"/>
  <c r="M17" i="45" s="1"/>
  <c r="Y76" i="31"/>
  <c r="Z31" i="31"/>
  <c r="AE78" i="31"/>
  <c r="AT42" i="31"/>
  <c r="AT45" i="31" s="1"/>
  <c r="AM49" i="31"/>
  <c r="AL54" i="31"/>
  <c r="W299" i="32"/>
  <c r="P18" i="45" s="1"/>
  <c r="AE17" i="32"/>
  <c r="R309" i="32"/>
  <c r="Y17" i="32"/>
  <c r="AM22" i="32"/>
  <c r="AE34" i="32"/>
  <c r="AT35" i="32"/>
  <c r="AT37" i="32" s="1"/>
  <c r="AE41" i="32"/>
  <c r="Y41" i="32"/>
  <c r="AE50" i="32"/>
  <c r="R70" i="32"/>
  <c r="AW70" i="32"/>
  <c r="AN73" i="32"/>
  <c r="AU73" i="32" s="1"/>
  <c r="AS83" i="32"/>
  <c r="AT77" i="32"/>
  <c r="AT83" i="32" s="1"/>
  <c r="AA84" i="32"/>
  <c r="AN85" i="32"/>
  <c r="AU85" i="32" s="1"/>
  <c r="AP86" i="32"/>
  <c r="AA87" i="32"/>
  <c r="AR87" i="32" s="1"/>
  <c r="AN88" i="32"/>
  <c r="AU88" i="32" s="1"/>
  <c r="AL95" i="32"/>
  <c r="AM105" i="32"/>
  <c r="AL305" i="32"/>
  <c r="AN100" i="32"/>
  <c r="AU100" i="32" s="1"/>
  <c r="AN103" i="32"/>
  <c r="AU103" i="32" s="1"/>
  <c r="AW106" i="32"/>
  <c r="AM118" i="32"/>
  <c r="AL306" i="32"/>
  <c r="AL122" i="32"/>
  <c r="AL142" i="32"/>
  <c r="AL148" i="32"/>
  <c r="AV145" i="32"/>
  <c r="AV148" i="32" s="1"/>
  <c r="AS170" i="32"/>
  <c r="AS176" i="32" s="1"/>
  <c r="AB176" i="32"/>
  <c r="AV176" i="32"/>
  <c r="AE182" i="32"/>
  <c r="AQ186" i="32"/>
  <c r="AB185" i="32"/>
  <c r="AS185" i="32" s="1"/>
  <c r="AP185" i="32"/>
  <c r="Y186" i="32"/>
  <c r="Y197" i="32"/>
  <c r="R212" i="32"/>
  <c r="AW223" i="32"/>
  <c r="AM225" i="32"/>
  <c r="AE232" i="32"/>
  <c r="V233" i="32"/>
  <c r="R239" i="32"/>
  <c r="Z246" i="32"/>
  <c r="AA246" i="32"/>
  <c r="AR246" i="32" s="1"/>
  <c r="V250" i="32"/>
  <c r="R252" i="32"/>
  <c r="Z256" i="32"/>
  <c r="AA256" i="32"/>
  <c r="AR256" i="32" s="1"/>
  <c r="AN260" i="32"/>
  <c r="AU260" i="32" s="1"/>
  <c r="AV293" i="32"/>
  <c r="AN293" i="32"/>
  <c r="AU293" i="32" s="1"/>
  <c r="O300" i="32"/>
  <c r="I18" i="45"/>
  <c r="AQ61" i="31"/>
  <c r="Y70" i="31"/>
  <c r="AQ309" i="32"/>
  <c r="AT22" i="32"/>
  <c r="AW27" i="32"/>
  <c r="AW76" i="32"/>
  <c r="AV135" i="32"/>
  <c r="AM148" i="32"/>
  <c r="AB179" i="32"/>
  <c r="AS179" i="32" s="1"/>
  <c r="Z179" i="32"/>
  <c r="AT186" i="32"/>
  <c r="AV208" i="32"/>
  <c r="AN208" i="32"/>
  <c r="AU208" i="32" s="1"/>
  <c r="AT232" i="32"/>
  <c r="AV231" i="32"/>
  <c r="AN231" i="32"/>
  <c r="AU231" i="32" s="1"/>
  <c r="AP234" i="32"/>
  <c r="AA286" i="32"/>
  <c r="AR286" i="32" s="1"/>
  <c r="AP286" i="32"/>
  <c r="R29" i="30"/>
  <c r="AT46" i="30"/>
  <c r="AN48" i="30"/>
  <c r="AU48" i="30" s="1"/>
  <c r="AE52" i="30"/>
  <c r="R59" i="30"/>
  <c r="AA64" i="30"/>
  <c r="AL78" i="30"/>
  <c r="AP84" i="30"/>
  <c r="AP86" i="30"/>
  <c r="P100" i="30"/>
  <c r="X100" i="30"/>
  <c r="R22" i="31"/>
  <c r="AE76" i="31"/>
  <c r="AE29" i="31"/>
  <c r="AT30" i="31"/>
  <c r="AT35" i="31" s="1"/>
  <c r="AM37" i="31"/>
  <c r="AM40" i="31"/>
  <c r="R49" i="31"/>
  <c r="AT46" i="31"/>
  <c r="AT49" i="31" s="1"/>
  <c r="AM54" i="31"/>
  <c r="AE61" i="31"/>
  <c r="AN59" i="31"/>
  <c r="AU59" i="31" s="1"/>
  <c r="Y64" i="31"/>
  <c r="AP68" i="31"/>
  <c r="P74" i="31"/>
  <c r="X74" i="31"/>
  <c r="AJ74" i="31"/>
  <c r="AW22" i="32"/>
  <c r="Y31" i="32"/>
  <c r="Y37" i="32"/>
  <c r="AM50" i="32"/>
  <c r="AE70" i="32"/>
  <c r="Y76" i="32"/>
  <c r="AP85" i="32"/>
  <c r="AA86" i="32"/>
  <c r="AR86" i="32" s="1"/>
  <c r="AP88" i="32"/>
  <c r="AN90" i="32"/>
  <c r="AN93" i="32"/>
  <c r="AU93" i="32" s="1"/>
  <c r="AW105" i="32"/>
  <c r="AN97" i="32"/>
  <c r="AN101" i="32"/>
  <c r="AU101" i="32" s="1"/>
  <c r="AN104" i="32"/>
  <c r="AU104" i="32" s="1"/>
  <c r="AN113" i="32"/>
  <c r="AN118" i="32" s="1"/>
  <c r="AN119" i="32"/>
  <c r="AU119" i="32" s="1"/>
  <c r="AN125" i="32"/>
  <c r="AU125" i="32" s="1"/>
  <c r="AN131" i="32"/>
  <c r="AU131" i="32" s="1"/>
  <c r="V136" i="32"/>
  <c r="AB136" i="32" s="1"/>
  <c r="AV136" i="32"/>
  <c r="AV142" i="32" s="1"/>
  <c r="R148" i="32"/>
  <c r="R155" i="32"/>
  <c r="AB162" i="32"/>
  <c r="Z185" i="32"/>
  <c r="AQ199" i="32"/>
  <c r="AQ203" i="32" s="1"/>
  <c r="AN210" i="32"/>
  <c r="AU210" i="32" s="1"/>
  <c r="AP213" i="32"/>
  <c r="AB213" i="32"/>
  <c r="AS213" i="32" s="1"/>
  <c r="AV220" i="32"/>
  <c r="AV221" i="32" s="1"/>
  <c r="AN220" i="32"/>
  <c r="AP224" i="32"/>
  <c r="AN226" i="32"/>
  <c r="AU226" i="32" s="1"/>
  <c r="AT240" i="32"/>
  <c r="AE242" i="32"/>
  <c r="AP244" i="32"/>
  <c r="AM298" i="32"/>
  <c r="AW297" i="32"/>
  <c r="AW298" i="32" s="1"/>
  <c r="AT160" i="29"/>
  <c r="AT166" i="29" s="1"/>
  <c r="AT175" i="29"/>
  <c r="AK186" i="29"/>
  <c r="AE101" i="30"/>
  <c r="R107" i="30"/>
  <c r="X97" i="30"/>
  <c r="Q16" i="45" s="1"/>
  <c r="AJ97" i="30"/>
  <c r="AC16" i="45" s="1"/>
  <c r="AE102" i="30"/>
  <c r="AL42" i="30"/>
  <c r="AL46" i="30"/>
  <c r="AN44" i="30"/>
  <c r="AU44" i="30" s="1"/>
  <c r="AU46" i="30" s="1"/>
  <c r="V53" i="30"/>
  <c r="AB53" i="30" s="1"/>
  <c r="AW63" i="30"/>
  <c r="AE69" i="30"/>
  <c r="AP65" i="30"/>
  <c r="AN67" i="30"/>
  <c r="AU67" i="30" s="1"/>
  <c r="AM89" i="30"/>
  <c r="AN85" i="30"/>
  <c r="AU85" i="30" s="1"/>
  <c r="AN94" i="30"/>
  <c r="AU94" i="30" s="1"/>
  <c r="AC100" i="30"/>
  <c r="AK100" i="30"/>
  <c r="AM17" i="31"/>
  <c r="Y82" i="31"/>
  <c r="AQ28" i="31"/>
  <c r="AW35" i="31"/>
  <c r="AQ36" i="31"/>
  <c r="AT37" i="31"/>
  <c r="AW49" i="31"/>
  <c r="AN60" i="31"/>
  <c r="AU60" i="31" s="1"/>
  <c r="AA68" i="31"/>
  <c r="AR68" i="31" s="1"/>
  <c r="K74" i="31"/>
  <c r="AK74" i="31"/>
  <c r="AC299" i="32"/>
  <c r="V18" i="45" s="1"/>
  <c r="AK299" i="32"/>
  <c r="AD18" i="45" s="1"/>
  <c r="AQ22" i="32"/>
  <c r="AE27" i="32"/>
  <c r="AV31" i="32"/>
  <c r="AT34" i="32"/>
  <c r="AT41" i="32"/>
  <c r="AT50" i="32"/>
  <c r="AM304" i="32"/>
  <c r="AQ310" i="32"/>
  <c r="Y50" i="32"/>
  <c r="AM56" i="32"/>
  <c r="Y56" i="32"/>
  <c r="AM63" i="32"/>
  <c r="AV70" i="32"/>
  <c r="AN74" i="32"/>
  <c r="AU74" i="32" s="1"/>
  <c r="AM89" i="32"/>
  <c r="Z85" i="32"/>
  <c r="Z88" i="32"/>
  <c r="AF88" i="32" s="1"/>
  <c r="AO88" i="32" s="1"/>
  <c r="AQ95" i="32"/>
  <c r="AW90" i="32"/>
  <c r="AW95" i="32" s="1"/>
  <c r="AW97" i="32"/>
  <c r="AW305" i="32" s="1"/>
  <c r="AN98" i="32"/>
  <c r="AU98" i="32" s="1"/>
  <c r="AM308" i="32"/>
  <c r="AW111" i="32"/>
  <c r="AN109" i="32"/>
  <c r="AU109" i="32" s="1"/>
  <c r="R306" i="32"/>
  <c r="AV113" i="32"/>
  <c r="AN114" i="32"/>
  <c r="AU114" i="32" s="1"/>
  <c r="AV119" i="32"/>
  <c r="AV122" i="32" s="1"/>
  <c r="AN120" i="32"/>
  <c r="AU120" i="32" s="1"/>
  <c r="AN126" i="32"/>
  <c r="AU126" i="32" s="1"/>
  <c r="Y142" i="32"/>
  <c r="AQ136" i="32"/>
  <c r="AS145" i="32"/>
  <c r="AS148" i="32" s="1"/>
  <c r="AB148" i="32"/>
  <c r="AS155" i="32"/>
  <c r="AQ177" i="32"/>
  <c r="AQ182" i="32" s="1"/>
  <c r="AT182" i="32"/>
  <c r="AB181" i="32"/>
  <c r="AS181" i="32" s="1"/>
  <c r="AA181" i="32"/>
  <c r="AR181" i="32" s="1"/>
  <c r="AM186" i="32"/>
  <c r="AE186" i="32"/>
  <c r="AB187" i="32"/>
  <c r="AP187" i="32"/>
  <c r="AT187" i="32"/>
  <c r="AT193" i="32" s="1"/>
  <c r="AE197" i="32"/>
  <c r="AT203" i="32"/>
  <c r="AB217" i="32"/>
  <c r="AS217" i="32" s="1"/>
  <c r="AM219" i="32"/>
  <c r="AL239" i="32"/>
  <c r="AV233" i="32"/>
  <c r="AN258" i="32"/>
  <c r="AU258" i="32" s="1"/>
  <c r="AV258" i="32"/>
  <c r="AW260" i="32"/>
  <c r="AW262" i="32" s="1"/>
  <c r="AT296" i="32"/>
  <c r="V297" i="32"/>
  <c r="R298" i="32"/>
  <c r="AD186" i="29"/>
  <c r="AL101" i="30"/>
  <c r="Y107" i="30"/>
  <c r="AK97" i="30"/>
  <c r="AD16" i="45" s="1"/>
  <c r="AN15" i="30"/>
  <c r="AN110" i="30" s="1"/>
  <c r="AL102" i="30"/>
  <c r="AL27" i="30"/>
  <c r="AE29" i="30"/>
  <c r="R35" i="30"/>
  <c r="R42" i="30"/>
  <c r="R46" i="30"/>
  <c r="R52" i="30"/>
  <c r="AL52" i="30"/>
  <c r="Z57" i="30"/>
  <c r="AN61" i="30"/>
  <c r="AU61" i="30" s="1"/>
  <c r="AN73" i="30"/>
  <c r="AN75" i="30"/>
  <c r="AU75" i="30" s="1"/>
  <c r="AN77" i="30"/>
  <c r="AU77" i="30" s="1"/>
  <c r="AQ82" i="30"/>
  <c r="AS89" i="30"/>
  <c r="AP83" i="30"/>
  <c r="AA84" i="30"/>
  <c r="AR84" i="30" s="1"/>
  <c r="AA86" i="30"/>
  <c r="AR86" i="30" s="1"/>
  <c r="AN87" i="30"/>
  <c r="AU87" i="30" s="1"/>
  <c r="AP88" i="30"/>
  <c r="L100" i="30"/>
  <c r="AN15" i="31"/>
  <c r="AM29" i="31"/>
  <c r="AT40" i="31"/>
  <c r="R54" i="31"/>
  <c r="AB68" i="31"/>
  <c r="AS68" i="31" s="1"/>
  <c r="AT68" i="31"/>
  <c r="AT82" i="31" s="1"/>
  <c r="S74" i="31"/>
  <c r="AE22" i="32"/>
  <c r="Y27" i="32"/>
  <c r="AM31" i="32"/>
  <c r="AW32" i="32"/>
  <c r="AW34" i="32" s="1"/>
  <c r="AW38" i="32"/>
  <c r="AW41" i="32" s="1"/>
  <c r="AW44" i="32"/>
  <c r="AW50" i="32" s="1"/>
  <c r="AT51" i="32"/>
  <c r="AT56" i="32" s="1"/>
  <c r="AT57" i="32"/>
  <c r="AT63" i="32" s="1"/>
  <c r="Y63" i="32"/>
  <c r="AM70" i="32"/>
  <c r="AN75" i="32"/>
  <c r="AU75" i="32" s="1"/>
  <c r="AM83" i="32"/>
  <c r="AQ89" i="32"/>
  <c r="AP84" i="32"/>
  <c r="AP89" i="32" s="1"/>
  <c r="AA85" i="32"/>
  <c r="AR85" i="32" s="1"/>
  <c r="AN86" i="32"/>
  <c r="AU86" i="32" s="1"/>
  <c r="AP87" i="32"/>
  <c r="AA88" i="32"/>
  <c r="AR88" i="32" s="1"/>
  <c r="Y89" i="32"/>
  <c r="AA90" i="32"/>
  <c r="AN91" i="32"/>
  <c r="AU91" i="32" s="1"/>
  <c r="AA93" i="32"/>
  <c r="AR93" i="32" s="1"/>
  <c r="AN94" i="32"/>
  <c r="AU94" i="32" s="1"/>
  <c r="AE105" i="32"/>
  <c r="AN99" i="32"/>
  <c r="AL128" i="32"/>
  <c r="AL135" i="32"/>
  <c r="AL162" i="32"/>
  <c r="AV156" i="32"/>
  <c r="AV162" i="32" s="1"/>
  <c r="AB184" i="32"/>
  <c r="AS184" i="32" s="1"/>
  <c r="Z184" i="32"/>
  <c r="Y193" i="32"/>
  <c r="Z190" i="32"/>
  <c r="AE203" i="32"/>
  <c r="AQ212" i="32"/>
  <c r="AV209" i="32"/>
  <c r="R232" i="32"/>
  <c r="AN243" i="32"/>
  <c r="AL249" i="32"/>
  <c r="AW263" i="32"/>
  <c r="AW268" i="32" s="1"/>
  <c r="AN269" i="32"/>
  <c r="AE107" i="30"/>
  <c r="R108" i="30"/>
  <c r="W97" i="30"/>
  <c r="AM69" i="30"/>
  <c r="AP67" i="30"/>
  <c r="AF68" i="30"/>
  <c r="AO68" i="30" s="1"/>
  <c r="AP85" i="30"/>
  <c r="I98" i="30"/>
  <c r="D16" i="45"/>
  <c r="T100" i="30"/>
  <c r="AG100" i="30"/>
  <c r="AW20" i="31"/>
  <c r="Y37" i="31"/>
  <c r="AW40" i="31"/>
  <c r="Y78" i="31"/>
  <c r="Y45" i="31"/>
  <c r="AL49" i="31"/>
  <c r="AQ70" i="31"/>
  <c r="I72" i="31"/>
  <c r="C17" i="45"/>
  <c r="M74" i="31"/>
  <c r="T74" i="31"/>
  <c r="U299" i="32"/>
  <c r="N18" i="45" s="1"/>
  <c r="AG299" i="32"/>
  <c r="Z18" i="45" s="1"/>
  <c r="Y22" i="32"/>
  <c r="AM27" i="32"/>
  <c r="AT31" i="32"/>
  <c r="Y34" i="32"/>
  <c r="AQ50" i="32"/>
  <c r="AW56" i="32"/>
  <c r="R63" i="32"/>
  <c r="AW63" i="32"/>
  <c r="AT70" i="32"/>
  <c r="Y70" i="32"/>
  <c r="AM76" i="32"/>
  <c r="AF84" i="32"/>
  <c r="AO84" i="32" s="1"/>
  <c r="AT84" i="32"/>
  <c r="AT89" i="32" s="1"/>
  <c r="AF87" i="32"/>
  <c r="AO87" i="32" s="1"/>
  <c r="AB89" i="32"/>
  <c r="AE95" i="32"/>
  <c r="Y95" i="32"/>
  <c r="AL105" i="32"/>
  <c r="AV308" i="32"/>
  <c r="AV311" i="32"/>
  <c r="AL111" i="32"/>
  <c r="AL118" i="32"/>
  <c r="AM128" i="32"/>
  <c r="AQ170" i="32"/>
  <c r="AQ176" i="32" s="1"/>
  <c r="V212" i="32"/>
  <c r="AB210" i="32"/>
  <c r="AS210" i="32" s="1"/>
  <c r="AA210" i="32"/>
  <c r="AR210" i="32" s="1"/>
  <c r="AV223" i="32"/>
  <c r="AV225" i="32" s="1"/>
  <c r="AN223" i="32"/>
  <c r="AU223" i="32" s="1"/>
  <c r="Z227" i="32"/>
  <c r="AA227" i="32"/>
  <c r="AR227" i="32" s="1"/>
  <c r="R242" i="32"/>
  <c r="AN271" i="32"/>
  <c r="AU271" i="32" s="1"/>
  <c r="AV271" i="32"/>
  <c r="AV285" i="32"/>
  <c r="AN285" i="32"/>
  <c r="AU285" i="32" s="1"/>
  <c r="AJ302" i="32"/>
  <c r="AL169" i="32"/>
  <c r="Y242" i="32"/>
  <c r="AT268" i="32"/>
  <c r="AN272" i="32"/>
  <c r="AU272" i="32" s="1"/>
  <c r="AN294" i="32"/>
  <c r="AU294" i="32" s="1"/>
  <c r="AN297" i="32"/>
  <c r="AW142" i="32"/>
  <c r="Y148" i="32"/>
  <c r="AT155" i="32"/>
  <c r="Y162" i="32"/>
  <c r="R169" i="32"/>
  <c r="AV163" i="32"/>
  <c r="AV169" i="32" s="1"/>
  <c r="AL176" i="32"/>
  <c r="AQ239" i="32"/>
  <c r="AT242" i="32"/>
  <c r="AL298" i="32"/>
  <c r="AG302" i="32"/>
  <c r="AL301" i="32" s="1"/>
  <c r="AM142" i="32"/>
  <c r="AL155" i="32"/>
  <c r="V163" i="32"/>
  <c r="AB163" i="32" s="1"/>
  <c r="AS163" i="32" s="1"/>
  <c r="AS169" i="32" s="1"/>
  <c r="R176" i="32"/>
  <c r="AW176" i="32"/>
  <c r="R186" i="32"/>
  <c r="AQ187" i="32"/>
  <c r="AQ193" i="32" s="1"/>
  <c r="AP191" i="32"/>
  <c r="AP199" i="32"/>
  <c r="AE212" i="32"/>
  <c r="AQ249" i="32"/>
  <c r="AI302" i="32"/>
  <c r="U74" i="31"/>
  <c r="AG74" i="31"/>
  <c r="L74" i="31"/>
  <c r="W302" i="32"/>
  <c r="K302" i="32"/>
  <c r="AC186" i="29"/>
  <c r="AE185" i="29" s="1"/>
  <c r="P302" i="32"/>
  <c r="N302" i="32"/>
  <c r="T302" i="32"/>
  <c r="AP21" i="32"/>
  <c r="Z21" i="32"/>
  <c r="AB21" i="32"/>
  <c r="AS21" i="32" s="1"/>
  <c r="AA21" i="32"/>
  <c r="AR21" i="32" s="1"/>
  <c r="V27" i="32"/>
  <c r="AB23" i="32"/>
  <c r="AP23" i="32"/>
  <c r="AA23" i="32"/>
  <c r="Z23" i="32"/>
  <c r="Z29" i="32"/>
  <c r="AB29" i="32"/>
  <c r="AS29" i="32" s="1"/>
  <c r="AP29" i="32"/>
  <c r="AA29" i="32"/>
  <c r="AR29" i="32" s="1"/>
  <c r="AB39" i="32"/>
  <c r="AS39" i="32" s="1"/>
  <c r="AP39" i="32"/>
  <c r="AA39" i="32"/>
  <c r="AR39" i="32" s="1"/>
  <c r="Z39" i="32"/>
  <c r="AB47" i="32"/>
  <c r="AS47" i="32" s="1"/>
  <c r="AP47" i="32"/>
  <c r="AA47" i="32"/>
  <c r="AR47" i="32" s="1"/>
  <c r="Z47" i="32"/>
  <c r="AA53" i="32"/>
  <c r="AR53" i="32" s="1"/>
  <c r="AB53" i="32"/>
  <c r="AS53" i="32" s="1"/>
  <c r="AP53" i="32"/>
  <c r="Z53" i="32"/>
  <c r="AP59" i="32"/>
  <c r="AA59" i="32"/>
  <c r="AR59" i="32" s="1"/>
  <c r="Z59" i="32"/>
  <c r="AB59" i="32"/>
  <c r="AS59" i="32" s="1"/>
  <c r="AP65" i="32"/>
  <c r="AA65" i="32"/>
  <c r="AR65" i="32" s="1"/>
  <c r="AB65" i="32"/>
  <c r="AS65" i="32" s="1"/>
  <c r="Z65" i="32"/>
  <c r="AP69" i="32"/>
  <c r="AA69" i="32"/>
  <c r="AR69" i="32" s="1"/>
  <c r="Z69" i="32"/>
  <c r="AF69" i="32" s="1"/>
  <c r="AO69" i="32" s="1"/>
  <c r="AB69" i="32"/>
  <c r="AS69" i="32" s="1"/>
  <c r="AP71" i="32"/>
  <c r="AA71" i="32"/>
  <c r="AB71" i="32"/>
  <c r="V76" i="32"/>
  <c r="Z71" i="32"/>
  <c r="AA14" i="32"/>
  <c r="Z14" i="32"/>
  <c r="AB14" i="32"/>
  <c r="AP14" i="32"/>
  <c r="Z20" i="32"/>
  <c r="AB20" i="32"/>
  <c r="AS20" i="32" s="1"/>
  <c r="AP20" i="32"/>
  <c r="AA20" i="32"/>
  <c r="AR20" i="32" s="1"/>
  <c r="AQ27" i="32"/>
  <c r="AP26" i="32"/>
  <c r="AA26" i="32"/>
  <c r="AR26" i="32" s="1"/>
  <c r="AB26" i="32"/>
  <c r="AS26" i="32" s="1"/>
  <c r="Z26" i="32"/>
  <c r="AP28" i="32"/>
  <c r="AB28" i="32"/>
  <c r="V31" i="32"/>
  <c r="AA28" i="32"/>
  <c r="Z28" i="32"/>
  <c r="AV37" i="32"/>
  <c r="AB36" i="32"/>
  <c r="AS36" i="32" s="1"/>
  <c r="AP36" i="32"/>
  <c r="AA36" i="32"/>
  <c r="AR36" i="32" s="1"/>
  <c r="Z36" i="32"/>
  <c r="Z38" i="32"/>
  <c r="AB38" i="32"/>
  <c r="V41" i="32"/>
  <c r="AP38" i="32"/>
  <c r="AA38" i="32"/>
  <c r="AP46" i="32"/>
  <c r="AB46" i="32"/>
  <c r="AS46" i="32" s="1"/>
  <c r="AA46" i="32"/>
  <c r="AR46" i="32" s="1"/>
  <c r="Z46" i="32"/>
  <c r="AV56" i="32"/>
  <c r="AA52" i="32"/>
  <c r="AR52" i="32" s="1"/>
  <c r="AB52" i="32"/>
  <c r="AS52" i="32" s="1"/>
  <c r="AP52" i="32"/>
  <c r="Z52" i="32"/>
  <c r="AV63" i="32"/>
  <c r="AA58" i="32"/>
  <c r="AR58" i="32" s="1"/>
  <c r="AB58" i="32"/>
  <c r="AS58" i="32" s="1"/>
  <c r="AP58" i="32"/>
  <c r="Z58" i="32"/>
  <c r="AP62" i="32"/>
  <c r="AA62" i="32"/>
  <c r="AR62" i="32" s="1"/>
  <c r="AB62" i="32"/>
  <c r="AS62" i="32" s="1"/>
  <c r="Z62" i="32"/>
  <c r="AF62" i="32" s="1"/>
  <c r="AO62" i="32" s="1"/>
  <c r="AP68" i="32"/>
  <c r="AA68" i="32"/>
  <c r="AR68" i="32" s="1"/>
  <c r="AB68" i="32"/>
  <c r="AS68" i="32" s="1"/>
  <c r="Z68" i="32"/>
  <c r="Z35" i="32"/>
  <c r="AB35" i="32"/>
  <c r="V37" i="32"/>
  <c r="AP35" i="32"/>
  <c r="AP37" i="32" s="1"/>
  <c r="AA35" i="32"/>
  <c r="AQ41" i="32"/>
  <c r="AP45" i="32"/>
  <c r="AA45" i="32"/>
  <c r="Z45" i="32"/>
  <c r="AB45" i="32"/>
  <c r="AP49" i="32"/>
  <c r="AB49" i="32"/>
  <c r="AS49" i="32" s="1"/>
  <c r="Z49" i="32"/>
  <c r="AA49" i="32"/>
  <c r="AR49" i="32" s="1"/>
  <c r="V56" i="32"/>
  <c r="AP51" i="32"/>
  <c r="AA51" i="32"/>
  <c r="AB51" i="32"/>
  <c r="Z51" i="32"/>
  <c r="AP55" i="32"/>
  <c r="AA55" i="32"/>
  <c r="AR55" i="32" s="1"/>
  <c r="Z55" i="32"/>
  <c r="AF55" i="32" s="1"/>
  <c r="AO55" i="32" s="1"/>
  <c r="AB55" i="32"/>
  <c r="AS55" i="32" s="1"/>
  <c r="AP61" i="32"/>
  <c r="AA61" i="32"/>
  <c r="AR61" i="32" s="1"/>
  <c r="AB61" i="32"/>
  <c r="AS61" i="32" s="1"/>
  <c r="Z61" i="32"/>
  <c r="AQ70" i="32"/>
  <c r="AP67" i="32"/>
  <c r="AA67" i="32"/>
  <c r="AR67" i="32" s="1"/>
  <c r="AB67" i="32"/>
  <c r="AS67" i="32" s="1"/>
  <c r="Z67" i="32"/>
  <c r="AP73" i="32"/>
  <c r="AA73" i="32"/>
  <c r="AR73" i="32" s="1"/>
  <c r="AB73" i="32"/>
  <c r="AS73" i="32" s="1"/>
  <c r="Z73" i="32"/>
  <c r="AU77" i="32"/>
  <c r="AU83" i="32" s="1"/>
  <c r="AN83" i="32"/>
  <c r="AS89" i="32"/>
  <c r="AP15" i="32"/>
  <c r="Z15" i="32"/>
  <c r="AB15" i="32"/>
  <c r="AS15" i="32" s="1"/>
  <c r="AA15" i="32"/>
  <c r="AR15" i="32" s="1"/>
  <c r="AQ17" i="32"/>
  <c r="AV22" i="32"/>
  <c r="AA19" i="32"/>
  <c r="AR19" i="32" s="1"/>
  <c r="AB19" i="32"/>
  <c r="AS19" i="32" s="1"/>
  <c r="AP19" i="32"/>
  <c r="Z19" i="32"/>
  <c r="Z25" i="32"/>
  <c r="AB25" i="32"/>
  <c r="AS25" i="32" s="1"/>
  <c r="AP25" i="32"/>
  <c r="AA25" i="32"/>
  <c r="AR25" i="32" s="1"/>
  <c r="AQ31" i="32"/>
  <c r="AB33" i="32"/>
  <c r="AS33" i="32" s="1"/>
  <c r="AP33" i="32"/>
  <c r="AA33" i="32"/>
  <c r="AR33" i="32" s="1"/>
  <c r="Z33" i="32"/>
  <c r="V22" i="32"/>
  <c r="AA18" i="32"/>
  <c r="Z18" i="32"/>
  <c r="AB18" i="32"/>
  <c r="AP18" i="32"/>
  <c r="AV27" i="32"/>
  <c r="AP24" i="32"/>
  <c r="Z24" i="32"/>
  <c r="AB24" i="32"/>
  <c r="AS24" i="32" s="1"/>
  <c r="AA24" i="32"/>
  <c r="AR24" i="32" s="1"/>
  <c r="Z30" i="32"/>
  <c r="AB30" i="32"/>
  <c r="AS30" i="32" s="1"/>
  <c r="AP30" i="32"/>
  <c r="AA30" i="32"/>
  <c r="AR30" i="32" s="1"/>
  <c r="AB32" i="32"/>
  <c r="V34" i="32"/>
  <c r="AP32" i="32"/>
  <c r="AA32" i="32"/>
  <c r="Z32" i="32"/>
  <c r="AB40" i="32"/>
  <c r="AS40" i="32" s="1"/>
  <c r="AA40" i="32"/>
  <c r="AR40" i="32" s="1"/>
  <c r="AP40" i="32"/>
  <c r="Z40" i="32"/>
  <c r="Z42" i="32"/>
  <c r="AB42" i="32"/>
  <c r="V43" i="32"/>
  <c r="AP42" i="32"/>
  <c r="AP43" i="32" s="1"/>
  <c r="AA42" i="32"/>
  <c r="Z44" i="32"/>
  <c r="AB44" i="32"/>
  <c r="AP44" i="32"/>
  <c r="AA44" i="32"/>
  <c r="AQ56" i="32"/>
  <c r="AP54" i="32"/>
  <c r="AB54" i="32"/>
  <c r="AS54" i="32" s="1"/>
  <c r="AA54" i="32"/>
  <c r="AR54" i="32" s="1"/>
  <c r="Z54" i="32"/>
  <c r="AQ63" i="32"/>
  <c r="AP60" i="32"/>
  <c r="AA60" i="32"/>
  <c r="AR60" i="32" s="1"/>
  <c r="AB60" i="32"/>
  <c r="AS60" i="32" s="1"/>
  <c r="Z60" i="32"/>
  <c r="AP66" i="32"/>
  <c r="AA66" i="32"/>
  <c r="AR66" i="32" s="1"/>
  <c r="Z66" i="32"/>
  <c r="AF66" i="32" s="1"/>
  <c r="AO66" i="32" s="1"/>
  <c r="AB66" i="32"/>
  <c r="AS66" i="32" s="1"/>
  <c r="AP72" i="32"/>
  <c r="AA72" i="32"/>
  <c r="AR72" i="32" s="1"/>
  <c r="AB72" i="32"/>
  <c r="AS72" i="32" s="1"/>
  <c r="Z72" i="32"/>
  <c r="AT76" i="32"/>
  <c r="AU84" i="32"/>
  <c r="AE111" i="32"/>
  <c r="AT108" i="32"/>
  <c r="AT111" i="32" s="1"/>
  <c r="AB123" i="32"/>
  <c r="V128" i="32"/>
  <c r="AP123" i="32"/>
  <c r="AA123" i="32"/>
  <c r="Z123" i="32"/>
  <c r="AB126" i="32"/>
  <c r="AS126" i="32" s="1"/>
  <c r="AP126" i="32"/>
  <c r="AA126" i="32"/>
  <c r="AR126" i="32" s="1"/>
  <c r="Z126" i="32"/>
  <c r="AF126" i="32" s="1"/>
  <c r="AO126" i="32" s="1"/>
  <c r="Y155" i="32"/>
  <c r="AQ149" i="32"/>
  <c r="AQ155" i="32" s="1"/>
  <c r="AW166" i="32"/>
  <c r="AN166" i="32"/>
  <c r="AU166" i="32" s="1"/>
  <c r="AW167" i="32"/>
  <c r="AN167" i="32"/>
  <c r="AU167" i="32" s="1"/>
  <c r="AW168" i="32"/>
  <c r="AN168" i="32"/>
  <c r="AU168" i="32" s="1"/>
  <c r="R182" i="32"/>
  <c r="V177" i="32"/>
  <c r="V189" i="32"/>
  <c r="R193" i="32"/>
  <c r="Z229" i="32"/>
  <c r="AB229" i="32"/>
  <c r="AS229" i="32" s="1"/>
  <c r="AP229" i="32"/>
  <c r="AA229" i="32"/>
  <c r="AR229" i="32" s="1"/>
  <c r="AW245" i="32"/>
  <c r="AN245" i="32"/>
  <c r="AU245" i="32" s="1"/>
  <c r="R22" i="32"/>
  <c r="R27" i="32"/>
  <c r="R34" i="32"/>
  <c r="AL34" i="32"/>
  <c r="AL37" i="32"/>
  <c r="R41" i="32"/>
  <c r="R43" i="32"/>
  <c r="AT310" i="32"/>
  <c r="R56" i="32"/>
  <c r="R76" i="32"/>
  <c r="AV84" i="32"/>
  <c r="AV85" i="32"/>
  <c r="AV86" i="32"/>
  <c r="AV87" i="32"/>
  <c r="AV88" i="32"/>
  <c r="AL89" i="32"/>
  <c r="AR90" i="32"/>
  <c r="V96" i="32"/>
  <c r="R105" i="32"/>
  <c r="R305" i="32"/>
  <c r="V97" i="32"/>
  <c r="R308" i="32"/>
  <c r="V99" i="32"/>
  <c r="AN308" i="32"/>
  <c r="AU99" i="32"/>
  <c r="AU308" i="32" s="1"/>
  <c r="AQ119" i="32"/>
  <c r="AQ122" i="32" s="1"/>
  <c r="Y122" i="32"/>
  <c r="AB127" i="32"/>
  <c r="AS127" i="32" s="1"/>
  <c r="AP127" i="32"/>
  <c r="AA127" i="32"/>
  <c r="AR127" i="32" s="1"/>
  <c r="Z127" i="32"/>
  <c r="AT145" i="32"/>
  <c r="AT148" i="32" s="1"/>
  <c r="AE148" i="32"/>
  <c r="AW163" i="32"/>
  <c r="AM169" i="32"/>
  <c r="AN163" i="32"/>
  <c r="AW180" i="32"/>
  <c r="AM182" i="32"/>
  <c r="AL309" i="32"/>
  <c r="R17" i="32"/>
  <c r="AL17" i="32"/>
  <c r="AL22" i="32"/>
  <c r="R31" i="32"/>
  <c r="R37" i="32"/>
  <c r="AL41" i="32"/>
  <c r="AL43" i="32"/>
  <c r="AL304" i="32"/>
  <c r="R310" i="32"/>
  <c r="R50" i="32"/>
  <c r="AL50" i="32"/>
  <c r="AB130" i="32"/>
  <c r="AS130" i="32" s="1"/>
  <c r="AP130" i="32"/>
  <c r="AA130" i="32"/>
  <c r="AR130" i="32" s="1"/>
  <c r="Z130" i="32"/>
  <c r="AW134" i="32"/>
  <c r="AN134" i="32"/>
  <c r="AU134" i="32" s="1"/>
  <c r="AW143" i="32"/>
  <c r="AW144" i="32" s="1"/>
  <c r="AM144" i="32"/>
  <c r="AN143" i="32"/>
  <c r="AB144" i="32"/>
  <c r="Y169" i="32"/>
  <c r="AQ163" i="32"/>
  <c r="AQ169" i="32" s="1"/>
  <c r="AW182" i="32"/>
  <c r="AS220" i="32"/>
  <c r="AS221" i="32" s="1"/>
  <c r="AB221" i="32"/>
  <c r="AU220" i="32"/>
  <c r="AU221" i="32" s="1"/>
  <c r="AN221" i="32"/>
  <c r="AT222" i="32"/>
  <c r="AT225" i="32" s="1"/>
  <c r="AE225" i="32"/>
  <c r="AJ100" i="30"/>
  <c r="U100" i="30"/>
  <c r="Y73" i="31"/>
  <c r="V12" i="32"/>
  <c r="AM312" i="32"/>
  <c r="AQ12" i="32"/>
  <c r="S299" i="32"/>
  <c r="L18" i="45" s="1"/>
  <c r="AE13" i="32"/>
  <c r="AM13" i="32"/>
  <c r="AM303" i="32"/>
  <c r="V16" i="32"/>
  <c r="AM309" i="32"/>
  <c r="AM17" i="32"/>
  <c r="V48" i="32"/>
  <c r="V50" i="32" s="1"/>
  <c r="AM310" i="32"/>
  <c r="V57" i="32"/>
  <c r="V64" i="32"/>
  <c r="AQ71" i="32"/>
  <c r="AQ76" i="32" s="1"/>
  <c r="AV73" i="32"/>
  <c r="AV76" i="32" s="1"/>
  <c r="Z74" i="32"/>
  <c r="AP74" i="32"/>
  <c r="Z75" i="32"/>
  <c r="AP75" i="32"/>
  <c r="AL76" i="32"/>
  <c r="AA77" i="32"/>
  <c r="AA78" i="32"/>
  <c r="AR78" i="32" s="1"/>
  <c r="AA79" i="32"/>
  <c r="AR79" i="32" s="1"/>
  <c r="AA80" i="32"/>
  <c r="AR80" i="32" s="1"/>
  <c r="AA81" i="32"/>
  <c r="AR81" i="32" s="1"/>
  <c r="AA82" i="32"/>
  <c r="AR82" i="32" s="1"/>
  <c r="Y83" i="32"/>
  <c r="R89" i="32"/>
  <c r="V89" i="32"/>
  <c r="AT90" i="32"/>
  <c r="AT95" i="32" s="1"/>
  <c r="AB95" i="32"/>
  <c r="AV96" i="32"/>
  <c r="AV97" i="32"/>
  <c r="AV305" i="32" s="1"/>
  <c r="Z98" i="32"/>
  <c r="AP98" i="32"/>
  <c r="AB100" i="32"/>
  <c r="AS100" i="32" s="1"/>
  <c r="AP100" i="32"/>
  <c r="AA100" i="32"/>
  <c r="AR100" i="32" s="1"/>
  <c r="Z100" i="32"/>
  <c r="AB104" i="32"/>
  <c r="AS104" i="32" s="1"/>
  <c r="AP104" i="32"/>
  <c r="AA104" i="32"/>
  <c r="AR104" i="32" s="1"/>
  <c r="Z104" i="32"/>
  <c r="AE311" i="32"/>
  <c r="AE107" i="32"/>
  <c r="AT106" i="32"/>
  <c r="AB108" i="32"/>
  <c r="V111" i="32"/>
  <c r="AP108" i="32"/>
  <c r="AA108" i="32"/>
  <c r="Z108" i="32"/>
  <c r="AB112" i="32"/>
  <c r="AP112" i="32"/>
  <c r="AA112" i="32"/>
  <c r="Z112" i="32"/>
  <c r="AB114" i="32"/>
  <c r="AS114" i="32" s="1"/>
  <c r="AP114" i="32"/>
  <c r="AA114" i="32"/>
  <c r="AR114" i="32" s="1"/>
  <c r="Z114" i="32"/>
  <c r="AB115" i="32"/>
  <c r="AS115" i="32" s="1"/>
  <c r="AP115" i="32"/>
  <c r="AA115" i="32"/>
  <c r="AR115" i="32" s="1"/>
  <c r="Z115" i="32"/>
  <c r="AB116" i="32"/>
  <c r="AS116" i="32" s="1"/>
  <c r="AP116" i="32"/>
  <c r="AA116" i="32"/>
  <c r="AR116" i="32" s="1"/>
  <c r="Z116" i="32"/>
  <c r="AB117" i="32"/>
  <c r="AS117" i="32" s="1"/>
  <c r="AP117" i="32"/>
  <c r="AA117" i="32"/>
  <c r="AR117" i="32" s="1"/>
  <c r="Z117" i="32"/>
  <c r="AE128" i="32"/>
  <c r="AT123" i="32"/>
  <c r="AT128" i="32" s="1"/>
  <c r="AN128" i="32"/>
  <c r="Y135" i="32"/>
  <c r="AQ129" i="32"/>
  <c r="AQ135" i="32" s="1"/>
  <c r="AU129" i="32"/>
  <c r="AQ142" i="32"/>
  <c r="Y144" i="32"/>
  <c r="AQ143" i="32"/>
  <c r="AQ144" i="32" s="1"/>
  <c r="AT156" i="32"/>
  <c r="AT162" i="32" s="1"/>
  <c r="AE162" i="32"/>
  <c r="Z241" i="32"/>
  <c r="AA241" i="32"/>
  <c r="AR241" i="32" s="1"/>
  <c r="AP241" i="32"/>
  <c r="AB241" i="32"/>
  <c r="AS241" i="32" s="1"/>
  <c r="V242" i="32"/>
  <c r="AC74" i="31"/>
  <c r="AW13" i="32"/>
  <c r="AN305" i="32"/>
  <c r="AU97" i="32"/>
  <c r="AU305" i="32" s="1"/>
  <c r="AE308" i="32"/>
  <c r="AT99" i="32"/>
  <c r="AT308" i="32" s="1"/>
  <c r="AB102" i="32"/>
  <c r="AS102" i="32" s="1"/>
  <c r="AP102" i="32"/>
  <c r="AA102" i="32"/>
  <c r="AR102" i="32" s="1"/>
  <c r="Z102" i="32"/>
  <c r="AB110" i="32"/>
  <c r="AS110" i="32" s="1"/>
  <c r="AP110" i="32"/>
  <c r="AA110" i="32"/>
  <c r="AR110" i="32" s="1"/>
  <c r="Z110" i="32"/>
  <c r="AE118" i="32"/>
  <c r="AT112" i="32"/>
  <c r="AE306" i="32"/>
  <c r="AT113" i="32"/>
  <c r="AT306" i="32" s="1"/>
  <c r="AB124" i="32"/>
  <c r="AS124" i="32" s="1"/>
  <c r="AP124" i="32"/>
  <c r="AA124" i="32"/>
  <c r="AR124" i="32" s="1"/>
  <c r="Z124" i="32"/>
  <c r="AB125" i="32"/>
  <c r="AS125" i="32" s="1"/>
  <c r="AP125" i="32"/>
  <c r="AA125" i="32"/>
  <c r="AR125" i="32" s="1"/>
  <c r="Z125" i="32"/>
  <c r="AW164" i="32"/>
  <c r="AN164" i="32"/>
  <c r="AU164" i="32" s="1"/>
  <c r="AW165" i="32"/>
  <c r="AN165" i="32"/>
  <c r="AU165" i="32" s="1"/>
  <c r="AB169" i="32"/>
  <c r="AB178" i="32"/>
  <c r="AS178" i="32" s="1"/>
  <c r="AA178" i="32"/>
  <c r="AR178" i="32" s="1"/>
  <c r="Z178" i="32"/>
  <c r="R13" i="32"/>
  <c r="AD299" i="32"/>
  <c r="AH299" i="32"/>
  <c r="AL13" i="32"/>
  <c r="AT13" i="32"/>
  <c r="R303" i="32"/>
  <c r="AT309" i="32"/>
  <c r="AT17" i="32"/>
  <c r="AL27" i="32"/>
  <c r="AL31" i="32"/>
  <c r="R304" i="32"/>
  <c r="AL310" i="32"/>
  <c r="AL56" i="32"/>
  <c r="AL63" i="32"/>
  <c r="AL70" i="32"/>
  <c r="Z77" i="32"/>
  <c r="AV77" i="32"/>
  <c r="Z78" i="32"/>
  <c r="AF78" i="32" s="1"/>
  <c r="AO78" i="32" s="1"/>
  <c r="AV78" i="32"/>
  <c r="Z79" i="32"/>
  <c r="AF79" i="32" s="1"/>
  <c r="AO79" i="32" s="1"/>
  <c r="AV79" i="32"/>
  <c r="Z80" i="32"/>
  <c r="AV80" i="32"/>
  <c r="Z81" i="32"/>
  <c r="AV81" i="32"/>
  <c r="Z82" i="32"/>
  <c r="AF82" i="32" s="1"/>
  <c r="AO82" i="32" s="1"/>
  <c r="AV82" i="32"/>
  <c r="AL83" i="32"/>
  <c r="AR84" i="32"/>
  <c r="AR89" i="32" s="1"/>
  <c r="R95" i="32"/>
  <c r="V95" i="32"/>
  <c r="AQ96" i="32"/>
  <c r="Y105" i="32"/>
  <c r="AT96" i="32"/>
  <c r="Y305" i="32"/>
  <c r="AQ97" i="32"/>
  <c r="AQ305" i="32" s="1"/>
  <c r="AT97" i="32"/>
  <c r="AT305" i="32" s="1"/>
  <c r="Y308" i="32"/>
  <c r="AQ99" i="32"/>
  <c r="AQ308" i="32" s="1"/>
  <c r="AB103" i="32"/>
  <c r="AS103" i="32" s="1"/>
  <c r="AP103" i="32"/>
  <c r="AA103" i="32"/>
  <c r="AR103" i="32" s="1"/>
  <c r="Z103" i="32"/>
  <c r="AN105" i="32"/>
  <c r="Y311" i="32"/>
  <c r="AQ106" i="32"/>
  <c r="Y107" i="32"/>
  <c r="AN311" i="32"/>
  <c r="AU106" i="32"/>
  <c r="AE122" i="32"/>
  <c r="AT119" i="32"/>
  <c r="AT122" i="32" s="1"/>
  <c r="AQ123" i="32"/>
  <c r="AQ128" i="32" s="1"/>
  <c r="Y128" i="32"/>
  <c r="AB131" i="32"/>
  <c r="AS131" i="32" s="1"/>
  <c r="AA131" i="32"/>
  <c r="AR131" i="32" s="1"/>
  <c r="AP131" i="32"/>
  <c r="Z131" i="32"/>
  <c r="AW132" i="32"/>
  <c r="AM135" i="32"/>
  <c r="AN132" i="32"/>
  <c r="AU132" i="32" s="1"/>
  <c r="AW133" i="32"/>
  <c r="AW310" i="32" s="1"/>
  <c r="AN133" i="32"/>
  <c r="AU133" i="32" s="1"/>
  <c r="AQ162" i="32"/>
  <c r="AP178" i="32"/>
  <c r="AS194" i="32"/>
  <c r="AW211" i="32"/>
  <c r="AW312" i="32" s="1"/>
  <c r="AN211" i="32"/>
  <c r="AU211" i="32" s="1"/>
  <c r="AN12" i="32"/>
  <c r="AV12" i="32"/>
  <c r="T299" i="32"/>
  <c r="M18" i="45" s="1"/>
  <c r="X299" i="32"/>
  <c r="AJ299" i="32"/>
  <c r="AC18" i="45" s="1"/>
  <c r="Y303" i="32"/>
  <c r="AE303" i="32"/>
  <c r="AN14" i="32"/>
  <c r="AV14" i="32"/>
  <c r="AN15" i="32"/>
  <c r="AU15" i="32" s="1"/>
  <c r="Y309" i="32"/>
  <c r="AE309" i="32"/>
  <c r="AN16" i="32"/>
  <c r="AV16" i="32"/>
  <c r="AN18" i="32"/>
  <c r="AN19" i="32"/>
  <c r="AU19" i="32" s="1"/>
  <c r="AN20" i="32"/>
  <c r="AU20" i="32" s="1"/>
  <c r="AN21" i="32"/>
  <c r="AU21" i="32" s="1"/>
  <c r="AN23" i="32"/>
  <c r="AN24" i="32"/>
  <c r="AU24" i="32" s="1"/>
  <c r="AN25" i="32"/>
  <c r="AU25" i="32" s="1"/>
  <c r="AN26" i="32"/>
  <c r="AU26" i="32" s="1"/>
  <c r="AN28" i="32"/>
  <c r="AN29" i="32"/>
  <c r="AU29" i="32" s="1"/>
  <c r="AN30" i="32"/>
  <c r="AU30" i="32" s="1"/>
  <c r="AN32" i="32"/>
  <c r="AN33" i="32"/>
  <c r="AU33" i="32" s="1"/>
  <c r="AN35" i="32"/>
  <c r="AN36" i="32"/>
  <c r="AU36" i="32" s="1"/>
  <c r="AN38" i="32"/>
  <c r="AN39" i="32"/>
  <c r="AU39" i="32" s="1"/>
  <c r="AN40" i="32"/>
  <c r="AU40" i="32" s="1"/>
  <c r="AN42" i="32"/>
  <c r="AN44" i="32"/>
  <c r="Y304" i="32"/>
  <c r="AE304" i="32"/>
  <c r="AN45" i="32"/>
  <c r="AV45" i="32"/>
  <c r="AN46" i="32"/>
  <c r="AU46" i="32" s="1"/>
  <c r="AN47" i="32"/>
  <c r="AU47" i="32" s="1"/>
  <c r="Y310" i="32"/>
  <c r="AE310" i="32"/>
  <c r="AN48" i="32"/>
  <c r="AV48" i="32"/>
  <c r="AN49" i="32"/>
  <c r="AU49" i="32" s="1"/>
  <c r="AN51" i="32"/>
  <c r="AN52" i="32"/>
  <c r="AU52" i="32" s="1"/>
  <c r="AN53" i="32"/>
  <c r="AU53" i="32" s="1"/>
  <c r="AN54" i="32"/>
  <c r="AU54" i="32" s="1"/>
  <c r="AN55" i="32"/>
  <c r="AU55" i="32" s="1"/>
  <c r="AN57" i="32"/>
  <c r="AN58" i="32"/>
  <c r="AU58" i="32" s="1"/>
  <c r="AN59" i="32"/>
  <c r="AU59" i="32" s="1"/>
  <c r="AN60" i="32"/>
  <c r="AU60" i="32" s="1"/>
  <c r="AN61" i="32"/>
  <c r="AU61" i="32" s="1"/>
  <c r="AN62" i="32"/>
  <c r="AU62" i="32" s="1"/>
  <c r="AN64" i="32"/>
  <c r="AN65" i="32"/>
  <c r="AU65" i="32" s="1"/>
  <c r="AN66" i="32"/>
  <c r="AU66" i="32" s="1"/>
  <c r="AN67" i="32"/>
  <c r="AU67" i="32" s="1"/>
  <c r="AN68" i="32"/>
  <c r="AU68" i="32" s="1"/>
  <c r="AN69" i="32"/>
  <c r="AU69" i="32" s="1"/>
  <c r="AE76" i="32"/>
  <c r="AN71" i="32"/>
  <c r="AN72" i="32"/>
  <c r="AU72" i="32" s="1"/>
  <c r="AA74" i="32"/>
  <c r="AR74" i="32" s="1"/>
  <c r="AA75" i="32"/>
  <c r="AR75" i="32" s="1"/>
  <c r="R83" i="32"/>
  <c r="V83" i="32"/>
  <c r="Z90" i="32"/>
  <c r="AP90" i="32"/>
  <c r="AV90" i="32"/>
  <c r="AV95" i="32" s="1"/>
  <c r="Z91" i="32"/>
  <c r="AF91" i="32" s="1"/>
  <c r="AO91" i="32" s="1"/>
  <c r="AP91" i="32"/>
  <c r="Z92" i="32"/>
  <c r="AF92" i="32" s="1"/>
  <c r="AO92" i="32" s="1"/>
  <c r="AP92" i="32"/>
  <c r="Z93" i="32"/>
  <c r="AP93" i="32"/>
  <c r="Z94" i="32"/>
  <c r="AF94" i="32" s="1"/>
  <c r="AO94" i="32" s="1"/>
  <c r="AP94" i="32"/>
  <c r="AA98" i="32"/>
  <c r="AR98" i="32" s="1"/>
  <c r="AB101" i="32"/>
  <c r="AS101" i="32" s="1"/>
  <c r="AP101" i="32"/>
  <c r="AA101" i="32"/>
  <c r="AR101" i="32" s="1"/>
  <c r="Z101" i="32"/>
  <c r="AN107" i="32"/>
  <c r="AQ108" i="32"/>
  <c r="AQ111" i="32" s="1"/>
  <c r="Y111" i="32"/>
  <c r="AU111" i="32"/>
  <c r="AB109" i="32"/>
  <c r="AS109" i="32" s="1"/>
  <c r="AP109" i="32"/>
  <c r="AA109" i="32"/>
  <c r="AR109" i="32" s="1"/>
  <c r="Z109" i="32"/>
  <c r="AN111" i="32"/>
  <c r="AQ112" i="32"/>
  <c r="Y118" i="32"/>
  <c r="Y306" i="32"/>
  <c r="AQ113" i="32"/>
  <c r="AU113" i="32"/>
  <c r="AB119" i="32"/>
  <c r="V122" i="32"/>
  <c r="AP119" i="32"/>
  <c r="AP122" i="32" s="1"/>
  <c r="AA119" i="32"/>
  <c r="Z119" i="32"/>
  <c r="AB120" i="32"/>
  <c r="AS120" i="32" s="1"/>
  <c r="AP120" i="32"/>
  <c r="AA120" i="32"/>
  <c r="AR120" i="32" s="1"/>
  <c r="Z120" i="32"/>
  <c r="AB121" i="32"/>
  <c r="AS121" i="32" s="1"/>
  <c r="AP121" i="32"/>
  <c r="AA121" i="32"/>
  <c r="AR121" i="32" s="1"/>
  <c r="Z121" i="32"/>
  <c r="AE135" i="32"/>
  <c r="AT129" i="32"/>
  <c r="AT135" i="32" s="1"/>
  <c r="AT136" i="32"/>
  <c r="AT142" i="32" s="1"/>
  <c r="AE142" i="32"/>
  <c r="AQ148" i="32"/>
  <c r="AW149" i="32"/>
  <c r="AM155" i="32"/>
  <c r="AN149" i="32"/>
  <c r="AW150" i="32"/>
  <c r="AN150" i="32"/>
  <c r="AU150" i="32" s="1"/>
  <c r="AW151" i="32"/>
  <c r="AN151" i="32"/>
  <c r="AU151" i="32" s="1"/>
  <c r="AW152" i="32"/>
  <c r="AN152" i="32"/>
  <c r="AU152" i="32" s="1"/>
  <c r="AW153" i="32"/>
  <c r="AN153" i="32"/>
  <c r="AU153" i="32" s="1"/>
  <c r="AW154" i="32"/>
  <c r="AN154" i="32"/>
  <c r="AU154" i="32" s="1"/>
  <c r="AB155" i="32"/>
  <c r="AT170" i="32"/>
  <c r="AT176" i="32" s="1"/>
  <c r="AE176" i="32"/>
  <c r="AV183" i="32"/>
  <c r="AN183" i="32"/>
  <c r="AL186" i="32"/>
  <c r="AV184" i="32"/>
  <c r="AN184" i="32"/>
  <c r="AU184" i="32" s="1"/>
  <c r="AV189" i="32"/>
  <c r="AN189" i="32"/>
  <c r="AU189" i="32" s="1"/>
  <c r="AB196" i="32"/>
  <c r="AS196" i="32" s="1"/>
  <c r="AA196" i="32"/>
  <c r="AR196" i="32" s="1"/>
  <c r="AP196" i="32"/>
  <c r="Z196" i="32"/>
  <c r="AT214" i="32"/>
  <c r="AE219" i="32"/>
  <c r="AR269" i="32"/>
  <c r="AU269" i="32"/>
  <c r="AW107" i="32"/>
  <c r="AW112" i="32"/>
  <c r="AW118" i="32" s="1"/>
  <c r="AW119" i="32"/>
  <c r="AW122" i="32" s="1"/>
  <c r="AW123" i="32"/>
  <c r="AW128" i="32" s="1"/>
  <c r="V142" i="32"/>
  <c r="AP136" i="32"/>
  <c r="AA136" i="32"/>
  <c r="Z136" i="32"/>
  <c r="AP137" i="32"/>
  <c r="AA137" i="32"/>
  <c r="AR137" i="32" s="1"/>
  <c r="Z137" i="32"/>
  <c r="AP138" i="32"/>
  <c r="AA138" i="32"/>
  <c r="AR138" i="32" s="1"/>
  <c r="Z138" i="32"/>
  <c r="AP139" i="32"/>
  <c r="AA139" i="32"/>
  <c r="AR139" i="32" s="1"/>
  <c r="Z139" i="32"/>
  <c r="AP140" i="32"/>
  <c r="AA140" i="32"/>
  <c r="AR140" i="32" s="1"/>
  <c r="Z140" i="32"/>
  <c r="AP141" i="32"/>
  <c r="AA141" i="32"/>
  <c r="AR141" i="32" s="1"/>
  <c r="Z141" i="32"/>
  <c r="V148" i="32"/>
  <c r="AP145" i="32"/>
  <c r="AA145" i="32"/>
  <c r="Z145" i="32"/>
  <c r="AP146" i="32"/>
  <c r="AA146" i="32"/>
  <c r="AR146" i="32" s="1"/>
  <c r="Z146" i="32"/>
  <c r="AF146" i="32" s="1"/>
  <c r="AO146" i="32" s="1"/>
  <c r="AP147" i="32"/>
  <c r="AA147" i="32"/>
  <c r="AR147" i="32" s="1"/>
  <c r="Z147" i="32"/>
  <c r="V162" i="32"/>
  <c r="AP156" i="32"/>
  <c r="AA156" i="32"/>
  <c r="Z156" i="32"/>
  <c r="AP157" i="32"/>
  <c r="AA157" i="32"/>
  <c r="AR157" i="32" s="1"/>
  <c r="Z157" i="32"/>
  <c r="AF157" i="32" s="1"/>
  <c r="AO157" i="32" s="1"/>
  <c r="AP158" i="32"/>
  <c r="AA158" i="32"/>
  <c r="AR158" i="32" s="1"/>
  <c r="Z158" i="32"/>
  <c r="AF158" i="32" s="1"/>
  <c r="AO158" i="32" s="1"/>
  <c r="AP159" i="32"/>
  <c r="AA159" i="32"/>
  <c r="AR159" i="32" s="1"/>
  <c r="Z159" i="32"/>
  <c r="AF159" i="32" s="1"/>
  <c r="AO159" i="32" s="1"/>
  <c r="AP160" i="32"/>
  <c r="AA160" i="32"/>
  <c r="AR160" i="32" s="1"/>
  <c r="Z160" i="32"/>
  <c r="AP161" i="32"/>
  <c r="AA161" i="32"/>
  <c r="AR161" i="32" s="1"/>
  <c r="Z161" i="32"/>
  <c r="AF161" i="32" s="1"/>
  <c r="AO161" i="32" s="1"/>
  <c r="V176" i="32"/>
  <c r="AP170" i="32"/>
  <c r="AA170" i="32"/>
  <c r="Z170" i="32"/>
  <c r="AP171" i="32"/>
  <c r="AA171" i="32"/>
  <c r="AR171" i="32" s="1"/>
  <c r="Z171" i="32"/>
  <c r="AP172" i="32"/>
  <c r="AA172" i="32"/>
  <c r="AR172" i="32" s="1"/>
  <c r="Z172" i="32"/>
  <c r="AP173" i="32"/>
  <c r="AA173" i="32"/>
  <c r="AR173" i="32" s="1"/>
  <c r="Z173" i="32"/>
  <c r="AP174" i="32"/>
  <c r="AA174" i="32"/>
  <c r="AR174" i="32" s="1"/>
  <c r="Z174" i="32"/>
  <c r="AP175" i="32"/>
  <c r="AA175" i="32"/>
  <c r="AR175" i="32" s="1"/>
  <c r="Z175" i="32"/>
  <c r="AW183" i="32"/>
  <c r="AW186" i="32" s="1"/>
  <c r="AA184" i="32"/>
  <c r="AR184" i="32" s="1"/>
  <c r="AS187" i="32"/>
  <c r="AB190" i="32"/>
  <c r="AS190" i="32" s="1"/>
  <c r="AA190" i="32"/>
  <c r="AR190" i="32" s="1"/>
  <c r="AA192" i="32"/>
  <c r="AR192" i="32" s="1"/>
  <c r="AP192" i="32"/>
  <c r="Z192" i="32"/>
  <c r="R197" i="32"/>
  <c r="R203" i="32"/>
  <c r="AA200" i="32"/>
  <c r="AR200" i="32" s="1"/>
  <c r="AP200" i="32"/>
  <c r="Z200" i="32"/>
  <c r="Z204" i="32"/>
  <c r="AP204" i="32"/>
  <c r="AB204" i="32"/>
  <c r="AA204" i="32"/>
  <c r="Z205" i="32"/>
  <c r="AP205" i="32"/>
  <c r="AB205" i="32"/>
  <c r="AS205" i="32" s="1"/>
  <c r="AA205" i="32"/>
  <c r="AR205" i="32" s="1"/>
  <c r="Z206" i="32"/>
  <c r="AP206" i="32"/>
  <c r="AB206" i="32"/>
  <c r="AS206" i="32" s="1"/>
  <c r="AA206" i="32"/>
  <c r="AR206" i="32" s="1"/>
  <c r="Z207" i="32"/>
  <c r="AP207" i="32"/>
  <c r="AB207" i="32"/>
  <c r="AS207" i="32" s="1"/>
  <c r="AA207" i="32"/>
  <c r="AR207" i="32" s="1"/>
  <c r="Z208" i="32"/>
  <c r="AA208" i="32"/>
  <c r="AR208" i="32" s="1"/>
  <c r="AP208" i="32"/>
  <c r="AB208" i="32"/>
  <c r="AS208" i="32" s="1"/>
  <c r="Z228" i="32"/>
  <c r="AA228" i="32"/>
  <c r="AP228" i="32"/>
  <c r="AB228" i="32"/>
  <c r="AS228" i="32" s="1"/>
  <c r="V232" i="32"/>
  <c r="AQ240" i="32"/>
  <c r="AQ242" i="32" s="1"/>
  <c r="AS243" i="32"/>
  <c r="AU243" i="32"/>
  <c r="AW255" i="32"/>
  <c r="AN255" i="32"/>
  <c r="AU255" i="32" s="1"/>
  <c r="AQ282" i="32"/>
  <c r="R107" i="32"/>
  <c r="AL107" i="32"/>
  <c r="R111" i="32"/>
  <c r="R118" i="32"/>
  <c r="R122" i="32"/>
  <c r="R128" i="32"/>
  <c r="AV177" i="32"/>
  <c r="AN177" i="32"/>
  <c r="AL182" i="32"/>
  <c r="AV178" i="32"/>
  <c r="AN178" i="32"/>
  <c r="AU178" i="32" s="1"/>
  <c r="AP181" i="32"/>
  <c r="Z181" i="32"/>
  <c r="AF181" i="32" s="1"/>
  <c r="AO181" i="32" s="1"/>
  <c r="AP184" i="32"/>
  <c r="AA188" i="32"/>
  <c r="AR188" i="32" s="1"/>
  <c r="AP188" i="32"/>
  <c r="Z188" i="32"/>
  <c r="AA194" i="32"/>
  <c r="V197" i="32"/>
  <c r="AP194" i="32"/>
  <c r="Z194" i="32"/>
  <c r="AP201" i="32"/>
  <c r="Z201" i="32"/>
  <c r="AB201" i="32"/>
  <c r="AS201" i="32" s="1"/>
  <c r="AV201" i="32"/>
  <c r="AN201" i="32"/>
  <c r="AU201" i="32" s="1"/>
  <c r="Z216" i="32"/>
  <c r="AF216" i="32" s="1"/>
  <c r="AO216" i="32" s="1"/>
  <c r="AA216" i="32"/>
  <c r="AR216" i="32" s="1"/>
  <c r="AP216" i="32"/>
  <c r="R225" i="32"/>
  <c r="V222" i="32"/>
  <c r="AW227" i="32"/>
  <c r="AN227" i="32"/>
  <c r="AU227" i="32" s="1"/>
  <c r="Z231" i="32"/>
  <c r="AA231" i="32"/>
  <c r="AR231" i="32" s="1"/>
  <c r="AP231" i="32"/>
  <c r="AB231" i="32"/>
  <c r="AS231" i="32" s="1"/>
  <c r="AW235" i="32"/>
  <c r="AN235" i="32"/>
  <c r="AU235" i="32" s="1"/>
  <c r="Z251" i="32"/>
  <c r="AA251" i="32"/>
  <c r="AR251" i="32" s="1"/>
  <c r="AP251" i="32"/>
  <c r="AB251" i="32"/>
  <c r="AS251" i="32" s="1"/>
  <c r="V252" i="32"/>
  <c r="V106" i="32"/>
  <c r="AM311" i="32"/>
  <c r="AM107" i="32"/>
  <c r="V113" i="32"/>
  <c r="AM306" i="32"/>
  <c r="V129" i="32"/>
  <c r="AP132" i="32"/>
  <c r="AA132" i="32"/>
  <c r="AR132" i="32" s="1"/>
  <c r="Z132" i="32"/>
  <c r="AF132" i="32" s="1"/>
  <c r="AO132" i="32" s="1"/>
  <c r="AP133" i="32"/>
  <c r="AA133" i="32"/>
  <c r="AR133" i="32" s="1"/>
  <c r="Z133" i="32"/>
  <c r="AP134" i="32"/>
  <c r="AA134" i="32"/>
  <c r="AR134" i="32" s="1"/>
  <c r="Z134" i="32"/>
  <c r="AF134" i="32" s="1"/>
  <c r="AO134" i="32" s="1"/>
  <c r="AN136" i="32"/>
  <c r="AN137" i="32"/>
  <c r="AU137" i="32" s="1"/>
  <c r="AN138" i="32"/>
  <c r="AU138" i="32" s="1"/>
  <c r="AN139" i="32"/>
  <c r="AU139" i="32" s="1"/>
  <c r="AN140" i="32"/>
  <c r="AU140" i="32" s="1"/>
  <c r="AN141" i="32"/>
  <c r="AU141" i="32" s="1"/>
  <c r="V144" i="32"/>
  <c r="AP143" i="32"/>
  <c r="AP144" i="32" s="1"/>
  <c r="AA143" i="32"/>
  <c r="Z143" i="32"/>
  <c r="AE144" i="32"/>
  <c r="AN145" i="32"/>
  <c r="AN146" i="32"/>
  <c r="AU146" i="32" s="1"/>
  <c r="AN147" i="32"/>
  <c r="AU147" i="32" s="1"/>
  <c r="V155" i="32"/>
  <c r="AP149" i="32"/>
  <c r="AA149" i="32"/>
  <c r="Z149" i="32"/>
  <c r="AP150" i="32"/>
  <c r="AA150" i="32"/>
  <c r="AR150" i="32" s="1"/>
  <c r="Z150" i="32"/>
  <c r="AP151" i="32"/>
  <c r="AA151" i="32"/>
  <c r="AR151" i="32" s="1"/>
  <c r="Z151" i="32"/>
  <c r="AF151" i="32" s="1"/>
  <c r="AO151" i="32" s="1"/>
  <c r="AP152" i="32"/>
  <c r="AA152" i="32"/>
  <c r="AR152" i="32" s="1"/>
  <c r="Z152" i="32"/>
  <c r="AP153" i="32"/>
  <c r="AA153" i="32"/>
  <c r="AR153" i="32" s="1"/>
  <c r="Z153" i="32"/>
  <c r="AF153" i="32" s="1"/>
  <c r="AO153" i="32" s="1"/>
  <c r="AP154" i="32"/>
  <c r="AA154" i="32"/>
  <c r="AR154" i="32" s="1"/>
  <c r="Z154" i="32"/>
  <c r="AE155" i="32"/>
  <c r="AN156" i="32"/>
  <c r="AN157" i="32"/>
  <c r="AU157" i="32" s="1"/>
  <c r="AN158" i="32"/>
  <c r="AU158" i="32" s="1"/>
  <c r="AN159" i="32"/>
  <c r="AU159" i="32" s="1"/>
  <c r="AN160" i="32"/>
  <c r="AU160" i="32" s="1"/>
  <c r="AN161" i="32"/>
  <c r="AU161" i="32" s="1"/>
  <c r="V169" i="32"/>
  <c r="AP163" i="32"/>
  <c r="AA163" i="32"/>
  <c r="Z163" i="32"/>
  <c r="AP164" i="32"/>
  <c r="AA164" i="32"/>
  <c r="AR164" i="32" s="1"/>
  <c r="Z164" i="32"/>
  <c r="AP165" i="32"/>
  <c r="AA165" i="32"/>
  <c r="AR165" i="32" s="1"/>
  <c r="Z165" i="32"/>
  <c r="AP166" i="32"/>
  <c r="AA166" i="32"/>
  <c r="AR166" i="32" s="1"/>
  <c r="Z166" i="32"/>
  <c r="AP167" i="32"/>
  <c r="AA167" i="32"/>
  <c r="AR167" i="32" s="1"/>
  <c r="Z167" i="32"/>
  <c r="AP168" i="32"/>
  <c r="AA168" i="32"/>
  <c r="AR168" i="32" s="1"/>
  <c r="Z168" i="32"/>
  <c r="AE169" i="32"/>
  <c r="AN170" i="32"/>
  <c r="AN171" i="32"/>
  <c r="AU171" i="32" s="1"/>
  <c r="AN172" i="32"/>
  <c r="AU172" i="32" s="1"/>
  <c r="AN173" i="32"/>
  <c r="AU173" i="32" s="1"/>
  <c r="AN174" i="32"/>
  <c r="AU174" i="32" s="1"/>
  <c r="AN175" i="32"/>
  <c r="AU175" i="32" s="1"/>
  <c r="AA180" i="32"/>
  <c r="AR180" i="32" s="1"/>
  <c r="AP180" i="32"/>
  <c r="Z180" i="32"/>
  <c r="AV181" i="32"/>
  <c r="AN181" i="32"/>
  <c r="AU181" i="32" s="1"/>
  <c r="V183" i="32"/>
  <c r="AM193" i="32"/>
  <c r="AW194" i="32"/>
  <c r="AW197" i="32" s="1"/>
  <c r="AM197" i="32"/>
  <c r="AP195" i="32"/>
  <c r="Z195" i="32"/>
  <c r="AB195" i="32"/>
  <c r="AS195" i="32" s="1"/>
  <c r="AV195" i="32"/>
  <c r="AN195" i="32"/>
  <c r="AU195" i="32" s="1"/>
  <c r="AM203" i="32"/>
  <c r="AP202" i="32"/>
  <c r="AB202" i="32"/>
  <c r="AS202" i="32" s="1"/>
  <c r="AA202" i="32"/>
  <c r="AR202" i="32" s="1"/>
  <c r="AV215" i="32"/>
  <c r="AN215" i="32"/>
  <c r="AU215" i="32" s="1"/>
  <c r="AU233" i="32"/>
  <c r="AQ250" i="32"/>
  <c r="AQ252" i="32" s="1"/>
  <c r="AU253" i="32"/>
  <c r="V296" i="32"/>
  <c r="Z290" i="32"/>
  <c r="AA290" i="32"/>
  <c r="AP290" i="32"/>
  <c r="AB290" i="32"/>
  <c r="AV190" i="32"/>
  <c r="AN190" i="32"/>
  <c r="AU190" i="32" s="1"/>
  <c r="AV196" i="32"/>
  <c r="AN196" i="32"/>
  <c r="AU196" i="32" s="1"/>
  <c r="AV198" i="32"/>
  <c r="AN198" i="32"/>
  <c r="AW203" i="32"/>
  <c r="AV202" i="32"/>
  <c r="AN202" i="32"/>
  <c r="AU202" i="32" s="1"/>
  <c r="AL203" i="32"/>
  <c r="AL212" i="32"/>
  <c r="AV204" i="32"/>
  <c r="AN204" i="32"/>
  <c r="AV205" i="32"/>
  <c r="AN205" i="32"/>
  <c r="AU205" i="32" s="1"/>
  <c r="AV206" i="32"/>
  <c r="AN206" i="32"/>
  <c r="AU206" i="32" s="1"/>
  <c r="AV207" i="32"/>
  <c r="AN207" i="32"/>
  <c r="AU207" i="32" s="1"/>
  <c r="AV210" i="32"/>
  <c r="AN214" i="32"/>
  <c r="AU214" i="32" s="1"/>
  <c r="AL219" i="32"/>
  <c r="AV214" i="32"/>
  <c r="Z215" i="32"/>
  <c r="AP215" i="32"/>
  <c r="AB215" i="32"/>
  <c r="AS215" i="32" s="1"/>
  <c r="AA215" i="32"/>
  <c r="AR215" i="32" s="1"/>
  <c r="AQ232" i="32"/>
  <c r="AE239" i="32"/>
  <c r="AT233" i="32"/>
  <c r="AT239" i="32" s="1"/>
  <c r="AV237" i="32"/>
  <c r="AV239" i="32" s="1"/>
  <c r="AN237" i="32"/>
  <c r="AU237" i="32" s="1"/>
  <c r="AN238" i="32"/>
  <c r="AU238" i="32" s="1"/>
  <c r="AV238" i="32"/>
  <c r="AE249" i="32"/>
  <c r="AT243" i="32"/>
  <c r="AT249" i="32" s="1"/>
  <c r="AV247" i="32"/>
  <c r="AN247" i="32"/>
  <c r="AU247" i="32" s="1"/>
  <c r="AN248" i="32"/>
  <c r="AU248" i="32" s="1"/>
  <c r="AV248" i="32"/>
  <c r="AV249" i="32" s="1"/>
  <c r="AE259" i="32"/>
  <c r="AT253" i="32"/>
  <c r="AT259" i="32" s="1"/>
  <c r="AV257" i="32"/>
  <c r="AV259" i="32" s="1"/>
  <c r="AN257" i="32"/>
  <c r="AU257" i="32" s="1"/>
  <c r="AL259" i="32"/>
  <c r="AN261" i="32"/>
  <c r="AV261" i="32"/>
  <c r="AV262" i="32" s="1"/>
  <c r="AV264" i="32"/>
  <c r="AN264" i="32"/>
  <c r="AU264" i="32" s="1"/>
  <c r="AW277" i="32"/>
  <c r="AW282" i="32" s="1"/>
  <c r="AM282" i="32"/>
  <c r="AN281" i="32"/>
  <c r="AU281" i="32" s="1"/>
  <c r="AV281" i="32"/>
  <c r="AA179" i="32"/>
  <c r="AR179" i="32" s="1"/>
  <c r="AV179" i="32"/>
  <c r="AN179" i="32"/>
  <c r="AU179" i="32" s="1"/>
  <c r="AA185" i="32"/>
  <c r="AV185" i="32"/>
  <c r="AN185" i="32"/>
  <c r="AU185" i="32" s="1"/>
  <c r="AA187" i="32"/>
  <c r="AF187" i="32" s="1"/>
  <c r="AV187" i="32"/>
  <c r="AN187" i="32"/>
  <c r="AW187" i="32"/>
  <c r="AW193" i="32" s="1"/>
  <c r="AA191" i="32"/>
  <c r="AR191" i="32" s="1"/>
  <c r="AV191" i="32"/>
  <c r="AN191" i="32"/>
  <c r="AU191" i="32" s="1"/>
  <c r="AL193" i="32"/>
  <c r="V198" i="32"/>
  <c r="AA199" i="32"/>
  <c r="AR199" i="32" s="1"/>
  <c r="AV199" i="32"/>
  <c r="AN199" i="32"/>
  <c r="AU199" i="32" s="1"/>
  <c r="Z211" i="32"/>
  <c r="AF211" i="32" s="1"/>
  <c r="AO211" i="32" s="1"/>
  <c r="AP211" i="32"/>
  <c r="AM212" i="32"/>
  <c r="R219" i="32"/>
  <c r="Z214" i="32"/>
  <c r="AP214" i="32"/>
  <c r="AP219" i="32" s="1"/>
  <c r="AB214" i="32"/>
  <c r="AS214" i="32" s="1"/>
  <c r="AA214" i="32"/>
  <c r="AR214" i="32" s="1"/>
  <c r="Z223" i="32"/>
  <c r="AA223" i="32"/>
  <c r="AR223" i="32" s="1"/>
  <c r="AW226" i="32"/>
  <c r="AW232" i="32" s="1"/>
  <c r="AM232" i="32"/>
  <c r="AV230" i="32"/>
  <c r="AN230" i="32"/>
  <c r="AU230" i="32" s="1"/>
  <c r="Z233" i="32"/>
  <c r="AA233" i="32"/>
  <c r="AW234" i="32"/>
  <c r="AM239" i="32"/>
  <c r="AW236" i="32"/>
  <c r="AN236" i="32"/>
  <c r="AU236" i="32" s="1"/>
  <c r="Z237" i="32"/>
  <c r="AF237" i="32" s="1"/>
  <c r="AO237" i="32" s="1"/>
  <c r="AA237" i="32"/>
  <c r="AR237" i="32" s="1"/>
  <c r="AP237" i="32"/>
  <c r="AB237" i="32"/>
  <c r="AS237" i="32" s="1"/>
  <c r="Z238" i="32"/>
  <c r="AF238" i="32" s="1"/>
  <c r="AO238" i="32" s="1"/>
  <c r="AB238" i="32"/>
  <c r="AS238" i="32" s="1"/>
  <c r="AP238" i="32"/>
  <c r="AA238" i="32"/>
  <c r="AR238" i="32" s="1"/>
  <c r="AL242" i="32"/>
  <c r="AV240" i="32"/>
  <c r="AV242" i="32" s="1"/>
  <c r="AN240" i="32"/>
  <c r="Z243" i="32"/>
  <c r="AA243" i="32"/>
  <c r="AW244" i="32"/>
  <c r="AM249" i="32"/>
  <c r="AW246" i="32"/>
  <c r="AN246" i="32"/>
  <c r="AU246" i="32" s="1"/>
  <c r="Z247" i="32"/>
  <c r="AA247" i="32"/>
  <c r="AR247" i="32" s="1"/>
  <c r="AP247" i="32"/>
  <c r="AB247" i="32"/>
  <c r="AS247" i="32" s="1"/>
  <c r="Z248" i="32"/>
  <c r="AB248" i="32"/>
  <c r="AS248" i="32" s="1"/>
  <c r="AP248" i="32"/>
  <c r="AA248" i="32"/>
  <c r="AR248" i="32" s="1"/>
  <c r="AL252" i="32"/>
  <c r="AV250" i="32"/>
  <c r="AV252" i="32" s="1"/>
  <c r="AN250" i="32"/>
  <c r="R259" i="32"/>
  <c r="V253" i="32"/>
  <c r="AW256" i="32"/>
  <c r="AN256" i="32"/>
  <c r="AU256" i="32" s="1"/>
  <c r="Z257" i="32"/>
  <c r="AA257" i="32"/>
  <c r="AR257" i="32" s="1"/>
  <c r="AP257" i="32"/>
  <c r="AB257" i="32"/>
  <c r="AS257" i="32" s="1"/>
  <c r="AA262" i="32"/>
  <c r="AR260" i="32"/>
  <c r="AB261" i="32"/>
  <c r="AS261" i="32" s="1"/>
  <c r="Z261" i="32"/>
  <c r="AF261" i="32" s="1"/>
  <c r="AO261" i="32" s="1"/>
  <c r="AA261" i="32"/>
  <c r="AR261" i="32" s="1"/>
  <c r="R262" i="32"/>
  <c r="V262" i="32"/>
  <c r="AV263" i="32"/>
  <c r="AN263" i="32"/>
  <c r="AL268" i="32"/>
  <c r="AV267" i="32"/>
  <c r="AN267" i="32"/>
  <c r="AU267" i="32" s="1"/>
  <c r="R282" i="32"/>
  <c r="V276" i="32"/>
  <c r="AV280" i="32"/>
  <c r="AN280" i="32"/>
  <c r="AU280" i="32" s="1"/>
  <c r="AV180" i="32"/>
  <c r="AN180" i="32"/>
  <c r="AU180" i="32" s="1"/>
  <c r="AV188" i="32"/>
  <c r="AN188" i="32"/>
  <c r="AU188" i="32" s="1"/>
  <c r="AV192" i="32"/>
  <c r="AN192" i="32"/>
  <c r="AU192" i="32" s="1"/>
  <c r="AV194" i="32"/>
  <c r="AN194" i="32"/>
  <c r="AV200" i="32"/>
  <c r="AN200" i="32"/>
  <c r="AU200" i="32" s="1"/>
  <c r="Z209" i="32"/>
  <c r="AB209" i="32"/>
  <c r="AS209" i="32" s="1"/>
  <c r="AA209" i="32"/>
  <c r="AR209" i="32" s="1"/>
  <c r="Z213" i="32"/>
  <c r="AA213" i="32"/>
  <c r="V219" i="32"/>
  <c r="AT219" i="32"/>
  <c r="Z217" i="32"/>
  <c r="AA217" i="32"/>
  <c r="AR217" i="32" s="1"/>
  <c r="AR220" i="32"/>
  <c r="AR221" i="32" s="1"/>
  <c r="AA221" i="32"/>
  <c r="AW220" i="32"/>
  <c r="AW221" i="32" s="1"/>
  <c r="AM221" i="32"/>
  <c r="AV228" i="32"/>
  <c r="AN228" i="32"/>
  <c r="AU228" i="32" s="1"/>
  <c r="AN229" i="32"/>
  <c r="AU229" i="32" s="1"/>
  <c r="AV229" i="32"/>
  <c r="Z230" i="32"/>
  <c r="AP230" i="32"/>
  <c r="AB230" i="32"/>
  <c r="AS230" i="32" s="1"/>
  <c r="AA230" i="32"/>
  <c r="AR230" i="32" s="1"/>
  <c r="Z240" i="32"/>
  <c r="AP240" i="32"/>
  <c r="AB240" i="32"/>
  <c r="AA240" i="32"/>
  <c r="Z250" i="32"/>
  <c r="AP250" i="32"/>
  <c r="AB250" i="32"/>
  <c r="AA250" i="32"/>
  <c r="AQ259" i="32"/>
  <c r="AE262" i="32"/>
  <c r="AT260" i="32"/>
  <c r="AT262" i="32" s="1"/>
  <c r="V263" i="32"/>
  <c r="R268" i="32"/>
  <c r="AB266" i="32"/>
  <c r="AS266" i="32" s="1"/>
  <c r="Z266" i="32"/>
  <c r="AA266" i="32"/>
  <c r="AR266" i="32" s="1"/>
  <c r="AB267" i="32"/>
  <c r="AS267" i="32" s="1"/>
  <c r="Z267" i="32"/>
  <c r="AA267" i="32"/>
  <c r="AR267" i="32" s="1"/>
  <c r="AP267" i="32"/>
  <c r="Y275" i="32"/>
  <c r="AQ269" i="32"/>
  <c r="AQ275" i="32" s="1"/>
  <c r="AB271" i="32"/>
  <c r="AS271" i="32" s="1"/>
  <c r="AP271" i="32"/>
  <c r="Z271" i="32"/>
  <c r="AA271" i="32"/>
  <c r="AR271" i="32" s="1"/>
  <c r="Z274" i="32"/>
  <c r="AP274" i="32"/>
  <c r="AB274" i="32"/>
  <c r="AS274" i="32" s="1"/>
  <c r="AA274" i="32"/>
  <c r="AR274" i="32" s="1"/>
  <c r="Z280" i="32"/>
  <c r="AF280" i="32" s="1"/>
  <c r="AO280" i="32" s="1"/>
  <c r="AA280" i="32"/>
  <c r="AR280" i="32" s="1"/>
  <c r="AP280" i="32"/>
  <c r="AB280" i="32"/>
  <c r="AS280" i="32" s="1"/>
  <c r="AL296" i="32"/>
  <c r="AV290" i="32"/>
  <c r="AN290" i="32"/>
  <c r="Y212" i="32"/>
  <c r="Y219" i="32"/>
  <c r="AQ213" i="32"/>
  <c r="AQ219" i="32" s="1"/>
  <c r="Z220" i="32"/>
  <c r="AP220" i="32"/>
  <c r="AP221" i="32" s="1"/>
  <c r="AQ220" i="32"/>
  <c r="AQ221" i="32" s="1"/>
  <c r="R221" i="32"/>
  <c r="V221" i="32"/>
  <c r="Z226" i="32"/>
  <c r="AP226" i="32"/>
  <c r="AB227" i="32"/>
  <c r="Z235" i="32"/>
  <c r="AF235" i="32" s="1"/>
  <c r="AO235" i="32" s="1"/>
  <c r="AP235" i="32"/>
  <c r="AB236" i="32"/>
  <c r="AS236" i="32" s="1"/>
  <c r="AW242" i="32"/>
  <c r="Z245" i="32"/>
  <c r="AF245" i="32" s="1"/>
  <c r="AO245" i="32" s="1"/>
  <c r="AP245" i="32"/>
  <c r="AB246" i="32"/>
  <c r="AS246" i="32" s="1"/>
  <c r="AW252" i="32"/>
  <c r="Z255" i="32"/>
  <c r="AF255" i="32" s="1"/>
  <c r="AO255" i="32" s="1"/>
  <c r="AP255" i="32"/>
  <c r="AB256" i="32"/>
  <c r="AS256" i="32" s="1"/>
  <c r="AB260" i="32"/>
  <c r="Z260" i="32"/>
  <c r="AL262" i="32"/>
  <c r="AQ263" i="32"/>
  <c r="AQ268" i="32" s="1"/>
  <c r="Y268" i="32"/>
  <c r="AB264" i="32"/>
  <c r="AS264" i="32" s="1"/>
  <c r="Z264" i="32"/>
  <c r="AA264" i="32"/>
  <c r="AR264" i="32" s="1"/>
  <c r="AV265" i="32"/>
  <c r="AN265" i="32"/>
  <c r="AU265" i="32" s="1"/>
  <c r="AE275" i="32"/>
  <c r="AB270" i="32"/>
  <c r="AS270" i="32" s="1"/>
  <c r="Z270" i="32"/>
  <c r="AP270" i="32"/>
  <c r="AM275" i="32"/>
  <c r="AE282" i="32"/>
  <c r="AT276" i="32"/>
  <c r="AT282" i="32" s="1"/>
  <c r="Z279" i="32"/>
  <c r="AP279" i="32"/>
  <c r="AB279" i="32"/>
  <c r="AS279" i="32" s="1"/>
  <c r="Z285" i="32"/>
  <c r="AA285" i="32"/>
  <c r="AR285" i="32" s="1"/>
  <c r="AP285" i="32"/>
  <c r="AW287" i="32"/>
  <c r="AW289" i="32" s="1"/>
  <c r="AN287" i="32"/>
  <c r="AU287" i="32" s="1"/>
  <c r="AM289" i="32"/>
  <c r="Z293" i="32"/>
  <c r="AA293" i="32"/>
  <c r="AR293" i="32" s="1"/>
  <c r="AB293" i="32"/>
  <c r="AS293" i="32" s="1"/>
  <c r="AP293" i="32"/>
  <c r="Z294" i="32"/>
  <c r="AA294" i="32"/>
  <c r="AR294" i="32" s="1"/>
  <c r="AP294" i="32"/>
  <c r="Z210" i="32"/>
  <c r="AF210" i="32" s="1"/>
  <c r="AO210" i="32" s="1"/>
  <c r="AP210" i="32"/>
  <c r="AW219" i="32"/>
  <c r="Z218" i="32"/>
  <c r="AB218" i="32"/>
  <c r="AS218" i="32" s="1"/>
  <c r="AN218" i="32"/>
  <c r="AU218" i="32" s="1"/>
  <c r="AW225" i="32"/>
  <c r="Z224" i="32"/>
  <c r="AB224" i="32"/>
  <c r="AS224" i="32" s="1"/>
  <c r="AN224" i="32"/>
  <c r="AU224" i="32" s="1"/>
  <c r="AU225" i="32" s="1"/>
  <c r="AL225" i="32"/>
  <c r="Y232" i="32"/>
  <c r="AL232" i="32"/>
  <c r="AF227" i="32"/>
  <c r="AO227" i="32" s="1"/>
  <c r="AP227" i="32"/>
  <c r="Y239" i="32"/>
  <c r="Z234" i="32"/>
  <c r="AB234" i="32"/>
  <c r="AS234" i="32" s="1"/>
  <c r="AN234" i="32"/>
  <c r="AU234" i="32" s="1"/>
  <c r="AP236" i="32"/>
  <c r="AM242" i="32"/>
  <c r="Y249" i="32"/>
  <c r="Z244" i="32"/>
  <c r="AB244" i="32"/>
  <c r="AS244" i="32" s="1"/>
  <c r="AN244" i="32"/>
  <c r="AU244" i="32" s="1"/>
  <c r="AP246" i="32"/>
  <c r="AP249" i="32" s="1"/>
  <c r="AM252" i="32"/>
  <c r="Y259" i="32"/>
  <c r="Z254" i="32"/>
  <c r="AB254" i="32"/>
  <c r="AS254" i="32" s="1"/>
  <c r="AN254" i="32"/>
  <c r="AU254" i="32" s="1"/>
  <c r="AF256" i="32"/>
  <c r="AO256" i="32" s="1"/>
  <c r="AP256" i="32"/>
  <c r="AE268" i="32"/>
  <c r="AB265" i="32"/>
  <c r="AS265" i="32" s="1"/>
  <c r="Z265" i="32"/>
  <c r="AA265" i="32"/>
  <c r="AR265" i="32" s="1"/>
  <c r="AV266" i="32"/>
  <c r="AN266" i="32"/>
  <c r="AU266" i="32" s="1"/>
  <c r="AB269" i="32"/>
  <c r="Z269" i="32"/>
  <c r="AP269" i="32"/>
  <c r="AL275" i="32"/>
  <c r="AT275" i="32"/>
  <c r="R275" i="32"/>
  <c r="V275" i="32"/>
  <c r="Y289" i="32"/>
  <c r="AQ283" i="32"/>
  <c r="AQ289" i="32" s="1"/>
  <c r="AT284" i="32"/>
  <c r="AT289" i="32" s="1"/>
  <c r="AE289" i="32"/>
  <c r="AN291" i="32"/>
  <c r="AU291" i="32" s="1"/>
  <c r="AV291" i="32"/>
  <c r="X302" i="32"/>
  <c r="Y225" i="32"/>
  <c r="AQ222" i="32"/>
  <c r="AQ225" i="32" s="1"/>
  <c r="AW239" i="32"/>
  <c r="AM259" i="32"/>
  <c r="AW253" i="32"/>
  <c r="AB258" i="32"/>
  <c r="AS258" i="32" s="1"/>
  <c r="Z258" i="32"/>
  <c r="AQ260" i="32"/>
  <c r="AQ262" i="32" s="1"/>
  <c r="Y262" i="32"/>
  <c r="Z272" i="32"/>
  <c r="AF272" i="32" s="1"/>
  <c r="AO272" i="32" s="1"/>
  <c r="AA272" i="32"/>
  <c r="AR272" i="32" s="1"/>
  <c r="AP272" i="32"/>
  <c r="AW279" i="32"/>
  <c r="AN279" i="32"/>
  <c r="AU279" i="32" s="1"/>
  <c r="Z284" i="32"/>
  <c r="AA284" i="32"/>
  <c r="AR284" i="32" s="1"/>
  <c r="AB284" i="32"/>
  <c r="AS284" i="32" s="1"/>
  <c r="Z287" i="32"/>
  <c r="AF287" i="32" s="1"/>
  <c r="AO287" i="32" s="1"/>
  <c r="AP287" i="32"/>
  <c r="AB287" i="32"/>
  <c r="AS287" i="32" s="1"/>
  <c r="AW275" i="32"/>
  <c r="Z273" i="32"/>
  <c r="AB273" i="32"/>
  <c r="AS273" i="32" s="1"/>
  <c r="AN273" i="32"/>
  <c r="AU273" i="32" s="1"/>
  <c r="Z278" i="32"/>
  <c r="AP278" i="32"/>
  <c r="Z288" i="32"/>
  <c r="AP288" i="32"/>
  <c r="Y296" i="32"/>
  <c r="AD302" i="32"/>
  <c r="AA273" i="32"/>
  <c r="AR273" i="32" s="1"/>
  <c r="AP273" i="32"/>
  <c r="AV273" i="32"/>
  <c r="AN274" i="32"/>
  <c r="AU274" i="32" s="1"/>
  <c r="AA278" i="32"/>
  <c r="AR278" i="32" s="1"/>
  <c r="Z281" i="32"/>
  <c r="AB281" i="32"/>
  <c r="AS281" i="32" s="1"/>
  <c r="AP281" i="32"/>
  <c r="AA281" i="32"/>
  <c r="AR281" i="32" s="1"/>
  <c r="V283" i="32"/>
  <c r="R289" i="32"/>
  <c r="AL289" i="32"/>
  <c r="AV283" i="32"/>
  <c r="AV289" i="32" s="1"/>
  <c r="AN283" i="32"/>
  <c r="AA288" i="32"/>
  <c r="AR288" i="32" s="1"/>
  <c r="AQ290" i="32"/>
  <c r="AQ296" i="32" s="1"/>
  <c r="Z291" i="32"/>
  <c r="AF291" i="32" s="1"/>
  <c r="AO291" i="32" s="1"/>
  <c r="AB291" i="32"/>
  <c r="AS291" i="32" s="1"/>
  <c r="AP291" i="32"/>
  <c r="AA291" i="32"/>
  <c r="AR291" i="32" s="1"/>
  <c r="Z292" i="32"/>
  <c r="AP292" i="32"/>
  <c r="AB292" i="32"/>
  <c r="AS292" i="32" s="1"/>
  <c r="AV292" i="32"/>
  <c r="AN292" i="32"/>
  <c r="AU292" i="32" s="1"/>
  <c r="Y282" i="32"/>
  <c r="Z277" i="32"/>
  <c r="AB277" i="32"/>
  <c r="AS277" i="32" s="1"/>
  <c r="AN277" i="32"/>
  <c r="AU277" i="32" s="1"/>
  <c r="Z286" i="32"/>
  <c r="AB286" i="32"/>
  <c r="AS286" i="32" s="1"/>
  <c r="AN286" i="32"/>
  <c r="AU286" i="32" s="1"/>
  <c r="R296" i="32"/>
  <c r="AE296" i="32"/>
  <c r="Z295" i="32"/>
  <c r="AB295" i="32"/>
  <c r="AS295" i="32" s="1"/>
  <c r="AN295" i="32"/>
  <c r="AU295" i="32" s="1"/>
  <c r="I300" i="32"/>
  <c r="O302" i="32"/>
  <c r="AM296" i="32"/>
  <c r="AW290" i="32"/>
  <c r="AW296" i="32" s="1"/>
  <c r="AE298" i="32"/>
  <c r="AT297" i="32"/>
  <c r="AT298" i="32" s="1"/>
  <c r="AP297" i="32"/>
  <c r="AP298" i="32" s="1"/>
  <c r="I302" i="32"/>
  <c r="M302" i="32"/>
  <c r="Q302" i="32"/>
  <c r="AC302" i="32"/>
  <c r="Y75" i="31"/>
  <c r="AQ12" i="31"/>
  <c r="Y14" i="31"/>
  <c r="AU12" i="31"/>
  <c r="AE17" i="31"/>
  <c r="AT15" i="31"/>
  <c r="AT17" i="31" s="1"/>
  <c r="AB25" i="31"/>
  <c r="AS25" i="31" s="1"/>
  <c r="AA25" i="31"/>
  <c r="AR25" i="31" s="1"/>
  <c r="AB26" i="31"/>
  <c r="AS26" i="31" s="1"/>
  <c r="AA26" i="31"/>
  <c r="AR26" i="31" s="1"/>
  <c r="AP26" i="31"/>
  <c r="Z26" i="31"/>
  <c r="R35" i="31"/>
  <c r="V30" i="31"/>
  <c r="AV30" i="31"/>
  <c r="AN30" i="31"/>
  <c r="AL35" i="31"/>
  <c r="AP34" i="31"/>
  <c r="Z34" i="31"/>
  <c r="AB34" i="31"/>
  <c r="AS34" i="31" s="1"/>
  <c r="AV34" i="31"/>
  <c r="AN34" i="31"/>
  <c r="AU34" i="31" s="1"/>
  <c r="AB39" i="31"/>
  <c r="AS39" i="31" s="1"/>
  <c r="AP39" i="31"/>
  <c r="AA39" i="31"/>
  <c r="AR39" i="31" s="1"/>
  <c r="Z39" i="31"/>
  <c r="AB47" i="31"/>
  <c r="AS47" i="31" s="1"/>
  <c r="AP47" i="31"/>
  <c r="Z47" i="31"/>
  <c r="AA47" i="31"/>
  <c r="AR47" i="31" s="1"/>
  <c r="AB48" i="31"/>
  <c r="AS48" i="31" s="1"/>
  <c r="AA48" i="31"/>
  <c r="AR48" i="31" s="1"/>
  <c r="AP48" i="31"/>
  <c r="Z48" i="31"/>
  <c r="AF48" i="31" s="1"/>
  <c r="AO48" i="31" s="1"/>
  <c r="AE14" i="31"/>
  <c r="AT12" i="31"/>
  <c r="AE75" i="31"/>
  <c r="Y81" i="31"/>
  <c r="AQ13" i="31"/>
  <c r="AQ81" i="31" s="1"/>
  <c r="AU13" i="31"/>
  <c r="X71" i="31"/>
  <c r="Q17" i="45" s="1"/>
  <c r="AJ71" i="31"/>
  <c r="AC17" i="45" s="1"/>
  <c r="AB18" i="31"/>
  <c r="V20" i="31"/>
  <c r="AP18" i="31"/>
  <c r="AA18" i="31"/>
  <c r="Z18" i="31"/>
  <c r="Y84" i="31"/>
  <c r="Y22" i="31"/>
  <c r="AQ21" i="31"/>
  <c r="AN84" i="31"/>
  <c r="AN22" i="31"/>
  <c r="AU21" i="31"/>
  <c r="R76" i="31"/>
  <c r="AS23" i="31"/>
  <c r="AS27" i="31"/>
  <c r="AB31" i="31"/>
  <c r="AS31" i="31" s="1"/>
  <c r="AA31" i="31"/>
  <c r="AR31" i="31" s="1"/>
  <c r="AB32" i="31"/>
  <c r="AS32" i="31" s="1"/>
  <c r="AA32" i="31"/>
  <c r="AR32" i="31" s="1"/>
  <c r="AP32" i="31"/>
  <c r="Z32" i="31"/>
  <c r="R83" i="31"/>
  <c r="R37" i="31"/>
  <c r="V36" i="31"/>
  <c r="AL83" i="31"/>
  <c r="AV36" i="31"/>
  <c r="AN36" i="31"/>
  <c r="AL37" i="31"/>
  <c r="AW83" i="31"/>
  <c r="AW37" i="31"/>
  <c r="AB51" i="31"/>
  <c r="AS51" i="31" s="1"/>
  <c r="AP51" i="31"/>
  <c r="AA51" i="31"/>
  <c r="AR51" i="31" s="1"/>
  <c r="Z51" i="31"/>
  <c r="AQ18" i="31"/>
  <c r="AQ20" i="31" s="1"/>
  <c r="Y20" i="31"/>
  <c r="AB19" i="31"/>
  <c r="AS19" i="31" s="1"/>
  <c r="AP19" i="31"/>
  <c r="AA19" i="31"/>
  <c r="AR19" i="31" s="1"/>
  <c r="Z19" i="31"/>
  <c r="AE84" i="31"/>
  <c r="AT21" i="31"/>
  <c r="AA23" i="31"/>
  <c r="AP23" i="31"/>
  <c r="Z23" i="31"/>
  <c r="Z25" i="31"/>
  <c r="V82" i="31"/>
  <c r="AA27" i="31"/>
  <c r="AP27" i="31"/>
  <c r="Z27" i="31"/>
  <c r="AA34" i="31"/>
  <c r="AR34" i="31" s="1"/>
  <c r="AB42" i="31"/>
  <c r="AS42" i="31" s="1"/>
  <c r="AA42" i="31"/>
  <c r="AR42" i="31" s="1"/>
  <c r="AP42" i="31"/>
  <c r="Z42" i="31"/>
  <c r="AP44" i="31"/>
  <c r="Z44" i="31"/>
  <c r="AB44" i="31"/>
  <c r="AS44" i="31" s="1"/>
  <c r="AA44" i="31"/>
  <c r="AR44" i="31" s="1"/>
  <c r="Z60" i="31"/>
  <c r="AA60" i="31"/>
  <c r="AR60" i="31" s="1"/>
  <c r="AP60" i="31"/>
  <c r="AB60" i="31"/>
  <c r="AS60" i="31" s="1"/>
  <c r="AE81" i="31"/>
  <c r="AT13" i="31"/>
  <c r="AT81" i="31" s="1"/>
  <c r="AB15" i="31"/>
  <c r="V17" i="31"/>
  <c r="AP15" i="31"/>
  <c r="AP17" i="31" s="1"/>
  <c r="AA15" i="31"/>
  <c r="Z15" i="31"/>
  <c r="U71" i="31"/>
  <c r="N17" i="45" s="1"/>
  <c r="AN14" i="31"/>
  <c r="AQ15" i="31"/>
  <c r="AQ17" i="31" s="1"/>
  <c r="Y17" i="31"/>
  <c r="AB16" i="31"/>
  <c r="AS16" i="31" s="1"/>
  <c r="AP16" i="31"/>
  <c r="AA16" i="31"/>
  <c r="AR16" i="31" s="1"/>
  <c r="Z16" i="31"/>
  <c r="AE20" i="31"/>
  <c r="AT18" i="31"/>
  <c r="AT20" i="31" s="1"/>
  <c r="AW23" i="31"/>
  <c r="AM76" i="31"/>
  <c r="R29" i="31"/>
  <c r="V24" i="31"/>
  <c r="V29" i="31" s="1"/>
  <c r="AV24" i="31"/>
  <c r="AN24" i="31"/>
  <c r="AU24" i="31" s="1"/>
  <c r="AP25" i="31"/>
  <c r="AM82" i="31"/>
  <c r="AW27" i="31"/>
  <c r="AW82" i="31" s="1"/>
  <c r="AP28" i="31"/>
  <c r="Z28" i="31"/>
  <c r="AF28" i="31" s="1"/>
  <c r="AO28" i="31" s="1"/>
  <c r="AB28" i="31"/>
  <c r="AS28" i="31" s="1"/>
  <c r="AV28" i="31"/>
  <c r="AN28" i="31"/>
  <c r="AU28" i="31" s="1"/>
  <c r="AA33" i="31"/>
  <c r="AR33" i="31" s="1"/>
  <c r="AP33" i="31"/>
  <c r="Z33" i="31"/>
  <c r="AM35" i="31"/>
  <c r="AQ83" i="31"/>
  <c r="AQ37" i="31"/>
  <c r="R40" i="31"/>
  <c r="V38" i="31"/>
  <c r="AV38" i="31"/>
  <c r="AV40" i="31" s="1"/>
  <c r="AN38" i="31"/>
  <c r="AL40" i="31"/>
  <c r="AP57" i="31"/>
  <c r="Z57" i="31"/>
  <c r="AB57" i="31"/>
  <c r="AS57" i="31" s="1"/>
  <c r="AA57" i="31"/>
  <c r="AR57" i="31" s="1"/>
  <c r="Z59" i="31"/>
  <c r="AA59" i="31"/>
  <c r="AR59" i="31" s="1"/>
  <c r="AP59" i="31"/>
  <c r="AB59" i="31"/>
  <c r="AS59" i="31" s="1"/>
  <c r="AM61" i="31"/>
  <c r="AW55" i="31"/>
  <c r="AW61" i="31" s="1"/>
  <c r="Z63" i="31"/>
  <c r="AP63" i="31"/>
  <c r="AB63" i="31"/>
  <c r="AS63" i="31" s="1"/>
  <c r="AC71" i="31"/>
  <c r="AG71" i="31"/>
  <c r="Z17" i="45" s="1"/>
  <c r="AK71" i="31"/>
  <c r="AD17" i="45" s="1"/>
  <c r="AV25" i="31"/>
  <c r="AN25" i="31"/>
  <c r="AU25" i="31" s="1"/>
  <c r="AT29" i="31"/>
  <c r="AV31" i="31"/>
  <c r="AN31" i="31"/>
  <c r="AU31" i="31" s="1"/>
  <c r="AV39" i="31"/>
  <c r="AN39" i="31"/>
  <c r="AU39" i="31" s="1"/>
  <c r="R78" i="31"/>
  <c r="AL78" i="31"/>
  <c r="AV41" i="31"/>
  <c r="AN41" i="31"/>
  <c r="AQ78" i="31"/>
  <c r="AW78" i="31"/>
  <c r="R45" i="31"/>
  <c r="V46" i="31"/>
  <c r="AV47" i="31"/>
  <c r="AN47" i="31"/>
  <c r="AU47" i="31" s="1"/>
  <c r="AW50" i="31"/>
  <c r="AW54" i="31" s="1"/>
  <c r="V61" i="31"/>
  <c r="AA55" i="31"/>
  <c r="AV56" i="31"/>
  <c r="AN56" i="31"/>
  <c r="AU56" i="31" s="1"/>
  <c r="Z58" i="31"/>
  <c r="AP58" i="31"/>
  <c r="AB58" i="31"/>
  <c r="AS58" i="31" s="1"/>
  <c r="AV58" i="31"/>
  <c r="AN58" i="31"/>
  <c r="AU58" i="31" s="1"/>
  <c r="AQ62" i="31"/>
  <c r="AQ64" i="31" s="1"/>
  <c r="AW70" i="31"/>
  <c r="AV67" i="31"/>
  <c r="AN67" i="31"/>
  <c r="AU67" i="31" s="1"/>
  <c r="AB43" i="31"/>
  <c r="AS43" i="31" s="1"/>
  <c r="AV46" i="31"/>
  <c r="AV49" i="31" s="1"/>
  <c r="AN46" i="31"/>
  <c r="AP56" i="31"/>
  <c r="Z56" i="31"/>
  <c r="AN57" i="31"/>
  <c r="AU57" i="31" s="1"/>
  <c r="AV57" i="31"/>
  <c r="V64" i="31"/>
  <c r="Z62" i="31"/>
  <c r="AB62" i="31"/>
  <c r="AP62" i="31"/>
  <c r="AA62" i="31"/>
  <c r="AV63" i="31"/>
  <c r="AN63" i="31"/>
  <c r="AU63" i="31" s="1"/>
  <c r="AH100" i="30"/>
  <c r="AM99" i="30" s="1"/>
  <c r="R75" i="31"/>
  <c r="AL75" i="31"/>
  <c r="R81" i="31"/>
  <c r="AL81" i="31"/>
  <c r="R14" i="31"/>
  <c r="AD71" i="31"/>
  <c r="W17" i="45" s="1"/>
  <c r="AH71" i="31"/>
  <c r="AL14" i="31"/>
  <c r="R17" i="31"/>
  <c r="R20" i="31"/>
  <c r="AL84" i="31"/>
  <c r="AV21" i="31"/>
  <c r="AL22" i="31"/>
  <c r="AV26" i="31"/>
  <c r="AN26" i="31"/>
  <c r="AU26" i="31" s="1"/>
  <c r="AV32" i="31"/>
  <c r="AN32" i="31"/>
  <c r="AU32" i="31" s="1"/>
  <c r="V41" i="31"/>
  <c r="AM78" i="31"/>
  <c r="AV42" i="31"/>
  <c r="AN42" i="31"/>
  <c r="AU42" i="31" s="1"/>
  <c r="Z43" i="31"/>
  <c r="AF43" i="31" s="1"/>
  <c r="AO43" i="31" s="1"/>
  <c r="AP43" i="31"/>
  <c r="AV48" i="31"/>
  <c r="AN48" i="31"/>
  <c r="AU48" i="31" s="1"/>
  <c r="V50" i="31"/>
  <c r="AV51" i="31"/>
  <c r="AN51" i="31"/>
  <c r="AU51" i="31" s="1"/>
  <c r="AP53" i="31"/>
  <c r="AP55" i="31"/>
  <c r="AA56" i="31"/>
  <c r="AR56" i="31" s="1"/>
  <c r="AL61" i="31"/>
  <c r="AE64" i="31"/>
  <c r="AT62" i="31"/>
  <c r="AT64" i="31" s="1"/>
  <c r="AA63" i="31"/>
  <c r="AR63" i="31" s="1"/>
  <c r="AM64" i="31"/>
  <c r="R70" i="31"/>
  <c r="V65" i="31"/>
  <c r="AP67" i="31"/>
  <c r="Z67" i="31"/>
  <c r="AB67" i="31"/>
  <c r="AS67" i="31" s="1"/>
  <c r="AA67" i="31"/>
  <c r="AR67" i="31" s="1"/>
  <c r="AF68" i="31"/>
  <c r="AO68" i="31" s="1"/>
  <c r="AV69" i="31"/>
  <c r="AN69" i="31"/>
  <c r="AU69" i="31" s="1"/>
  <c r="AV44" i="31"/>
  <c r="AN44" i="31"/>
  <c r="AU44" i="31" s="1"/>
  <c r="AM45" i="31"/>
  <c r="AV52" i="31"/>
  <c r="AN52" i="31"/>
  <c r="AU52" i="31" s="1"/>
  <c r="AM70" i="31"/>
  <c r="V12" i="31"/>
  <c r="AM75" i="31"/>
  <c r="V13" i="31"/>
  <c r="AM81" i="31"/>
  <c r="S71" i="31"/>
  <c r="L17" i="45" s="1"/>
  <c r="W71" i="31"/>
  <c r="P17" i="45" s="1"/>
  <c r="AI71" i="31"/>
  <c r="AB17" i="45" s="1"/>
  <c r="AM14" i="31"/>
  <c r="AM71" i="31" s="1"/>
  <c r="AF17" i="45" s="1"/>
  <c r="V21" i="31"/>
  <c r="AW21" i="31"/>
  <c r="AM22" i="31"/>
  <c r="AL76" i="31"/>
  <c r="AV23" i="31"/>
  <c r="AN23" i="31"/>
  <c r="AQ76" i="31"/>
  <c r="R82" i="31"/>
  <c r="AL82" i="31"/>
  <c r="AV27" i="31"/>
  <c r="AN27" i="31"/>
  <c r="AQ82" i="31"/>
  <c r="AL29" i="31"/>
  <c r="AQ29" i="31"/>
  <c r="AV33" i="31"/>
  <c r="AN33" i="31"/>
  <c r="AU33" i="31" s="1"/>
  <c r="AT78" i="31"/>
  <c r="AV43" i="31"/>
  <c r="AN43" i="31"/>
  <c r="AU43" i="31" s="1"/>
  <c r="AL45" i="31"/>
  <c r="AQ45" i="31"/>
  <c r="AW45" i="31"/>
  <c r="AV50" i="31"/>
  <c r="AN50" i="31"/>
  <c r="AP52" i="31"/>
  <c r="Z53" i="31"/>
  <c r="AF53" i="31" s="1"/>
  <c r="AO53" i="31" s="1"/>
  <c r="Z55" i="31"/>
  <c r="AB56" i="31"/>
  <c r="AS56" i="31" s="1"/>
  <c r="AA58" i="31"/>
  <c r="AR58" i="31" s="1"/>
  <c r="AL64" i="31"/>
  <c r="AN62" i="31"/>
  <c r="AV62" i="31"/>
  <c r="AV64" i="31" s="1"/>
  <c r="AV68" i="31"/>
  <c r="AN68" i="31"/>
  <c r="AU68" i="31" s="1"/>
  <c r="AE82" i="31"/>
  <c r="AV53" i="31"/>
  <c r="AN53" i="31"/>
  <c r="AU53" i="31" s="1"/>
  <c r="R61" i="31"/>
  <c r="AV55" i="31"/>
  <c r="AN55" i="31"/>
  <c r="AV65" i="31"/>
  <c r="AN65" i="31"/>
  <c r="AT70" i="31"/>
  <c r="AA66" i="31"/>
  <c r="AR66" i="31" s="1"/>
  <c r="Z66" i="31"/>
  <c r="AP66" i="31"/>
  <c r="AB69" i="31"/>
  <c r="AS69" i="31" s="1"/>
  <c r="AA69" i="31"/>
  <c r="AR69" i="31" s="1"/>
  <c r="AP69" i="31"/>
  <c r="AL70" i="31"/>
  <c r="J74" i="31"/>
  <c r="N74" i="31"/>
  <c r="Y61" i="31"/>
  <c r="R64" i="31"/>
  <c r="O72" i="31"/>
  <c r="AD74" i="31"/>
  <c r="AH74" i="31"/>
  <c r="AM73" i="31" s="1"/>
  <c r="Q74" i="31"/>
  <c r="O73" i="31" s="1"/>
  <c r="AV66" i="31"/>
  <c r="AN66" i="31"/>
  <c r="AU66" i="31" s="1"/>
  <c r="AB18" i="30"/>
  <c r="AS18" i="30" s="1"/>
  <c r="AP18" i="30"/>
  <c r="AA18" i="30"/>
  <c r="AR18" i="30" s="1"/>
  <c r="Z18" i="30"/>
  <c r="AB20" i="30"/>
  <c r="AS20" i="30" s="1"/>
  <c r="AP20" i="30"/>
  <c r="AA20" i="30"/>
  <c r="AR20" i="30" s="1"/>
  <c r="Z20" i="30"/>
  <c r="AB23" i="30"/>
  <c r="AP23" i="30"/>
  <c r="AA23" i="30"/>
  <c r="V27" i="30"/>
  <c r="Z23" i="30"/>
  <c r="AB24" i="30"/>
  <c r="AS24" i="30" s="1"/>
  <c r="AA24" i="30"/>
  <c r="AR24" i="30" s="1"/>
  <c r="AP24" i="30"/>
  <c r="Z24" i="30"/>
  <c r="Z26" i="30"/>
  <c r="AP26" i="30"/>
  <c r="AB26" i="30"/>
  <c r="AS26" i="30" s="1"/>
  <c r="AA26" i="30"/>
  <c r="AR26" i="30" s="1"/>
  <c r="AS53" i="30"/>
  <c r="AU42" i="30"/>
  <c r="AB21" i="30"/>
  <c r="AS21" i="30" s="1"/>
  <c r="AP21" i="30"/>
  <c r="AA21" i="30"/>
  <c r="AR21" i="30" s="1"/>
  <c r="Z21" i="30"/>
  <c r="AP25" i="30"/>
  <c r="AM109" i="30"/>
  <c r="AW28" i="30"/>
  <c r="V104" i="30"/>
  <c r="AP31" i="30"/>
  <c r="AA31" i="30"/>
  <c r="Z31" i="30"/>
  <c r="AP33" i="30"/>
  <c r="AA33" i="30"/>
  <c r="AR33" i="30" s="1"/>
  <c r="Z33" i="30"/>
  <c r="AF33" i="30" s="1"/>
  <c r="AO33" i="30" s="1"/>
  <c r="AW44" i="30"/>
  <c r="AW46" i="30" s="1"/>
  <c r="AP49" i="30"/>
  <c r="AA49" i="30"/>
  <c r="AR49" i="30" s="1"/>
  <c r="AB49" i="30"/>
  <c r="Z49" i="30"/>
  <c r="AW56" i="30"/>
  <c r="AN56" i="30"/>
  <c r="AU56" i="30" s="1"/>
  <c r="Y63" i="30"/>
  <c r="Z60" i="30"/>
  <c r="AB80" i="30"/>
  <c r="AS80" i="30" s="1"/>
  <c r="AA80" i="30"/>
  <c r="AR80" i="30" s="1"/>
  <c r="AP80" i="30"/>
  <c r="AP82" i="30" s="1"/>
  <c r="Z80" i="30"/>
  <c r="AV91" i="30"/>
  <c r="AN91" i="30"/>
  <c r="AU91" i="30" s="1"/>
  <c r="AW95" i="30"/>
  <c r="AW96" i="30" s="1"/>
  <c r="AN95" i="30"/>
  <c r="AU95" i="30" s="1"/>
  <c r="AM96" i="30"/>
  <c r="Y22" i="30"/>
  <c r="AW22" i="30"/>
  <c r="AV25" i="30"/>
  <c r="AE27" i="30"/>
  <c r="AM27" i="30"/>
  <c r="AN28" i="30"/>
  <c r="AT29" i="30"/>
  <c r="V30" i="30"/>
  <c r="AU30" i="30"/>
  <c r="Y104" i="30"/>
  <c r="AM104" i="30"/>
  <c r="AW31" i="30"/>
  <c r="AW104" i="30" s="1"/>
  <c r="AN42" i="30"/>
  <c r="AM46" i="30"/>
  <c r="AF47" i="30"/>
  <c r="AM52" i="30"/>
  <c r="AN47" i="30"/>
  <c r="AW47" i="30"/>
  <c r="Z48" i="30"/>
  <c r="AF48" i="30" s="1"/>
  <c r="AO48" i="30" s="1"/>
  <c r="Z61" i="30"/>
  <c r="AV71" i="30"/>
  <c r="AN71" i="30"/>
  <c r="AU71" i="30" s="1"/>
  <c r="AT78" i="30"/>
  <c r="R82" i="30"/>
  <c r="V82" i="30"/>
  <c r="AR89" i="30"/>
  <c r="AQ84" i="30"/>
  <c r="Z84" i="30"/>
  <c r="AF84" i="30" s="1"/>
  <c r="AO84" i="30" s="1"/>
  <c r="AQ88" i="30"/>
  <c r="Z88" i="30"/>
  <c r="AF88" i="30" s="1"/>
  <c r="AO88" i="30" s="1"/>
  <c r="AB91" i="30"/>
  <c r="AS91" i="30" s="1"/>
  <c r="AA91" i="30"/>
  <c r="AR91" i="30" s="1"/>
  <c r="AP91" i="30"/>
  <c r="Z91" i="30"/>
  <c r="K100" i="30"/>
  <c r="O100" i="30"/>
  <c r="Y101" i="30"/>
  <c r="AE100" i="30"/>
  <c r="AV14" i="30"/>
  <c r="AV26" i="30"/>
  <c r="AP32" i="30"/>
  <c r="AA32" i="30"/>
  <c r="AR32" i="30" s="1"/>
  <c r="Z32" i="30"/>
  <c r="AF32" i="30" s="1"/>
  <c r="AO32" i="30" s="1"/>
  <c r="AA69" i="30"/>
  <c r="AR64" i="30"/>
  <c r="AR69" i="30" s="1"/>
  <c r="AN102" i="30"/>
  <c r="R101" i="30"/>
  <c r="AT12" i="30"/>
  <c r="AT13" i="30"/>
  <c r="AT107" i="30" s="1"/>
  <c r="R14" i="30"/>
  <c r="AD97" i="30"/>
  <c r="W16" i="45" s="1"/>
  <c r="AH97" i="30"/>
  <c r="AL14" i="30"/>
  <c r="AT15" i="30"/>
  <c r="R16" i="30"/>
  <c r="AL16" i="30"/>
  <c r="AT17" i="30"/>
  <c r="AL108" i="30"/>
  <c r="AT19" i="30"/>
  <c r="AT108" i="30" s="1"/>
  <c r="R22" i="30"/>
  <c r="AL22" i="30"/>
  <c r="AA25" i="30"/>
  <c r="AR25" i="30" s="1"/>
  <c r="AN26" i="30"/>
  <c r="AU26" i="30" s="1"/>
  <c r="AU27" i="30" s="1"/>
  <c r="V28" i="30"/>
  <c r="Y35" i="30"/>
  <c r="AQ30" i="30"/>
  <c r="AV30" i="30"/>
  <c r="AV35" i="30" s="1"/>
  <c r="AB31" i="30"/>
  <c r="AN31" i="30"/>
  <c r="AB32" i="30"/>
  <c r="AS32" i="30" s="1"/>
  <c r="AN32" i="30"/>
  <c r="AU32" i="30" s="1"/>
  <c r="AB33" i="30"/>
  <c r="AS33" i="30" s="1"/>
  <c r="AN33" i="30"/>
  <c r="AU33" i="30" s="1"/>
  <c r="AN34" i="30"/>
  <c r="AU34" i="30" s="1"/>
  <c r="V42" i="30"/>
  <c r="AP36" i="30"/>
  <c r="AA36" i="30"/>
  <c r="Z36" i="30"/>
  <c r="AP37" i="30"/>
  <c r="AA37" i="30"/>
  <c r="AR37" i="30" s="1"/>
  <c r="Z37" i="30"/>
  <c r="AP38" i="30"/>
  <c r="AA38" i="30"/>
  <c r="AR38" i="30" s="1"/>
  <c r="Z38" i="30"/>
  <c r="AP39" i="30"/>
  <c r="AA39" i="30"/>
  <c r="AR39" i="30" s="1"/>
  <c r="Z39" i="30"/>
  <c r="AP40" i="30"/>
  <c r="AA40" i="30"/>
  <c r="AR40" i="30" s="1"/>
  <c r="Z40" i="30"/>
  <c r="AP41" i="30"/>
  <c r="AA41" i="30"/>
  <c r="AR41" i="30" s="1"/>
  <c r="Z41" i="30"/>
  <c r="AE42" i="30"/>
  <c r="V46" i="30"/>
  <c r="AP43" i="30"/>
  <c r="AA43" i="30"/>
  <c r="Z43" i="30"/>
  <c r="AS43" i="30"/>
  <c r="AS46" i="30" s="1"/>
  <c r="AN46" i="30"/>
  <c r="AQ52" i="30"/>
  <c r="AN50" i="30"/>
  <c r="AU50" i="30" s="1"/>
  <c r="AW51" i="30"/>
  <c r="AN53" i="30"/>
  <c r="AW53" i="30"/>
  <c r="AB62" i="30"/>
  <c r="AS62" i="30" s="1"/>
  <c r="AA62" i="30"/>
  <c r="AR62" i="30" s="1"/>
  <c r="Z62" i="30"/>
  <c r="AV62" i="30"/>
  <c r="AV63" i="30" s="1"/>
  <c r="AN62" i="30"/>
  <c r="AU62" i="30" s="1"/>
  <c r="AN64" i="30"/>
  <c r="AL69" i="30"/>
  <c r="AV64" i="30"/>
  <c r="AW69" i="30"/>
  <c r="AU70" i="30"/>
  <c r="AU72" i="30" s="1"/>
  <c r="V71" i="30"/>
  <c r="R72" i="30"/>
  <c r="AW78" i="30"/>
  <c r="AE82" i="30"/>
  <c r="AT79" i="30"/>
  <c r="AT82" i="30" s="1"/>
  <c r="AU89" i="30"/>
  <c r="AT89" i="30"/>
  <c r="AN93" i="30"/>
  <c r="AU93" i="30" s="1"/>
  <c r="AV93" i="30"/>
  <c r="AN16" i="30"/>
  <c r="AV16" i="30"/>
  <c r="AM29" i="30"/>
  <c r="AP34" i="30"/>
  <c r="AA34" i="30"/>
  <c r="AR34" i="30" s="1"/>
  <c r="Z34" i="30"/>
  <c r="AP50" i="30"/>
  <c r="AA50" i="30"/>
  <c r="AR50" i="30" s="1"/>
  <c r="Z50" i="30"/>
  <c r="AF50" i="30" s="1"/>
  <c r="AO50" i="30" s="1"/>
  <c r="V59" i="30"/>
  <c r="AP53" i="30"/>
  <c r="AA53" i="30"/>
  <c r="Z53" i="30"/>
  <c r="AP58" i="30"/>
  <c r="AA58" i="30"/>
  <c r="AR58" i="30" s="1"/>
  <c r="AB58" i="30"/>
  <c r="AS58" i="30" s="1"/>
  <c r="Z58" i="30"/>
  <c r="AN68" i="30"/>
  <c r="AU68" i="30" s="1"/>
  <c r="AV68" i="30"/>
  <c r="U97" i="30"/>
  <c r="N16" i="45" s="1"/>
  <c r="Y14" i="30"/>
  <c r="AC97" i="30"/>
  <c r="V16" i="45" s="1"/>
  <c r="Y16" i="30"/>
  <c r="AW16" i="30"/>
  <c r="N186" i="29"/>
  <c r="AH186" i="29"/>
  <c r="P186" i="29"/>
  <c r="O185" i="29" s="1"/>
  <c r="V12" i="30"/>
  <c r="AM101" i="30"/>
  <c r="AU12" i="30"/>
  <c r="V13" i="30"/>
  <c r="AM107" i="30"/>
  <c r="AQ13" i="30"/>
  <c r="AQ14" i="30" s="1"/>
  <c r="AU13" i="30"/>
  <c r="S97" i="30"/>
  <c r="L16" i="45" s="1"/>
  <c r="AE14" i="30"/>
  <c r="AI97" i="30"/>
  <c r="AB16" i="45" s="1"/>
  <c r="AM14" i="30"/>
  <c r="V15" i="30"/>
  <c r="AQ15" i="30"/>
  <c r="AU15" i="30"/>
  <c r="AE16" i="30"/>
  <c r="AM16" i="30"/>
  <c r="V17" i="30"/>
  <c r="AM102" i="30"/>
  <c r="AQ17" i="30"/>
  <c r="V19" i="30"/>
  <c r="AM108" i="30"/>
  <c r="AQ19" i="30"/>
  <c r="AU19" i="30"/>
  <c r="AE22" i="30"/>
  <c r="AM22" i="30"/>
  <c r="AQ23" i="30"/>
  <c r="AQ27" i="30" s="1"/>
  <c r="AB25" i="30"/>
  <c r="AS25" i="30" s="1"/>
  <c r="Y109" i="30"/>
  <c r="Y29" i="30"/>
  <c r="AQ28" i="30"/>
  <c r="AV28" i="30"/>
  <c r="AL29" i="30"/>
  <c r="AW35" i="30"/>
  <c r="AE104" i="30"/>
  <c r="AT31" i="30"/>
  <c r="AT104" i="30" s="1"/>
  <c r="AQ31" i="30"/>
  <c r="AQ104" i="30" s="1"/>
  <c r="AM35" i="30"/>
  <c r="AM42" i="30"/>
  <c r="AW36" i="30"/>
  <c r="AW42" i="30" s="1"/>
  <c r="AB42" i="30"/>
  <c r="AQ46" i="30"/>
  <c r="AV46" i="30"/>
  <c r="AQ45" i="30"/>
  <c r="AE46" i="30"/>
  <c r="AT53" i="30"/>
  <c r="AT59" i="30" s="1"/>
  <c r="AE59" i="30"/>
  <c r="AP55" i="30"/>
  <c r="AA55" i="30"/>
  <c r="AR55" i="30" s="1"/>
  <c r="Z55" i="30"/>
  <c r="AB55" i="30"/>
  <c r="AS55" i="30" s="1"/>
  <c r="AN57" i="30"/>
  <c r="AU57" i="30" s="1"/>
  <c r="AW57" i="30"/>
  <c r="AQ60" i="30"/>
  <c r="AQ63" i="30" s="1"/>
  <c r="AF64" i="30"/>
  <c r="AN66" i="30"/>
  <c r="AU66" i="30" s="1"/>
  <c r="AV66" i="30"/>
  <c r="AL72" i="30"/>
  <c r="AQ73" i="30"/>
  <c r="AQ78" i="30" s="1"/>
  <c r="Y78" i="30"/>
  <c r="AL82" i="30"/>
  <c r="AQ83" i="30"/>
  <c r="Z83" i="30"/>
  <c r="Y89" i="30"/>
  <c r="AQ87" i="30"/>
  <c r="Z87" i="30"/>
  <c r="AF87" i="30" s="1"/>
  <c r="AO87" i="30" s="1"/>
  <c r="AN89" i="30"/>
  <c r="AT90" i="30"/>
  <c r="AT96" i="30" s="1"/>
  <c r="AE96" i="30"/>
  <c r="Z92" i="30"/>
  <c r="AA92" i="30"/>
  <c r="AR92" i="30" s="1"/>
  <c r="AB92" i="30"/>
  <c r="AS92" i="30" s="1"/>
  <c r="Z93" i="30"/>
  <c r="AB93" i="30"/>
  <c r="AS93" i="30" s="1"/>
  <c r="AP93" i="30"/>
  <c r="AA93" i="30"/>
  <c r="AR93" i="30" s="1"/>
  <c r="AP44" i="30"/>
  <c r="AA44" i="30"/>
  <c r="AR44" i="30" s="1"/>
  <c r="AW45" i="30"/>
  <c r="AW107" i="30" s="1"/>
  <c r="V52" i="30"/>
  <c r="AP47" i="30"/>
  <c r="AA47" i="30"/>
  <c r="AT52" i="30"/>
  <c r="AW48" i="30"/>
  <c r="AP51" i="30"/>
  <c r="AA51" i="30"/>
  <c r="AR51" i="30" s="1"/>
  <c r="AP54" i="30"/>
  <c r="AA54" i="30"/>
  <c r="AR54" i="30" s="1"/>
  <c r="AB54" i="30"/>
  <c r="AS54" i="30" s="1"/>
  <c r="AQ57" i="30"/>
  <c r="AQ59" i="30" s="1"/>
  <c r="Y59" i="30"/>
  <c r="AE72" i="30"/>
  <c r="AT70" i="30"/>
  <c r="AT72" i="30" s="1"/>
  <c r="AA78" i="30"/>
  <c r="AV79" i="30"/>
  <c r="AV82" i="30" s="1"/>
  <c r="AA89" i="30"/>
  <c r="AW89" i="30"/>
  <c r="AQ86" i="30"/>
  <c r="Z86" i="30"/>
  <c r="AF86" i="30" s="1"/>
  <c r="AO86" i="30" s="1"/>
  <c r="AL96" i="30"/>
  <c r="AN90" i="30"/>
  <c r="AV90" i="30"/>
  <c r="AI100" i="30"/>
  <c r="AD100" i="30"/>
  <c r="AE99" i="30" s="1"/>
  <c r="R104" i="30"/>
  <c r="AL104" i="30"/>
  <c r="AP45" i="30"/>
  <c r="AA45" i="30"/>
  <c r="AR45" i="30" s="1"/>
  <c r="AP48" i="30"/>
  <c r="AA48" i="30"/>
  <c r="AR48" i="30" s="1"/>
  <c r="AP56" i="30"/>
  <c r="AA56" i="30"/>
  <c r="AR56" i="30" s="1"/>
  <c r="AS60" i="30"/>
  <c r="AM63" i="30"/>
  <c r="AN60" i="30"/>
  <c r="AN101" i="30" s="1"/>
  <c r="AP61" i="30"/>
  <c r="AA61" i="30"/>
  <c r="AR61" i="30" s="1"/>
  <c r="AB61" i="30"/>
  <c r="AS61" i="30" s="1"/>
  <c r="AQ69" i="30"/>
  <c r="AQ65" i="30"/>
  <c r="Z65" i="30"/>
  <c r="AF65" i="30" s="1"/>
  <c r="AO65" i="30" s="1"/>
  <c r="AQ67" i="30"/>
  <c r="Z67" i="30"/>
  <c r="AF67" i="30" s="1"/>
  <c r="AO67" i="30" s="1"/>
  <c r="Y69" i="30"/>
  <c r="AR73" i="30"/>
  <c r="AR78" i="30" s="1"/>
  <c r="AB79" i="30"/>
  <c r="AA79" i="30"/>
  <c r="Z79" i="30"/>
  <c r="AQ85" i="30"/>
  <c r="Z85" i="30"/>
  <c r="AF85" i="30" s="1"/>
  <c r="AO85" i="30" s="1"/>
  <c r="V90" i="30"/>
  <c r="R96" i="30"/>
  <c r="AP57" i="30"/>
  <c r="AA57" i="30"/>
  <c r="AR57" i="30" s="1"/>
  <c r="AP60" i="30"/>
  <c r="AP63" i="30" s="1"/>
  <c r="AA60" i="30"/>
  <c r="AE63" i="30"/>
  <c r="AT60" i="30"/>
  <c r="AT63" i="30" s="1"/>
  <c r="V63" i="30"/>
  <c r="AB70" i="30"/>
  <c r="AA70" i="30"/>
  <c r="AB81" i="30"/>
  <c r="AS81" i="30" s="1"/>
  <c r="AA81" i="30"/>
  <c r="AR81" i="30" s="1"/>
  <c r="Z95" i="30"/>
  <c r="AB95" i="30"/>
  <c r="AS95" i="30" s="1"/>
  <c r="I100" i="30"/>
  <c r="M100" i="30"/>
  <c r="Q100" i="30"/>
  <c r="O99" i="30" s="1"/>
  <c r="W100" i="30"/>
  <c r="Y99" i="30" s="1"/>
  <c r="J100" i="30"/>
  <c r="R78" i="30"/>
  <c r="V78" i="30"/>
  <c r="AV83" i="30"/>
  <c r="AV84" i="30"/>
  <c r="AV85" i="30"/>
  <c r="AV86" i="30"/>
  <c r="AV87" i="30"/>
  <c r="AV88" i="30"/>
  <c r="AL89" i="30"/>
  <c r="Z94" i="30"/>
  <c r="AP94" i="30"/>
  <c r="N100" i="30"/>
  <c r="R69" i="30"/>
  <c r="V69" i="30"/>
  <c r="Z73" i="30"/>
  <c r="AP73" i="30"/>
  <c r="AV73" i="30"/>
  <c r="AV78" i="30" s="1"/>
  <c r="Z74" i="30"/>
  <c r="AF74" i="30" s="1"/>
  <c r="AO74" i="30" s="1"/>
  <c r="AP74" i="30"/>
  <c r="Z75" i="30"/>
  <c r="AF75" i="30" s="1"/>
  <c r="AO75" i="30" s="1"/>
  <c r="AP75" i="30"/>
  <c r="Z76" i="30"/>
  <c r="AF76" i="30" s="1"/>
  <c r="AO76" i="30" s="1"/>
  <c r="AP76" i="30"/>
  <c r="Z77" i="30"/>
  <c r="AF77" i="30" s="1"/>
  <c r="AO77" i="30" s="1"/>
  <c r="AP77" i="30"/>
  <c r="Y82" i="30"/>
  <c r="R89" i="30"/>
  <c r="V89" i="30"/>
  <c r="Y96" i="30"/>
  <c r="AQ90" i="30"/>
  <c r="AQ96" i="30" s="1"/>
  <c r="AA94" i="30"/>
  <c r="AR94" i="30" s="1"/>
  <c r="S100" i="30"/>
  <c r="AP28" i="29"/>
  <c r="Z196" i="29"/>
  <c r="Z13" i="29"/>
  <c r="AF12" i="29"/>
  <c r="AR17" i="29"/>
  <c r="AR19" i="29" s="1"/>
  <c r="AA19" i="29"/>
  <c r="AB27" i="29"/>
  <c r="AS27" i="29" s="1"/>
  <c r="AA27" i="29"/>
  <c r="AR27" i="29" s="1"/>
  <c r="AP27" i="29"/>
  <c r="Z27" i="29"/>
  <c r="Z28" i="29" s="1"/>
  <c r="AA30" i="29"/>
  <c r="AR30" i="29" s="1"/>
  <c r="AP30" i="29"/>
  <c r="Z30" i="29"/>
  <c r="AB37" i="29"/>
  <c r="AS37" i="29" s="1"/>
  <c r="AA37" i="29"/>
  <c r="AR37" i="29" s="1"/>
  <c r="AP37" i="29"/>
  <c r="Z37" i="29"/>
  <c r="AP49" i="29"/>
  <c r="Z49" i="29"/>
  <c r="AF49" i="29" s="1"/>
  <c r="AO49" i="29" s="1"/>
  <c r="AB49" i="29"/>
  <c r="AS49" i="29" s="1"/>
  <c r="AB56" i="29"/>
  <c r="AS56" i="29" s="1"/>
  <c r="AA56" i="29"/>
  <c r="AR56" i="29" s="1"/>
  <c r="Z56" i="29"/>
  <c r="AP56" i="29"/>
  <c r="AL76" i="29"/>
  <c r="AN72" i="29"/>
  <c r="AV72" i="29"/>
  <c r="AB120" i="29"/>
  <c r="AS120" i="29" s="1"/>
  <c r="Z120" i="29"/>
  <c r="AP120" i="29"/>
  <c r="AA120" i="29"/>
  <c r="AR120" i="29" s="1"/>
  <c r="AW144" i="29"/>
  <c r="AN144" i="29"/>
  <c r="AU144" i="29" s="1"/>
  <c r="V31" i="29"/>
  <c r="Y112" i="29"/>
  <c r="AQ107" i="29"/>
  <c r="AQ112" i="29" s="1"/>
  <c r="R130" i="29"/>
  <c r="V129" i="29"/>
  <c r="V194" i="29" s="1"/>
  <c r="AP18" i="29"/>
  <c r="AA32" i="29"/>
  <c r="AP32" i="29"/>
  <c r="Z32" i="29"/>
  <c r="AV41" i="29"/>
  <c r="AN41" i="29"/>
  <c r="AU41" i="29" s="1"/>
  <c r="R53" i="29"/>
  <c r="V51" i="29"/>
  <c r="Z136" i="29"/>
  <c r="AA136" i="29"/>
  <c r="AR136" i="29" s="1"/>
  <c r="AB136" i="29"/>
  <c r="AS136" i="29" s="1"/>
  <c r="AP136" i="29"/>
  <c r="AW139" i="29"/>
  <c r="AN139" i="29"/>
  <c r="AU139" i="29" s="1"/>
  <c r="Y151" i="29"/>
  <c r="AQ148" i="29"/>
  <c r="AQ151" i="29" s="1"/>
  <c r="AC183" i="29"/>
  <c r="V15" i="45" s="1"/>
  <c r="AH183" i="29"/>
  <c r="AA15" i="45" s="1"/>
  <c r="AV17" i="29"/>
  <c r="AN17" i="29"/>
  <c r="AQ22" i="29"/>
  <c r="AV21" i="29"/>
  <c r="AN21" i="29"/>
  <c r="AU21" i="29" s="1"/>
  <c r="AP24" i="29"/>
  <c r="AM31" i="29"/>
  <c r="AV33" i="29"/>
  <c r="AN33" i="29"/>
  <c r="AU33" i="29" s="1"/>
  <c r="AB39" i="29"/>
  <c r="AA39" i="29"/>
  <c r="V42" i="29"/>
  <c r="AP39" i="29"/>
  <c r="Z39" i="29"/>
  <c r="V106" i="29"/>
  <c r="AP101" i="29"/>
  <c r="AP106" i="29" s="1"/>
  <c r="AA101" i="29"/>
  <c r="Z101" i="29"/>
  <c r="AB101" i="29"/>
  <c r="AW111" i="29"/>
  <c r="AN111" i="29"/>
  <c r="AU111" i="29" s="1"/>
  <c r="AP117" i="29"/>
  <c r="Z117" i="29"/>
  <c r="AA117" i="29"/>
  <c r="AR117" i="29" s="1"/>
  <c r="AB117" i="29"/>
  <c r="AS117" i="29" s="1"/>
  <c r="AQ195" i="29"/>
  <c r="AQ132" i="29"/>
  <c r="V196" i="29"/>
  <c r="AA12" i="29"/>
  <c r="AP12" i="29"/>
  <c r="V16" i="29"/>
  <c r="AA14" i="29"/>
  <c r="AP14" i="29"/>
  <c r="AA40" i="29"/>
  <c r="AR40" i="29" s="1"/>
  <c r="AP40" i="29"/>
  <c r="Z40" i="29"/>
  <c r="AV49" i="29"/>
  <c r="AN49" i="29"/>
  <c r="AU49" i="29" s="1"/>
  <c r="AV62" i="29"/>
  <c r="AN62" i="29"/>
  <c r="AL64" i="29"/>
  <c r="Z70" i="29"/>
  <c r="AA70" i="29"/>
  <c r="AR70" i="29" s="1"/>
  <c r="AP70" i="29"/>
  <c r="AB70" i="29"/>
  <c r="AS70" i="29" s="1"/>
  <c r="Z74" i="29"/>
  <c r="AP74" i="29"/>
  <c r="AB74" i="29"/>
  <c r="AS74" i="29" s="1"/>
  <c r="AA74" i="29"/>
  <c r="AR74" i="29" s="1"/>
  <c r="AP90" i="29"/>
  <c r="AA90" i="29"/>
  <c r="AR90" i="29" s="1"/>
  <c r="Z90" i="29"/>
  <c r="AB90" i="29"/>
  <c r="AS90" i="29" s="1"/>
  <c r="AW107" i="29"/>
  <c r="AM112" i="29"/>
  <c r="AN107" i="29"/>
  <c r="AV125" i="29"/>
  <c r="AN125" i="29"/>
  <c r="AL130" i="29"/>
  <c r="Z152" i="29"/>
  <c r="AA152" i="29"/>
  <c r="AP152" i="29"/>
  <c r="AB152" i="29"/>
  <c r="V13" i="29"/>
  <c r="R193" i="29"/>
  <c r="V15" i="29"/>
  <c r="AL193" i="29"/>
  <c r="AV15" i="29"/>
  <c r="AN15" i="29"/>
  <c r="AA20" i="29"/>
  <c r="V28" i="29"/>
  <c r="AP41" i="29"/>
  <c r="Z41" i="29"/>
  <c r="AB41" i="29"/>
  <c r="AS41" i="29" s="1"/>
  <c r="AB47" i="29"/>
  <c r="AA47" i="29"/>
  <c r="V50" i="29"/>
  <c r="AP47" i="29"/>
  <c r="Z47" i="29"/>
  <c r="AW50" i="29"/>
  <c r="AV51" i="29"/>
  <c r="AN51" i="29"/>
  <c r="AF55" i="29"/>
  <c r="AO55" i="29" s="1"/>
  <c r="AB63" i="29"/>
  <c r="AS63" i="29" s="1"/>
  <c r="AS64" i="29" s="1"/>
  <c r="AA63" i="29"/>
  <c r="AR63" i="29" s="1"/>
  <c r="Z63" i="29"/>
  <c r="AP63" i="29"/>
  <c r="R68" i="29"/>
  <c r="V65" i="29"/>
  <c r="AP79" i="29"/>
  <c r="AA79" i="29"/>
  <c r="AR79" i="29" s="1"/>
  <c r="Z79" i="29"/>
  <c r="AB79" i="29"/>
  <c r="AS79" i="29" s="1"/>
  <c r="AM188" i="29"/>
  <c r="AE106" i="29"/>
  <c r="AW109" i="29"/>
  <c r="AN109" i="29"/>
  <c r="AU109" i="29" s="1"/>
  <c r="AM124" i="29"/>
  <c r="AW119" i="29"/>
  <c r="AW124" i="29" s="1"/>
  <c r="AW148" i="29"/>
  <c r="AM151" i="29"/>
  <c r="AB17" i="29"/>
  <c r="AP17" i="29"/>
  <c r="Z17" i="29"/>
  <c r="R19" i="29"/>
  <c r="R22" i="29"/>
  <c r="V21" i="29"/>
  <c r="AB29" i="29"/>
  <c r="AA29" i="29"/>
  <c r="AP29" i="29"/>
  <c r="AP31" i="29" s="1"/>
  <c r="Z29" i="29"/>
  <c r="AW31" i="29"/>
  <c r="AB30" i="29"/>
  <c r="AS30" i="29" s="1"/>
  <c r="R34" i="29"/>
  <c r="V33" i="29"/>
  <c r="AW42" i="29"/>
  <c r="R46" i="29"/>
  <c r="V43" i="29"/>
  <c r="AV43" i="29"/>
  <c r="AN43" i="29"/>
  <c r="AL46" i="29"/>
  <c r="AA49" i="29"/>
  <c r="AR49" i="29" s="1"/>
  <c r="Z66" i="29"/>
  <c r="AB66" i="29"/>
  <c r="AS66" i="29" s="1"/>
  <c r="AA66" i="29"/>
  <c r="AR66" i="29" s="1"/>
  <c r="AP66" i="29"/>
  <c r="AE188" i="29"/>
  <c r="AT77" i="29"/>
  <c r="AE82" i="29"/>
  <c r="AW84" i="29"/>
  <c r="AN84" i="29"/>
  <c r="AU84" i="29" s="1"/>
  <c r="AN100" i="29"/>
  <c r="AU95" i="29"/>
  <c r="AB12" i="29"/>
  <c r="AM196" i="29"/>
  <c r="AM13" i="29"/>
  <c r="AW12" i="29"/>
  <c r="AB14" i="29"/>
  <c r="AF14" i="29" s="1"/>
  <c r="AM187" i="29"/>
  <c r="AW14" i="29"/>
  <c r="AM19" i="29"/>
  <c r="Z18" i="29"/>
  <c r="AF18" i="29" s="1"/>
  <c r="AO18" i="29" s="1"/>
  <c r="AL19" i="29"/>
  <c r="Z20" i="29"/>
  <c r="AS20" i="29"/>
  <c r="AM22" i="29"/>
  <c r="R25" i="29"/>
  <c r="V23" i="29"/>
  <c r="AV23" i="29"/>
  <c r="AN23" i="29"/>
  <c r="AB32" i="29"/>
  <c r="AQ34" i="29"/>
  <c r="R38" i="29"/>
  <c r="V35" i="29"/>
  <c r="AV35" i="29"/>
  <c r="AV38" i="29" s="1"/>
  <c r="AN35" i="29"/>
  <c r="AL38" i="29"/>
  <c r="AA41" i="29"/>
  <c r="AR41" i="29" s="1"/>
  <c r="AB45" i="29"/>
  <c r="AS45" i="29" s="1"/>
  <c r="AA45" i="29"/>
  <c r="AR45" i="29" s="1"/>
  <c r="AP45" i="29"/>
  <c r="Z45" i="29"/>
  <c r="AQ50" i="29"/>
  <c r="AA48" i="29"/>
  <c r="AR48" i="29" s="1"/>
  <c r="AP48" i="29"/>
  <c r="Z48" i="29"/>
  <c r="AM50" i="29"/>
  <c r="AV55" i="29"/>
  <c r="AN55" i="29"/>
  <c r="AU55" i="29" s="1"/>
  <c r="AR58" i="29"/>
  <c r="AP61" i="29"/>
  <c r="AW61" i="29"/>
  <c r="AT64" i="29"/>
  <c r="AE68" i="29"/>
  <c r="AT65" i="29"/>
  <c r="AT68" i="29" s="1"/>
  <c r="AN71" i="29"/>
  <c r="Z75" i="29"/>
  <c r="AA75" i="29"/>
  <c r="AR75" i="29" s="1"/>
  <c r="AP75" i="29"/>
  <c r="AB75" i="29"/>
  <c r="AS75" i="29" s="1"/>
  <c r="AW86" i="29"/>
  <c r="AN86" i="29"/>
  <c r="AU86" i="29" s="1"/>
  <c r="AP105" i="29"/>
  <c r="AA105" i="29"/>
  <c r="AR105" i="29" s="1"/>
  <c r="Z105" i="29"/>
  <c r="AB105" i="29"/>
  <c r="AS105" i="29" s="1"/>
  <c r="AB127" i="29"/>
  <c r="AS127" i="29" s="1"/>
  <c r="AA127" i="29"/>
  <c r="AR127" i="29" s="1"/>
  <c r="Z127" i="29"/>
  <c r="V130" i="29"/>
  <c r="AP127" i="29"/>
  <c r="AQ140" i="29"/>
  <c r="AN134" i="29"/>
  <c r="AU134" i="29" s="1"/>
  <c r="AV134" i="29"/>
  <c r="AV146" i="29"/>
  <c r="AN146" i="29"/>
  <c r="AU146" i="29" s="1"/>
  <c r="Z155" i="29"/>
  <c r="AA155" i="29"/>
  <c r="AR155" i="29" s="1"/>
  <c r="AB155" i="29"/>
  <c r="AS155" i="29" s="1"/>
  <c r="AP155" i="29"/>
  <c r="AL166" i="29"/>
  <c r="AN160" i="29"/>
  <c r="AL196" i="29"/>
  <c r="AV12" i="29"/>
  <c r="AN12" i="29"/>
  <c r="U183" i="29"/>
  <c r="N15" i="45" s="1"/>
  <c r="AD183" i="29"/>
  <c r="W15" i="45" s="1"/>
  <c r="AI183" i="29"/>
  <c r="AB15" i="45" s="1"/>
  <c r="R187" i="29"/>
  <c r="AL187" i="29"/>
  <c r="AV14" i="29"/>
  <c r="AN14" i="29"/>
  <c r="AL16" i="29"/>
  <c r="AQ16" i="29"/>
  <c r="AV24" i="29"/>
  <c r="AN24" i="29"/>
  <c r="AU24" i="29" s="1"/>
  <c r="AA26" i="29"/>
  <c r="AV26" i="29"/>
  <c r="AN26" i="29"/>
  <c r="AW26" i="29"/>
  <c r="AW28" i="29" s="1"/>
  <c r="AL28" i="29"/>
  <c r="AA36" i="29"/>
  <c r="AV36" i="29"/>
  <c r="AN36" i="29"/>
  <c r="AU36" i="29" s="1"/>
  <c r="AW36" i="29"/>
  <c r="AW38" i="29" s="1"/>
  <c r="R42" i="29"/>
  <c r="AA44" i="29"/>
  <c r="AV44" i="29"/>
  <c r="AN44" i="29"/>
  <c r="AU44" i="29" s="1"/>
  <c r="AW44" i="29"/>
  <c r="AW46" i="29" s="1"/>
  <c r="R50" i="29"/>
  <c r="AA52" i="29"/>
  <c r="AR52" i="29" s="1"/>
  <c r="AV52" i="29"/>
  <c r="AN52" i="29"/>
  <c r="AU52" i="29" s="1"/>
  <c r="AA54" i="29"/>
  <c r="AV54" i="29"/>
  <c r="AN54" i="29"/>
  <c r="AW54" i="29"/>
  <c r="AW57" i="29" s="1"/>
  <c r="AA55" i="29"/>
  <c r="AR55" i="29" s="1"/>
  <c r="AV59" i="29"/>
  <c r="AN59" i="29"/>
  <c r="AU59" i="29" s="1"/>
  <c r="AA62" i="29"/>
  <c r="Z67" i="29"/>
  <c r="AP67" i="29"/>
  <c r="AB67" i="29"/>
  <c r="AS67" i="29" s="1"/>
  <c r="AN67" i="29"/>
  <c r="AU67" i="29" s="1"/>
  <c r="AM68" i="29"/>
  <c r="R71" i="29"/>
  <c r="V69" i="29"/>
  <c r="Z72" i="29"/>
  <c r="V76" i="29"/>
  <c r="AB72" i="29"/>
  <c r="AA72" i="29"/>
  <c r="AP80" i="29"/>
  <c r="AA80" i="29"/>
  <c r="Z80" i="29"/>
  <c r="AB80" i="29"/>
  <c r="AT94" i="29"/>
  <c r="AP91" i="29"/>
  <c r="AA91" i="29"/>
  <c r="AR91" i="29" s="1"/>
  <c r="Z91" i="29"/>
  <c r="AB91" i="29"/>
  <c r="AS91" i="29" s="1"/>
  <c r="AQ106" i="29"/>
  <c r="AP102" i="29"/>
  <c r="AA102" i="29"/>
  <c r="AR102" i="29" s="1"/>
  <c r="Z102" i="29"/>
  <c r="AB102" i="29"/>
  <c r="AS102" i="29" s="1"/>
  <c r="AB112" i="29"/>
  <c r="AP113" i="29"/>
  <c r="AA113" i="29"/>
  <c r="Z113" i="29"/>
  <c r="AB113" i="29"/>
  <c r="AU113" i="29"/>
  <c r="V118" i="29"/>
  <c r="AF121" i="29"/>
  <c r="AO121" i="29" s="1"/>
  <c r="AP125" i="29"/>
  <c r="Z125" i="29"/>
  <c r="AB125" i="29"/>
  <c r="AA125" i="29"/>
  <c r="AW130" i="29"/>
  <c r="R195" i="29"/>
  <c r="V131" i="29"/>
  <c r="AT140" i="29"/>
  <c r="AF134" i="29"/>
  <c r="AO134" i="29" s="1"/>
  <c r="AT136" i="29"/>
  <c r="AE140" i="29"/>
  <c r="AE147" i="29"/>
  <c r="AT141" i="29"/>
  <c r="AT147" i="29" s="1"/>
  <c r="AV147" i="29"/>
  <c r="V154" i="29"/>
  <c r="R156" i="29"/>
  <c r="Z158" i="29"/>
  <c r="AB158" i="29"/>
  <c r="AS158" i="29" s="1"/>
  <c r="AA158" i="29"/>
  <c r="AR158" i="29" s="1"/>
  <c r="AP158" i="29"/>
  <c r="AW195" i="29"/>
  <c r="AW132" i="29"/>
  <c r="AV133" i="29"/>
  <c r="AN133" i="29"/>
  <c r="AW140" i="29"/>
  <c r="AN153" i="29"/>
  <c r="AU153" i="29" s="1"/>
  <c r="AV153" i="29"/>
  <c r="AB26" i="29"/>
  <c r="AV27" i="29"/>
  <c r="AN27" i="29"/>
  <c r="AU27" i="29" s="1"/>
  <c r="AV29" i="29"/>
  <c r="AN29" i="29"/>
  <c r="AL31" i="29"/>
  <c r="AV37" i="29"/>
  <c r="AN37" i="29"/>
  <c r="AU37" i="29" s="1"/>
  <c r="AV39" i="29"/>
  <c r="AN39" i="29"/>
  <c r="AV45" i="29"/>
  <c r="AN45" i="29"/>
  <c r="AU45" i="29" s="1"/>
  <c r="AV47" i="29"/>
  <c r="AN47" i="29"/>
  <c r="AB54" i="29"/>
  <c r="AV56" i="29"/>
  <c r="AN56" i="29"/>
  <c r="AU56" i="29" s="1"/>
  <c r="R57" i="29"/>
  <c r="AV63" i="29"/>
  <c r="AN63" i="29"/>
  <c r="AU63" i="29" s="1"/>
  <c r="R64" i="29"/>
  <c r="V64" i="29"/>
  <c r="AV71" i="29"/>
  <c r="Z73" i="29"/>
  <c r="AP73" i="29"/>
  <c r="AP76" i="29" s="1"/>
  <c r="AB73" i="29"/>
  <c r="AS73" i="29" s="1"/>
  <c r="V82" i="29"/>
  <c r="AP77" i="29"/>
  <c r="AA77" i="29"/>
  <c r="Z77" i="29"/>
  <c r="AB77" i="29"/>
  <c r="AQ194" i="29"/>
  <c r="AP81" i="29"/>
  <c r="AA81" i="29"/>
  <c r="AR81" i="29" s="1"/>
  <c r="Z81" i="29"/>
  <c r="AB81" i="29"/>
  <c r="AS81" i="29" s="1"/>
  <c r="Y88" i="29"/>
  <c r="AQ83" i="29"/>
  <c r="AQ88" i="29" s="1"/>
  <c r="AW83" i="29"/>
  <c r="AM88" i="29"/>
  <c r="AP92" i="29"/>
  <c r="AA92" i="29"/>
  <c r="AR92" i="29" s="1"/>
  <c r="Z92" i="29"/>
  <c r="AB92" i="29"/>
  <c r="AS92" i="29" s="1"/>
  <c r="AV100" i="29"/>
  <c r="AT106" i="29"/>
  <c r="AP103" i="29"/>
  <c r="AA103" i="29"/>
  <c r="AR103" i="29" s="1"/>
  <c r="Z103" i="29"/>
  <c r="AB103" i="29"/>
  <c r="AS103" i="29" s="1"/>
  <c r="AQ118" i="29"/>
  <c r="AV114" i="29"/>
  <c r="AN114" i="29"/>
  <c r="AU114" i="29" s="1"/>
  <c r="R124" i="29"/>
  <c r="V119" i="29"/>
  <c r="S183" i="29"/>
  <c r="L15" i="45" s="1"/>
  <c r="W183" i="29"/>
  <c r="AG183" i="29"/>
  <c r="AK183" i="29"/>
  <c r="AD15" i="45" s="1"/>
  <c r="AM193" i="29"/>
  <c r="R16" i="29"/>
  <c r="AT16" i="29"/>
  <c r="AV18" i="29"/>
  <c r="AN18" i="29"/>
  <c r="AU18" i="29" s="1"/>
  <c r="AV20" i="29"/>
  <c r="AV22" i="29" s="1"/>
  <c r="AN20" i="29"/>
  <c r="AL22" i="29"/>
  <c r="AV30" i="29"/>
  <c r="AN30" i="29"/>
  <c r="AU30" i="29" s="1"/>
  <c r="AV32" i="29"/>
  <c r="AN32" i="29"/>
  <c r="AL34" i="29"/>
  <c r="AV40" i="29"/>
  <c r="AN40" i="29"/>
  <c r="AU40" i="29" s="1"/>
  <c r="AL42" i="29"/>
  <c r="AV48" i="29"/>
  <c r="AN48" i="29"/>
  <c r="AU48" i="29" s="1"/>
  <c r="AL50" i="29"/>
  <c r="AP55" i="29"/>
  <c r="AP57" i="29" s="1"/>
  <c r="AL57" i="29"/>
  <c r="Z58" i="29"/>
  <c r="AV58" i="29"/>
  <c r="AN58" i="29"/>
  <c r="Z60" i="29"/>
  <c r="AF60" i="29" s="1"/>
  <c r="AO60" i="29" s="1"/>
  <c r="AV60" i="29"/>
  <c r="AN60" i="29"/>
  <c r="AU60" i="29" s="1"/>
  <c r="R61" i="29"/>
  <c r="V61" i="29"/>
  <c r="AP62" i="29"/>
  <c r="AP64" i="29" s="1"/>
  <c r="AW64" i="29"/>
  <c r="AA67" i="29"/>
  <c r="AR67" i="29" s="1"/>
  <c r="AW69" i="29"/>
  <c r="AW71" i="29" s="1"/>
  <c r="AM71" i="29"/>
  <c r="AE76" i="29"/>
  <c r="AT72" i="29"/>
  <c r="AT76" i="29" s="1"/>
  <c r="AQ72" i="29"/>
  <c r="AQ76" i="29" s="1"/>
  <c r="AV73" i="29"/>
  <c r="AN74" i="29"/>
  <c r="AU74" i="29" s="1"/>
  <c r="AQ82" i="29"/>
  <c r="AP78" i="29"/>
  <c r="AA78" i="29"/>
  <c r="AR78" i="29" s="1"/>
  <c r="Z78" i="29"/>
  <c r="AB78" i="29"/>
  <c r="AS78" i="29" s="1"/>
  <c r="AE194" i="29"/>
  <c r="AT80" i="29"/>
  <c r="AT194" i="29" s="1"/>
  <c r="AS88" i="29"/>
  <c r="AN83" i="29"/>
  <c r="AN85" i="29"/>
  <c r="AU85" i="29" s="1"/>
  <c r="AN87" i="29"/>
  <c r="AU87" i="29" s="1"/>
  <c r="AB88" i="29"/>
  <c r="V94" i="29"/>
  <c r="AP89" i="29"/>
  <c r="AA89" i="29"/>
  <c r="Z89" i="29"/>
  <c r="AB89" i="29"/>
  <c r="AP93" i="29"/>
  <c r="AA93" i="29"/>
  <c r="AR93" i="29" s="1"/>
  <c r="Z93" i="29"/>
  <c r="AB93" i="29"/>
  <c r="AS93" i="29" s="1"/>
  <c r="AE94" i="29"/>
  <c r="Y100" i="29"/>
  <c r="AQ95" i="29"/>
  <c r="AQ100" i="29" s="1"/>
  <c r="AW95" i="29"/>
  <c r="AW100" i="29" s="1"/>
  <c r="AM100" i="29"/>
  <c r="AP104" i="29"/>
  <c r="AA104" i="29"/>
  <c r="AR104" i="29" s="1"/>
  <c r="Z104" i="29"/>
  <c r="AB104" i="29"/>
  <c r="AS104" i="29" s="1"/>
  <c r="AV112" i="29"/>
  <c r="AN108" i="29"/>
  <c r="AU108" i="29" s="1"/>
  <c r="AN110" i="29"/>
  <c r="AU110" i="29" s="1"/>
  <c r="AT113" i="29"/>
  <c r="AT118" i="29" s="1"/>
  <c r="AE118" i="29"/>
  <c r="AB115" i="29"/>
  <c r="AS115" i="29" s="1"/>
  <c r="AA115" i="29"/>
  <c r="AR115" i="29" s="1"/>
  <c r="Z115" i="29"/>
  <c r="AA122" i="29"/>
  <c r="AR122" i="29" s="1"/>
  <c r="AP122" i="29"/>
  <c r="Z122" i="29"/>
  <c r="AB122" i="29"/>
  <c r="AS122" i="29" s="1"/>
  <c r="AP123" i="29"/>
  <c r="Z123" i="29"/>
  <c r="AB123" i="29"/>
  <c r="AS123" i="29" s="1"/>
  <c r="AV123" i="29"/>
  <c r="AN123" i="29"/>
  <c r="AU123" i="29" s="1"/>
  <c r="AV126" i="29"/>
  <c r="AN126" i="29"/>
  <c r="AU126" i="29" s="1"/>
  <c r="AM195" i="29"/>
  <c r="AM132" i="29"/>
  <c r="R132" i="29"/>
  <c r="AM140" i="29"/>
  <c r="Z135" i="29"/>
  <c r="AP135" i="29"/>
  <c r="AB135" i="29"/>
  <c r="AS135" i="29" s="1"/>
  <c r="AA135" i="29"/>
  <c r="AR135" i="29" s="1"/>
  <c r="V141" i="29"/>
  <c r="AW150" i="29"/>
  <c r="AN150" i="29"/>
  <c r="AU150" i="29" s="1"/>
  <c r="AL156" i="29"/>
  <c r="AV152" i="29"/>
  <c r="AN152" i="29"/>
  <c r="Z153" i="29"/>
  <c r="AF153" i="29" s="1"/>
  <c r="AO153" i="29" s="1"/>
  <c r="AB153" i="29"/>
  <c r="AS153" i="29" s="1"/>
  <c r="AP153" i="29"/>
  <c r="AA153" i="29"/>
  <c r="AR153" i="29" s="1"/>
  <c r="AU157" i="29"/>
  <c r="AV160" i="29"/>
  <c r="AV167" i="29"/>
  <c r="AN167" i="29"/>
  <c r="AL169" i="29"/>
  <c r="Y68" i="29"/>
  <c r="AQ65" i="29"/>
  <c r="AQ68" i="29" s="1"/>
  <c r="AV70" i="29"/>
  <c r="AW76" i="29"/>
  <c r="AM76" i="29"/>
  <c r="Y188" i="29"/>
  <c r="Y82" i="29"/>
  <c r="Y194" i="29"/>
  <c r="AM194" i="29"/>
  <c r="AW80" i="29"/>
  <c r="AW82" i="29" s="1"/>
  <c r="AW113" i="29"/>
  <c r="AW118" i="29" s="1"/>
  <c r="AA116" i="29"/>
  <c r="AR116" i="29" s="1"/>
  <c r="AP116" i="29"/>
  <c r="Z116" i="29"/>
  <c r="AV117" i="29"/>
  <c r="AN117" i="29"/>
  <c r="AU117" i="29" s="1"/>
  <c r="AB121" i="29"/>
  <c r="AS121" i="29" s="1"/>
  <c r="AA121" i="29"/>
  <c r="AR121" i="29" s="1"/>
  <c r="AP121" i="29"/>
  <c r="AA128" i="29"/>
  <c r="AR128" i="29" s="1"/>
  <c r="AP128" i="29"/>
  <c r="Z128" i="29"/>
  <c r="AV129" i="29"/>
  <c r="AN129" i="29"/>
  <c r="AU129" i="29" s="1"/>
  <c r="R140" i="29"/>
  <c r="AP134" i="29"/>
  <c r="AB134" i="29"/>
  <c r="AS134" i="29" s="1"/>
  <c r="Z137" i="29"/>
  <c r="AF137" i="29" s="1"/>
  <c r="AO137" i="29" s="1"/>
  <c r="AA137" i="29"/>
  <c r="AR137" i="29" s="1"/>
  <c r="Z142" i="29"/>
  <c r="AA142" i="29"/>
  <c r="AR142" i="29" s="1"/>
  <c r="AW145" i="29"/>
  <c r="AN145" i="29"/>
  <c r="AU145" i="29" s="1"/>
  <c r="Z146" i="29"/>
  <c r="AA146" i="29"/>
  <c r="AR146" i="29" s="1"/>
  <c r="AP146" i="29"/>
  <c r="AB146" i="29"/>
  <c r="AS146" i="29" s="1"/>
  <c r="Y156" i="29"/>
  <c r="AQ152" i="29"/>
  <c r="AQ156" i="29" s="1"/>
  <c r="AE159" i="29"/>
  <c r="AT157" i="29"/>
  <c r="AT159" i="29" s="1"/>
  <c r="Z160" i="29"/>
  <c r="AP160" i="29"/>
  <c r="AB160" i="29"/>
  <c r="AA160" i="29"/>
  <c r="AM166" i="29"/>
  <c r="AW160" i="29"/>
  <c r="T183" i="29"/>
  <c r="M15" i="45" s="1"/>
  <c r="X183" i="29"/>
  <c r="Q15" i="45" s="1"/>
  <c r="AJ183" i="29"/>
  <c r="AC15" i="45" s="1"/>
  <c r="Y187" i="29"/>
  <c r="AE187" i="29"/>
  <c r="Y193" i="29"/>
  <c r="AE193" i="29"/>
  <c r="AW68" i="29"/>
  <c r="Y71" i="29"/>
  <c r="AQ69" i="29"/>
  <c r="AQ71" i="29" s="1"/>
  <c r="AN77" i="29"/>
  <c r="AN78" i="29"/>
  <c r="AU78" i="29" s="1"/>
  <c r="AN79" i="29"/>
  <c r="AU79" i="29" s="1"/>
  <c r="AN80" i="29"/>
  <c r="AN81" i="29"/>
  <c r="AU81" i="29" s="1"/>
  <c r="V88" i="29"/>
  <c r="AP83" i="29"/>
  <c r="AA83" i="29"/>
  <c r="Z83" i="29"/>
  <c r="AP84" i="29"/>
  <c r="AA84" i="29"/>
  <c r="AR84" i="29" s="1"/>
  <c r="Z84" i="29"/>
  <c r="AF84" i="29" s="1"/>
  <c r="AO84" i="29" s="1"/>
  <c r="AP85" i="29"/>
  <c r="AA85" i="29"/>
  <c r="AR85" i="29" s="1"/>
  <c r="Z85" i="29"/>
  <c r="AF85" i="29" s="1"/>
  <c r="AO85" i="29" s="1"/>
  <c r="AP86" i="29"/>
  <c r="AA86" i="29"/>
  <c r="AR86" i="29" s="1"/>
  <c r="Z86" i="29"/>
  <c r="AP87" i="29"/>
  <c r="AA87" i="29"/>
  <c r="AR87" i="29" s="1"/>
  <c r="Z87" i="29"/>
  <c r="AF87" i="29" s="1"/>
  <c r="AO87" i="29" s="1"/>
  <c r="AE88" i="29"/>
  <c r="AN89" i="29"/>
  <c r="AN90" i="29"/>
  <c r="AU90" i="29" s="1"/>
  <c r="AN91" i="29"/>
  <c r="AU91" i="29" s="1"/>
  <c r="AN92" i="29"/>
  <c r="AU92" i="29" s="1"/>
  <c r="AN93" i="29"/>
  <c r="AU93" i="29" s="1"/>
  <c r="AP96" i="29"/>
  <c r="AA96" i="29"/>
  <c r="AR96" i="29" s="1"/>
  <c r="Z96" i="29"/>
  <c r="AP97" i="29"/>
  <c r="AA97" i="29"/>
  <c r="AR97" i="29" s="1"/>
  <c r="Z97" i="29"/>
  <c r="AP98" i="29"/>
  <c r="AA98" i="29"/>
  <c r="AR98" i="29" s="1"/>
  <c r="Z98" i="29"/>
  <c r="AP99" i="29"/>
  <c r="AA99" i="29"/>
  <c r="AR99" i="29" s="1"/>
  <c r="Z99" i="29"/>
  <c r="AE100" i="29"/>
  <c r="AN101" i="29"/>
  <c r="AN102" i="29"/>
  <c r="AU102" i="29" s="1"/>
  <c r="AN103" i="29"/>
  <c r="AU103" i="29" s="1"/>
  <c r="AN104" i="29"/>
  <c r="AU104" i="29" s="1"/>
  <c r="AN105" i="29"/>
  <c r="AU105" i="29" s="1"/>
  <c r="V112" i="29"/>
  <c r="AP107" i="29"/>
  <c r="AA107" i="29"/>
  <c r="Z107" i="29"/>
  <c r="AP108" i="29"/>
  <c r="AA108" i="29"/>
  <c r="AR108" i="29" s="1"/>
  <c r="Z108" i="29"/>
  <c r="AP109" i="29"/>
  <c r="AA109" i="29"/>
  <c r="AR109" i="29" s="1"/>
  <c r="Z109" i="29"/>
  <c r="AF109" i="29" s="1"/>
  <c r="AO109" i="29" s="1"/>
  <c r="AP110" i="29"/>
  <c r="AA110" i="29"/>
  <c r="AR110" i="29" s="1"/>
  <c r="Z110" i="29"/>
  <c r="AP111" i="29"/>
  <c r="AA111" i="29"/>
  <c r="AR111" i="29" s="1"/>
  <c r="Z111" i="29"/>
  <c r="AF111" i="29" s="1"/>
  <c r="AO111" i="29" s="1"/>
  <c r="AE112" i="29"/>
  <c r="AP114" i="29"/>
  <c r="AV119" i="29"/>
  <c r="AN119" i="29"/>
  <c r="AL124" i="29"/>
  <c r="AV120" i="29"/>
  <c r="AN120" i="29"/>
  <c r="AU120" i="29" s="1"/>
  <c r="AQ130" i="29"/>
  <c r="AP126" i="29"/>
  <c r="AL195" i="29"/>
  <c r="AV131" i="29"/>
  <c r="AN131" i="29"/>
  <c r="AL132" i="29"/>
  <c r="V133" i="29"/>
  <c r="AV135" i="29"/>
  <c r="AN135" i="29"/>
  <c r="AU135" i="29" s="1"/>
  <c r="AT156" i="29"/>
  <c r="AV154" i="29"/>
  <c r="AN154" i="29"/>
  <c r="AU154" i="29" s="1"/>
  <c r="R159" i="29"/>
  <c r="V157" i="29"/>
  <c r="AN158" i="29"/>
  <c r="AU158" i="29" s="1"/>
  <c r="AL159" i="29"/>
  <c r="AV158" i="29"/>
  <c r="AV159" i="29" s="1"/>
  <c r="AW161" i="29"/>
  <c r="AW190" i="29" s="1"/>
  <c r="AB164" i="29"/>
  <c r="AS164" i="29" s="1"/>
  <c r="Z164" i="29"/>
  <c r="AA164" i="29"/>
  <c r="AR164" i="29" s="1"/>
  <c r="AP164" i="29"/>
  <c r="AN170" i="29"/>
  <c r="AL175" i="29"/>
  <c r="AV170" i="29"/>
  <c r="AV175" i="29" s="1"/>
  <c r="Z172" i="29"/>
  <c r="AP172" i="29"/>
  <c r="AB172" i="29"/>
  <c r="AS172" i="29" s="1"/>
  <c r="AA172" i="29"/>
  <c r="AR172" i="29" s="1"/>
  <c r="AW172" i="29"/>
  <c r="AN172" i="29"/>
  <c r="AU172" i="29" s="1"/>
  <c r="AT179" i="29"/>
  <c r="AT182" i="29" s="1"/>
  <c r="AE182" i="29"/>
  <c r="S186" i="29"/>
  <c r="AV115" i="29"/>
  <c r="AN115" i="29"/>
  <c r="AU115" i="29" s="1"/>
  <c r="AV121" i="29"/>
  <c r="AN121" i="29"/>
  <c r="AU121" i="29" s="1"/>
  <c r="AV127" i="29"/>
  <c r="AN127" i="29"/>
  <c r="AU127" i="29" s="1"/>
  <c r="Z139" i="29"/>
  <c r="AF139" i="29" s="1"/>
  <c r="AO139" i="29" s="1"/>
  <c r="AP139" i="29"/>
  <c r="Z144" i="29"/>
  <c r="AF144" i="29" s="1"/>
  <c r="AO144" i="29" s="1"/>
  <c r="AP144" i="29"/>
  <c r="AB145" i="29"/>
  <c r="AS145" i="29" s="1"/>
  <c r="Z149" i="29"/>
  <c r="AF149" i="29" s="1"/>
  <c r="AO149" i="29" s="1"/>
  <c r="AP149" i="29"/>
  <c r="AB150" i="29"/>
  <c r="AS150" i="29" s="1"/>
  <c r="AE151" i="29"/>
  <c r="R190" i="29"/>
  <c r="V161" i="29"/>
  <c r="V166" i="29" s="1"/>
  <c r="AV163" i="29"/>
  <c r="AN163" i="29"/>
  <c r="AU163" i="29" s="1"/>
  <c r="AR165" i="29"/>
  <c r="AF165" i="29"/>
  <c r="AO165" i="29" s="1"/>
  <c r="AW169" i="29"/>
  <c r="R175" i="29"/>
  <c r="V170" i="29"/>
  <c r="AV174" i="29"/>
  <c r="Y182" i="29"/>
  <c r="AQ176" i="29"/>
  <c r="AQ182" i="29" s="1"/>
  <c r="AW177" i="29"/>
  <c r="AN177" i="29"/>
  <c r="AU177" i="29" s="1"/>
  <c r="R188" i="29"/>
  <c r="AL188" i="29"/>
  <c r="R194" i="29"/>
  <c r="AL194" i="29"/>
  <c r="R82" i="29"/>
  <c r="AL82" i="29"/>
  <c r="AV116" i="29"/>
  <c r="AN116" i="29"/>
  <c r="AU116" i="29" s="1"/>
  <c r="AL118" i="29"/>
  <c r="AV122" i="29"/>
  <c r="AN122" i="29"/>
  <c r="AU122" i="29" s="1"/>
  <c r="AV128" i="29"/>
  <c r="AV194" i="29" s="1"/>
  <c r="AN128" i="29"/>
  <c r="AU128" i="29" s="1"/>
  <c r="Z138" i="29"/>
  <c r="AB138" i="29"/>
  <c r="AS138" i="29" s="1"/>
  <c r="AN138" i="29"/>
  <c r="AU138" i="29" s="1"/>
  <c r="AW141" i="29"/>
  <c r="AM147" i="29"/>
  <c r="Z143" i="29"/>
  <c r="AB143" i="29"/>
  <c r="AS143" i="29" s="1"/>
  <c r="AN143" i="29"/>
  <c r="AU143" i="29" s="1"/>
  <c r="AP145" i="29"/>
  <c r="AL147" i="29"/>
  <c r="Z148" i="29"/>
  <c r="AB148" i="29"/>
  <c r="AL151" i="29"/>
  <c r="AN148" i="29"/>
  <c r="AP150" i="29"/>
  <c r="V151" i="29"/>
  <c r="AM156" i="29"/>
  <c r="Y159" i="29"/>
  <c r="AQ157" i="29"/>
  <c r="AQ159" i="29" s="1"/>
  <c r="AT190" i="29"/>
  <c r="AB168" i="29"/>
  <c r="AS168" i="29" s="1"/>
  <c r="AS169" i="29" s="1"/>
  <c r="Z168" i="29"/>
  <c r="AF168" i="29" s="1"/>
  <c r="AO168" i="29" s="1"/>
  <c r="AA168" i="29"/>
  <c r="AR168" i="29" s="1"/>
  <c r="Z173" i="29"/>
  <c r="AA173" i="29"/>
  <c r="AR173" i="29" s="1"/>
  <c r="AP173" i="29"/>
  <c r="AB173" i="29"/>
  <c r="AS173" i="29" s="1"/>
  <c r="AM159" i="29"/>
  <c r="AQ190" i="29"/>
  <c r="AB162" i="29"/>
  <c r="AS162" i="29" s="1"/>
  <c r="Z162" i="29"/>
  <c r="AP162" i="29"/>
  <c r="R166" i="29"/>
  <c r="AR167" i="29"/>
  <c r="AR169" i="29" s="1"/>
  <c r="Z174" i="29"/>
  <c r="AB174" i="29"/>
  <c r="AS174" i="29" s="1"/>
  <c r="AA174" i="29"/>
  <c r="AR174" i="29" s="1"/>
  <c r="AP174" i="29"/>
  <c r="AL182" i="29"/>
  <c r="AN176" i="29"/>
  <c r="AV176" i="29"/>
  <c r="Y140" i="29"/>
  <c r="Y147" i="29"/>
  <c r="AQ141" i="29"/>
  <c r="AQ147" i="29" s="1"/>
  <c r="AW156" i="29"/>
  <c r="AW159" i="29"/>
  <c r="AL190" i="29"/>
  <c r="AV161" i="29"/>
  <c r="AN161" i="29"/>
  <c r="AV165" i="29"/>
  <c r="AN165" i="29"/>
  <c r="AU165" i="29" s="1"/>
  <c r="Z171" i="29"/>
  <c r="AP171" i="29"/>
  <c r="AB171" i="29"/>
  <c r="AS171" i="29" s="1"/>
  <c r="AN171" i="29"/>
  <c r="AU171" i="29" s="1"/>
  <c r="AV171" i="29"/>
  <c r="AE175" i="29"/>
  <c r="Z176" i="29"/>
  <c r="AP176" i="29"/>
  <c r="AB176" i="29"/>
  <c r="AA176" i="29"/>
  <c r="AW176" i="29"/>
  <c r="AW182" i="29" s="1"/>
  <c r="AM182" i="29"/>
  <c r="Z179" i="29"/>
  <c r="AB179" i="29"/>
  <c r="AS179" i="29" s="1"/>
  <c r="AA179" i="29"/>
  <c r="AR179" i="29" s="1"/>
  <c r="Z180" i="29"/>
  <c r="AA180" i="29"/>
  <c r="AR180" i="29" s="1"/>
  <c r="AB180" i="29"/>
  <c r="AS180" i="29" s="1"/>
  <c r="W186" i="29"/>
  <c r="Y185" i="29" s="1"/>
  <c r="AV162" i="29"/>
  <c r="AN162" i="29"/>
  <c r="AU162" i="29" s="1"/>
  <c r="AV164" i="29"/>
  <c r="AN164" i="29"/>
  <c r="AU164" i="29" s="1"/>
  <c r="AB169" i="29"/>
  <c r="AV168" i="29"/>
  <c r="AN168" i="29"/>
  <c r="AU168" i="29" s="1"/>
  <c r="R169" i="29"/>
  <c r="V169" i="29"/>
  <c r="Z177" i="29"/>
  <c r="AF177" i="29" s="1"/>
  <c r="AO177" i="29" s="1"/>
  <c r="AP177" i="29"/>
  <c r="AV178" i="29"/>
  <c r="AN178" i="29"/>
  <c r="AU178" i="29" s="1"/>
  <c r="AV180" i="29"/>
  <c r="T186" i="29"/>
  <c r="J186" i="29"/>
  <c r="AW175" i="29"/>
  <c r="AM175" i="29"/>
  <c r="Z181" i="29"/>
  <c r="AB181" i="29"/>
  <c r="AS181" i="29" s="1"/>
  <c r="I184" i="29"/>
  <c r="K186" i="29"/>
  <c r="O186" i="29"/>
  <c r="L186" i="29"/>
  <c r="Y175" i="29"/>
  <c r="Z178" i="29"/>
  <c r="AF178" i="29" s="1"/>
  <c r="AO178" i="29" s="1"/>
  <c r="AP178" i="29"/>
  <c r="AN179" i="29"/>
  <c r="AU179" i="29" s="1"/>
  <c r="AI186" i="29"/>
  <c r="AL185" i="29" s="1"/>
  <c r="Y184" i="29" l="1"/>
  <c r="P15" i="45"/>
  <c r="AM72" i="31"/>
  <c r="AA17" i="45"/>
  <c r="AU147" i="29"/>
  <c r="AP95" i="29"/>
  <c r="Y183" i="29"/>
  <c r="R15" i="45" s="1"/>
  <c r="AN159" i="29"/>
  <c r="AF123" i="29"/>
  <c r="AO123" i="29" s="1"/>
  <c r="AU79" i="30"/>
  <c r="AU82" i="30" s="1"/>
  <c r="AF171" i="29"/>
  <c r="AO171" i="29" s="1"/>
  <c r="AA169" i="29"/>
  <c r="AF98" i="29"/>
  <c r="AO98" i="29" s="1"/>
  <c r="V100" i="29"/>
  <c r="AV34" i="29"/>
  <c r="AL184" i="29"/>
  <c r="Z15" i="45"/>
  <c r="AB64" i="29"/>
  <c r="AT193" i="29"/>
  <c r="AF91" i="29"/>
  <c r="AO91" i="29" s="1"/>
  <c r="AF155" i="29"/>
  <c r="AO155" i="29" s="1"/>
  <c r="AF105" i="29"/>
  <c r="AO105" i="29" s="1"/>
  <c r="AU100" i="29"/>
  <c r="AP19" i="29"/>
  <c r="AF63" i="29"/>
  <c r="AO63" i="29" s="1"/>
  <c r="AF136" i="29"/>
  <c r="AO136" i="29" s="1"/>
  <c r="AF120" i="29"/>
  <c r="AO120" i="29" s="1"/>
  <c r="AF56" i="29"/>
  <c r="AO56" i="29" s="1"/>
  <c r="AN108" i="30"/>
  <c r="AF41" i="30"/>
  <c r="AO41" i="30" s="1"/>
  <c r="AF39" i="30"/>
  <c r="AO39" i="30" s="1"/>
  <c r="AF37" i="30"/>
  <c r="AO37" i="30" s="1"/>
  <c r="AN35" i="30"/>
  <c r="AN27" i="30"/>
  <c r="AM98" i="30"/>
  <c r="AA16" i="45"/>
  <c r="AF44" i="30"/>
  <c r="AO44" i="30" s="1"/>
  <c r="AF66" i="31"/>
  <c r="AO66" i="31" s="1"/>
  <c r="AV81" i="31"/>
  <c r="AT76" i="31"/>
  <c r="AN75" i="31"/>
  <c r="AN282" i="32"/>
  <c r="AF265" i="32"/>
  <c r="AO265" i="32" s="1"/>
  <c r="AU219" i="32"/>
  <c r="AF293" i="32"/>
  <c r="AO293" i="32" s="1"/>
  <c r="AP242" i="32"/>
  <c r="AF230" i="32"/>
  <c r="AO230" i="32" s="1"/>
  <c r="AV268" i="32"/>
  <c r="AF168" i="32"/>
  <c r="AO168" i="32" s="1"/>
  <c r="AF164" i="32"/>
  <c r="AO164" i="32" s="1"/>
  <c r="AF205" i="32"/>
  <c r="AO205" i="32" s="1"/>
  <c r="AF175" i="32"/>
  <c r="AO175" i="32" s="1"/>
  <c r="AF171" i="32"/>
  <c r="AO171" i="32" s="1"/>
  <c r="AF141" i="32"/>
  <c r="AO141" i="32" s="1"/>
  <c r="AF137" i="32"/>
  <c r="AO137" i="32" s="1"/>
  <c r="AW155" i="32"/>
  <c r="AW299" i="32" s="1"/>
  <c r="AP18" i="45" s="1"/>
  <c r="Y300" i="32"/>
  <c r="Q18" i="45"/>
  <c r="Y299" i="32"/>
  <c r="R18" i="45" s="1"/>
  <c r="AM300" i="32"/>
  <c r="AA18" i="45"/>
  <c r="AL300" i="32"/>
  <c r="AF241" i="32"/>
  <c r="AO241" i="32" s="1"/>
  <c r="AF191" i="32"/>
  <c r="AO191" i="32" s="1"/>
  <c r="AW169" i="32"/>
  <c r="AW249" i="32"/>
  <c r="AU89" i="32"/>
  <c r="AF40" i="32"/>
  <c r="AO40" i="32" s="1"/>
  <c r="AF30" i="32"/>
  <c r="AO30" i="32" s="1"/>
  <c r="AU15" i="31"/>
  <c r="AU17" i="31" s="1"/>
  <c r="AN17" i="31"/>
  <c r="AP89" i="30"/>
  <c r="AB233" i="32"/>
  <c r="AS233" i="32" s="1"/>
  <c r="AP233" i="32"/>
  <c r="AP239" i="32" s="1"/>
  <c r="V239" i="32"/>
  <c r="AA89" i="32"/>
  <c r="AW14" i="31"/>
  <c r="AF52" i="31"/>
  <c r="AO52" i="31" s="1"/>
  <c r="AT196" i="29"/>
  <c r="AT13" i="29"/>
  <c r="AW147" i="29"/>
  <c r="AF108" i="29"/>
  <c r="AO108" i="29" s="1"/>
  <c r="AW166" i="29"/>
  <c r="AV118" i="29"/>
  <c r="AW193" i="29"/>
  <c r="V188" i="29"/>
  <c r="AF127" i="29"/>
  <c r="AO127" i="29" s="1"/>
  <c r="AF75" i="29"/>
  <c r="AO75" i="29" s="1"/>
  <c r="AF48" i="29"/>
  <c r="AO48" i="29" s="1"/>
  <c r="AV25" i="29"/>
  <c r="AP50" i="29"/>
  <c r="AW112" i="29"/>
  <c r="AF70" i="29"/>
  <c r="AO70" i="29" s="1"/>
  <c r="AP42" i="29"/>
  <c r="AV96" i="30"/>
  <c r="AF55" i="30"/>
  <c r="AO55" i="30" s="1"/>
  <c r="AL98" i="30"/>
  <c r="AF62" i="30"/>
  <c r="AO62" i="30" s="1"/>
  <c r="AF51" i="30"/>
  <c r="AO51" i="30" s="1"/>
  <c r="AF25" i="30"/>
  <c r="AO25" i="30" s="1"/>
  <c r="AP61" i="31"/>
  <c r="AF42" i="31"/>
  <c r="AO42" i="31" s="1"/>
  <c r="AP20" i="31"/>
  <c r="AW259" i="32"/>
  <c r="AF294" i="32"/>
  <c r="AO294" i="32" s="1"/>
  <c r="AP252" i="32"/>
  <c r="AB219" i="32"/>
  <c r="AF152" i="32"/>
  <c r="AO152" i="32" s="1"/>
  <c r="AF228" i="32"/>
  <c r="AO228" i="32" s="1"/>
  <c r="AF206" i="32"/>
  <c r="AO206" i="32" s="1"/>
  <c r="AU135" i="32"/>
  <c r="Z89" i="32"/>
  <c r="AQ304" i="32"/>
  <c r="AF19" i="32"/>
  <c r="AO19" i="32" s="1"/>
  <c r="AL73" i="31"/>
  <c r="AF85" i="32"/>
  <c r="AB78" i="30"/>
  <c r="AB69" i="30"/>
  <c r="AQ166" i="29"/>
  <c r="AQ183" i="29" s="1"/>
  <c r="AJ15" i="45" s="1"/>
  <c r="AF114" i="29"/>
  <c r="AO114" i="29" s="1"/>
  <c r="AL183" i="29"/>
  <c r="AE15" i="45" s="1"/>
  <c r="AE300" i="32"/>
  <c r="W18" i="45"/>
  <c r="AF190" i="32"/>
  <c r="AO190" i="32" s="1"/>
  <c r="AU122" i="32"/>
  <c r="AF150" i="29"/>
  <c r="AO150" i="29" s="1"/>
  <c r="AF99" i="29"/>
  <c r="AO99" i="29" s="1"/>
  <c r="AF97" i="29"/>
  <c r="AO97" i="29" s="1"/>
  <c r="Z95" i="29"/>
  <c r="AE186" i="29"/>
  <c r="AF104" i="29"/>
  <c r="AO104" i="29" s="1"/>
  <c r="R183" i="29"/>
  <c r="AA61" i="29"/>
  <c r="AB100" i="29"/>
  <c r="AV107" i="30"/>
  <c r="AV69" i="30"/>
  <c r="AF40" i="30"/>
  <c r="AO40" i="30" s="1"/>
  <c r="AV108" i="30"/>
  <c r="AF26" i="30"/>
  <c r="AO26" i="30" s="1"/>
  <c r="AE72" i="31"/>
  <c r="V17" i="45"/>
  <c r="AF57" i="31"/>
  <c r="AO57" i="31" s="1"/>
  <c r="AF39" i="31"/>
  <c r="AO39" i="31" s="1"/>
  <c r="AF292" i="32"/>
  <c r="AO292" i="32" s="1"/>
  <c r="AV275" i="32"/>
  <c r="AF288" i="32"/>
  <c r="AO288" i="32" s="1"/>
  <c r="AP232" i="32"/>
  <c r="AV197" i="32"/>
  <c r="AF167" i="32"/>
  <c r="AO167" i="32" s="1"/>
  <c r="AF165" i="32"/>
  <c r="AO165" i="32" s="1"/>
  <c r="AV182" i="32"/>
  <c r="AF174" i="32"/>
  <c r="AO174" i="32" s="1"/>
  <c r="AF172" i="32"/>
  <c r="AO172" i="32" s="1"/>
  <c r="AF140" i="32"/>
  <c r="AO140" i="32" s="1"/>
  <c r="AF138" i="32"/>
  <c r="AO138" i="32" s="1"/>
  <c r="AF184" i="32"/>
  <c r="AO184" i="32" s="1"/>
  <c r="R302" i="32"/>
  <c r="V301" i="32" s="1"/>
  <c r="AT118" i="32"/>
  <c r="AT304" i="32"/>
  <c r="AF54" i="32"/>
  <c r="AO54" i="32" s="1"/>
  <c r="AF68" i="32"/>
  <c r="AO68" i="32" s="1"/>
  <c r="AP31" i="32"/>
  <c r="AF59" i="32"/>
  <c r="AO59" i="32" s="1"/>
  <c r="Y98" i="30"/>
  <c r="P16" i="45"/>
  <c r="AA95" i="32"/>
  <c r="AU90" i="32"/>
  <c r="AU95" i="32" s="1"/>
  <c r="AN95" i="32"/>
  <c r="AB197" i="32"/>
  <c r="AL100" i="30"/>
  <c r="AM185" i="29"/>
  <c r="AV306" i="32"/>
  <c r="AF207" i="32"/>
  <c r="AO207" i="32" s="1"/>
  <c r="AW135" i="32"/>
  <c r="AW306" i="32"/>
  <c r="AF74" i="32"/>
  <c r="AO74" i="32" s="1"/>
  <c r="AW309" i="32"/>
  <c r="AF26" i="32"/>
  <c r="AO26" i="32" s="1"/>
  <c r="AU297" i="32"/>
  <c r="AU298" i="32" s="1"/>
  <c r="AN298" i="32"/>
  <c r="AS136" i="32"/>
  <c r="AS142" i="32" s="1"/>
  <c r="AB142" i="32"/>
  <c r="AP69" i="30"/>
  <c r="AF59" i="29"/>
  <c r="AO59" i="29" s="1"/>
  <c r="AA95" i="29"/>
  <c r="AP118" i="29"/>
  <c r="AU68" i="29"/>
  <c r="AR61" i="29"/>
  <c r="AF74" i="29"/>
  <c r="AO74" i="29" s="1"/>
  <c r="AF138" i="29"/>
  <c r="AO138" i="29" s="1"/>
  <c r="AF158" i="29"/>
  <c r="AO158" i="29" s="1"/>
  <c r="AE183" i="29"/>
  <c r="X15" i="45" s="1"/>
  <c r="AW108" i="30"/>
  <c r="AN22" i="30"/>
  <c r="AP27" i="30"/>
  <c r="AS61" i="31"/>
  <c r="AN20" i="31"/>
  <c r="AU282" i="32"/>
  <c r="AF274" i="32"/>
  <c r="AO274" i="32" s="1"/>
  <c r="AF266" i="32"/>
  <c r="AO266" i="32" s="1"/>
  <c r="AF209" i="32"/>
  <c r="AO209" i="32" s="1"/>
  <c r="AV282" i="32"/>
  <c r="AF257" i="32"/>
  <c r="AO257" i="32" s="1"/>
  <c r="AF214" i="32"/>
  <c r="AO214" i="32" s="1"/>
  <c r="AV219" i="32"/>
  <c r="AF201" i="32"/>
  <c r="AO201" i="32" s="1"/>
  <c r="AW311" i="32"/>
  <c r="AF93" i="32"/>
  <c r="AO93" i="32" s="1"/>
  <c r="AN122" i="32"/>
  <c r="AV105" i="32"/>
  <c r="AL302" i="32"/>
  <c r="AR95" i="32"/>
  <c r="AN89" i="32"/>
  <c r="AF58" i="32"/>
  <c r="AO58" i="32" s="1"/>
  <c r="AU73" i="30"/>
  <c r="AU78" i="30" s="1"/>
  <c r="AN78" i="30"/>
  <c r="AB297" i="32"/>
  <c r="V298" i="32"/>
  <c r="AA297" i="32"/>
  <c r="Z297" i="32"/>
  <c r="AF86" i="32"/>
  <c r="AO86" i="32" s="1"/>
  <c r="AV59" i="30"/>
  <c r="AP148" i="29"/>
  <c r="AP151" i="29" s="1"/>
  <c r="AA148" i="29"/>
  <c r="O301" i="32"/>
  <c r="AE73" i="31"/>
  <c r="Y301" i="32"/>
  <c r="I301" i="32"/>
  <c r="AS250" i="32"/>
  <c r="AS252" i="32" s="1"/>
  <c r="AB252" i="32"/>
  <c r="AR213" i="32"/>
  <c r="AR219" i="32" s="1"/>
  <c r="AA219" i="32"/>
  <c r="AR243" i="32"/>
  <c r="AR249" i="32" s="1"/>
  <c r="AA249" i="32"/>
  <c r="AN203" i="32"/>
  <c r="AU198" i="32"/>
  <c r="AU203" i="32" s="1"/>
  <c r="AA296" i="32"/>
  <c r="AR290" i="32"/>
  <c r="AR296" i="32" s="1"/>
  <c r="Z169" i="32"/>
  <c r="AF163" i="32"/>
  <c r="AV186" i="32"/>
  <c r="AV310" i="32"/>
  <c r="AV83" i="32"/>
  <c r="AM299" i="32"/>
  <c r="AF18" i="45" s="1"/>
  <c r="AP189" i="32"/>
  <c r="AP193" i="32" s="1"/>
  <c r="Z189" i="32"/>
  <c r="AB189" i="32"/>
  <c r="AA189" i="32"/>
  <c r="AR189" i="32" s="1"/>
  <c r="AS123" i="32"/>
  <c r="AS128" i="32" s="1"/>
  <c r="AB128" i="32"/>
  <c r="AB34" i="32"/>
  <c r="AS32" i="32"/>
  <c r="AS34" i="32" s="1"/>
  <c r="AB56" i="32"/>
  <c r="AS51" i="32"/>
  <c r="AS56" i="32" s="1"/>
  <c r="AS45" i="32"/>
  <c r="AF277" i="32"/>
  <c r="AO277" i="32" s="1"/>
  <c r="AF264" i="32"/>
  <c r="AO264" i="32" s="1"/>
  <c r="AS240" i="32"/>
  <c r="AS242" i="32" s="1"/>
  <c r="AB242" i="32"/>
  <c r="Z276" i="32"/>
  <c r="AA276" i="32"/>
  <c r="V282" i="32"/>
  <c r="AB276" i="32"/>
  <c r="AP276" i="32"/>
  <c r="AP282" i="32" s="1"/>
  <c r="AR194" i="32"/>
  <c r="AR197" i="32" s="1"/>
  <c r="AA197" i="32"/>
  <c r="AA142" i="32"/>
  <c r="AR136" i="32"/>
  <c r="AR142" i="32" s="1"/>
  <c r="AN275" i="32"/>
  <c r="AN31" i="32"/>
  <c r="AU28" i="32"/>
  <c r="AU31" i="32" s="1"/>
  <c r="AN27" i="32"/>
  <c r="AU23" i="32"/>
  <c r="AU27" i="32" s="1"/>
  <c r="AN22" i="32"/>
  <c r="AU18" i="32"/>
  <c r="AU22" i="32" s="1"/>
  <c r="AN193" i="32"/>
  <c r="AU187" i="32"/>
  <c r="AU193" i="32" s="1"/>
  <c r="AN259" i="32"/>
  <c r="AB239" i="32"/>
  <c r="V186" i="32"/>
  <c r="AP183" i="32"/>
  <c r="AP186" i="32" s="1"/>
  <c r="Z183" i="32"/>
  <c r="AB183" i="32"/>
  <c r="AA183" i="32"/>
  <c r="AP155" i="32"/>
  <c r="AU145" i="32"/>
  <c r="AU148" i="32" s="1"/>
  <c r="AN148" i="32"/>
  <c r="Z222" i="32"/>
  <c r="AA222" i="32"/>
  <c r="V225" i="32"/>
  <c r="AB222" i="32"/>
  <c r="AP222" i="32"/>
  <c r="AP225" i="32" s="1"/>
  <c r="AP212" i="32"/>
  <c r="Z176" i="32"/>
  <c r="AF170" i="32"/>
  <c r="AN306" i="32"/>
  <c r="AN76" i="32"/>
  <c r="AU71" i="32"/>
  <c r="AU76" i="32" s="1"/>
  <c r="AN37" i="32"/>
  <c r="AU35" i="32"/>
  <c r="AU37" i="32" s="1"/>
  <c r="AS112" i="32"/>
  <c r="AS44" i="32"/>
  <c r="Z22" i="32"/>
  <c r="AF18" i="32"/>
  <c r="AR23" i="32"/>
  <c r="AR27" i="32" s="1"/>
  <c r="AA27" i="32"/>
  <c r="AF234" i="32"/>
  <c r="AO234" i="32" s="1"/>
  <c r="AN232" i="32"/>
  <c r="AF213" i="32"/>
  <c r="Z219" i="32"/>
  <c r="AF243" i="32"/>
  <c r="Z249" i="32"/>
  <c r="AR233" i="32"/>
  <c r="AR239" i="32" s="1"/>
  <c r="AA239" i="32"/>
  <c r="AF223" i="32"/>
  <c r="AO223" i="32" s="1"/>
  <c r="AR185" i="32"/>
  <c r="AF185" i="32"/>
  <c r="AO185" i="32" s="1"/>
  <c r="AA169" i="32"/>
  <c r="AR163" i="32"/>
  <c r="AR169" i="32" s="1"/>
  <c r="V135" i="32"/>
  <c r="AB129" i="32"/>
  <c r="AP129" i="32"/>
  <c r="AP135" i="32" s="1"/>
  <c r="AA129" i="32"/>
  <c r="Z129" i="32"/>
  <c r="AF231" i="32"/>
  <c r="AO231" i="32" s="1"/>
  <c r="Z212" i="32"/>
  <c r="AF204" i="32"/>
  <c r="AQ306" i="32"/>
  <c r="AO187" i="32"/>
  <c r="AQ105" i="32"/>
  <c r="AF81" i="32"/>
  <c r="AO81" i="32" s="1"/>
  <c r="Z83" i="32"/>
  <c r="AF77" i="32"/>
  <c r="R299" i="32"/>
  <c r="AR112" i="32"/>
  <c r="Z111" i="32"/>
  <c r="AF108" i="32"/>
  <c r="AS108" i="32"/>
  <c r="AS111" i="32" s="1"/>
  <c r="AB111" i="32"/>
  <c r="AF104" i="32"/>
  <c r="AO104" i="32" s="1"/>
  <c r="AF100" i="32"/>
  <c r="AO100" i="32" s="1"/>
  <c r="V63" i="32"/>
  <c r="AP57" i="32"/>
  <c r="AP63" i="32" s="1"/>
  <c r="AB57" i="32"/>
  <c r="AA57" i="32"/>
  <c r="Z57" i="32"/>
  <c r="AE299" i="32"/>
  <c r="X18" i="45" s="1"/>
  <c r="AR32" i="32"/>
  <c r="AR34" i="32" s="1"/>
  <c r="AA34" i="32"/>
  <c r="AF49" i="32"/>
  <c r="AO49" i="32" s="1"/>
  <c r="AV50" i="32"/>
  <c r="AB41" i="32"/>
  <c r="AS38" i="32"/>
  <c r="AS41" i="32" s="1"/>
  <c r="AF20" i="32"/>
  <c r="AO20" i="32" s="1"/>
  <c r="AP27" i="32"/>
  <c r="AL99" i="30"/>
  <c r="AE301" i="32"/>
  <c r="AF286" i="32"/>
  <c r="AO286" i="32" s="1"/>
  <c r="AF278" i="32"/>
  <c r="AO278" i="32" s="1"/>
  <c r="AP275" i="32"/>
  <c r="AF244" i="32"/>
  <c r="AO244" i="32" s="1"/>
  <c r="AF236" i="32"/>
  <c r="AO236" i="32" s="1"/>
  <c r="AF224" i="32"/>
  <c r="AO224" i="32" s="1"/>
  <c r="AF218" i="32"/>
  <c r="AO218" i="32" s="1"/>
  <c r="AF285" i="32"/>
  <c r="AO285" i="32" s="1"/>
  <c r="AF279" i="32"/>
  <c r="AO279" i="32" s="1"/>
  <c r="AF260" i="32"/>
  <c r="Z262" i="32"/>
  <c r="AF220" i="32"/>
  <c r="Z221" i="32"/>
  <c r="AU290" i="32"/>
  <c r="AU296" i="32" s="1"/>
  <c r="AN296" i="32"/>
  <c r="AF271" i="32"/>
  <c r="AO271" i="32" s="1"/>
  <c r="AF250" i="32"/>
  <c r="Z252" i="32"/>
  <c r="AU240" i="32"/>
  <c r="AU242" i="32" s="1"/>
  <c r="AN242" i="32"/>
  <c r="AF233" i="32"/>
  <c r="Z239" i="32"/>
  <c r="AW212" i="32"/>
  <c r="V203" i="32"/>
  <c r="AB198" i="32"/>
  <c r="AA198" i="32"/>
  <c r="Z198" i="32"/>
  <c r="AP198" i="32"/>
  <c r="AP203" i="32" s="1"/>
  <c r="AR187" i="32"/>
  <c r="AU261" i="32"/>
  <c r="AU262" i="32" s="1"/>
  <c r="AN262" i="32"/>
  <c r="AV232" i="32"/>
  <c r="AV212" i="32"/>
  <c r="AS290" i="32"/>
  <c r="AS296" i="32" s="1"/>
  <c r="AB296" i="32"/>
  <c r="AU239" i="32"/>
  <c r="AP169" i="32"/>
  <c r="Z155" i="32"/>
  <c r="AF149" i="32"/>
  <c r="Z144" i="32"/>
  <c r="AF143" i="32"/>
  <c r="V311" i="32"/>
  <c r="AB106" i="32"/>
  <c r="V107" i="32"/>
  <c r="AP106" i="32"/>
  <c r="AA106" i="32"/>
  <c r="Z106" i="32"/>
  <c r="AU232" i="32"/>
  <c r="Z197" i="32"/>
  <c r="AF194" i="32"/>
  <c r="V193" i="32"/>
  <c r="AS249" i="32"/>
  <c r="AR204" i="32"/>
  <c r="AR212" i="32" s="1"/>
  <c r="AA212" i="32"/>
  <c r="AF200" i="32"/>
  <c r="AO200" i="32" s="1"/>
  <c r="AP176" i="32"/>
  <c r="AA148" i="32"/>
  <c r="AR145" i="32"/>
  <c r="AR148" i="32" s="1"/>
  <c r="AP142" i="32"/>
  <c r="AU275" i="32"/>
  <c r="AF196" i="32"/>
  <c r="AO196" i="32" s="1"/>
  <c r="AN155" i="32"/>
  <c r="AU149" i="32"/>
  <c r="AU155" i="32" s="1"/>
  <c r="AF121" i="32"/>
  <c r="AO121" i="32" s="1"/>
  <c r="AF120" i="32"/>
  <c r="AO120" i="32" s="1"/>
  <c r="Z122" i="32"/>
  <c r="AF119" i="32"/>
  <c r="AS119" i="32"/>
  <c r="AS122" i="32" s="1"/>
  <c r="AB122" i="32"/>
  <c r="Z95" i="32"/>
  <c r="AF90" i="32"/>
  <c r="AN56" i="32"/>
  <c r="AU51" i="32"/>
  <c r="AU56" i="32" s="1"/>
  <c r="AV304" i="32"/>
  <c r="AN50" i="32"/>
  <c r="AU44" i="32"/>
  <c r="AN41" i="32"/>
  <c r="AU38" i="32"/>
  <c r="AU41" i="32" s="1"/>
  <c r="AN34" i="32"/>
  <c r="AU32" i="32"/>
  <c r="AU34" i="32" s="1"/>
  <c r="AV309" i="32"/>
  <c r="Y302" i="32"/>
  <c r="AV312" i="32"/>
  <c r="AV13" i="32"/>
  <c r="AF199" i="32"/>
  <c r="AO199" i="32" s="1"/>
  <c r="AF131" i="32"/>
  <c r="AO131" i="32" s="1"/>
  <c r="AF103" i="32"/>
  <c r="AO103" i="32" s="1"/>
  <c r="AL299" i="32"/>
  <c r="AF178" i="32"/>
  <c r="AO178" i="32" s="1"/>
  <c r="AF125" i="32"/>
  <c r="AO125" i="32" s="1"/>
  <c r="AF124" i="32"/>
  <c r="AO124" i="32" s="1"/>
  <c r="AF110" i="32"/>
  <c r="AO110" i="32" s="1"/>
  <c r="AF102" i="32"/>
  <c r="AO102" i="32" s="1"/>
  <c r="AA111" i="32"/>
  <c r="AR108" i="32"/>
  <c r="AR111" i="32" s="1"/>
  <c r="AT311" i="32"/>
  <c r="AT107" i="32"/>
  <c r="AF98" i="32"/>
  <c r="AO98" i="32" s="1"/>
  <c r="V309" i="32"/>
  <c r="Z16" i="32"/>
  <c r="Z17" i="32" s="1"/>
  <c r="AB16" i="32"/>
  <c r="AP16" i="32"/>
  <c r="AP309" i="32" s="1"/>
  <c r="AA16" i="32"/>
  <c r="V312" i="32"/>
  <c r="V13" i="32"/>
  <c r="Z12" i="32"/>
  <c r="AB12" i="32"/>
  <c r="AA12" i="32"/>
  <c r="AP12" i="32"/>
  <c r="AF130" i="32"/>
  <c r="AO130" i="32" s="1"/>
  <c r="AN169" i="32"/>
  <c r="AU163" i="32"/>
  <c r="AU169" i="32" s="1"/>
  <c r="AF202" i="32"/>
  <c r="AO202" i="32" s="1"/>
  <c r="AP177" i="32"/>
  <c r="AP182" i="32" s="1"/>
  <c r="Z177" i="32"/>
  <c r="AA177" i="32"/>
  <c r="V182" i="32"/>
  <c r="AB177" i="32"/>
  <c r="AP128" i="32"/>
  <c r="AF72" i="32"/>
  <c r="AO72" i="32" s="1"/>
  <c r="AR44" i="32"/>
  <c r="AA50" i="32"/>
  <c r="AB43" i="32"/>
  <c r="AS42" i="32"/>
  <c r="AS43" i="32" s="1"/>
  <c r="AP34" i="32"/>
  <c r="AP22" i="32"/>
  <c r="AQ303" i="32"/>
  <c r="AF73" i="32"/>
  <c r="AO73" i="32" s="1"/>
  <c r="AF67" i="32"/>
  <c r="AO67" i="32" s="1"/>
  <c r="AP56" i="32"/>
  <c r="AR45" i="32"/>
  <c r="AB37" i="32"/>
  <c r="AS35" i="32"/>
  <c r="AS37" i="32" s="1"/>
  <c r="AF46" i="32"/>
  <c r="AO46" i="32" s="1"/>
  <c r="AR38" i="32"/>
  <c r="AR41" i="32" s="1"/>
  <c r="AA41" i="32"/>
  <c r="AF38" i="32"/>
  <c r="Z41" i="32"/>
  <c r="V17" i="32"/>
  <c r="AR14" i="32"/>
  <c r="AA17" i="32"/>
  <c r="Z76" i="32"/>
  <c r="AF71" i="32"/>
  <c r="AP76" i="32"/>
  <c r="AF29" i="32"/>
  <c r="AO29" i="32" s="1"/>
  <c r="AB27" i="32"/>
  <c r="AS23" i="32"/>
  <c r="AS27" i="32" s="1"/>
  <c r="AF21" i="32"/>
  <c r="AO21" i="32" s="1"/>
  <c r="AB275" i="32"/>
  <c r="AS269" i="32"/>
  <c r="AS275" i="32" s="1"/>
  <c r="AR240" i="32"/>
  <c r="AR242" i="32" s="1"/>
  <c r="AA242" i="32"/>
  <c r="AN182" i="32"/>
  <c r="AU177" i="32"/>
  <c r="AU182" i="32" s="1"/>
  <c r="AN249" i="32"/>
  <c r="AA162" i="32"/>
  <c r="AR156" i="32"/>
  <c r="AR162" i="32" s="1"/>
  <c r="Z142" i="32"/>
  <c r="AF136" i="32"/>
  <c r="AA275" i="32"/>
  <c r="AN303" i="32"/>
  <c r="AN17" i="32"/>
  <c r="AU14" i="32"/>
  <c r="AU107" i="32"/>
  <c r="AF112" i="32"/>
  <c r="AA83" i="32"/>
  <c r="AR77" i="32"/>
  <c r="AR83" i="32" s="1"/>
  <c r="V70" i="32"/>
  <c r="AP64" i="32"/>
  <c r="AP70" i="32" s="1"/>
  <c r="AA64" i="32"/>
  <c r="Z64" i="32"/>
  <c r="AB64" i="32"/>
  <c r="AQ312" i="32"/>
  <c r="AQ13" i="32"/>
  <c r="AV89" i="32"/>
  <c r="Z128" i="32"/>
  <c r="AF123" i="32"/>
  <c r="AF32" i="32"/>
  <c r="Z34" i="32"/>
  <c r="V304" i="32"/>
  <c r="AF28" i="32"/>
  <c r="Z31" i="32"/>
  <c r="AB17" i="32"/>
  <c r="AS14" i="32"/>
  <c r="AB76" i="32"/>
  <c r="AS71" i="32"/>
  <c r="AS76" i="32" s="1"/>
  <c r="AF295" i="32"/>
  <c r="AO295" i="32" s="1"/>
  <c r="AF226" i="32"/>
  <c r="Z232" i="32"/>
  <c r="AF267" i="32"/>
  <c r="AO267" i="32" s="1"/>
  <c r="AF217" i="32"/>
  <c r="AO217" i="32" s="1"/>
  <c r="AU250" i="32"/>
  <c r="AU252" i="32" s="1"/>
  <c r="AN252" i="32"/>
  <c r="AV193" i="32"/>
  <c r="AS219" i="32"/>
  <c r="AN212" i="32"/>
  <c r="AU204" i="32"/>
  <c r="AU212" i="32" s="1"/>
  <c r="AV203" i="32"/>
  <c r="Z296" i="32"/>
  <c r="AF290" i="32"/>
  <c r="AS239" i="32"/>
  <c r="AU156" i="32"/>
  <c r="AU162" i="32" s="1"/>
  <c r="AN162" i="32"/>
  <c r="AB249" i="32"/>
  <c r="AF208" i="32"/>
  <c r="AO208" i="32" s="1"/>
  <c r="AA176" i="32"/>
  <c r="AR170" i="32"/>
  <c r="AR176" i="32" s="1"/>
  <c r="AP162" i="32"/>
  <c r="Z148" i="32"/>
  <c r="AF145" i="32"/>
  <c r="AQ118" i="32"/>
  <c r="AP95" i="32"/>
  <c r="AN63" i="32"/>
  <c r="AU57" i="32"/>
  <c r="AU63" i="32" s="1"/>
  <c r="AN310" i="32"/>
  <c r="AU48" i="32"/>
  <c r="AU310" i="32" s="1"/>
  <c r="AE302" i="32"/>
  <c r="AN135" i="32"/>
  <c r="AN144" i="32"/>
  <c r="AU143" i="32"/>
  <c r="AU144" i="32" s="1"/>
  <c r="V305" i="32"/>
  <c r="AB97" i="32"/>
  <c r="AA97" i="32"/>
  <c r="AP97" i="32"/>
  <c r="AP305" i="32" s="1"/>
  <c r="Z97" i="32"/>
  <c r="AB96" i="32"/>
  <c r="V105" i="32"/>
  <c r="AA96" i="32"/>
  <c r="AP96" i="32"/>
  <c r="Z96" i="32"/>
  <c r="AF229" i="32"/>
  <c r="AO229" i="32" s="1"/>
  <c r="AF179" i="32"/>
  <c r="AO179" i="32" s="1"/>
  <c r="AA128" i="32"/>
  <c r="AR123" i="32"/>
  <c r="AR128" i="32" s="1"/>
  <c r="AF44" i="32"/>
  <c r="AR18" i="32"/>
  <c r="AR22" i="32" s="1"/>
  <c r="AA22" i="32"/>
  <c r="AF15" i="32"/>
  <c r="AO15" i="32" s="1"/>
  <c r="AR51" i="32"/>
  <c r="AR56" i="32" s="1"/>
  <c r="AA56" i="32"/>
  <c r="AF45" i="32"/>
  <c r="AF52" i="32"/>
  <c r="AO52" i="32" s="1"/>
  <c r="AR28" i="32"/>
  <c r="AR31" i="32" s="1"/>
  <c r="AA31" i="32"/>
  <c r="AF14" i="32"/>
  <c r="AA76" i="32"/>
  <c r="AR71" i="32"/>
  <c r="AR76" i="32" s="1"/>
  <c r="AU283" i="32"/>
  <c r="AU289" i="32" s="1"/>
  <c r="AN289" i="32"/>
  <c r="Z283" i="32"/>
  <c r="AP283" i="32"/>
  <c r="AP289" i="32" s="1"/>
  <c r="V289" i="32"/>
  <c r="AB283" i="32"/>
  <c r="AA283" i="32"/>
  <c r="AF281" i="32"/>
  <c r="AO281" i="32" s="1"/>
  <c r="AF273" i="32"/>
  <c r="AO273" i="32" s="1"/>
  <c r="AF284" i="32"/>
  <c r="AO284" i="32" s="1"/>
  <c r="AF258" i="32"/>
  <c r="AO258" i="32" s="1"/>
  <c r="Z275" i="32"/>
  <c r="AF269" i="32"/>
  <c r="AF254" i="32"/>
  <c r="AO254" i="32" s="1"/>
  <c r="AF246" i="32"/>
  <c r="AO246" i="32" s="1"/>
  <c r="AF270" i="32"/>
  <c r="AO270" i="32" s="1"/>
  <c r="AS260" i="32"/>
  <c r="AS262" i="32" s="1"/>
  <c r="AB262" i="32"/>
  <c r="AS227" i="32"/>
  <c r="AS232" i="32" s="1"/>
  <c r="AB232" i="32"/>
  <c r="AV296" i="32"/>
  <c r="AB263" i="32"/>
  <c r="Z263" i="32"/>
  <c r="AA263" i="32"/>
  <c r="V268" i="32"/>
  <c r="AP263" i="32"/>
  <c r="AP268" i="32" s="1"/>
  <c r="AR250" i="32"/>
  <c r="AR252" i="32" s="1"/>
  <c r="AA252" i="32"/>
  <c r="AF240" i="32"/>
  <c r="Z242" i="32"/>
  <c r="AN225" i="32"/>
  <c r="AN197" i="32"/>
  <c r="AU194" i="32"/>
  <c r="AU197" i="32" s="1"/>
  <c r="AU263" i="32"/>
  <c r="AU268" i="32" s="1"/>
  <c r="AN268" i="32"/>
  <c r="AR262" i="32"/>
  <c r="Z253" i="32"/>
  <c r="V259" i="32"/>
  <c r="AA253" i="32"/>
  <c r="AP253" i="32"/>
  <c r="AP259" i="32" s="1"/>
  <c r="AB253" i="32"/>
  <c r="AF248" i="32"/>
  <c r="AO248" i="32" s="1"/>
  <c r="AF247" i="32"/>
  <c r="AO247" i="32" s="1"/>
  <c r="AF215" i="32"/>
  <c r="AO215" i="32" s="1"/>
  <c r="AN219" i="32"/>
  <c r="AP296" i="32"/>
  <c r="AU259" i="32"/>
  <c r="AN239" i="32"/>
  <c r="AF195" i="32"/>
  <c r="AO195" i="32" s="1"/>
  <c r="AF180" i="32"/>
  <c r="AO180" i="32" s="1"/>
  <c r="AN176" i="32"/>
  <c r="AU170" i="32"/>
  <c r="AU176" i="32" s="1"/>
  <c r="AF166" i="32"/>
  <c r="AO166" i="32" s="1"/>
  <c r="AF154" i="32"/>
  <c r="AO154" i="32" s="1"/>
  <c r="AF150" i="32"/>
  <c r="AO150" i="32" s="1"/>
  <c r="AA155" i="32"/>
  <c r="AR149" i="32"/>
  <c r="AR155" i="32" s="1"/>
  <c r="AA144" i="32"/>
  <c r="AR143" i="32"/>
  <c r="AR144" i="32" s="1"/>
  <c r="AU136" i="32"/>
  <c r="AU142" i="32" s="1"/>
  <c r="AN142" i="32"/>
  <c r="AF133" i="32"/>
  <c r="AO133" i="32" s="1"/>
  <c r="V306" i="32"/>
  <c r="AB113" i="32"/>
  <c r="AP113" i="32"/>
  <c r="AP306" i="32" s="1"/>
  <c r="AA113" i="32"/>
  <c r="Z113" i="32"/>
  <c r="AF251" i="32"/>
  <c r="AO251" i="32" s="1"/>
  <c r="AP197" i="32"/>
  <c r="AF188" i="32"/>
  <c r="AO188" i="32" s="1"/>
  <c r="Z193" i="32"/>
  <c r="AU249" i="32"/>
  <c r="AR228" i="32"/>
  <c r="AR232" i="32" s="1"/>
  <c r="AA232" i="32"/>
  <c r="AS204" i="32"/>
  <c r="AS212" i="32" s="1"/>
  <c r="AB212" i="32"/>
  <c r="AF192" i="32"/>
  <c r="AO192" i="32" s="1"/>
  <c r="AF173" i="32"/>
  <c r="AO173" i="32" s="1"/>
  <c r="AF160" i="32"/>
  <c r="AO160" i="32" s="1"/>
  <c r="Z162" i="32"/>
  <c r="AF156" i="32"/>
  <c r="AF147" i="32"/>
  <c r="AO147" i="32" s="1"/>
  <c r="AP148" i="32"/>
  <c r="AF139" i="32"/>
  <c r="AO139" i="32" s="1"/>
  <c r="AR275" i="32"/>
  <c r="AN186" i="32"/>
  <c r="AU183" i="32"/>
  <c r="AU186" i="32" s="1"/>
  <c r="AA122" i="32"/>
  <c r="AR119" i="32"/>
  <c r="AR122" i="32" s="1"/>
  <c r="AU306" i="32"/>
  <c r="AU118" i="32"/>
  <c r="AF109" i="32"/>
  <c r="AO109" i="32" s="1"/>
  <c r="AF101" i="32"/>
  <c r="AO101" i="32" s="1"/>
  <c r="AN70" i="32"/>
  <c r="AU64" i="32"/>
  <c r="AU70" i="32" s="1"/>
  <c r="AN304" i="32"/>
  <c r="AU45" i="32"/>
  <c r="AN43" i="32"/>
  <c r="AU42" i="32"/>
  <c r="AU43" i="32" s="1"/>
  <c r="AN309" i="32"/>
  <c r="AU16" i="32"/>
  <c r="AU309" i="32" s="1"/>
  <c r="AV303" i="32"/>
  <c r="AV17" i="32"/>
  <c r="AN312" i="32"/>
  <c r="AN13" i="32"/>
  <c r="AU12" i="32"/>
  <c r="AS197" i="32"/>
  <c r="AQ311" i="32"/>
  <c r="AQ107" i="32"/>
  <c r="AT105" i="32"/>
  <c r="AF80" i="32"/>
  <c r="AO80" i="32" s="1"/>
  <c r="AT303" i="32"/>
  <c r="AW303" i="32"/>
  <c r="AW302" i="32" s="1"/>
  <c r="AF117" i="32"/>
  <c r="AO117" i="32" s="1"/>
  <c r="AF116" i="32"/>
  <c r="AO116" i="32" s="1"/>
  <c r="AF115" i="32"/>
  <c r="AO115" i="32" s="1"/>
  <c r="AF114" i="32"/>
  <c r="AO114" i="32" s="1"/>
  <c r="V118" i="32"/>
  <c r="AP111" i="32"/>
  <c r="AF75" i="32"/>
  <c r="AO75" i="32" s="1"/>
  <c r="V310" i="32"/>
  <c r="AB48" i="32"/>
  <c r="AB50" i="32" s="1"/>
  <c r="AP48" i="32"/>
  <c r="AP310" i="32" s="1"/>
  <c r="AA48" i="32"/>
  <c r="Z48" i="32"/>
  <c r="AM302" i="32"/>
  <c r="AN301" i="32" s="1"/>
  <c r="AF127" i="32"/>
  <c r="AO127" i="32" s="1"/>
  <c r="V308" i="32"/>
  <c r="AB99" i="32"/>
  <c r="AP99" i="32"/>
  <c r="AP308" i="32" s="1"/>
  <c r="AA99" i="32"/>
  <c r="Z99" i="32"/>
  <c r="AU105" i="32"/>
  <c r="AW304" i="32"/>
  <c r="AF60" i="32"/>
  <c r="AO60" i="32" s="1"/>
  <c r="AR42" i="32"/>
  <c r="AR43" i="32" s="1"/>
  <c r="AA43" i="32"/>
  <c r="Z43" i="32"/>
  <c r="AF42" i="32"/>
  <c r="AF24" i="32"/>
  <c r="AO24" i="32" s="1"/>
  <c r="AB22" i="32"/>
  <c r="AS18" i="32"/>
  <c r="AS22" i="32" s="1"/>
  <c r="AF33" i="32"/>
  <c r="AO33" i="32" s="1"/>
  <c r="AF25" i="32"/>
  <c r="AO25" i="32" s="1"/>
  <c r="AF61" i="32"/>
  <c r="AO61" i="32" s="1"/>
  <c r="AF51" i="32"/>
  <c r="Z56" i="32"/>
  <c r="AR35" i="32"/>
  <c r="AR37" i="32" s="1"/>
  <c r="AA37" i="32"/>
  <c r="Z37" i="32"/>
  <c r="AF35" i="32"/>
  <c r="AP41" i="32"/>
  <c r="AF36" i="32"/>
  <c r="AO36" i="32" s="1"/>
  <c r="AB31" i="32"/>
  <c r="AS28" i="32"/>
  <c r="AS31" i="32" s="1"/>
  <c r="AP17" i="32"/>
  <c r="V303" i="32"/>
  <c r="AF65" i="32"/>
  <c r="AO65" i="32" s="1"/>
  <c r="AF53" i="32"/>
  <c r="AO53" i="32" s="1"/>
  <c r="AF47" i="32"/>
  <c r="AO47" i="32" s="1"/>
  <c r="AF39" i="32"/>
  <c r="AO39" i="32" s="1"/>
  <c r="Z27" i="32"/>
  <c r="AF23" i="32"/>
  <c r="AV70" i="31"/>
  <c r="AV76" i="31"/>
  <c r="AV29" i="31"/>
  <c r="V84" i="31"/>
  <c r="AB21" i="31"/>
  <c r="AP21" i="31"/>
  <c r="AA21" i="31"/>
  <c r="Z21" i="31"/>
  <c r="V22" i="31"/>
  <c r="V75" i="31"/>
  <c r="AB12" i="31"/>
  <c r="V14" i="31"/>
  <c r="AP12" i="31"/>
  <c r="AA12" i="31"/>
  <c r="Z12" i="31"/>
  <c r="V70" i="31"/>
  <c r="AB65" i="31"/>
  <c r="AP65" i="31"/>
  <c r="AP70" i="31" s="1"/>
  <c r="Z65" i="31"/>
  <c r="AA65" i="31"/>
  <c r="AB64" i="31"/>
  <c r="AS62" i="31"/>
  <c r="AS64" i="31" s="1"/>
  <c r="AS15" i="31"/>
  <c r="AS17" i="31" s="1"/>
  <c r="AB17" i="31"/>
  <c r="AN83" i="31"/>
  <c r="AN37" i="31"/>
  <c r="AU36" i="31"/>
  <c r="AS82" i="31"/>
  <c r="AP30" i="31"/>
  <c r="AP35" i="31" s="1"/>
  <c r="Z30" i="31"/>
  <c r="V35" i="31"/>
  <c r="AB30" i="31"/>
  <c r="AA30" i="31"/>
  <c r="AQ75" i="31"/>
  <c r="AQ14" i="31"/>
  <c r="AW75" i="31"/>
  <c r="AP50" i="31"/>
  <c r="AP54" i="31" s="1"/>
  <c r="Z50" i="31"/>
  <c r="V54" i="31"/>
  <c r="AA50" i="31"/>
  <c r="AB50" i="31"/>
  <c r="V78" i="31"/>
  <c r="AB41" i="31"/>
  <c r="AP41" i="31"/>
  <c r="V45" i="31"/>
  <c r="AA41" i="31"/>
  <c r="Z41" i="31"/>
  <c r="AF59" i="31"/>
  <c r="AO59" i="31" s="1"/>
  <c r="AP38" i="31"/>
  <c r="AP40" i="31" s="1"/>
  <c r="Z38" i="31"/>
  <c r="V40" i="31"/>
  <c r="AB38" i="31"/>
  <c r="AA38" i="31"/>
  <c r="Z82" i="31"/>
  <c r="AF27" i="31"/>
  <c r="AF25" i="31"/>
  <c r="AO25" i="31" s="1"/>
  <c r="V76" i="31"/>
  <c r="AF19" i="31"/>
  <c r="AO19" i="31" s="1"/>
  <c r="AF51" i="31"/>
  <c r="AO51" i="31" s="1"/>
  <c r="AV83" i="31"/>
  <c r="AV37" i="31"/>
  <c r="AU81" i="31"/>
  <c r="AE74" i="31"/>
  <c r="AF47" i="31"/>
  <c r="AO47" i="31" s="1"/>
  <c r="Y74" i="31"/>
  <c r="I99" i="30"/>
  <c r="AV61" i="31"/>
  <c r="AN64" i="31"/>
  <c r="AU62" i="31"/>
  <c r="AU64" i="31" s="1"/>
  <c r="Z61" i="31"/>
  <c r="AF55" i="31"/>
  <c r="AV54" i="31"/>
  <c r="AN82" i="31"/>
  <c r="AU27" i="31"/>
  <c r="AU82" i="31" s="1"/>
  <c r="V81" i="31"/>
  <c r="AB13" i="31"/>
  <c r="Z13" i="31"/>
  <c r="AP13" i="31"/>
  <c r="AP81" i="31" s="1"/>
  <c r="AA13" i="31"/>
  <c r="AF67" i="31"/>
  <c r="AO67" i="31" s="1"/>
  <c r="R71" i="31"/>
  <c r="R74" i="31"/>
  <c r="V73" i="31" s="1"/>
  <c r="AA64" i="31"/>
  <c r="AR62" i="31"/>
  <c r="AR64" i="31" s="1"/>
  <c r="AF58" i="31"/>
  <c r="AO58" i="31" s="1"/>
  <c r="V49" i="31"/>
  <c r="AP46" i="31"/>
  <c r="AP49" i="31" s="1"/>
  <c r="Z46" i="31"/>
  <c r="AA46" i="31"/>
  <c r="AB46" i="31"/>
  <c r="AN45" i="31"/>
  <c r="AN78" i="31"/>
  <c r="AU41" i="31"/>
  <c r="AF33" i="31"/>
  <c r="AO33" i="31" s="1"/>
  <c r="AW76" i="31"/>
  <c r="AW29" i="31"/>
  <c r="AF44" i="31"/>
  <c r="AO44" i="31" s="1"/>
  <c r="AP82" i="31"/>
  <c r="AR23" i="31"/>
  <c r="AF32" i="31"/>
  <c r="AO32" i="31" s="1"/>
  <c r="AQ84" i="31"/>
  <c r="AQ22" i="31"/>
  <c r="Z20" i="31"/>
  <c r="AF18" i="31"/>
  <c r="AS18" i="31"/>
  <c r="AS20" i="31" s="1"/>
  <c r="AB20" i="31"/>
  <c r="AN81" i="31"/>
  <c r="AT75" i="31"/>
  <c r="AT14" i="31"/>
  <c r="AN35" i="31"/>
  <c r="AU30" i="31"/>
  <c r="AU35" i="31" s="1"/>
  <c r="AB82" i="31"/>
  <c r="AF31" i="31"/>
  <c r="AO31" i="31" s="1"/>
  <c r="Z17" i="31"/>
  <c r="AF15" i="31"/>
  <c r="I73" i="31"/>
  <c r="AN61" i="31"/>
  <c r="AU55" i="31"/>
  <c r="AU61" i="31" s="1"/>
  <c r="AN54" i="31"/>
  <c r="AU50" i="31"/>
  <c r="AU54" i="31" s="1"/>
  <c r="AL74" i="31"/>
  <c r="Z64" i="31"/>
  <c r="AF62" i="31"/>
  <c r="AF56" i="31"/>
  <c r="AO56" i="31" s="1"/>
  <c r="AA61" i="31"/>
  <c r="AR55" i="31"/>
  <c r="AR61" i="31" s="1"/>
  <c r="AF16" i="31"/>
  <c r="AO16" i="31" s="1"/>
  <c r="AA17" i="31"/>
  <c r="AR15" i="31"/>
  <c r="AR17" i="31" s="1"/>
  <c r="AU14" i="31"/>
  <c r="AN70" i="31"/>
  <c r="AU65" i="31"/>
  <c r="AU70" i="31" s="1"/>
  <c r="AV82" i="31"/>
  <c r="AN76" i="31"/>
  <c r="AN29" i="31"/>
  <c r="AU23" i="31"/>
  <c r="AW84" i="31"/>
  <c r="AW22" i="31"/>
  <c r="Y72" i="31"/>
  <c r="AM74" i="31"/>
  <c r="AF69" i="31"/>
  <c r="AO69" i="31" s="1"/>
  <c r="AB61" i="31"/>
  <c r="AV84" i="31"/>
  <c r="AV22" i="31"/>
  <c r="AL71" i="31"/>
  <c r="AP64" i="31"/>
  <c r="AN49" i="31"/>
  <c r="AU46" i="31"/>
  <c r="AU49" i="31" s="1"/>
  <c r="AV78" i="31"/>
  <c r="AV45" i="31"/>
  <c r="AL72" i="31"/>
  <c r="AF63" i="31"/>
  <c r="AO63" i="31" s="1"/>
  <c r="AN40" i="31"/>
  <c r="AU38" i="31"/>
  <c r="AU40" i="31" s="1"/>
  <c r="AP24" i="31"/>
  <c r="AP29" i="31" s="1"/>
  <c r="Z24" i="31"/>
  <c r="Z29" i="31" s="1"/>
  <c r="AB24" i="31"/>
  <c r="AA24" i="31"/>
  <c r="AR24" i="31" s="1"/>
  <c r="AV75" i="31"/>
  <c r="AV74" i="31" s="1"/>
  <c r="AF60" i="31"/>
  <c r="AO60" i="31" s="1"/>
  <c r="AA82" i="31"/>
  <c r="AR27" i="31"/>
  <c r="AR82" i="31" s="1"/>
  <c r="AF23" i="31"/>
  <c r="AT84" i="31"/>
  <c r="AT22" i="31"/>
  <c r="V83" i="31"/>
  <c r="AP36" i="31"/>
  <c r="Z36" i="31"/>
  <c r="V37" i="31"/>
  <c r="AB36" i="31"/>
  <c r="AA36" i="31"/>
  <c r="AU84" i="31"/>
  <c r="AU22" i="31"/>
  <c r="AA20" i="31"/>
  <c r="AR18" i="31"/>
  <c r="AR20" i="31" s="1"/>
  <c r="AE71" i="31"/>
  <c r="X17" i="45" s="1"/>
  <c r="AF34" i="31"/>
  <c r="AO34" i="31" s="1"/>
  <c r="AV35" i="31"/>
  <c r="AF26" i="31"/>
  <c r="AO26" i="31" s="1"/>
  <c r="Y71" i="31"/>
  <c r="R17" i="45" s="1"/>
  <c r="AW59" i="30"/>
  <c r="Z46" i="30"/>
  <c r="AF43" i="30"/>
  <c r="Z42" i="30"/>
  <c r="AF36" i="30"/>
  <c r="AT101" i="30"/>
  <c r="AT14" i="30"/>
  <c r="AV102" i="30"/>
  <c r="AF81" i="30"/>
  <c r="AO81" i="30" s="1"/>
  <c r="AW52" i="30"/>
  <c r="Z52" i="30"/>
  <c r="AW102" i="30"/>
  <c r="AA104" i="30"/>
  <c r="AR31" i="30"/>
  <c r="AR104" i="30" s="1"/>
  <c r="AV27" i="30"/>
  <c r="AF24" i="30"/>
  <c r="AO24" i="30" s="1"/>
  <c r="Z27" i="30"/>
  <c r="AF23" i="30"/>
  <c r="AB27" i="30"/>
  <c r="AS23" i="30"/>
  <c r="AS27" i="30" s="1"/>
  <c r="Z78" i="30"/>
  <c r="AF73" i="30"/>
  <c r="AB82" i="30"/>
  <c r="AS79" i="30"/>
  <c r="AS82" i="30" s="1"/>
  <c r="V101" i="30"/>
  <c r="AB12" i="30"/>
  <c r="Z12" i="30"/>
  <c r="V14" i="30"/>
  <c r="AP12" i="30"/>
  <c r="AA12" i="30"/>
  <c r="Y97" i="30"/>
  <c r="R16" i="45" s="1"/>
  <c r="Z59" i="30"/>
  <c r="AF53" i="30"/>
  <c r="AF54" i="30"/>
  <c r="AO54" i="30" s="1"/>
  <c r="AB104" i="30"/>
  <c r="AS31" i="30"/>
  <c r="AS104" i="30" s="1"/>
  <c r="V109" i="30"/>
  <c r="Z28" i="30"/>
  <c r="AP28" i="30"/>
  <c r="AA28" i="30"/>
  <c r="AB28" i="30"/>
  <c r="V29" i="30"/>
  <c r="AT102" i="30"/>
  <c r="AT22" i="30"/>
  <c r="AL97" i="30"/>
  <c r="V35" i="30"/>
  <c r="Z30" i="30"/>
  <c r="AA30" i="30"/>
  <c r="AP30" i="30"/>
  <c r="AP35" i="30" s="1"/>
  <c r="AB30" i="30"/>
  <c r="AR70" i="30"/>
  <c r="Z89" i="30"/>
  <c r="AF83" i="30"/>
  <c r="AF69" i="30"/>
  <c r="AO64" i="30"/>
  <c r="AO69" i="30" s="1"/>
  <c r="AF95" i="30"/>
  <c r="AO95" i="30" s="1"/>
  <c r="AS70" i="30"/>
  <c r="AA63" i="30"/>
  <c r="AR60" i="30"/>
  <c r="AR63" i="30" s="1"/>
  <c r="AF79" i="30"/>
  <c r="Z82" i="30"/>
  <c r="AS63" i="30"/>
  <c r="AR47" i="30"/>
  <c r="AR52" i="30" s="1"/>
  <c r="AA52" i="30"/>
  <c r="AF92" i="30"/>
  <c r="AO92" i="30" s="1"/>
  <c r="AQ89" i="30"/>
  <c r="Z69" i="30"/>
  <c r="AF57" i="30"/>
  <c r="AO57" i="30" s="1"/>
  <c r="AV109" i="30"/>
  <c r="AV29" i="30"/>
  <c r="AU108" i="30"/>
  <c r="AQ102" i="30"/>
  <c r="AQ22" i="30"/>
  <c r="AM97" i="30"/>
  <c r="AF16" i="45" s="1"/>
  <c r="AU107" i="30"/>
  <c r="AU14" i="30"/>
  <c r="AP59" i="30"/>
  <c r="AT35" i="30"/>
  <c r="AB71" i="30"/>
  <c r="AS71" i="30" s="1"/>
  <c r="AA71" i="30"/>
  <c r="AR71" i="30" s="1"/>
  <c r="V72" i="30"/>
  <c r="Z71" i="30"/>
  <c r="AP71" i="30"/>
  <c r="AP72" i="30" s="1"/>
  <c r="AF70" i="30"/>
  <c r="AU64" i="30"/>
  <c r="AU69" i="30" s="1"/>
  <c r="AN69" i="30"/>
  <c r="AU53" i="30"/>
  <c r="AU59" i="30" s="1"/>
  <c r="AN59" i="30"/>
  <c r="AA46" i="30"/>
  <c r="AR43" i="30"/>
  <c r="AR46" i="30" s="1"/>
  <c r="AA42" i="30"/>
  <c r="AR36" i="30"/>
  <c r="AR42" i="30" s="1"/>
  <c r="AV104" i="30"/>
  <c r="AQ35" i="30"/>
  <c r="AN107" i="30"/>
  <c r="Y100" i="30"/>
  <c r="AF91" i="30"/>
  <c r="AO91" i="30" s="1"/>
  <c r="AF61" i="30"/>
  <c r="AO61" i="30" s="1"/>
  <c r="AU47" i="30"/>
  <c r="AN52" i="30"/>
  <c r="AN109" i="30"/>
  <c r="AU28" i="30"/>
  <c r="AN29" i="30"/>
  <c r="AN97" i="30" s="1"/>
  <c r="AG16" i="45" s="1"/>
  <c r="AP104" i="30"/>
  <c r="AS59" i="30"/>
  <c r="AF20" i="30"/>
  <c r="AO20" i="30" s="1"/>
  <c r="AF18" i="30"/>
  <c r="AO18" i="30" s="1"/>
  <c r="AN63" i="30"/>
  <c r="AU60" i="30"/>
  <c r="AU63" i="30" s="1"/>
  <c r="AU90" i="30"/>
  <c r="AU96" i="30" s="1"/>
  <c r="AN96" i="30"/>
  <c r="V102" i="30"/>
  <c r="AB17" i="30"/>
  <c r="V22" i="30"/>
  <c r="AP17" i="30"/>
  <c r="AA17" i="30"/>
  <c r="Z17" i="30"/>
  <c r="AQ110" i="30"/>
  <c r="AQ16" i="30"/>
  <c r="AE97" i="30"/>
  <c r="X16" i="45" s="1"/>
  <c r="AO47" i="30"/>
  <c r="AS49" i="30"/>
  <c r="AS52" i="30" s="1"/>
  <c r="AB52" i="30"/>
  <c r="AF31" i="30"/>
  <c r="Z104" i="30"/>
  <c r="AW109" i="30"/>
  <c r="AW29" i="30"/>
  <c r="AW97" i="30" s="1"/>
  <c r="AP16" i="45" s="1"/>
  <c r="AF94" i="30"/>
  <c r="AO94" i="30" s="1"/>
  <c r="AV89" i="30"/>
  <c r="V108" i="30"/>
  <c r="AB19" i="30"/>
  <c r="AP19" i="30"/>
  <c r="AP108" i="30" s="1"/>
  <c r="AA19" i="30"/>
  <c r="Z19" i="30"/>
  <c r="V110" i="30"/>
  <c r="AB15" i="30"/>
  <c r="Z15" i="30"/>
  <c r="V16" i="30"/>
  <c r="AP15" i="30"/>
  <c r="AA15" i="30"/>
  <c r="V107" i="30"/>
  <c r="AB13" i="30"/>
  <c r="Z13" i="30"/>
  <c r="AP13" i="30"/>
  <c r="AA13" i="30"/>
  <c r="AA59" i="30"/>
  <c r="AR53" i="30"/>
  <c r="AR59" i="30" s="1"/>
  <c r="AP78" i="30"/>
  <c r="AB90" i="30"/>
  <c r="AA90" i="30"/>
  <c r="V96" i="30"/>
  <c r="Z90" i="30"/>
  <c r="AP90" i="30"/>
  <c r="AP96" i="30" s="1"/>
  <c r="AA82" i="30"/>
  <c r="AR79" i="30"/>
  <c r="AR82" i="30" s="1"/>
  <c r="AB63" i="30"/>
  <c r="AP52" i="30"/>
  <c r="AF93" i="30"/>
  <c r="AO93" i="30" s="1"/>
  <c r="AQ109" i="30"/>
  <c r="AQ29" i="30"/>
  <c r="AQ108" i="30"/>
  <c r="AU110" i="30"/>
  <c r="AU16" i="30"/>
  <c r="AQ107" i="30"/>
  <c r="AM100" i="30"/>
  <c r="AE98" i="30"/>
  <c r="AW101" i="30"/>
  <c r="AF58" i="30"/>
  <c r="AO58" i="30" s="1"/>
  <c r="AF56" i="30"/>
  <c r="AO56" i="30" s="1"/>
  <c r="AF34" i="30"/>
  <c r="AO34" i="30" s="1"/>
  <c r="AN72" i="30"/>
  <c r="AP46" i="30"/>
  <c r="AF38" i="30"/>
  <c r="AO38" i="30" s="1"/>
  <c r="AP42" i="30"/>
  <c r="AN104" i="30"/>
  <c r="AN100" i="30" s="1"/>
  <c r="AU31" i="30"/>
  <c r="AT110" i="30"/>
  <c r="AT16" i="30"/>
  <c r="R97" i="30"/>
  <c r="R100" i="30"/>
  <c r="V99" i="30" s="1"/>
  <c r="AV101" i="30"/>
  <c r="AV100" i="30" s="1"/>
  <c r="AU35" i="30"/>
  <c r="AF80" i="30"/>
  <c r="AO80" i="30" s="1"/>
  <c r="Z63" i="30"/>
  <c r="AF60" i="30"/>
  <c r="AF49" i="30"/>
  <c r="AO49" i="30" s="1"/>
  <c r="AF21" i="30"/>
  <c r="AO21" i="30" s="1"/>
  <c r="AF45" i="30"/>
  <c r="AO45" i="30" s="1"/>
  <c r="AB59" i="30"/>
  <c r="AR23" i="30"/>
  <c r="AR27" i="30" s="1"/>
  <c r="AA27" i="30"/>
  <c r="AU22" i="30"/>
  <c r="AQ101" i="30"/>
  <c r="AO14" i="29"/>
  <c r="AN184" i="29"/>
  <c r="AN118" i="29"/>
  <c r="AS80" i="29"/>
  <c r="AF72" i="29"/>
  <c r="Z76" i="29"/>
  <c r="AR62" i="29"/>
  <c r="AR64" i="29" s="1"/>
  <c r="AA64" i="29"/>
  <c r="AN38" i="29"/>
  <c r="AU35" i="29"/>
  <c r="AU38" i="29" s="1"/>
  <c r="AW196" i="29"/>
  <c r="AW13" i="29"/>
  <c r="AF62" i="29"/>
  <c r="AB31" i="29"/>
  <c r="AS29" i="29"/>
  <c r="AS31" i="29" s="1"/>
  <c r="AB50" i="29"/>
  <c r="AS47" i="29"/>
  <c r="AS50" i="29" s="1"/>
  <c r="AV193" i="29"/>
  <c r="AN130" i="29"/>
  <c r="AU125" i="29"/>
  <c r="AU130" i="29" s="1"/>
  <c r="Z42" i="29"/>
  <c r="AF39" i="29"/>
  <c r="AB42" i="29"/>
  <c r="AS39" i="29"/>
  <c r="AS42" i="29" s="1"/>
  <c r="AN19" i="29"/>
  <c r="AU17" i="29"/>
  <c r="AU19" i="29" s="1"/>
  <c r="AR32" i="29"/>
  <c r="AN76" i="29"/>
  <c r="AU72" i="29"/>
  <c r="AU76" i="29" s="1"/>
  <c r="AF196" i="29"/>
  <c r="AF13" i="29"/>
  <c r="AO12" i="29"/>
  <c r="AB182" i="29"/>
  <c r="AS176" i="29"/>
  <c r="AS182" i="29" s="1"/>
  <c r="AQ188" i="29"/>
  <c r="AF103" i="29"/>
  <c r="AO103" i="29" s="1"/>
  <c r="AA82" i="29"/>
  <c r="AR77" i="29"/>
  <c r="AV50" i="29"/>
  <c r="AV42" i="29"/>
  <c r="AN31" i="29"/>
  <c r="AU29" i="29"/>
  <c r="AU31" i="29" s="1"/>
  <c r="AB28" i="29"/>
  <c r="AS26" i="29"/>
  <c r="AS28" i="29" s="1"/>
  <c r="AN140" i="29"/>
  <c r="AU133" i="29"/>
  <c r="AU140" i="29" s="1"/>
  <c r="AR125" i="29"/>
  <c r="AB118" i="29"/>
  <c r="AS113" i="29"/>
  <c r="AS118" i="29" s="1"/>
  <c r="AF80" i="29"/>
  <c r="AA76" i="29"/>
  <c r="AR72" i="29"/>
  <c r="AR76" i="29" s="1"/>
  <c r="Z69" i="29"/>
  <c r="Z187" i="29" s="1"/>
  <c r="V71" i="29"/>
  <c r="AP69" i="29"/>
  <c r="AP71" i="29" s="1"/>
  <c r="AA69" i="29"/>
  <c r="AB69" i="29"/>
  <c r="AN57" i="29"/>
  <c r="AU54" i="29"/>
  <c r="AU57" i="29" s="1"/>
  <c r="AR26" i="29"/>
  <c r="AR28" i="29" s="1"/>
  <c r="AA28" i="29"/>
  <c r="AF26" i="29"/>
  <c r="AL186" i="29"/>
  <c r="AF169" i="29"/>
  <c r="AO167" i="29"/>
  <c r="AO169" i="29" s="1"/>
  <c r="AF45" i="29"/>
  <c r="AO45" i="29" s="1"/>
  <c r="AS32" i="29"/>
  <c r="AP23" i="29"/>
  <c r="AP25" i="29" s="1"/>
  <c r="Z23" i="29"/>
  <c r="V25" i="29"/>
  <c r="AB23" i="29"/>
  <c r="AB187" i="29" s="1"/>
  <c r="AA23" i="29"/>
  <c r="AF20" i="29"/>
  <c r="AW187" i="29"/>
  <c r="AW16" i="29"/>
  <c r="AM183" i="29"/>
  <c r="AF15" i="45" s="1"/>
  <c r="AT188" i="29"/>
  <c r="AT82" i="29"/>
  <c r="Z57" i="29"/>
  <c r="AV46" i="29"/>
  <c r="AP33" i="29"/>
  <c r="Z33" i="29"/>
  <c r="AB33" i="29"/>
  <c r="AS33" i="29" s="1"/>
  <c r="AA33" i="29"/>
  <c r="AR33" i="29" s="1"/>
  <c r="AF29" i="29"/>
  <c r="Z31" i="29"/>
  <c r="AP21" i="29"/>
  <c r="AP22" i="29" s="1"/>
  <c r="Z21" i="29"/>
  <c r="AB21" i="29"/>
  <c r="AA21" i="29"/>
  <c r="AR21" i="29" s="1"/>
  <c r="AW151" i="29"/>
  <c r="AN53" i="29"/>
  <c r="AU51" i="29"/>
  <c r="AU53" i="29" s="1"/>
  <c r="V22" i="29"/>
  <c r="AR152" i="29"/>
  <c r="AA156" i="29"/>
  <c r="AV130" i="29"/>
  <c r="V187" i="29"/>
  <c r="AP196" i="29"/>
  <c r="AP13" i="29"/>
  <c r="AF117" i="29"/>
  <c r="AO117" i="29" s="1"/>
  <c r="AS101" i="29"/>
  <c r="AS106" i="29" s="1"/>
  <c r="AB106" i="29"/>
  <c r="AV19" i="29"/>
  <c r="AP51" i="29"/>
  <c r="AP53" i="29" s="1"/>
  <c r="Z51" i="29"/>
  <c r="V53" i="29"/>
  <c r="AB51" i="29"/>
  <c r="AA51" i="29"/>
  <c r="V34" i="29"/>
  <c r="AF27" i="29"/>
  <c r="AO27" i="29" s="1"/>
  <c r="AA182" i="29"/>
  <c r="AR176" i="29"/>
  <c r="AR182" i="29" s="1"/>
  <c r="AU161" i="29"/>
  <c r="AN190" i="29"/>
  <c r="AV182" i="29"/>
  <c r="Z151" i="29"/>
  <c r="AN195" i="29"/>
  <c r="AN132" i="29"/>
  <c r="AU131" i="29"/>
  <c r="AN124" i="29"/>
  <c r="AU119" i="29"/>
  <c r="AU124" i="29" s="1"/>
  <c r="Z112" i="29"/>
  <c r="AF107" i="29"/>
  <c r="AU101" i="29"/>
  <c r="AU106" i="29" s="1"/>
  <c r="AN106" i="29"/>
  <c r="AP100" i="29"/>
  <c r="Z88" i="29"/>
  <c r="AF83" i="29"/>
  <c r="AS89" i="29"/>
  <c r="AS94" i="29" s="1"/>
  <c r="AB94" i="29"/>
  <c r="AN50" i="29"/>
  <c r="AU47" i="29"/>
  <c r="AU50" i="29" s="1"/>
  <c r="AR36" i="29"/>
  <c r="AF36" i="29"/>
  <c r="AO36" i="29" s="1"/>
  <c r="AV28" i="29"/>
  <c r="AV187" i="29"/>
  <c r="AV16" i="29"/>
  <c r="AF17" i="29"/>
  <c r="Z19" i="29"/>
  <c r="Z50" i="29"/>
  <c r="AF47" i="29"/>
  <c r="AE184" i="29"/>
  <c r="AF179" i="29"/>
  <c r="AO179" i="29" s="1"/>
  <c r="AV190" i="29"/>
  <c r="AN182" i="29"/>
  <c r="AU176" i="29"/>
  <c r="AU182" i="29" s="1"/>
  <c r="AN151" i="29"/>
  <c r="AU148" i="29"/>
  <c r="AU151" i="29" s="1"/>
  <c r="AF164" i="29"/>
  <c r="AO164" i="29" s="1"/>
  <c r="AV195" i="29"/>
  <c r="AV132" i="29"/>
  <c r="AV124" i="29"/>
  <c r="AA112" i="29"/>
  <c r="AR107" i="29"/>
  <c r="AR112" i="29" s="1"/>
  <c r="AA88" i="29"/>
  <c r="AR83" i="29"/>
  <c r="AR88" i="29" s="1"/>
  <c r="Y186" i="29"/>
  <c r="AF181" i="29"/>
  <c r="AO181" i="29" s="1"/>
  <c r="I185" i="29"/>
  <c r="AF180" i="29"/>
  <c r="AO180" i="29" s="1"/>
  <c r="AP182" i="29"/>
  <c r="AF174" i="29"/>
  <c r="AO174" i="29" s="1"/>
  <c r="AF173" i="29"/>
  <c r="AO173" i="29" s="1"/>
  <c r="AF143" i="29"/>
  <c r="AO143" i="29" s="1"/>
  <c r="V190" i="29"/>
  <c r="AP161" i="29"/>
  <c r="AP166" i="29" s="1"/>
  <c r="Z161" i="29"/>
  <c r="AA161" i="29"/>
  <c r="AB161" i="29"/>
  <c r="AN175" i="29"/>
  <c r="AU170" i="29"/>
  <c r="AU175" i="29" s="1"/>
  <c r="AP133" i="29"/>
  <c r="AP140" i="29" s="1"/>
  <c r="Z133" i="29"/>
  <c r="V140" i="29"/>
  <c r="AB133" i="29"/>
  <c r="AA133" i="29"/>
  <c r="AP112" i="29"/>
  <c r="Z100" i="29"/>
  <c r="AF95" i="29"/>
  <c r="AU89" i="29"/>
  <c r="AU94" i="29" s="1"/>
  <c r="AN94" i="29"/>
  <c r="AP88" i="29"/>
  <c r="AN194" i="29"/>
  <c r="AU80" i="29"/>
  <c r="AU194" i="29" s="1"/>
  <c r="AN188" i="29"/>
  <c r="AU77" i="29"/>
  <c r="AN82" i="29"/>
  <c r="AF146" i="29"/>
  <c r="AO146" i="29" s="1"/>
  <c r="AF142" i="29"/>
  <c r="AO142" i="29" s="1"/>
  <c r="AF128" i="29"/>
  <c r="AO128" i="29" s="1"/>
  <c r="AF116" i="29"/>
  <c r="AO116" i="29" s="1"/>
  <c r="AW194" i="29"/>
  <c r="AW188" i="29"/>
  <c r="AV166" i="29"/>
  <c r="AV156" i="29"/>
  <c r="Z141" i="29"/>
  <c r="V147" i="29"/>
  <c r="AA141" i="29"/>
  <c r="AB141" i="29"/>
  <c r="AP141" i="29"/>
  <c r="AP147" i="29" s="1"/>
  <c r="AF135" i="29"/>
  <c r="AO135" i="29" s="1"/>
  <c r="AR89" i="29"/>
  <c r="AR94" i="29" s="1"/>
  <c r="AA94" i="29"/>
  <c r="AN68" i="29"/>
  <c r="AN61" i="29"/>
  <c r="AU58" i="29"/>
  <c r="AU61" i="29" s="1"/>
  <c r="AN34" i="29"/>
  <c r="AU32" i="29"/>
  <c r="AU34" i="29" s="1"/>
  <c r="AT187" i="29"/>
  <c r="AP82" i="29"/>
  <c r="AV31" i="29"/>
  <c r="AV140" i="29"/>
  <c r="Z154" i="29"/>
  <c r="Z156" i="29" s="1"/>
  <c r="AP154" i="29"/>
  <c r="AP156" i="29" s="1"/>
  <c r="AB154" i="29"/>
  <c r="AS154" i="29" s="1"/>
  <c r="AA154" i="29"/>
  <c r="AR154" i="29" s="1"/>
  <c r="V195" i="29"/>
  <c r="AP131" i="29"/>
  <c r="Z131" i="29"/>
  <c r="V132" i="29"/>
  <c r="AA131" i="29"/>
  <c r="AB131" i="29"/>
  <c r="AS125" i="29"/>
  <c r="AF113" i="29"/>
  <c r="Z118" i="29"/>
  <c r="AR80" i="29"/>
  <c r="AS72" i="29"/>
  <c r="AS76" i="29" s="1"/>
  <c r="AB76" i="29"/>
  <c r="AV57" i="29"/>
  <c r="AQ187" i="29"/>
  <c r="R186" i="29"/>
  <c r="V185" i="29" s="1"/>
  <c r="AN196" i="29"/>
  <c r="AN13" i="29"/>
  <c r="AU12" i="29"/>
  <c r="Z169" i="29"/>
  <c r="V38" i="29"/>
  <c r="AP35" i="29"/>
  <c r="AP38" i="29" s="1"/>
  <c r="Z35" i="29"/>
  <c r="AB35" i="29"/>
  <c r="AA35" i="29"/>
  <c r="AM186" i="29"/>
  <c r="AF66" i="29"/>
  <c r="AO66" i="29" s="1"/>
  <c r="V46" i="29"/>
  <c r="AP43" i="29"/>
  <c r="AP46" i="29" s="1"/>
  <c r="Z43" i="29"/>
  <c r="AB43" i="29"/>
  <c r="AA43" i="29"/>
  <c r="AB19" i="29"/>
  <c r="AS17" i="29"/>
  <c r="AS19" i="29" s="1"/>
  <c r="AN147" i="29"/>
  <c r="Z65" i="29"/>
  <c r="AA65" i="29"/>
  <c r="V68" i="29"/>
  <c r="AB65" i="29"/>
  <c r="AP65" i="29"/>
  <c r="AP68" i="29" s="1"/>
  <c r="AV53" i="29"/>
  <c r="AF41" i="29"/>
  <c r="AO41" i="29" s="1"/>
  <c r="AR20" i="29"/>
  <c r="AA22" i="29"/>
  <c r="V193" i="29"/>
  <c r="AB15" i="29"/>
  <c r="AP15" i="29"/>
  <c r="AP193" i="29" s="1"/>
  <c r="Z15" i="29"/>
  <c r="AA15" i="29"/>
  <c r="V156" i="29"/>
  <c r="AF152" i="29"/>
  <c r="AN112" i="29"/>
  <c r="AU107" i="29"/>
  <c r="AU112" i="29" s="1"/>
  <c r="AF90" i="29"/>
  <c r="AO90" i="29" s="1"/>
  <c r="AN64" i="29"/>
  <c r="AU62" i="29"/>
  <c r="AU64" i="29" s="1"/>
  <c r="AF40" i="29"/>
  <c r="AO40" i="29" s="1"/>
  <c r="AP16" i="29"/>
  <c r="AA196" i="29"/>
  <c r="AR12" i="29"/>
  <c r="AA13" i="29"/>
  <c r="Z106" i="29"/>
  <c r="AF101" i="29"/>
  <c r="AF32" i="29"/>
  <c r="AF37" i="29"/>
  <c r="AO37" i="29" s="1"/>
  <c r="AF30" i="29"/>
  <c r="AO30" i="29" s="1"/>
  <c r="AB166" i="29"/>
  <c r="AS160" i="29"/>
  <c r="AN169" i="29"/>
  <c r="AU167" i="29"/>
  <c r="AU169" i="29" s="1"/>
  <c r="AN88" i="29"/>
  <c r="AU83" i="29"/>
  <c r="AU88" i="29" s="1"/>
  <c r="Z61" i="29"/>
  <c r="AF58" i="29"/>
  <c r="Z82" i="29"/>
  <c r="AF77" i="29"/>
  <c r="AN42" i="29"/>
  <c r="AU39" i="29"/>
  <c r="AU42" i="29" s="1"/>
  <c r="AN46" i="29"/>
  <c r="AU43" i="29"/>
  <c r="AU46" i="29" s="1"/>
  <c r="AV188" i="29"/>
  <c r="AV169" i="29"/>
  <c r="AU152" i="29"/>
  <c r="AU156" i="29" s="1"/>
  <c r="AN156" i="29"/>
  <c r="AF93" i="29"/>
  <c r="AO93" i="29" s="1"/>
  <c r="Z94" i="29"/>
  <c r="AF89" i="29"/>
  <c r="AF78" i="29"/>
  <c r="AO78" i="29" s="1"/>
  <c r="AF176" i="29"/>
  <c r="Z182" i="29"/>
  <c r="AF162" i="29"/>
  <c r="AO162" i="29" s="1"/>
  <c r="AS148" i="29"/>
  <c r="AS151" i="29" s="1"/>
  <c r="AB151" i="29"/>
  <c r="AF145" i="29"/>
  <c r="AO145" i="29" s="1"/>
  <c r="V175" i="29"/>
  <c r="AB170" i="29"/>
  <c r="AP170" i="29"/>
  <c r="AP175" i="29" s="1"/>
  <c r="AA170" i="29"/>
  <c r="Z170" i="29"/>
  <c r="AF172" i="29"/>
  <c r="AO172" i="29" s="1"/>
  <c r="Z157" i="29"/>
  <c r="AA157" i="29"/>
  <c r="V159" i="29"/>
  <c r="AP157" i="29"/>
  <c r="AP159" i="29" s="1"/>
  <c r="AB157" i="29"/>
  <c r="AF110" i="29"/>
  <c r="AO110" i="29" s="1"/>
  <c r="AF96" i="29"/>
  <c r="AO96" i="29" s="1"/>
  <c r="AA100" i="29"/>
  <c r="AR95" i="29"/>
  <c r="AR100" i="29" s="1"/>
  <c r="AF86" i="29"/>
  <c r="AO86" i="29" s="1"/>
  <c r="AA166" i="29"/>
  <c r="AR160" i="29"/>
  <c r="AF160" i="29"/>
  <c r="Z166" i="29"/>
  <c r="AU159" i="29"/>
  <c r="AF122" i="29"/>
  <c r="AO122" i="29" s="1"/>
  <c r="AF115" i="29"/>
  <c r="AO115" i="29" s="1"/>
  <c r="AP94" i="29"/>
  <c r="AV61" i="29"/>
  <c r="AN22" i="29"/>
  <c r="AU20" i="29"/>
  <c r="AU22" i="29" s="1"/>
  <c r="AP119" i="29"/>
  <c r="AP124" i="29" s="1"/>
  <c r="Z119" i="29"/>
  <c r="Z188" i="29" s="1"/>
  <c r="V124" i="29"/>
  <c r="AB119" i="29"/>
  <c r="AA119" i="29"/>
  <c r="AF92" i="29"/>
  <c r="AO92" i="29" s="1"/>
  <c r="AW88" i="29"/>
  <c r="AF81" i="29"/>
  <c r="AO81" i="29" s="1"/>
  <c r="AB188" i="29"/>
  <c r="AS77" i="29"/>
  <c r="AB82" i="29"/>
  <c r="AF73" i="29"/>
  <c r="AO73" i="29" s="1"/>
  <c r="AB57" i="29"/>
  <c r="AS54" i="29"/>
  <c r="AS57" i="29" s="1"/>
  <c r="AF125" i="29"/>
  <c r="AU118" i="29"/>
  <c r="AR113" i="29"/>
  <c r="AR118" i="29" s="1"/>
  <c r="AA118" i="29"/>
  <c r="AF102" i="29"/>
  <c r="AO102" i="29" s="1"/>
  <c r="AF67" i="29"/>
  <c r="AO67" i="29" s="1"/>
  <c r="AR54" i="29"/>
  <c r="AR57" i="29" s="1"/>
  <c r="AA57" i="29"/>
  <c r="AF54" i="29"/>
  <c r="AR44" i="29"/>
  <c r="AF44" i="29"/>
  <c r="AO44" i="29" s="1"/>
  <c r="AN28" i="29"/>
  <c r="AU26" i="29"/>
  <c r="AU28" i="29" s="1"/>
  <c r="AN187" i="29"/>
  <c r="AN16" i="29"/>
  <c r="AU14" i="29"/>
  <c r="AV196" i="29"/>
  <c r="AV13" i="29"/>
  <c r="AN166" i="29"/>
  <c r="AU160" i="29"/>
  <c r="AU166" i="29" s="1"/>
  <c r="AN25" i="29"/>
  <c r="AU23" i="29"/>
  <c r="AU25" i="29" s="1"/>
  <c r="AS14" i="29"/>
  <c r="AB196" i="29"/>
  <c r="AB13" i="29"/>
  <c r="AS12" i="29"/>
  <c r="Z64" i="29"/>
  <c r="AR29" i="29"/>
  <c r="AR31" i="29" s="1"/>
  <c r="AA31" i="29"/>
  <c r="AF79" i="29"/>
  <c r="AO79" i="29" s="1"/>
  <c r="AR47" i="29"/>
  <c r="AR50" i="29" s="1"/>
  <c r="AA50" i="29"/>
  <c r="AN193" i="29"/>
  <c r="AU15" i="29"/>
  <c r="AU193" i="29" s="1"/>
  <c r="AS152" i="29"/>
  <c r="AS156" i="29" s="1"/>
  <c r="AV64" i="29"/>
  <c r="AR14" i="29"/>
  <c r="AA16" i="29"/>
  <c r="AR101" i="29"/>
  <c r="AR106" i="29" s="1"/>
  <c r="AA106" i="29"/>
  <c r="AR39" i="29"/>
  <c r="AR42" i="29" s="1"/>
  <c r="AA42" i="29"/>
  <c r="AM184" i="29"/>
  <c r="AP34" i="29"/>
  <c r="AP129" i="29"/>
  <c r="AP130" i="29" s="1"/>
  <c r="Z129" i="29"/>
  <c r="Z130" i="29" s="1"/>
  <c r="AA129" i="29"/>
  <c r="AR129" i="29" s="1"/>
  <c r="AB129" i="29"/>
  <c r="AS129" i="29" s="1"/>
  <c r="AV76" i="29"/>
  <c r="AF52" i="29"/>
  <c r="AO52" i="29" s="1"/>
  <c r="AT183" i="29" l="1"/>
  <c r="AM15" i="45" s="1"/>
  <c r="AU104" i="30"/>
  <c r="AN98" i="30"/>
  <c r="AE16" i="45"/>
  <c r="AV97" i="30"/>
  <c r="AO16" i="45" s="1"/>
  <c r="Z303" i="32"/>
  <c r="AA298" i="32"/>
  <c r="AR297" i="32"/>
  <c r="AR298" i="32" s="1"/>
  <c r="AB130" i="29"/>
  <c r="V183" i="29"/>
  <c r="AF33" i="29"/>
  <c r="AO33" i="29" s="1"/>
  <c r="AN74" i="31"/>
  <c r="AP304" i="32"/>
  <c r="AB298" i="32"/>
  <c r="AS297" i="32"/>
  <c r="AS298" i="32" s="1"/>
  <c r="AR148" i="29"/>
  <c r="AR151" i="29" s="1"/>
  <c r="AA151" i="29"/>
  <c r="AO85" i="32"/>
  <c r="AO89" i="32" s="1"/>
  <c r="AF89" i="32"/>
  <c r="AF148" i="29"/>
  <c r="AA34" i="29"/>
  <c r="V98" i="30"/>
  <c r="K16" i="45"/>
  <c r="AQ97" i="30"/>
  <c r="AJ16" i="45" s="1"/>
  <c r="AN72" i="31"/>
  <c r="AE17" i="45"/>
  <c r="AN299" i="32"/>
  <c r="AG18" i="45" s="1"/>
  <c r="AF189" i="32"/>
  <c r="AO189" i="32" s="1"/>
  <c r="V184" i="29"/>
  <c r="K15" i="45"/>
  <c r="AN71" i="31"/>
  <c r="AG17" i="45" s="1"/>
  <c r="V72" i="31"/>
  <c r="K17" i="45"/>
  <c r="AT186" i="29"/>
  <c r="AW74" i="31"/>
  <c r="AU73" i="31" s="1"/>
  <c r="AT299" i="32"/>
  <c r="AM18" i="45" s="1"/>
  <c r="AA193" i="32"/>
  <c r="AS34" i="29"/>
  <c r="AN99" i="30"/>
  <c r="AU101" i="30"/>
  <c r="AU304" i="32"/>
  <c r="AN300" i="32"/>
  <c r="AE18" i="45"/>
  <c r="AR193" i="32"/>
  <c r="V300" i="32"/>
  <c r="K18" i="45"/>
  <c r="Z298" i="32"/>
  <c r="AF297" i="32"/>
  <c r="AN73" i="31"/>
  <c r="AB308" i="32"/>
  <c r="AS99" i="32"/>
  <c r="AS308" i="32" s="1"/>
  <c r="Z310" i="32"/>
  <c r="AF48" i="32"/>
  <c r="AO156" i="32"/>
  <c r="AO162" i="32" s="1"/>
  <c r="AF162" i="32"/>
  <c r="AS253" i="32"/>
  <c r="AS259" i="32" s="1"/>
  <c r="AB259" i="32"/>
  <c r="AF253" i="32"/>
  <c r="Z259" i="32"/>
  <c r="AO240" i="32"/>
  <c r="AO242" i="32" s="1"/>
  <c r="AF242" i="32"/>
  <c r="AF275" i="32"/>
  <c r="AO269" i="32"/>
  <c r="AO275" i="32" s="1"/>
  <c r="Z50" i="32"/>
  <c r="AA105" i="32"/>
  <c r="AR96" i="32"/>
  <c r="AB303" i="32"/>
  <c r="Z70" i="32"/>
  <c r="AF64" i="32"/>
  <c r="AR177" i="32"/>
  <c r="AR182" i="32" s="1"/>
  <c r="AA182" i="32"/>
  <c r="AA312" i="32"/>
  <c r="AR12" i="32"/>
  <c r="AA13" i="32"/>
  <c r="Z309" i="32"/>
  <c r="AF16" i="32"/>
  <c r="AP311" i="32"/>
  <c r="AP107" i="32"/>
  <c r="AO143" i="32"/>
  <c r="AO144" i="32" s="1"/>
  <c r="AF144" i="32"/>
  <c r="AR198" i="32"/>
  <c r="AR203" i="32" s="1"/>
  <c r="AA203" i="32"/>
  <c r="AO260" i="32"/>
  <c r="AO262" i="32" s="1"/>
  <c r="AF262" i="32"/>
  <c r="AR57" i="32"/>
  <c r="AR63" i="32" s="1"/>
  <c r="AA63" i="32"/>
  <c r="AO108" i="32"/>
  <c r="AO111" i="32" s="1"/>
  <c r="AF111" i="32"/>
  <c r="AO204" i="32"/>
  <c r="AO212" i="32" s="1"/>
  <c r="AF212" i="32"/>
  <c r="AA135" i="32"/>
  <c r="AR129" i="32"/>
  <c r="AR135" i="32" s="1"/>
  <c r="AO243" i="32"/>
  <c r="AO249" i="32" s="1"/>
  <c r="AF249" i="32"/>
  <c r="AA225" i="32"/>
  <c r="AR222" i="32"/>
  <c r="AR225" i="32" s="1"/>
  <c r="AR276" i="32"/>
  <c r="AR282" i="32" s="1"/>
  <c r="AA282" i="32"/>
  <c r="V302" i="32"/>
  <c r="Z301" i="32" s="1"/>
  <c r="AF43" i="32"/>
  <c r="AO42" i="32"/>
  <c r="AO43" i="32" s="1"/>
  <c r="AP50" i="32"/>
  <c r="Z308" i="32"/>
  <c r="AF99" i="32"/>
  <c r="AA310" i="32"/>
  <c r="AR48" i="32"/>
  <c r="AR310" i="32" s="1"/>
  <c r="AT302" i="32"/>
  <c r="AB306" i="32"/>
  <c r="AS113" i="32"/>
  <c r="AS118" i="32" s="1"/>
  <c r="AA268" i="32"/>
  <c r="AR263" i="32"/>
  <c r="AR268" i="32" s="1"/>
  <c r="AO45" i="32"/>
  <c r="AF50" i="32"/>
  <c r="AO44" i="32"/>
  <c r="AA305" i="32"/>
  <c r="AR97" i="32"/>
  <c r="AR305" i="32" s="1"/>
  <c r="AF34" i="32"/>
  <c r="AO32" i="32"/>
  <c r="AO34" i="32" s="1"/>
  <c r="AQ299" i="32"/>
  <c r="AJ18" i="45" s="1"/>
  <c r="AR64" i="32"/>
  <c r="AR70" i="32" s="1"/>
  <c r="AA70" i="32"/>
  <c r="AN302" i="32"/>
  <c r="AA304" i="32"/>
  <c r="AQ302" i="32"/>
  <c r="AF177" i="32"/>
  <c r="Z182" i="32"/>
  <c r="AB312" i="32"/>
  <c r="AB13" i="32"/>
  <c r="AS12" i="32"/>
  <c r="AA309" i="32"/>
  <c r="AR16" i="32"/>
  <c r="AR309" i="32" s="1"/>
  <c r="AV299" i="32"/>
  <c r="AU50" i="32"/>
  <c r="AB203" i="32"/>
  <c r="AS198" i="32"/>
  <c r="AS203" i="32" s="1"/>
  <c r="AO233" i="32"/>
  <c r="AO239" i="32" s="1"/>
  <c r="AF239" i="32"/>
  <c r="AO250" i="32"/>
  <c r="AO252" i="32" s="1"/>
  <c r="AF252" i="32"/>
  <c r="AB63" i="32"/>
  <c r="AS57" i="32"/>
  <c r="AS63" i="32" s="1"/>
  <c r="AF83" i="32"/>
  <c r="AO77" i="32"/>
  <c r="AO83" i="32" s="1"/>
  <c r="AO193" i="32"/>
  <c r="AS50" i="32"/>
  <c r="AF222" i="32"/>
  <c r="Z225" i="32"/>
  <c r="AR183" i="32"/>
  <c r="AR186" i="32" s="1"/>
  <c r="AA186" i="32"/>
  <c r="AF276" i="32"/>
  <c r="Z282" i="32"/>
  <c r="AF193" i="32"/>
  <c r="AS129" i="32"/>
  <c r="AS135" i="32" s="1"/>
  <c r="AB135" i="32"/>
  <c r="AO213" i="32"/>
  <c r="AO219" i="32" s="1"/>
  <c r="AF219" i="32"/>
  <c r="AO170" i="32"/>
  <c r="AO176" i="32" s="1"/>
  <c r="AF176" i="32"/>
  <c r="AS222" i="32"/>
  <c r="AS225" i="32" s="1"/>
  <c r="AB225" i="32"/>
  <c r="AB186" i="32"/>
  <c r="AS183" i="32"/>
  <c r="AS186" i="32" s="1"/>
  <c r="AS276" i="32"/>
  <c r="AS282" i="32" s="1"/>
  <c r="AB282" i="32"/>
  <c r="AO163" i="32"/>
  <c r="AO169" i="32" s="1"/>
  <c r="AF169" i="32"/>
  <c r="AF37" i="32"/>
  <c r="AO35" i="32"/>
  <c r="AO37" i="32" s="1"/>
  <c r="AF56" i="32"/>
  <c r="AO51" i="32"/>
  <c r="AO56" i="32" s="1"/>
  <c r="AA308" i="32"/>
  <c r="AR99" i="32"/>
  <c r="AR308" i="32" s="1"/>
  <c r="Z306" i="32"/>
  <c r="AF113" i="32"/>
  <c r="AA259" i="32"/>
  <c r="AR253" i="32"/>
  <c r="AR259" i="32" s="1"/>
  <c r="AF263" i="32"/>
  <c r="Z268" i="32"/>
  <c r="AA289" i="32"/>
  <c r="AR283" i="32"/>
  <c r="AR289" i="32" s="1"/>
  <c r="AF283" i="32"/>
  <c r="Z289" i="32"/>
  <c r="Z304" i="32"/>
  <c r="Z105" i="32"/>
  <c r="AF96" i="32"/>
  <c r="AB105" i="32"/>
  <c r="AS96" i="32"/>
  <c r="AB305" i="32"/>
  <c r="AS97" i="32"/>
  <c r="AS305" i="32" s="1"/>
  <c r="AF296" i="32"/>
  <c r="AO290" i="32"/>
  <c r="AO296" i="32" s="1"/>
  <c r="AO226" i="32"/>
  <c r="AO232" i="32" s="1"/>
  <c r="AF232" i="32"/>
  <c r="AF31" i="32"/>
  <c r="AO28" i="32"/>
  <c r="AO31" i="32" s="1"/>
  <c r="AO123" i="32"/>
  <c r="AO128" i="32" s="1"/>
  <c r="AF128" i="32"/>
  <c r="AO112" i="32"/>
  <c r="AF118" i="32"/>
  <c r="AU311" i="32"/>
  <c r="AR303" i="32"/>
  <c r="AF41" i="32"/>
  <c r="AO38" i="32"/>
  <c r="AO41" i="32" s="1"/>
  <c r="AB182" i="32"/>
  <c r="AS177" i="32"/>
  <c r="AS182" i="32" s="1"/>
  <c r="Z312" i="32"/>
  <c r="Z13" i="32"/>
  <c r="AF12" i="32"/>
  <c r="AF95" i="32"/>
  <c r="AO90" i="32"/>
  <c r="AO95" i="32" s="1"/>
  <c r="AO119" i="32"/>
  <c r="AO122" i="32" s="1"/>
  <c r="AF122" i="32"/>
  <c r="Z311" i="32"/>
  <c r="Z107" i="32"/>
  <c r="AF106" i="32"/>
  <c r="AB311" i="32"/>
  <c r="AS106" i="32"/>
  <c r="AB107" i="32"/>
  <c r="AO149" i="32"/>
  <c r="AO155" i="32" s="1"/>
  <c r="AF155" i="32"/>
  <c r="AO220" i="32"/>
  <c r="AO221" i="32" s="1"/>
  <c r="AF221" i="32"/>
  <c r="AF27" i="32"/>
  <c r="AO23" i="32"/>
  <c r="AO27" i="32" s="1"/>
  <c r="AP303" i="32"/>
  <c r="AB310" i="32"/>
  <c r="AS48" i="32"/>
  <c r="AS310" i="32" s="1"/>
  <c r="AU312" i="32"/>
  <c r="AU13" i="32"/>
  <c r="AV302" i="32"/>
  <c r="AU301" i="32" s="1"/>
  <c r="AA306" i="32"/>
  <c r="AR113" i="32"/>
  <c r="AS263" i="32"/>
  <c r="AS268" i="32" s="1"/>
  <c r="AB268" i="32"/>
  <c r="AS283" i="32"/>
  <c r="AS289" i="32" s="1"/>
  <c r="AB289" i="32"/>
  <c r="AF17" i="32"/>
  <c r="AO14" i="32"/>
  <c r="AP105" i="32"/>
  <c r="Z305" i="32"/>
  <c r="AF97" i="32"/>
  <c r="AO145" i="32"/>
  <c r="AO148" i="32" s="1"/>
  <c r="AF148" i="32"/>
  <c r="AB70" i="32"/>
  <c r="AS64" i="32"/>
  <c r="AS70" i="32" s="1"/>
  <c r="Z118" i="32"/>
  <c r="AU303" i="32"/>
  <c r="AU17" i="32"/>
  <c r="AO136" i="32"/>
  <c r="AO142" i="32" s="1"/>
  <c r="AF142" i="32"/>
  <c r="AF76" i="32"/>
  <c r="AO71" i="32"/>
  <c r="AO76" i="32" s="1"/>
  <c r="AA303" i="32"/>
  <c r="AP312" i="32"/>
  <c r="AP13" i="32"/>
  <c r="V299" i="32"/>
  <c r="AB309" i="32"/>
  <c r="AS16" i="32"/>
  <c r="AS309" i="32" s="1"/>
  <c r="AP118" i="32"/>
  <c r="AF197" i="32"/>
  <c r="AO194" i="32"/>
  <c r="AO197" i="32" s="1"/>
  <c r="AA311" i="32"/>
  <c r="AA107" i="32"/>
  <c r="AR106" i="32"/>
  <c r="Z203" i="32"/>
  <c r="AF198" i="32"/>
  <c r="Z63" i="32"/>
  <c r="AF57" i="32"/>
  <c r="AA118" i="32"/>
  <c r="Z135" i="32"/>
  <c r="AF129" i="32"/>
  <c r="AF22" i="32"/>
  <c r="AO18" i="32"/>
  <c r="AO22" i="32" s="1"/>
  <c r="AB118" i="32"/>
  <c r="Z186" i="32"/>
  <c r="AF183" i="32"/>
  <c r="AB304" i="32"/>
  <c r="AS189" i="32"/>
  <c r="AS193" i="32" s="1"/>
  <c r="AB193" i="32"/>
  <c r="AO23" i="31"/>
  <c r="AR29" i="31"/>
  <c r="AB40" i="31"/>
  <c r="AS38" i="31"/>
  <c r="AS40" i="31" s="1"/>
  <c r="AP78" i="31"/>
  <c r="AP45" i="31"/>
  <c r="AR50" i="31"/>
  <c r="AR54" i="31" s="1"/>
  <c r="AA54" i="31"/>
  <c r="AB35" i="31"/>
  <c r="AS30" i="31"/>
  <c r="AS35" i="31" s="1"/>
  <c r="Z83" i="31"/>
  <c r="AF36" i="31"/>
  <c r="Z37" i="31"/>
  <c r="AT71" i="31"/>
  <c r="AM17" i="45" s="1"/>
  <c r="AA76" i="31"/>
  <c r="AA81" i="31"/>
  <c r="AR13" i="31"/>
  <c r="AR81" i="31" s="1"/>
  <c r="AF61" i="31"/>
  <c r="AO55" i="31"/>
  <c r="AO61" i="31" s="1"/>
  <c r="AF82" i="31"/>
  <c r="AO27" i="31"/>
  <c r="AO82" i="31" s="1"/>
  <c r="Z78" i="31"/>
  <c r="AF41" i="31"/>
  <c r="Z45" i="31"/>
  <c r="AB45" i="31"/>
  <c r="AB78" i="31"/>
  <c r="AS41" i="31"/>
  <c r="AQ71" i="31"/>
  <c r="AJ17" i="45" s="1"/>
  <c r="AU83" i="31"/>
  <c r="AU37" i="31"/>
  <c r="AP76" i="31"/>
  <c r="AA14" i="31"/>
  <c r="AA75" i="31"/>
  <c r="AR12" i="31"/>
  <c r="V74" i="31"/>
  <c r="Z73" i="31" s="1"/>
  <c r="AP84" i="31"/>
  <c r="AP22" i="31"/>
  <c r="Z49" i="31"/>
  <c r="AF46" i="31"/>
  <c r="AB81" i="31"/>
  <c r="AS13" i="31"/>
  <c r="AS81" i="31" s="1"/>
  <c r="Z70" i="31"/>
  <c r="AF65" i="31"/>
  <c r="Z75" i="31"/>
  <c r="Z14" i="31"/>
  <c r="AF12" i="31"/>
  <c r="AB75" i="31"/>
  <c r="AS12" i="31"/>
  <c r="AB14" i="31"/>
  <c r="AA84" i="31"/>
  <c r="AR21" i="31"/>
  <c r="AA22" i="31"/>
  <c r="AW71" i="31"/>
  <c r="AP17" i="45" s="1"/>
  <c r="AA83" i="31"/>
  <c r="AR36" i="31"/>
  <c r="AA37" i="31"/>
  <c r="AP83" i="31"/>
  <c r="AP37" i="31"/>
  <c r="AS24" i="31"/>
  <c r="AB76" i="31"/>
  <c r="AB29" i="31"/>
  <c r="AU75" i="31"/>
  <c r="AT74" i="31"/>
  <c r="AO18" i="31"/>
  <c r="AO20" i="31" s="1"/>
  <c r="AF20" i="31"/>
  <c r="AB49" i="31"/>
  <c r="AS46" i="31"/>
  <c r="AS49" i="31" s="1"/>
  <c r="AF38" i="31"/>
  <c r="Z40" i="31"/>
  <c r="AA78" i="31"/>
  <c r="AR41" i="31"/>
  <c r="AA45" i="31"/>
  <c r="AF50" i="31"/>
  <c r="Z54" i="31"/>
  <c r="AQ74" i="31"/>
  <c r="AF30" i="31"/>
  <c r="Z35" i="31"/>
  <c r="AB70" i="31"/>
  <c r="AS65" i="31"/>
  <c r="AS70" i="31" s="1"/>
  <c r="AP75" i="31"/>
  <c r="AP14" i="31"/>
  <c r="AB84" i="31"/>
  <c r="AB22" i="31"/>
  <c r="AS21" i="31"/>
  <c r="AB83" i="31"/>
  <c r="AB37" i="31"/>
  <c r="AS36" i="31"/>
  <c r="Z76" i="31"/>
  <c r="AF24" i="31"/>
  <c r="AO24" i="31" s="1"/>
  <c r="AV71" i="31"/>
  <c r="AU76" i="31"/>
  <c r="AU29" i="31"/>
  <c r="AF64" i="31"/>
  <c r="AO62" i="31"/>
  <c r="AO64" i="31" s="1"/>
  <c r="AO15" i="31"/>
  <c r="AO17" i="31" s="1"/>
  <c r="AF17" i="31"/>
  <c r="AA29" i="31"/>
  <c r="AU78" i="31"/>
  <c r="AU45" i="31"/>
  <c r="AR46" i="31"/>
  <c r="AR49" i="31" s="1"/>
  <c r="AA49" i="31"/>
  <c r="Z81" i="31"/>
  <c r="AF13" i="31"/>
  <c r="AR38" i="31"/>
  <c r="AR40" i="31" s="1"/>
  <c r="AA40" i="31"/>
  <c r="AB54" i="31"/>
  <c r="AS50" i="31"/>
  <c r="AS54" i="31" s="1"/>
  <c r="AR30" i="31"/>
  <c r="AR35" i="31" s="1"/>
  <c r="AA35" i="31"/>
  <c r="AR65" i="31"/>
  <c r="AR70" i="31" s="1"/>
  <c r="AA70" i="31"/>
  <c r="V71" i="31"/>
  <c r="Z84" i="31"/>
  <c r="AF21" i="31"/>
  <c r="Z22" i="31"/>
  <c r="AT97" i="30"/>
  <c r="AM16" i="45" s="1"/>
  <c r="AF46" i="30"/>
  <c r="AO43" i="30"/>
  <c r="AO46" i="30" s="1"/>
  <c r="Z110" i="30"/>
  <c r="AF15" i="30"/>
  <c r="Z16" i="30"/>
  <c r="AA108" i="30"/>
  <c r="AR19" i="30"/>
  <c r="AR108" i="30" s="1"/>
  <c r="AB109" i="30"/>
  <c r="AS28" i="30"/>
  <c r="AB29" i="30"/>
  <c r="V100" i="30"/>
  <c r="Z99" i="30" s="1"/>
  <c r="AT100" i="30"/>
  <c r="AP102" i="30"/>
  <c r="AP22" i="30"/>
  <c r="AU52" i="30"/>
  <c r="AU102" i="30"/>
  <c r="AU100" i="30" s="1"/>
  <c r="AO79" i="30"/>
  <c r="AO82" i="30" s="1"/>
  <c r="AF82" i="30"/>
  <c r="AB72" i="30"/>
  <c r="AF89" i="30"/>
  <c r="AO83" i="30"/>
  <c r="AO89" i="30" s="1"/>
  <c r="AS30" i="30"/>
  <c r="AS35" i="30" s="1"/>
  <c r="AB35" i="30"/>
  <c r="Z109" i="30"/>
  <c r="AF28" i="30"/>
  <c r="Z29" i="30"/>
  <c r="AA101" i="30"/>
  <c r="AA14" i="30"/>
  <c r="AR12" i="30"/>
  <c r="AB101" i="30"/>
  <c r="AS12" i="30"/>
  <c r="AB14" i="30"/>
  <c r="AF78" i="30"/>
  <c r="AO73" i="30"/>
  <c r="AO78" i="30" s="1"/>
  <c r="AF27" i="30"/>
  <c r="AO23" i="30"/>
  <c r="AO27" i="30" s="1"/>
  <c r="AQ100" i="30"/>
  <c r="AF63" i="30"/>
  <c r="AO60" i="30"/>
  <c r="AO63" i="30" s="1"/>
  <c r="AB96" i="30"/>
  <c r="AS90" i="30"/>
  <c r="AS96" i="30" s="1"/>
  <c r="AA107" i="30"/>
  <c r="AR13" i="30"/>
  <c r="AR107" i="30" s="1"/>
  <c r="AU109" i="30"/>
  <c r="AU29" i="30"/>
  <c r="AF71" i="30"/>
  <c r="AO71" i="30" s="1"/>
  <c r="Z72" i="30"/>
  <c r="Z96" i="30"/>
  <c r="AF90" i="30"/>
  <c r="AP107" i="30"/>
  <c r="AA110" i="30"/>
  <c r="AA16" i="30"/>
  <c r="AR15" i="30"/>
  <c r="AB110" i="30"/>
  <c r="AS15" i="30"/>
  <c r="AB16" i="30"/>
  <c r="AF104" i="30"/>
  <c r="AO31" i="30"/>
  <c r="AO104" i="30" s="1"/>
  <c r="AO52" i="30"/>
  <c r="Z102" i="30"/>
  <c r="Z22" i="30"/>
  <c r="AF17" i="30"/>
  <c r="AB102" i="30"/>
  <c r="AB22" i="30"/>
  <c r="AS17" i="30"/>
  <c r="AR72" i="30"/>
  <c r="AR30" i="30"/>
  <c r="AR35" i="30" s="1"/>
  <c r="AA35" i="30"/>
  <c r="AA109" i="30"/>
  <c r="AA29" i="30"/>
  <c r="AR28" i="30"/>
  <c r="V97" i="30"/>
  <c r="AO36" i="30"/>
  <c r="AO42" i="30" s="1"/>
  <c r="AF42" i="30"/>
  <c r="AA96" i="30"/>
  <c r="AR90" i="30"/>
  <c r="AR96" i="30" s="1"/>
  <c r="AB107" i="30"/>
  <c r="AS13" i="30"/>
  <c r="AS107" i="30" s="1"/>
  <c r="Z108" i="30"/>
  <c r="AF19" i="30"/>
  <c r="AF52" i="30"/>
  <c r="AF59" i="30"/>
  <c r="AO53" i="30"/>
  <c r="AO59" i="30" s="1"/>
  <c r="AP101" i="30"/>
  <c r="AP14" i="30"/>
  <c r="AW100" i="30"/>
  <c r="AU99" i="30" s="1"/>
  <c r="Z107" i="30"/>
  <c r="AF13" i="30"/>
  <c r="AP110" i="30"/>
  <c r="AP16" i="30"/>
  <c r="AB108" i="30"/>
  <c r="AS19" i="30"/>
  <c r="AS108" i="30" s="1"/>
  <c r="AA102" i="30"/>
  <c r="AA22" i="30"/>
  <c r="AR17" i="30"/>
  <c r="AO70" i="30"/>
  <c r="AO72" i="30" s="1"/>
  <c r="AF72" i="30"/>
  <c r="AS72" i="30"/>
  <c r="AA72" i="30"/>
  <c r="Z35" i="30"/>
  <c r="AF30" i="30"/>
  <c r="AP109" i="30"/>
  <c r="AP29" i="30"/>
  <c r="Z101" i="30"/>
  <c r="AF12" i="30"/>
  <c r="Z14" i="30"/>
  <c r="AF130" i="29"/>
  <c r="AO125" i="29"/>
  <c r="AS170" i="29"/>
  <c r="AS175" i="29" s="1"/>
  <c r="AB175" i="29"/>
  <c r="AO77" i="29"/>
  <c r="AF82" i="29"/>
  <c r="Z193" i="29"/>
  <c r="AF15" i="29"/>
  <c r="Z16" i="29"/>
  <c r="AF65" i="29"/>
  <c r="Z68" i="29"/>
  <c r="AR43" i="29"/>
  <c r="AR46" i="29" s="1"/>
  <c r="AA46" i="29"/>
  <c r="AB38" i="29"/>
  <c r="AS35" i="29"/>
  <c r="AS38" i="29" s="1"/>
  <c r="AF118" i="29"/>
  <c r="AO113" i="29"/>
  <c r="AO118" i="29" s="1"/>
  <c r="AA195" i="29"/>
  <c r="AR131" i="29"/>
  <c r="AA132" i="29"/>
  <c r="AF154" i="29"/>
  <c r="AO154" i="29" s="1"/>
  <c r="AP188" i="29"/>
  <c r="AA147" i="29"/>
  <c r="AR141" i="29"/>
  <c r="AR147" i="29" s="1"/>
  <c r="AO95" i="29"/>
  <c r="AO100" i="29" s="1"/>
  <c r="AF100" i="29"/>
  <c r="AB140" i="29"/>
  <c r="AS133" i="29"/>
  <c r="AS140" i="29" s="1"/>
  <c r="Z190" i="29"/>
  <c r="AF161" i="29"/>
  <c r="AO107" i="29"/>
  <c r="AO112" i="29" s="1"/>
  <c r="AF112" i="29"/>
  <c r="AU195" i="29"/>
  <c r="AU132" i="29"/>
  <c r="AO148" i="29"/>
  <c r="AO151" i="29" s="1"/>
  <c r="AF151" i="29"/>
  <c r="AF51" i="29"/>
  <c r="Z53" i="29"/>
  <c r="V186" i="29"/>
  <c r="Z185" i="29" s="1"/>
  <c r="AW186" i="29"/>
  <c r="AB25" i="29"/>
  <c r="AS23" i="29"/>
  <c r="AS25" i="29" s="1"/>
  <c r="AA71" i="29"/>
  <c r="AR69" i="29"/>
  <c r="AR71" i="29" s="1"/>
  <c r="AR82" i="29"/>
  <c r="AB194" i="29"/>
  <c r="AF129" i="29"/>
  <c r="AO129" i="29" s="1"/>
  <c r="AB156" i="29"/>
  <c r="AV183" i="29"/>
  <c r="AN186" i="29"/>
  <c r="AS82" i="29"/>
  <c r="AF119" i="29"/>
  <c r="Z124" i="29"/>
  <c r="AF170" i="29"/>
  <c r="Z175" i="29"/>
  <c r="AO89" i="29"/>
  <c r="AO94" i="29" s="1"/>
  <c r="AF94" i="29"/>
  <c r="Z34" i="29"/>
  <c r="AP187" i="29"/>
  <c r="AO152" i="29"/>
  <c r="AR22" i="29"/>
  <c r="AS65" i="29"/>
  <c r="AS68" i="29" s="1"/>
  <c r="AB68" i="29"/>
  <c r="AB46" i="29"/>
  <c r="AS43" i="29"/>
  <c r="AS46" i="29" s="1"/>
  <c r="Z38" i="29"/>
  <c r="AF35" i="29"/>
  <c r="AU196" i="29"/>
  <c r="AU13" i="29"/>
  <c r="AQ186" i="29"/>
  <c r="AR194" i="29"/>
  <c r="AS130" i="29"/>
  <c r="AU188" i="29"/>
  <c r="AU82" i="29"/>
  <c r="AP190" i="29"/>
  <c r="AF19" i="29"/>
  <c r="AO17" i="29"/>
  <c r="AO19" i="29" s="1"/>
  <c r="AR51" i="29"/>
  <c r="AR53" i="29" s="1"/>
  <c r="AA53" i="29"/>
  <c r="AS21" i="29"/>
  <c r="AS22" i="29" s="1"/>
  <c r="AB22" i="29"/>
  <c r="AF31" i="29"/>
  <c r="AO29" i="29"/>
  <c r="AO31" i="29" s="1"/>
  <c r="AF22" i="29"/>
  <c r="AO20" i="29"/>
  <c r="AO22" i="29" s="1"/>
  <c r="AB34" i="29"/>
  <c r="AN185" i="29"/>
  <c r="AR34" i="29"/>
  <c r="AF64" i="29"/>
  <c r="AO62" i="29"/>
  <c r="AO64" i="29" s="1"/>
  <c r="AF57" i="29"/>
  <c r="AO54" i="29"/>
  <c r="AO57" i="29" s="1"/>
  <c r="AP194" i="29"/>
  <c r="AR119" i="29"/>
  <c r="AR124" i="29" s="1"/>
  <c r="AA124" i="29"/>
  <c r="AR157" i="29"/>
  <c r="AR159" i="29" s="1"/>
  <c r="AA159" i="29"/>
  <c r="AA175" i="29"/>
  <c r="AR170" i="29"/>
  <c r="AR175" i="29" s="1"/>
  <c r="AA194" i="29"/>
  <c r="Z195" i="29"/>
  <c r="AF131" i="29"/>
  <c r="Z132" i="29"/>
  <c r="AF141" i="29"/>
  <c r="Z147" i="29"/>
  <c r="AF133" i="29"/>
  <c r="Z140" i="29"/>
  <c r="AB190" i="29"/>
  <c r="AB186" i="29" s="1"/>
  <c r="AS161" i="29"/>
  <c r="AB53" i="29"/>
  <c r="AS51" i="29"/>
  <c r="AS53" i="29" s="1"/>
  <c r="AF21" i="29"/>
  <c r="AO21" i="29" s="1"/>
  <c r="Z22" i="29"/>
  <c r="AF23" i="29"/>
  <c r="Z25" i="29"/>
  <c r="AF28" i="29"/>
  <c r="AO26" i="29"/>
  <c r="AO28" i="29" s="1"/>
  <c r="AO80" i="29"/>
  <c r="AA130" i="29"/>
  <c r="AA188" i="29"/>
  <c r="AF42" i="29"/>
  <c r="AO39" i="29"/>
  <c r="AO42" i="29" s="1"/>
  <c r="AW183" i="29"/>
  <c r="AP15" i="45" s="1"/>
  <c r="AO72" i="29"/>
  <c r="AO76" i="29" s="1"/>
  <c r="AF76" i="29"/>
  <c r="AO32" i="29"/>
  <c r="AO34" i="29" s="1"/>
  <c r="AR196" i="29"/>
  <c r="AR13" i="29"/>
  <c r="AB193" i="29"/>
  <c r="AS15" i="29"/>
  <c r="AS16" i="29" s="1"/>
  <c r="Z46" i="29"/>
  <c r="AF43" i="29"/>
  <c r="AN183" i="29"/>
  <c r="AG15" i="45" s="1"/>
  <c r="AF50" i="29"/>
  <c r="AO47" i="29"/>
  <c r="AO50" i="29" s="1"/>
  <c r="AA187" i="29"/>
  <c r="AS196" i="29"/>
  <c r="AS13" i="29"/>
  <c r="AB16" i="29"/>
  <c r="AU187" i="29"/>
  <c r="AU16" i="29"/>
  <c r="AB124" i="29"/>
  <c r="AS119" i="29"/>
  <c r="AS124" i="29" s="1"/>
  <c r="AF166" i="29"/>
  <c r="AO160" i="29"/>
  <c r="AS157" i="29"/>
  <c r="AS159" i="29" s="1"/>
  <c r="AB159" i="29"/>
  <c r="AF157" i="29"/>
  <c r="Z159" i="29"/>
  <c r="AF182" i="29"/>
  <c r="AO176" i="29"/>
  <c r="AO182" i="29" s="1"/>
  <c r="AF61" i="29"/>
  <c r="AO58" i="29"/>
  <c r="AO61" i="29" s="1"/>
  <c r="AO101" i="29"/>
  <c r="AO106" i="29" s="1"/>
  <c r="AF106" i="29"/>
  <c r="AA193" i="29"/>
  <c r="AR15" i="29"/>
  <c r="AR193" i="29" s="1"/>
  <c r="AR65" i="29"/>
  <c r="AR68" i="29" s="1"/>
  <c r="AA68" i="29"/>
  <c r="AR35" i="29"/>
  <c r="AR38" i="29" s="1"/>
  <c r="AA38" i="29"/>
  <c r="AB195" i="29"/>
  <c r="AB132" i="29"/>
  <c r="AS131" i="29"/>
  <c r="AP195" i="29"/>
  <c r="AP132" i="29"/>
  <c r="AP183" i="29" s="1"/>
  <c r="AI15" i="45" s="1"/>
  <c r="AS141" i="29"/>
  <c r="AS147" i="29" s="1"/>
  <c r="AB147" i="29"/>
  <c r="AR133" i="29"/>
  <c r="AR140" i="29" s="1"/>
  <c r="AA140" i="29"/>
  <c r="AA190" i="29"/>
  <c r="AR161" i="29"/>
  <c r="AR190" i="29" s="1"/>
  <c r="AV186" i="29"/>
  <c r="AU185" i="29" s="1"/>
  <c r="AO83" i="29"/>
  <c r="AO88" i="29" s="1"/>
  <c r="AF88" i="29"/>
  <c r="AU190" i="29"/>
  <c r="AR156" i="29"/>
  <c r="AR23" i="29"/>
  <c r="AR25" i="29" s="1"/>
  <c r="AA25" i="29"/>
  <c r="AS69" i="29"/>
  <c r="AS71" i="29" s="1"/>
  <c r="AB71" i="29"/>
  <c r="AF69" i="29"/>
  <c r="Z71" i="29"/>
  <c r="Z194" i="29"/>
  <c r="AR130" i="29"/>
  <c r="AO196" i="29"/>
  <c r="AO13" i="29"/>
  <c r="AS194" i="29"/>
  <c r="Z302" i="32" l="1"/>
  <c r="AB183" i="29"/>
  <c r="U15" i="45" s="1"/>
  <c r="AU183" i="29"/>
  <c r="AN15" i="45" s="1"/>
  <c r="Z300" i="32"/>
  <c r="O18" i="45"/>
  <c r="AR306" i="32"/>
  <c r="AO297" i="32"/>
  <c r="AO298" i="32" s="1"/>
  <c r="AF298" i="32"/>
  <c r="AF34" i="29"/>
  <c r="Z184" i="29"/>
  <c r="O15" i="45"/>
  <c r="AU97" i="30"/>
  <c r="AN16" i="45" s="1"/>
  <c r="AU72" i="31"/>
  <c r="AO17" i="45"/>
  <c r="AF156" i="29"/>
  <c r="Z72" i="31"/>
  <c r="O17" i="45"/>
  <c r="AU302" i="32"/>
  <c r="AS105" i="32"/>
  <c r="AO194" i="29"/>
  <c r="AP100" i="30"/>
  <c r="Z98" i="30"/>
  <c r="O16" i="45"/>
  <c r="AU300" i="32"/>
  <c r="AO18" i="45"/>
  <c r="AU184" i="29"/>
  <c r="AO15" i="45"/>
  <c r="AA183" i="29"/>
  <c r="T15" i="45" s="1"/>
  <c r="AO156" i="29"/>
  <c r="AF194" i="29"/>
  <c r="Z186" i="29"/>
  <c r="AU98" i="30"/>
  <c r="AU71" i="31"/>
  <c r="AN17" i="45" s="1"/>
  <c r="AP74" i="31"/>
  <c r="AS17" i="32"/>
  <c r="AS312" i="32"/>
  <c r="AS13" i="32"/>
  <c r="AF182" i="32"/>
  <c r="AO177" i="32"/>
  <c r="AO182" i="32" s="1"/>
  <c r="AR50" i="32"/>
  <c r="AF311" i="32"/>
  <c r="AO106" i="32"/>
  <c r="AF107" i="32"/>
  <c r="Z299" i="32"/>
  <c r="S18" i="45" s="1"/>
  <c r="AS303" i="32"/>
  <c r="AF306" i="32"/>
  <c r="AO113" i="32"/>
  <c r="AO118" i="32" s="1"/>
  <c r="AR118" i="32"/>
  <c r="AB299" i="32"/>
  <c r="U18" i="45" s="1"/>
  <c r="AS306" i="32"/>
  <c r="AA299" i="32"/>
  <c r="T18" i="45" s="1"/>
  <c r="AB302" i="32"/>
  <c r="AF203" i="32"/>
  <c r="AO198" i="32"/>
  <c r="AO203" i="32" s="1"/>
  <c r="AF186" i="32"/>
  <c r="AO183" i="32"/>
  <c r="AO186" i="32" s="1"/>
  <c r="AF63" i="32"/>
  <c r="AO57" i="32"/>
  <c r="AO63" i="32" s="1"/>
  <c r="AR311" i="32"/>
  <c r="AR107" i="32"/>
  <c r="AA302" i="32"/>
  <c r="AF305" i="32"/>
  <c r="AO97" i="32"/>
  <c r="AO305" i="32" s="1"/>
  <c r="AF105" i="32"/>
  <c r="AO96" i="32"/>
  <c r="AO105" i="32" s="1"/>
  <c r="AO283" i="32"/>
  <c r="AO289" i="32" s="1"/>
  <c r="AF289" i="32"/>
  <c r="AO263" i="32"/>
  <c r="AO268" i="32" s="1"/>
  <c r="AF268" i="32"/>
  <c r="AF304" i="32"/>
  <c r="AF308" i="32"/>
  <c r="AO99" i="32"/>
  <c r="AO308" i="32" s="1"/>
  <c r="AR312" i="32"/>
  <c r="AR13" i="32"/>
  <c r="AR304" i="32"/>
  <c r="AR105" i="32"/>
  <c r="AO253" i="32"/>
  <c r="AO259" i="32" s="1"/>
  <c r="AF259" i="32"/>
  <c r="AF312" i="32"/>
  <c r="AF13" i="32"/>
  <c r="AO12" i="32"/>
  <c r="AO129" i="32"/>
  <c r="AO135" i="32" s="1"/>
  <c r="AF135" i="32"/>
  <c r="AP299" i="32"/>
  <c r="AI18" i="45" s="1"/>
  <c r="AF303" i="32"/>
  <c r="AU299" i="32"/>
  <c r="AN18" i="45" s="1"/>
  <c r="AP302" i="32"/>
  <c r="AS311" i="32"/>
  <c r="AS107" i="32"/>
  <c r="AR17" i="32"/>
  <c r="AS304" i="32"/>
  <c r="AO276" i="32"/>
  <c r="AO282" i="32" s="1"/>
  <c r="AF282" i="32"/>
  <c r="AO222" i="32"/>
  <c r="AO225" i="32" s="1"/>
  <c r="AF225" i="32"/>
  <c r="AF309" i="32"/>
  <c r="AO16" i="32"/>
  <c r="AO309" i="32" s="1"/>
  <c r="AF70" i="32"/>
  <c r="AO64" i="32"/>
  <c r="AO70" i="32" s="1"/>
  <c r="AF310" i="32"/>
  <c r="AO48" i="32"/>
  <c r="AO310" i="32" s="1"/>
  <c r="AS84" i="31"/>
  <c r="AS22" i="31"/>
  <c r="AF35" i="31"/>
  <c r="AO30" i="31"/>
  <c r="AO35" i="31" s="1"/>
  <c r="AF40" i="31"/>
  <c r="AO38" i="31"/>
  <c r="AO40" i="31" s="1"/>
  <c r="AS75" i="31"/>
  <c r="AS14" i="31"/>
  <c r="Z74" i="31"/>
  <c r="AA71" i="31"/>
  <c r="T17" i="45" s="1"/>
  <c r="AR76" i="31"/>
  <c r="AF81" i="31"/>
  <c r="AO13" i="31"/>
  <c r="AO81" i="31" s="1"/>
  <c r="AS83" i="31"/>
  <c r="AS37" i="31"/>
  <c r="AR78" i="31"/>
  <c r="AR45" i="31"/>
  <c r="AS29" i="31"/>
  <c r="AS76" i="31"/>
  <c r="AR83" i="31"/>
  <c r="AR37" i="31"/>
  <c r="AR84" i="31"/>
  <c r="AR22" i="31"/>
  <c r="AB74" i="31"/>
  <c r="AF70" i="31"/>
  <c r="AO65" i="31"/>
  <c r="AO70" i="31" s="1"/>
  <c r="AF49" i="31"/>
  <c r="AO46" i="31"/>
  <c r="AO49" i="31" s="1"/>
  <c r="AS78" i="31"/>
  <c r="AS45" i="31"/>
  <c r="AF78" i="31"/>
  <c r="AF45" i="31"/>
  <c r="AO41" i="31"/>
  <c r="AF83" i="31"/>
  <c r="AF37" i="31"/>
  <c r="AO36" i="31"/>
  <c r="AO29" i="31"/>
  <c r="AF75" i="31"/>
  <c r="AO12" i="31"/>
  <c r="AF14" i="31"/>
  <c r="AR75" i="31"/>
  <c r="AR14" i="31"/>
  <c r="AF29" i="31"/>
  <c r="AF84" i="31"/>
  <c r="AF22" i="31"/>
  <c r="AO21" i="31"/>
  <c r="AU74" i="31"/>
  <c r="AP71" i="31"/>
  <c r="AI17" i="45" s="1"/>
  <c r="AF54" i="31"/>
  <c r="AO50" i="31"/>
  <c r="AO54" i="31" s="1"/>
  <c r="AB71" i="31"/>
  <c r="U17" i="45" s="1"/>
  <c r="Z71" i="31"/>
  <c r="AA74" i="31"/>
  <c r="AF76" i="31"/>
  <c r="AF108" i="30"/>
  <c r="AO19" i="30"/>
  <c r="AO108" i="30" s="1"/>
  <c r="AB97" i="30"/>
  <c r="U16" i="45" s="1"/>
  <c r="AA97" i="30"/>
  <c r="T16" i="45" s="1"/>
  <c r="AF110" i="30"/>
  <c r="AO15" i="30"/>
  <c r="AF16" i="30"/>
  <c r="Z97" i="30"/>
  <c r="S16" i="45" s="1"/>
  <c r="AR109" i="30"/>
  <c r="AR29" i="30"/>
  <c r="AA100" i="30"/>
  <c r="AF107" i="30"/>
  <c r="AO13" i="30"/>
  <c r="AO107" i="30" s="1"/>
  <c r="AR102" i="30"/>
  <c r="AR22" i="30"/>
  <c r="AS110" i="30"/>
  <c r="AS16" i="30"/>
  <c r="AS14" i="30"/>
  <c r="AS101" i="30"/>
  <c r="AF101" i="30"/>
  <c r="AO12" i="30"/>
  <c r="AF14" i="30"/>
  <c r="AO30" i="30"/>
  <c r="AO35" i="30" s="1"/>
  <c r="AF35" i="30"/>
  <c r="AF102" i="30"/>
  <c r="AO17" i="30"/>
  <c r="AF22" i="30"/>
  <c r="AB100" i="30"/>
  <c r="Z100" i="30"/>
  <c r="AP97" i="30"/>
  <c r="AI16" i="45" s="1"/>
  <c r="AS102" i="30"/>
  <c r="AS22" i="30"/>
  <c r="AR110" i="30"/>
  <c r="AR16" i="30"/>
  <c r="AO90" i="30"/>
  <c r="AO96" i="30" s="1"/>
  <c r="AF96" i="30"/>
  <c r="AR101" i="30"/>
  <c r="AR14" i="30"/>
  <c r="AF109" i="30"/>
  <c r="AO28" i="30"/>
  <c r="AF29" i="30"/>
  <c r="AS109" i="30"/>
  <c r="AS29" i="30"/>
  <c r="AS195" i="29"/>
  <c r="AS132" i="29"/>
  <c r="AS183" i="29" s="1"/>
  <c r="AL15" i="45" s="1"/>
  <c r="AU186" i="29"/>
  <c r="AF25" i="29"/>
  <c r="AO23" i="29"/>
  <c r="AO25" i="29" s="1"/>
  <c r="AF195" i="29"/>
  <c r="AF132" i="29"/>
  <c r="AO131" i="29"/>
  <c r="AS193" i="29"/>
  <c r="AS190" i="29"/>
  <c r="AF38" i="29"/>
  <c r="AO35" i="29"/>
  <c r="AO38" i="29" s="1"/>
  <c r="AS166" i="29"/>
  <c r="AO170" i="29"/>
  <c r="AO175" i="29" s="1"/>
  <c r="AF175" i="29"/>
  <c r="AS188" i="29"/>
  <c r="AR188" i="29"/>
  <c r="AF53" i="29"/>
  <c r="AO51" i="29"/>
  <c r="AO53" i="29" s="1"/>
  <c r="Z183" i="29"/>
  <c r="AO82" i="29"/>
  <c r="AR166" i="29"/>
  <c r="AR16" i="29"/>
  <c r="AO157" i="29"/>
  <c r="AO159" i="29" s="1"/>
  <c r="AF159" i="29"/>
  <c r="AA186" i="29"/>
  <c r="AF185" i="29" s="1"/>
  <c r="AF46" i="29"/>
  <c r="AO43" i="29"/>
  <c r="AO46" i="29" s="1"/>
  <c r="AF124" i="29"/>
  <c r="AO119" i="29"/>
  <c r="AO124" i="29" s="1"/>
  <c r="AR195" i="29"/>
  <c r="AR132" i="29"/>
  <c r="AF140" i="29"/>
  <c r="AO133" i="29"/>
  <c r="AO140" i="29" s="1"/>
  <c r="AF190" i="29"/>
  <c r="AO161" i="29"/>
  <c r="AO65" i="29"/>
  <c r="AO68" i="29" s="1"/>
  <c r="AF68" i="29"/>
  <c r="AS187" i="29"/>
  <c r="AO69" i="29"/>
  <c r="AO71" i="29" s="1"/>
  <c r="AF71" i="29"/>
  <c r="AF187" i="29"/>
  <c r="AO141" i="29"/>
  <c r="AO147" i="29" s="1"/>
  <c r="AF147" i="29"/>
  <c r="AP186" i="29"/>
  <c r="AF193" i="29"/>
  <c r="AO15" i="29"/>
  <c r="AF16" i="29"/>
  <c r="AF188" i="29"/>
  <c r="AO130" i="29"/>
  <c r="AR187" i="29"/>
  <c r="AR186" i="29" s="1"/>
  <c r="AF184" i="29" l="1"/>
  <c r="S15" i="45"/>
  <c r="AR100" i="30"/>
  <c r="AR302" i="32"/>
  <c r="AF183" i="29"/>
  <c r="Y15" i="45" s="1"/>
  <c r="AF72" i="31"/>
  <c r="S17" i="45"/>
  <c r="AO190" i="29"/>
  <c r="AR183" i="29"/>
  <c r="AR71" i="31"/>
  <c r="AK17" i="45" s="1"/>
  <c r="AO50" i="32"/>
  <c r="AF302" i="32"/>
  <c r="AF301" i="32"/>
  <c r="AO312" i="32"/>
  <c r="AO13" i="32"/>
  <c r="AF299" i="32"/>
  <c r="Y18" i="45" s="1"/>
  <c r="AS302" i="32"/>
  <c r="AO301" i="32" s="1"/>
  <c r="AO311" i="32"/>
  <c r="AO107" i="32"/>
  <c r="AF300" i="32"/>
  <c r="AO17" i="32"/>
  <c r="AO304" i="32"/>
  <c r="AR299" i="32"/>
  <c r="AO306" i="32"/>
  <c r="AO303" i="32"/>
  <c r="AS299" i="32"/>
  <c r="AL18" i="45" s="1"/>
  <c r="AF74" i="31"/>
  <c r="AS74" i="31"/>
  <c r="AR74" i="31"/>
  <c r="AF73" i="31"/>
  <c r="AO84" i="31"/>
  <c r="AO22" i="31"/>
  <c r="AF71" i="31"/>
  <c r="Y17" i="45" s="1"/>
  <c r="AO76" i="31"/>
  <c r="AO78" i="31"/>
  <c r="AO45" i="31"/>
  <c r="AO75" i="31"/>
  <c r="AO74" i="31" s="1"/>
  <c r="AO14" i="31"/>
  <c r="AO83" i="31"/>
  <c r="AO37" i="31"/>
  <c r="AS71" i="31"/>
  <c r="AS100" i="30"/>
  <c r="AO99" i="30" s="1"/>
  <c r="AR97" i="30"/>
  <c r="AK16" i="45" s="1"/>
  <c r="AO102" i="30"/>
  <c r="AO22" i="30"/>
  <c r="AF97" i="30"/>
  <c r="Y16" i="45" s="1"/>
  <c r="AS97" i="30"/>
  <c r="AO110" i="30"/>
  <c r="AO16" i="30"/>
  <c r="AF99" i="30"/>
  <c r="AO101" i="30"/>
  <c r="AO14" i="30"/>
  <c r="AO109" i="30"/>
  <c r="AO29" i="30"/>
  <c r="AF100" i="30"/>
  <c r="AF98" i="30"/>
  <c r="AO166" i="29"/>
  <c r="AS186" i="29"/>
  <c r="AO185" i="29" s="1"/>
  <c r="AO187" i="29"/>
  <c r="AO195" i="29"/>
  <c r="AO132" i="29"/>
  <c r="AO193" i="29"/>
  <c r="AO16" i="29"/>
  <c r="AF186" i="29"/>
  <c r="AO188" i="29"/>
  <c r="AO97" i="30" l="1"/>
  <c r="AH16" i="45" s="1"/>
  <c r="AO98" i="30"/>
  <c r="AL16" i="45"/>
  <c r="AO72" i="31"/>
  <c r="AL17" i="45"/>
  <c r="AO300" i="32"/>
  <c r="AK18" i="45"/>
  <c r="AO183" i="29"/>
  <c r="AH15" i="45" s="1"/>
  <c r="AO100" i="30"/>
  <c r="AO184" i="29"/>
  <c r="AK15" i="45"/>
  <c r="AO73" i="31"/>
  <c r="AO302" i="32"/>
  <c r="AO299" i="32"/>
  <c r="AH18" i="45" s="1"/>
  <c r="AO71" i="31"/>
  <c r="AH17" i="45" s="1"/>
  <c r="AO186" i="29"/>
  <c r="AM158" i="43" l="1"/>
  <c r="AW158" i="43" s="1"/>
  <c r="AL158" i="43"/>
  <c r="AV158" i="43" s="1"/>
  <c r="AE158" i="43"/>
  <c r="AT158" i="43" s="1"/>
  <c r="Y158" i="43"/>
  <c r="AQ158" i="43" s="1"/>
  <c r="V158" i="43"/>
  <c r="Z158" i="43" l="1"/>
  <c r="AB158" i="43"/>
  <c r="AS158" i="43" s="1"/>
  <c r="AA158" i="43"/>
  <c r="AR158" i="43" s="1"/>
  <c r="AP158" i="43"/>
  <c r="AN158" i="43"/>
  <c r="AU158" i="43" s="1"/>
  <c r="W18" i="44"/>
  <c r="K134" i="44"/>
  <c r="K135" i="44"/>
  <c r="K136" i="44"/>
  <c r="K137" i="44"/>
  <c r="K138" i="44"/>
  <c r="K139" i="44"/>
  <c r="K140" i="44"/>
  <c r="K141" i="44"/>
  <c r="K142" i="44"/>
  <c r="K143" i="44"/>
  <c r="K130" i="44"/>
  <c r="D14" i="45" s="1"/>
  <c r="AF158" i="43" l="1"/>
  <c r="AO158" i="43" s="1"/>
  <c r="K133" i="44"/>
  <c r="K455" i="43" l="1"/>
  <c r="D27" i="45" s="1"/>
  <c r="K456" i="43"/>
  <c r="D28" i="45" s="1"/>
  <c r="K457" i="43"/>
  <c r="D29" i="45" s="1"/>
  <c r="K458" i="43"/>
  <c r="D30" i="45" s="1"/>
  <c r="K459" i="43"/>
  <c r="D31" i="45" s="1"/>
  <c r="K460" i="43"/>
  <c r="D32" i="45" s="1"/>
  <c r="K461" i="43"/>
  <c r="D33" i="45" s="1"/>
  <c r="K462" i="43"/>
  <c r="D34" i="45" s="1"/>
  <c r="K463" i="43"/>
  <c r="D35" i="45" s="1"/>
  <c r="K464" i="43"/>
  <c r="D36" i="45" s="1"/>
  <c r="K451" i="43"/>
  <c r="D13" i="45" s="1"/>
  <c r="D23" i="45" s="1"/>
  <c r="D26" i="45" l="1"/>
  <c r="K454" i="43"/>
  <c r="AH450" i="43"/>
  <c r="AG450" i="43"/>
  <c r="AH447" i="43"/>
  <c r="AG447" i="43"/>
  <c r="AH441" i="43"/>
  <c r="AG441" i="43"/>
  <c r="AH434" i="43"/>
  <c r="AG434" i="43"/>
  <c r="AH427" i="43"/>
  <c r="AG427" i="43"/>
  <c r="AH420" i="43"/>
  <c r="AG420" i="43"/>
  <c r="AH413" i="43"/>
  <c r="AG413" i="43"/>
  <c r="AH406" i="43"/>
  <c r="AG406" i="43"/>
  <c r="AH400" i="43"/>
  <c r="AG400" i="43"/>
  <c r="AH397" i="43"/>
  <c r="AG397" i="43"/>
  <c r="AH390" i="43"/>
  <c r="AG390" i="43"/>
  <c r="AH383" i="43"/>
  <c r="AG383" i="43"/>
  <c r="AH379" i="43"/>
  <c r="AG379" i="43"/>
  <c r="AH373" i="43"/>
  <c r="AG373" i="43"/>
  <c r="AH366" i="43"/>
  <c r="AG366" i="43"/>
  <c r="AH364" i="43"/>
  <c r="AG364" i="43"/>
  <c r="AH360" i="43"/>
  <c r="AG360" i="43"/>
  <c r="AH353" i="43"/>
  <c r="AG353" i="43"/>
  <c r="AH348" i="43"/>
  <c r="AG348" i="43"/>
  <c r="AH341" i="43"/>
  <c r="AG341" i="43"/>
  <c r="AH335" i="43"/>
  <c r="AG335" i="43"/>
  <c r="AH327" i="43"/>
  <c r="AG327" i="43"/>
  <c r="AH324" i="43"/>
  <c r="AG324" i="43"/>
  <c r="AH320" i="43"/>
  <c r="AG320" i="43"/>
  <c r="AH317" i="43"/>
  <c r="AG317" i="43"/>
  <c r="AH315" i="43"/>
  <c r="AG315" i="43"/>
  <c r="AH309" i="43"/>
  <c r="AG309" i="43"/>
  <c r="AH305" i="43"/>
  <c r="AG305" i="43"/>
  <c r="AH298" i="43"/>
  <c r="AG298" i="43"/>
  <c r="AH291" i="43"/>
  <c r="AG291" i="43"/>
  <c r="AH289" i="43"/>
  <c r="AG289" i="43"/>
  <c r="AH281" i="43"/>
  <c r="AG281" i="43"/>
  <c r="AH276" i="43"/>
  <c r="AG276" i="43"/>
  <c r="AH269" i="43"/>
  <c r="AG269" i="43"/>
  <c r="AH265" i="43"/>
  <c r="AG265" i="43"/>
  <c r="AH259" i="43"/>
  <c r="AG259" i="43"/>
  <c r="AH255" i="43"/>
  <c r="AG255" i="43"/>
  <c r="AH251" i="43"/>
  <c r="AG251" i="43"/>
  <c r="AH249" i="43"/>
  <c r="AG249" i="43"/>
  <c r="AH242" i="43"/>
  <c r="AG242" i="43"/>
  <c r="AH236" i="43"/>
  <c r="AG236" i="43"/>
  <c r="AH230" i="43"/>
  <c r="AG230" i="43"/>
  <c r="AH224" i="43"/>
  <c r="AG224" i="43"/>
  <c r="AH218" i="43"/>
  <c r="AG218" i="43"/>
  <c r="AH212" i="43"/>
  <c r="AG212" i="43"/>
  <c r="AH206" i="43"/>
  <c r="AG206" i="43"/>
  <c r="AH199" i="43"/>
  <c r="AG199" i="43"/>
  <c r="AH193" i="43"/>
  <c r="AG193" i="43"/>
  <c r="AH187" i="43"/>
  <c r="AG187" i="43"/>
  <c r="AH180" i="43"/>
  <c r="AG180" i="43"/>
  <c r="AH173" i="43"/>
  <c r="AG173" i="43"/>
  <c r="AH167" i="43"/>
  <c r="AG167" i="43"/>
  <c r="AH161" i="43"/>
  <c r="AG161" i="43"/>
  <c r="AH155" i="43"/>
  <c r="AG155" i="43"/>
  <c r="AH150" i="43"/>
  <c r="AG150" i="43"/>
  <c r="AH144" i="43"/>
  <c r="AG144" i="43"/>
  <c r="AH138" i="43"/>
  <c r="AG138" i="43"/>
  <c r="AH132" i="43"/>
  <c r="AG132" i="43"/>
  <c r="AH125" i="43"/>
  <c r="AG125" i="43"/>
  <c r="AH118" i="43"/>
  <c r="AG118" i="43"/>
  <c r="AH114" i="43"/>
  <c r="AG114" i="43"/>
  <c r="AH111" i="43"/>
  <c r="AG111" i="43"/>
  <c r="AH108" i="43"/>
  <c r="AG108" i="43"/>
  <c r="AH104" i="43"/>
  <c r="AG104" i="43"/>
  <c r="AH100" i="43"/>
  <c r="AG100" i="43"/>
  <c r="AH97" i="43"/>
  <c r="AG97" i="43"/>
  <c r="AH93" i="43"/>
  <c r="AG93" i="43"/>
  <c r="AH89" i="43"/>
  <c r="AG89" i="43"/>
  <c r="AH86" i="43"/>
  <c r="AG86" i="43"/>
  <c r="AH82" i="43"/>
  <c r="AG82" i="43"/>
  <c r="AH79" i="43"/>
  <c r="AG79" i="43"/>
  <c r="AH76" i="43"/>
  <c r="AG76" i="43"/>
  <c r="AH72" i="43"/>
  <c r="AG72" i="43"/>
  <c r="AH67" i="43"/>
  <c r="AG67" i="43"/>
  <c r="AH64" i="43"/>
  <c r="AG64" i="43"/>
  <c r="AH60" i="43"/>
  <c r="AG60" i="43"/>
  <c r="AH56" i="43"/>
  <c r="AG56" i="43"/>
  <c r="AH52" i="43"/>
  <c r="AG52" i="43"/>
  <c r="AH49" i="43"/>
  <c r="AG49" i="43"/>
  <c r="AH46" i="43"/>
  <c r="AG46" i="43"/>
  <c r="AH43" i="43"/>
  <c r="AG43" i="43"/>
  <c r="AH39" i="43"/>
  <c r="AG39" i="43"/>
  <c r="AH36" i="43"/>
  <c r="AG36" i="43"/>
  <c r="AH33" i="43"/>
  <c r="AG33" i="43"/>
  <c r="AH29" i="43"/>
  <c r="AG29" i="43"/>
  <c r="AH26" i="43"/>
  <c r="AG26" i="43"/>
  <c r="AH21" i="43"/>
  <c r="AG21" i="43"/>
  <c r="AH17" i="43"/>
  <c r="AG17" i="43"/>
  <c r="AH13" i="43"/>
  <c r="AG13" i="43"/>
  <c r="X450" i="43"/>
  <c r="X447" i="43"/>
  <c r="X441" i="43"/>
  <c r="X434" i="43"/>
  <c r="X427" i="43"/>
  <c r="X420" i="43"/>
  <c r="X413" i="43"/>
  <c r="X406" i="43"/>
  <c r="X400" i="43"/>
  <c r="X397" i="43"/>
  <c r="X390" i="43"/>
  <c r="X383" i="43"/>
  <c r="X379" i="43"/>
  <c r="X373" i="43"/>
  <c r="X366" i="43"/>
  <c r="X364" i="43"/>
  <c r="X360" i="43"/>
  <c r="X353" i="43"/>
  <c r="X348" i="43"/>
  <c r="X341" i="43"/>
  <c r="X335" i="43"/>
  <c r="X327" i="43"/>
  <c r="X324" i="43"/>
  <c r="X320" i="43"/>
  <c r="X317" i="43"/>
  <c r="X315" i="43"/>
  <c r="X309" i="43"/>
  <c r="X305" i="43"/>
  <c r="X298" i="43"/>
  <c r="X291" i="43"/>
  <c r="X289" i="43"/>
  <c r="X281" i="43"/>
  <c r="X276" i="43"/>
  <c r="X269" i="43"/>
  <c r="X265" i="43"/>
  <c r="X259" i="43"/>
  <c r="X255" i="43"/>
  <c r="X251" i="43"/>
  <c r="X249" i="43"/>
  <c r="X242" i="43"/>
  <c r="X236" i="43"/>
  <c r="X230" i="43"/>
  <c r="X224" i="43"/>
  <c r="X218" i="43"/>
  <c r="X212" i="43"/>
  <c r="X206" i="43"/>
  <c r="X199" i="43"/>
  <c r="X193" i="43"/>
  <c r="X187" i="43"/>
  <c r="X180" i="43"/>
  <c r="X173" i="43"/>
  <c r="X167" i="43"/>
  <c r="X161" i="43"/>
  <c r="X155" i="43"/>
  <c r="X150" i="43"/>
  <c r="X144" i="43"/>
  <c r="X138" i="43"/>
  <c r="X132" i="43"/>
  <c r="X125" i="43"/>
  <c r="X118" i="43"/>
  <c r="X114" i="43"/>
  <c r="X111" i="43"/>
  <c r="X108" i="43"/>
  <c r="X104" i="43"/>
  <c r="X100" i="43"/>
  <c r="X97" i="43"/>
  <c r="X93" i="43"/>
  <c r="X89" i="43"/>
  <c r="X86" i="43"/>
  <c r="X82" i="43"/>
  <c r="X79" i="43"/>
  <c r="X76" i="43"/>
  <c r="X72" i="43"/>
  <c r="X67" i="43"/>
  <c r="X64" i="43"/>
  <c r="X60" i="43"/>
  <c r="X56" i="43"/>
  <c r="X52" i="43"/>
  <c r="X49" i="43"/>
  <c r="X46" i="43"/>
  <c r="X43" i="43"/>
  <c r="X39" i="43"/>
  <c r="X36" i="43"/>
  <c r="X33" i="43"/>
  <c r="X29" i="43"/>
  <c r="X26" i="43"/>
  <c r="X21" i="43"/>
  <c r="X17" i="43"/>
  <c r="X13" i="43"/>
  <c r="W450" i="43"/>
  <c r="W447" i="43"/>
  <c r="W441" i="43"/>
  <c r="W434" i="43"/>
  <c r="W427" i="43"/>
  <c r="W420" i="43"/>
  <c r="W413" i="43"/>
  <c r="W406" i="43"/>
  <c r="W400" i="43"/>
  <c r="W397" i="43"/>
  <c r="W390" i="43"/>
  <c r="W383" i="43"/>
  <c r="W379" i="43"/>
  <c r="W373" i="43"/>
  <c r="W366" i="43"/>
  <c r="W364" i="43"/>
  <c r="W360" i="43"/>
  <c r="W353" i="43"/>
  <c r="W348" i="43"/>
  <c r="W341" i="43"/>
  <c r="W335" i="43"/>
  <c r="W327" i="43"/>
  <c r="W324" i="43"/>
  <c r="W320" i="43"/>
  <c r="W317" i="43"/>
  <c r="W315" i="43"/>
  <c r="W309" i="43"/>
  <c r="W305" i="43"/>
  <c r="W298" i="43"/>
  <c r="W291" i="43"/>
  <c r="W289" i="43"/>
  <c r="W281" i="43"/>
  <c r="W276" i="43"/>
  <c r="W269" i="43"/>
  <c r="W265" i="43"/>
  <c r="W259" i="43"/>
  <c r="W255" i="43"/>
  <c r="W251" i="43"/>
  <c r="W249" i="43"/>
  <c r="W242" i="43"/>
  <c r="W236" i="43"/>
  <c r="W230" i="43"/>
  <c r="W224" i="43"/>
  <c r="W218" i="43"/>
  <c r="W212" i="43"/>
  <c r="W206" i="43"/>
  <c r="W199" i="43"/>
  <c r="W193" i="43"/>
  <c r="W187" i="43"/>
  <c r="W180" i="43"/>
  <c r="W173" i="43"/>
  <c r="W167" i="43"/>
  <c r="W161" i="43"/>
  <c r="W155" i="43"/>
  <c r="W150" i="43"/>
  <c r="W144" i="43"/>
  <c r="W138" i="43"/>
  <c r="W132" i="43"/>
  <c r="W125" i="43"/>
  <c r="W118" i="43"/>
  <c r="W114" i="43"/>
  <c r="W111" i="43"/>
  <c r="W108" i="43"/>
  <c r="W104" i="43"/>
  <c r="W100" i="43"/>
  <c r="W97" i="43"/>
  <c r="W93" i="43"/>
  <c r="W89" i="43"/>
  <c r="W86" i="43"/>
  <c r="W82" i="43"/>
  <c r="W79" i="43"/>
  <c r="W76" i="43"/>
  <c r="W72" i="43"/>
  <c r="W67" i="43"/>
  <c r="W64" i="43"/>
  <c r="W60" i="43"/>
  <c r="W56" i="43"/>
  <c r="W52" i="43"/>
  <c r="W49" i="43"/>
  <c r="W46" i="43"/>
  <c r="W43" i="43"/>
  <c r="W39" i="43"/>
  <c r="W36" i="43"/>
  <c r="W33" i="43"/>
  <c r="W29" i="43"/>
  <c r="W26" i="43"/>
  <c r="W21" i="43"/>
  <c r="W17" i="43"/>
  <c r="W13" i="43"/>
  <c r="R12" i="43" l="1"/>
  <c r="R13" i="43" s="1"/>
  <c r="R14" i="43"/>
  <c r="R15" i="43"/>
  <c r="R16" i="43"/>
  <c r="R18" i="43"/>
  <c r="R19" i="43"/>
  <c r="R20" i="43"/>
  <c r="R22" i="43"/>
  <c r="R23" i="43"/>
  <c r="R24" i="43"/>
  <c r="R25" i="43"/>
  <c r="R27" i="43"/>
  <c r="R28" i="43"/>
  <c r="R30" i="43"/>
  <c r="R31" i="43"/>
  <c r="R32" i="43"/>
  <c r="R34" i="43"/>
  <c r="R35" i="43"/>
  <c r="R37" i="43"/>
  <c r="R38" i="43"/>
  <c r="R40" i="43"/>
  <c r="R41" i="43"/>
  <c r="R42" i="43"/>
  <c r="R44" i="43"/>
  <c r="R45" i="43"/>
  <c r="R47" i="43"/>
  <c r="R48" i="43"/>
  <c r="R50" i="43"/>
  <c r="R51" i="43"/>
  <c r="R53" i="43"/>
  <c r="R54" i="43"/>
  <c r="R55" i="43"/>
  <c r="R57" i="43"/>
  <c r="R58" i="43"/>
  <c r="R59" i="43"/>
  <c r="R61" i="43"/>
  <c r="R62" i="43"/>
  <c r="R63" i="43"/>
  <c r="R65" i="43"/>
  <c r="R66" i="43"/>
  <c r="R68" i="43"/>
  <c r="R69" i="43"/>
  <c r="R70" i="43"/>
  <c r="R71" i="43"/>
  <c r="R73" i="43"/>
  <c r="R74" i="43"/>
  <c r="R75" i="43"/>
  <c r="R77" i="43"/>
  <c r="R78" i="43"/>
  <c r="R80" i="43"/>
  <c r="R81" i="43"/>
  <c r="R83" i="43"/>
  <c r="R84" i="43"/>
  <c r="R85" i="43"/>
  <c r="R87" i="43"/>
  <c r="R88" i="43"/>
  <c r="R90" i="43"/>
  <c r="R91" i="43"/>
  <c r="R92" i="43"/>
  <c r="R94" i="43"/>
  <c r="R95" i="43"/>
  <c r="R96" i="43"/>
  <c r="R98" i="43"/>
  <c r="R99" i="43"/>
  <c r="R101" i="43"/>
  <c r="R102" i="43"/>
  <c r="R103" i="43"/>
  <c r="R105" i="43"/>
  <c r="R106" i="43"/>
  <c r="R107" i="43"/>
  <c r="R109" i="43"/>
  <c r="R110" i="43"/>
  <c r="R112" i="43"/>
  <c r="R113" i="43"/>
  <c r="R115" i="43"/>
  <c r="R116" i="43"/>
  <c r="R117" i="43"/>
  <c r="R119" i="43"/>
  <c r="R120" i="43"/>
  <c r="R121" i="43"/>
  <c r="R122" i="43"/>
  <c r="R123" i="43"/>
  <c r="R124" i="43"/>
  <c r="R126" i="43"/>
  <c r="R127" i="43"/>
  <c r="R128" i="43"/>
  <c r="R129" i="43"/>
  <c r="R130" i="43"/>
  <c r="R131" i="43"/>
  <c r="R133" i="43"/>
  <c r="R134" i="43"/>
  <c r="R135" i="43"/>
  <c r="R136" i="43"/>
  <c r="R137" i="43"/>
  <c r="R139" i="43"/>
  <c r="R140" i="43"/>
  <c r="R141" i="43"/>
  <c r="R142" i="43"/>
  <c r="R143" i="43"/>
  <c r="R145" i="43"/>
  <c r="R146" i="43"/>
  <c r="R147" i="43"/>
  <c r="R148" i="43"/>
  <c r="R149" i="43"/>
  <c r="R151" i="43"/>
  <c r="R152" i="43"/>
  <c r="R153" i="43"/>
  <c r="R154" i="43"/>
  <c r="R156" i="43"/>
  <c r="R157" i="43"/>
  <c r="R162" i="43"/>
  <c r="R163" i="43"/>
  <c r="R164" i="43"/>
  <c r="R165" i="43"/>
  <c r="R166" i="43"/>
  <c r="R168" i="43"/>
  <c r="R169" i="43"/>
  <c r="R170" i="43"/>
  <c r="R171" i="43"/>
  <c r="R172" i="43"/>
  <c r="R174" i="43"/>
  <c r="R175" i="43"/>
  <c r="R176" i="43"/>
  <c r="R177" i="43"/>
  <c r="R178" i="43"/>
  <c r="R179" i="43"/>
  <c r="R181" i="43"/>
  <c r="R182" i="43"/>
  <c r="R183" i="43"/>
  <c r="R184" i="43"/>
  <c r="R185" i="43"/>
  <c r="R186" i="43"/>
  <c r="R188" i="43"/>
  <c r="R189" i="43"/>
  <c r="R190" i="43"/>
  <c r="R191" i="43"/>
  <c r="R192" i="43"/>
  <c r="R194" i="43"/>
  <c r="R195" i="43"/>
  <c r="R196" i="43"/>
  <c r="R197" i="43"/>
  <c r="R198" i="43"/>
  <c r="R200" i="43"/>
  <c r="R201" i="43"/>
  <c r="R202" i="43"/>
  <c r="R203" i="43"/>
  <c r="R204" i="43"/>
  <c r="R205" i="43"/>
  <c r="R207" i="43"/>
  <c r="R208" i="43"/>
  <c r="R209" i="43"/>
  <c r="R210" i="43"/>
  <c r="R211" i="43"/>
  <c r="R213" i="43"/>
  <c r="R214" i="43"/>
  <c r="R215" i="43"/>
  <c r="R216" i="43"/>
  <c r="R217" i="43"/>
  <c r="R219" i="43"/>
  <c r="R220" i="43"/>
  <c r="R221" i="43"/>
  <c r="R222" i="43"/>
  <c r="R223" i="43"/>
  <c r="R225" i="43"/>
  <c r="R226" i="43"/>
  <c r="R227" i="43"/>
  <c r="R228" i="43"/>
  <c r="R229" i="43"/>
  <c r="R231" i="43"/>
  <c r="R232" i="43"/>
  <c r="R233" i="43"/>
  <c r="R234" i="43"/>
  <c r="R235" i="43"/>
  <c r="R237" i="43"/>
  <c r="R238" i="43"/>
  <c r="R239" i="43"/>
  <c r="R240" i="43"/>
  <c r="R241" i="43"/>
  <c r="R243" i="43"/>
  <c r="R244" i="43"/>
  <c r="R245" i="43"/>
  <c r="R246" i="43"/>
  <c r="R247" i="43"/>
  <c r="R248" i="43"/>
  <c r="R250" i="43"/>
  <c r="R251" i="43" s="1"/>
  <c r="R252" i="43"/>
  <c r="R253" i="43"/>
  <c r="R254" i="43"/>
  <c r="R256" i="43"/>
  <c r="R257" i="43"/>
  <c r="R258" i="43"/>
  <c r="R260" i="43"/>
  <c r="R261" i="43"/>
  <c r="R262" i="43"/>
  <c r="R263" i="43"/>
  <c r="R264" i="43"/>
  <c r="R266" i="43"/>
  <c r="R267" i="43"/>
  <c r="R268" i="43"/>
  <c r="R270" i="43"/>
  <c r="R271" i="43"/>
  <c r="R272" i="43"/>
  <c r="R273" i="43"/>
  <c r="R274" i="43"/>
  <c r="R275" i="43"/>
  <c r="R277" i="43"/>
  <c r="R278" i="43"/>
  <c r="R279" i="43"/>
  <c r="R280" i="43"/>
  <c r="R282" i="43"/>
  <c r="R283" i="43"/>
  <c r="R284" i="43"/>
  <c r="R285" i="43"/>
  <c r="R286" i="43"/>
  <c r="R287" i="43"/>
  <c r="R288" i="43"/>
  <c r="R290" i="43"/>
  <c r="R291" i="43" s="1"/>
  <c r="R292" i="43"/>
  <c r="R293" i="43"/>
  <c r="R294" i="43"/>
  <c r="R295" i="43"/>
  <c r="R296" i="43"/>
  <c r="R297" i="43"/>
  <c r="R299" i="43"/>
  <c r="R300" i="43"/>
  <c r="R301" i="43"/>
  <c r="R302" i="43"/>
  <c r="R303" i="43"/>
  <c r="R304" i="43"/>
  <c r="R306" i="43"/>
  <c r="R307" i="43"/>
  <c r="R308" i="43"/>
  <c r="R310" i="43"/>
  <c r="R311" i="43"/>
  <c r="R312" i="43"/>
  <c r="R313" i="43"/>
  <c r="R314" i="43"/>
  <c r="R316" i="43"/>
  <c r="R317" i="43" s="1"/>
  <c r="R318" i="43"/>
  <c r="R319" i="43"/>
  <c r="R321" i="43"/>
  <c r="R322" i="43"/>
  <c r="R323" i="43"/>
  <c r="R325" i="43"/>
  <c r="R326" i="43"/>
  <c r="R328" i="43"/>
  <c r="R329" i="43"/>
  <c r="R330" i="43"/>
  <c r="R331" i="43"/>
  <c r="R332" i="43"/>
  <c r="R333" i="43"/>
  <c r="R334" i="43"/>
  <c r="R336" i="43"/>
  <c r="R337" i="43"/>
  <c r="R338" i="43"/>
  <c r="R339" i="43"/>
  <c r="R340" i="43"/>
  <c r="R342" i="43"/>
  <c r="R343" i="43"/>
  <c r="R344" i="43"/>
  <c r="R345" i="43"/>
  <c r="R346" i="43"/>
  <c r="R347" i="43"/>
  <c r="R349" i="43"/>
  <c r="R350" i="43"/>
  <c r="R351" i="43"/>
  <c r="R352" i="43"/>
  <c r="R354" i="43"/>
  <c r="R355" i="43"/>
  <c r="R356" i="43"/>
  <c r="R357" i="43"/>
  <c r="R358" i="43"/>
  <c r="R359" i="43"/>
  <c r="R361" i="43"/>
  <c r="R362" i="43"/>
  <c r="R363" i="43"/>
  <c r="R365" i="43"/>
  <c r="R366" i="43" s="1"/>
  <c r="R367" i="43"/>
  <c r="R368" i="43"/>
  <c r="R369" i="43"/>
  <c r="R370" i="43"/>
  <c r="R371" i="43"/>
  <c r="R372" i="43"/>
  <c r="R374" i="43"/>
  <c r="R375" i="43"/>
  <c r="R376" i="43"/>
  <c r="R377" i="43"/>
  <c r="R378" i="43"/>
  <c r="R380" i="43"/>
  <c r="R381" i="43"/>
  <c r="R382" i="43"/>
  <c r="R384" i="43"/>
  <c r="R385" i="43"/>
  <c r="R386" i="43"/>
  <c r="R387" i="43"/>
  <c r="R388" i="43"/>
  <c r="R389" i="43"/>
  <c r="R391" i="43"/>
  <c r="R392" i="43"/>
  <c r="R393" i="43"/>
  <c r="R394" i="43"/>
  <c r="R395" i="43"/>
  <c r="R396" i="43"/>
  <c r="R398" i="43"/>
  <c r="R399" i="43"/>
  <c r="R401" i="43"/>
  <c r="R402" i="43"/>
  <c r="R403" i="43"/>
  <c r="R404" i="43"/>
  <c r="R405" i="43"/>
  <c r="R407" i="43"/>
  <c r="R408" i="43"/>
  <c r="R409" i="43"/>
  <c r="R410" i="43"/>
  <c r="R411" i="43"/>
  <c r="R412" i="43"/>
  <c r="R414" i="43"/>
  <c r="R415" i="43"/>
  <c r="R416" i="43"/>
  <c r="R417" i="43"/>
  <c r="R418" i="43"/>
  <c r="R419" i="43"/>
  <c r="R421" i="43"/>
  <c r="R422" i="43"/>
  <c r="R423" i="43"/>
  <c r="R424" i="43"/>
  <c r="R425" i="43"/>
  <c r="R426" i="43"/>
  <c r="R428" i="43"/>
  <c r="R429" i="43"/>
  <c r="R430" i="43"/>
  <c r="R431" i="43"/>
  <c r="R432" i="43"/>
  <c r="R433" i="43"/>
  <c r="R435" i="43"/>
  <c r="R436" i="43"/>
  <c r="R437" i="43"/>
  <c r="R438" i="43"/>
  <c r="R439" i="43"/>
  <c r="R440" i="43"/>
  <c r="R442" i="43"/>
  <c r="R443" i="43"/>
  <c r="R444" i="43"/>
  <c r="R445" i="43"/>
  <c r="R446" i="43"/>
  <c r="R448" i="43"/>
  <c r="R449" i="43"/>
  <c r="R39" i="43" l="1"/>
  <c r="R79" i="43"/>
  <c r="R52" i="43"/>
  <c r="R320" i="43"/>
  <c r="R114" i="43"/>
  <c r="R43" i="43"/>
  <c r="R82" i="43"/>
  <c r="R400" i="43"/>
  <c r="R327" i="43"/>
  <c r="R111" i="43"/>
  <c r="R67" i="43"/>
  <c r="R450" i="43"/>
  <c r="R155" i="43"/>
  <c r="R150" i="43"/>
  <c r="R125" i="43"/>
  <c r="R104" i="43"/>
  <c r="R36" i="43"/>
  <c r="R427" i="43"/>
  <c r="R406" i="43"/>
  <c r="R397" i="43"/>
  <c r="R383" i="43"/>
  <c r="R348" i="43"/>
  <c r="R324" i="43"/>
  <c r="R236" i="43"/>
  <c r="R230" i="43"/>
  <c r="R180" i="43"/>
  <c r="R46" i="43"/>
  <c r="R447" i="43"/>
  <c r="R281" i="43"/>
  <c r="R259" i="43"/>
  <c r="R60" i="43"/>
  <c r="R379" i="43"/>
  <c r="R360" i="43"/>
  <c r="R309" i="43"/>
  <c r="R100" i="43"/>
  <c r="R86" i="43"/>
  <c r="R64" i="43"/>
  <c r="R420" i="43"/>
  <c r="R390" i="43"/>
  <c r="R364" i="43"/>
  <c r="R242" i="43"/>
  <c r="R187" i="43"/>
  <c r="R161" i="43"/>
  <c r="R132" i="43"/>
  <c r="R89" i="43"/>
  <c r="R49" i="43"/>
  <c r="R441" i="43"/>
  <c r="R373" i="43"/>
  <c r="R353" i="43"/>
  <c r="R269" i="43"/>
  <c r="R249" i="43"/>
  <c r="R218" i="43"/>
  <c r="R193" i="43"/>
  <c r="R167" i="43"/>
  <c r="R138" i="43"/>
  <c r="R108" i="43"/>
  <c r="R93" i="43"/>
  <c r="R72" i="43"/>
  <c r="R29" i="43"/>
  <c r="R341" i="43"/>
  <c r="R315" i="43"/>
  <c r="R265" i="43"/>
  <c r="R212" i="43"/>
  <c r="R26" i="43"/>
  <c r="R434" i="43"/>
  <c r="R413" i="43"/>
  <c r="R305" i="43"/>
  <c r="R276" i="43"/>
  <c r="R255" i="43"/>
  <c r="R224" i="43"/>
  <c r="R199" i="43"/>
  <c r="R173" i="43"/>
  <c r="R144" i="43"/>
  <c r="R118" i="43"/>
  <c r="R97" i="43"/>
  <c r="R76" i="43"/>
  <c r="R56" i="43"/>
  <c r="R33" i="43"/>
  <c r="R21" i="43"/>
  <c r="R17" i="43"/>
  <c r="R335" i="43"/>
  <c r="R298" i="43"/>
  <c r="R289" i="43"/>
  <c r="R206" i="43"/>
  <c r="W609" i="43" l="1"/>
  <c r="X609" i="43"/>
  <c r="AG609" i="43"/>
  <c r="AH609" i="43"/>
  <c r="AH129" i="44" l="1"/>
  <c r="AG129" i="44"/>
  <c r="AH123" i="44"/>
  <c r="AG123" i="44"/>
  <c r="AH114" i="44"/>
  <c r="AG114" i="44"/>
  <c r="AH112" i="44"/>
  <c r="AG112" i="44"/>
  <c r="AH106" i="44"/>
  <c r="AG106" i="44"/>
  <c r="AH104" i="44"/>
  <c r="AG104" i="44"/>
  <c r="AH100" i="44"/>
  <c r="AG100" i="44"/>
  <c r="AH94" i="44"/>
  <c r="AG94" i="44"/>
  <c r="AH90" i="44"/>
  <c r="AG90" i="44"/>
  <c r="AH83" i="44"/>
  <c r="AG83" i="44"/>
  <c r="AH76" i="44"/>
  <c r="AG76" i="44"/>
  <c r="AH69" i="44"/>
  <c r="AG69" i="44"/>
  <c r="AH62" i="44"/>
  <c r="AG62" i="44"/>
  <c r="AH55" i="44"/>
  <c r="AG55" i="44"/>
  <c r="AH48" i="44"/>
  <c r="AG48" i="44"/>
  <c r="AH41" i="44"/>
  <c r="AG41" i="44"/>
  <c r="AH34" i="44"/>
  <c r="AG34" i="44"/>
  <c r="AH27" i="44"/>
  <c r="AG27" i="44"/>
  <c r="AH18" i="44"/>
  <c r="AG18" i="44"/>
  <c r="AH13" i="44"/>
  <c r="AG13" i="44"/>
  <c r="W129" i="44"/>
  <c r="W123" i="44"/>
  <c r="W114" i="44"/>
  <c r="W112" i="44"/>
  <c r="W106" i="44"/>
  <c r="W104" i="44"/>
  <c r="W100" i="44"/>
  <c r="W94" i="44"/>
  <c r="W90" i="44"/>
  <c r="W83" i="44"/>
  <c r="W76" i="44"/>
  <c r="W69" i="44"/>
  <c r="W62" i="44"/>
  <c r="W55" i="44"/>
  <c r="W48" i="44"/>
  <c r="W41" i="44"/>
  <c r="W34" i="44"/>
  <c r="W27" i="44"/>
  <c r="W13" i="44"/>
  <c r="L459" i="43" l="1"/>
  <c r="L460" i="43"/>
  <c r="L457" i="43" l="1"/>
  <c r="L462" i="43"/>
  <c r="L461" i="43"/>
  <c r="L455" i="43"/>
  <c r="L458" i="43"/>
  <c r="L456" i="43"/>
  <c r="L609" i="43" l="1"/>
  <c r="L607" i="43"/>
  <c r="L170" i="44" l="1"/>
  <c r="R14" i="44" l="1"/>
  <c r="R15" i="44"/>
  <c r="R16" i="44"/>
  <c r="R17" i="44"/>
  <c r="R19" i="44"/>
  <c r="R20" i="44"/>
  <c r="R21" i="44"/>
  <c r="R22" i="44"/>
  <c r="R23" i="44"/>
  <c r="R24" i="44"/>
  <c r="R25" i="44"/>
  <c r="R26" i="44"/>
  <c r="R28" i="44"/>
  <c r="R29" i="44"/>
  <c r="R30" i="44"/>
  <c r="R31" i="44"/>
  <c r="R32" i="44"/>
  <c r="R33" i="44"/>
  <c r="R35" i="44"/>
  <c r="R36" i="44"/>
  <c r="R37" i="44"/>
  <c r="R38" i="44"/>
  <c r="R39" i="44"/>
  <c r="R40" i="44"/>
  <c r="R42" i="44"/>
  <c r="R43" i="44"/>
  <c r="R44" i="44"/>
  <c r="R45" i="44"/>
  <c r="R46" i="44"/>
  <c r="R47" i="44"/>
  <c r="R49" i="44"/>
  <c r="R50" i="44"/>
  <c r="R51" i="44"/>
  <c r="R52" i="44"/>
  <c r="R53" i="44"/>
  <c r="R54" i="44"/>
  <c r="R56" i="44"/>
  <c r="R57" i="44"/>
  <c r="R58" i="44"/>
  <c r="R59" i="44"/>
  <c r="R60" i="44"/>
  <c r="R61" i="44"/>
  <c r="R63" i="44"/>
  <c r="R64" i="44"/>
  <c r="R65" i="44"/>
  <c r="R66" i="44"/>
  <c r="R67" i="44"/>
  <c r="R68" i="44"/>
  <c r="R70" i="44"/>
  <c r="R71" i="44"/>
  <c r="R72" i="44"/>
  <c r="R73" i="44"/>
  <c r="R74" i="44"/>
  <c r="R75" i="44"/>
  <c r="R77" i="44"/>
  <c r="R78" i="44"/>
  <c r="R79" i="44"/>
  <c r="R80" i="44"/>
  <c r="R81" i="44"/>
  <c r="R82" i="44"/>
  <c r="R84" i="44"/>
  <c r="R85" i="44"/>
  <c r="R86" i="44"/>
  <c r="R87" i="44"/>
  <c r="R88" i="44"/>
  <c r="R89" i="44"/>
  <c r="R91" i="44"/>
  <c r="R92" i="44"/>
  <c r="R93" i="44"/>
  <c r="R95" i="44"/>
  <c r="R96" i="44"/>
  <c r="R97" i="44"/>
  <c r="R98" i="44"/>
  <c r="R99" i="44"/>
  <c r="R101" i="44"/>
  <c r="R102" i="44"/>
  <c r="R103" i="44"/>
  <c r="R105" i="44"/>
  <c r="R106" i="44" s="1"/>
  <c r="R107" i="44"/>
  <c r="R108" i="44"/>
  <c r="R109" i="44"/>
  <c r="R110" i="44"/>
  <c r="R111" i="44"/>
  <c r="R113" i="44"/>
  <c r="R114" i="44" s="1"/>
  <c r="R115" i="44"/>
  <c r="R116" i="44"/>
  <c r="R117" i="44"/>
  <c r="R118" i="44"/>
  <c r="R119" i="44"/>
  <c r="R120" i="44"/>
  <c r="R121" i="44"/>
  <c r="R122" i="44"/>
  <c r="R124" i="44"/>
  <c r="R125" i="44"/>
  <c r="R126" i="44"/>
  <c r="R127" i="44"/>
  <c r="R128" i="44"/>
  <c r="R12" i="44"/>
  <c r="R13" i="44" s="1"/>
  <c r="R104" i="44" l="1"/>
  <c r="R94" i="44"/>
  <c r="R100" i="44"/>
  <c r="R129" i="44"/>
  <c r="R123" i="44"/>
  <c r="R90" i="44"/>
  <c r="R76" i="44"/>
  <c r="R62" i="44"/>
  <c r="R48" i="44"/>
  <c r="R34" i="44"/>
  <c r="R27" i="44"/>
  <c r="R18" i="44"/>
  <c r="R112" i="44"/>
  <c r="R83" i="44"/>
  <c r="R69" i="44"/>
  <c r="R55" i="44"/>
  <c r="R41" i="44"/>
  <c r="R609" i="43" l="1"/>
  <c r="AI455" i="43"/>
  <c r="AI456" i="43"/>
  <c r="AI457" i="43"/>
  <c r="AI458" i="43"/>
  <c r="AI459" i="43"/>
  <c r="AI460" i="43"/>
  <c r="AI461" i="43"/>
  <c r="AI462" i="43"/>
  <c r="AI463" i="43"/>
  <c r="AI464" i="43"/>
  <c r="AL14" i="43"/>
  <c r="AL15" i="43"/>
  <c r="AL16" i="43"/>
  <c r="AL18" i="43"/>
  <c r="AL19" i="43"/>
  <c r="AL20" i="43"/>
  <c r="AL22" i="43"/>
  <c r="AL23" i="43"/>
  <c r="AL24" i="43"/>
  <c r="AL25" i="43"/>
  <c r="AL27" i="43"/>
  <c r="AL28" i="43"/>
  <c r="AL30" i="43"/>
  <c r="AL31" i="43"/>
  <c r="AL32" i="43"/>
  <c r="AL34" i="43"/>
  <c r="AL35" i="43"/>
  <c r="AL37" i="43"/>
  <c r="AL38" i="43"/>
  <c r="AL40" i="43"/>
  <c r="AL41" i="43"/>
  <c r="AL42" i="43"/>
  <c r="AL44" i="43"/>
  <c r="AL45" i="43"/>
  <c r="AL47" i="43"/>
  <c r="AL48" i="43"/>
  <c r="AL50" i="43"/>
  <c r="AL51" i="43"/>
  <c r="AL53" i="43"/>
  <c r="AL54" i="43"/>
  <c r="AL55" i="43"/>
  <c r="AL57" i="43"/>
  <c r="AL58" i="43"/>
  <c r="AL59" i="43"/>
  <c r="AL61" i="43"/>
  <c r="AL62" i="43"/>
  <c r="AL63" i="43"/>
  <c r="AL65" i="43"/>
  <c r="AL66" i="43"/>
  <c r="AL68" i="43"/>
  <c r="AL69" i="43"/>
  <c r="AL70" i="43"/>
  <c r="AL71" i="43"/>
  <c r="AL73" i="43"/>
  <c r="AL74" i="43"/>
  <c r="AL75" i="43"/>
  <c r="AL77" i="43"/>
  <c r="AL78" i="43"/>
  <c r="AL80" i="43"/>
  <c r="AL81" i="43"/>
  <c r="AL83" i="43"/>
  <c r="AL84" i="43"/>
  <c r="AL85" i="43"/>
  <c r="AL87" i="43"/>
  <c r="AL88" i="43"/>
  <c r="AL90" i="43"/>
  <c r="AL91" i="43"/>
  <c r="AL92" i="43"/>
  <c r="AL94" i="43"/>
  <c r="AL95" i="43"/>
  <c r="AL96" i="43"/>
  <c r="AL98" i="43"/>
  <c r="AL99" i="43"/>
  <c r="AL101" i="43"/>
  <c r="AL102" i="43"/>
  <c r="AL103" i="43"/>
  <c r="AL105" i="43"/>
  <c r="AL106" i="43"/>
  <c r="AL107" i="43"/>
  <c r="AL109" i="43"/>
  <c r="AL110" i="43"/>
  <c r="AL112" i="43"/>
  <c r="AL113" i="43"/>
  <c r="AL115" i="43"/>
  <c r="AL116" i="43"/>
  <c r="AL117" i="43"/>
  <c r="AL119" i="43"/>
  <c r="AL120" i="43"/>
  <c r="AL121" i="43"/>
  <c r="AL122" i="43"/>
  <c r="AL123" i="43"/>
  <c r="AL124" i="43"/>
  <c r="AL126" i="43"/>
  <c r="AL127" i="43"/>
  <c r="AL128" i="43"/>
  <c r="AL129" i="43"/>
  <c r="AL130" i="43"/>
  <c r="AL131" i="43"/>
  <c r="AL133" i="43"/>
  <c r="AL134" i="43"/>
  <c r="AL135" i="43"/>
  <c r="AL136" i="43"/>
  <c r="AL137" i="43"/>
  <c r="AL139" i="43"/>
  <c r="AL140" i="43"/>
  <c r="AL141" i="43"/>
  <c r="AL142" i="43"/>
  <c r="AL143" i="43"/>
  <c r="AL145" i="43"/>
  <c r="AL146" i="43"/>
  <c r="AL147" i="43"/>
  <c r="AL148" i="43"/>
  <c r="AL149" i="43"/>
  <c r="AL151" i="43"/>
  <c r="AL152" i="43"/>
  <c r="AL153" i="43"/>
  <c r="AL154" i="43"/>
  <c r="AL156" i="43"/>
  <c r="AL157" i="43"/>
  <c r="AL159" i="43"/>
  <c r="AL160" i="43"/>
  <c r="AL162" i="43"/>
  <c r="AL163" i="43"/>
  <c r="AL164" i="43"/>
  <c r="AL165" i="43"/>
  <c r="AL166" i="43"/>
  <c r="AL168" i="43"/>
  <c r="AL169" i="43"/>
  <c r="AL170" i="43"/>
  <c r="AL171" i="43"/>
  <c r="AL172" i="43"/>
  <c r="AL174" i="43"/>
  <c r="AL175" i="43"/>
  <c r="AL176" i="43"/>
  <c r="AL177" i="43"/>
  <c r="AL178" i="43"/>
  <c r="AL179" i="43"/>
  <c r="AL181" i="43"/>
  <c r="AL182" i="43"/>
  <c r="AL183" i="43"/>
  <c r="AL184" i="43"/>
  <c r="AL185" i="43"/>
  <c r="AL186" i="43"/>
  <c r="AL188" i="43"/>
  <c r="AL189" i="43"/>
  <c r="AL190" i="43"/>
  <c r="AL191" i="43"/>
  <c r="AL192" i="43"/>
  <c r="AL194" i="43"/>
  <c r="AL195" i="43"/>
  <c r="AL196" i="43"/>
  <c r="AL197" i="43"/>
  <c r="AL198" i="43"/>
  <c r="AL200" i="43"/>
  <c r="AL201" i="43"/>
  <c r="AL202" i="43"/>
  <c r="AL203" i="43"/>
  <c r="AL204" i="43"/>
  <c r="AL205" i="43"/>
  <c r="AL207" i="43"/>
  <c r="AL208" i="43"/>
  <c r="AL209" i="43"/>
  <c r="AL210" i="43"/>
  <c r="AL211" i="43"/>
  <c r="AL213" i="43"/>
  <c r="AL214" i="43"/>
  <c r="AL215" i="43"/>
  <c r="AL216" i="43"/>
  <c r="AL217" i="43"/>
  <c r="AL219" i="43"/>
  <c r="AL220" i="43"/>
  <c r="AL221" i="43"/>
  <c r="AL222" i="43"/>
  <c r="AL223" i="43"/>
  <c r="AL225" i="43"/>
  <c r="AL226" i="43"/>
  <c r="AL227" i="43"/>
  <c r="AL228" i="43"/>
  <c r="AL229" i="43"/>
  <c r="AL231" i="43"/>
  <c r="AL232" i="43"/>
  <c r="AL233" i="43"/>
  <c r="AL234" i="43"/>
  <c r="AL235" i="43"/>
  <c r="AL237" i="43"/>
  <c r="AL238" i="43"/>
  <c r="AL239" i="43"/>
  <c r="AL240" i="43"/>
  <c r="AL241" i="43"/>
  <c r="AL243" i="43"/>
  <c r="AL244" i="43"/>
  <c r="AL245" i="43"/>
  <c r="AL246" i="43"/>
  <c r="AL247" i="43"/>
  <c r="AL248" i="43"/>
  <c r="AL250" i="43"/>
  <c r="AL251" i="43" s="1"/>
  <c r="AL252" i="43"/>
  <c r="AL253" i="43"/>
  <c r="AL254" i="43"/>
  <c r="AL256" i="43"/>
  <c r="AL257" i="43"/>
  <c r="AL258" i="43"/>
  <c r="AL260" i="43"/>
  <c r="AL261" i="43"/>
  <c r="AL262" i="43"/>
  <c r="AL263" i="43"/>
  <c r="AL264" i="43"/>
  <c r="AL266" i="43"/>
  <c r="AL267" i="43"/>
  <c r="AL268" i="43"/>
  <c r="AL270" i="43"/>
  <c r="AL271" i="43"/>
  <c r="AL272" i="43"/>
  <c r="AL273" i="43"/>
  <c r="AL274" i="43"/>
  <c r="AL275" i="43"/>
  <c r="AL277" i="43"/>
  <c r="AL278" i="43"/>
  <c r="AL279" i="43"/>
  <c r="AL280" i="43"/>
  <c r="AL282" i="43"/>
  <c r="AL283" i="43"/>
  <c r="AL284" i="43"/>
  <c r="AL285" i="43"/>
  <c r="AL286" i="43"/>
  <c r="AL287" i="43"/>
  <c r="AL288" i="43"/>
  <c r="AL290" i="43"/>
  <c r="AL291" i="43" s="1"/>
  <c r="AL292" i="43"/>
  <c r="AL293" i="43"/>
  <c r="AL294" i="43"/>
  <c r="AL295" i="43"/>
  <c r="AL296" i="43"/>
  <c r="AL297" i="43"/>
  <c r="AL299" i="43"/>
  <c r="AL300" i="43"/>
  <c r="AL301" i="43"/>
  <c r="AL302" i="43"/>
  <c r="AL303" i="43"/>
  <c r="AL304" i="43"/>
  <c r="AL306" i="43"/>
  <c r="AL307" i="43"/>
  <c r="AL308" i="43"/>
  <c r="AL310" i="43"/>
  <c r="AL311" i="43"/>
  <c r="AL312" i="43"/>
  <c r="AL313" i="43"/>
  <c r="AL314" i="43"/>
  <c r="AL316" i="43"/>
  <c r="AL317" i="43" s="1"/>
  <c r="AL318" i="43"/>
  <c r="AL319" i="43"/>
  <c r="AL321" i="43"/>
  <c r="AL322" i="43"/>
  <c r="AL323" i="43"/>
  <c r="AL325" i="43"/>
  <c r="AL326" i="43"/>
  <c r="AL328" i="43"/>
  <c r="AL329" i="43"/>
  <c r="AL330" i="43"/>
  <c r="AL331" i="43"/>
  <c r="AL332" i="43"/>
  <c r="AL333" i="43"/>
  <c r="AL334" i="43"/>
  <c r="AL336" i="43"/>
  <c r="AL337" i="43"/>
  <c r="AL338" i="43"/>
  <c r="AL339" i="43"/>
  <c r="AL340" i="43"/>
  <c r="AL342" i="43"/>
  <c r="AL343" i="43"/>
  <c r="AL344" i="43"/>
  <c r="AL345" i="43"/>
  <c r="AL346" i="43"/>
  <c r="AL347" i="43"/>
  <c r="AL349" i="43"/>
  <c r="AL350" i="43"/>
  <c r="AL351" i="43"/>
  <c r="AL352" i="43"/>
  <c r="AL354" i="43"/>
  <c r="AL355" i="43"/>
  <c r="AL356" i="43"/>
  <c r="AL357" i="43"/>
  <c r="AL358" i="43"/>
  <c r="AL359" i="43"/>
  <c r="AL361" i="43"/>
  <c r="AL362" i="43"/>
  <c r="AL363" i="43"/>
  <c r="AL365" i="43"/>
  <c r="AL366" i="43" s="1"/>
  <c r="AL367" i="43"/>
  <c r="AL368" i="43"/>
  <c r="AL369" i="43"/>
  <c r="AL370" i="43"/>
  <c r="AL371" i="43"/>
  <c r="AL372" i="43"/>
  <c r="AL374" i="43"/>
  <c r="AL375" i="43"/>
  <c r="AL376" i="43"/>
  <c r="AL377" i="43"/>
  <c r="AL378" i="43"/>
  <c r="AL380" i="43"/>
  <c r="AL381" i="43"/>
  <c r="AL382" i="43"/>
  <c r="AL384" i="43"/>
  <c r="AL385" i="43"/>
  <c r="AL386" i="43"/>
  <c r="AL387" i="43"/>
  <c r="AL388" i="43"/>
  <c r="AL389" i="43"/>
  <c r="AL391" i="43"/>
  <c r="AL392" i="43"/>
  <c r="AL393" i="43"/>
  <c r="AL394" i="43"/>
  <c r="AL395" i="43"/>
  <c r="AL396" i="43"/>
  <c r="AL398" i="43"/>
  <c r="AL399" i="43"/>
  <c r="AL401" i="43"/>
  <c r="AL402" i="43"/>
  <c r="AL403" i="43"/>
  <c r="AL404" i="43"/>
  <c r="AL405" i="43"/>
  <c r="AL407" i="43"/>
  <c r="AL408" i="43"/>
  <c r="AL409" i="43"/>
  <c r="AL410" i="43"/>
  <c r="AL411" i="43"/>
  <c r="AL412" i="43"/>
  <c r="AL414" i="43"/>
  <c r="AL415" i="43"/>
  <c r="AL416" i="43"/>
  <c r="AL417" i="43"/>
  <c r="AL418" i="43"/>
  <c r="AL419" i="43"/>
  <c r="AL421" i="43"/>
  <c r="AL422" i="43"/>
  <c r="AL423" i="43"/>
  <c r="AL424" i="43"/>
  <c r="AL425" i="43"/>
  <c r="AL426" i="43"/>
  <c r="AL428" i="43"/>
  <c r="AL429" i="43"/>
  <c r="AL430" i="43"/>
  <c r="AL431" i="43"/>
  <c r="AL432" i="43"/>
  <c r="AL433" i="43"/>
  <c r="AL435" i="43"/>
  <c r="AL436" i="43"/>
  <c r="AL437" i="43"/>
  <c r="AL438" i="43"/>
  <c r="AL439" i="43"/>
  <c r="AL440" i="43"/>
  <c r="AL442" i="43"/>
  <c r="AL443" i="43"/>
  <c r="AL444" i="43"/>
  <c r="AL445" i="43"/>
  <c r="AL446" i="43"/>
  <c r="AL448" i="43"/>
  <c r="AL449" i="43"/>
  <c r="AL12" i="43"/>
  <c r="AL13" i="43" s="1"/>
  <c r="S450" i="43"/>
  <c r="S447" i="43"/>
  <c r="S441" i="43"/>
  <c r="S434" i="43"/>
  <c r="S427" i="43"/>
  <c r="S420" i="43"/>
  <c r="S413" i="43"/>
  <c r="S406" i="43"/>
  <c r="S400" i="43"/>
  <c r="S397" i="43"/>
  <c r="S390" i="43"/>
  <c r="S383" i="43"/>
  <c r="S379" i="43"/>
  <c r="S373" i="43"/>
  <c r="S366" i="43"/>
  <c r="S364" i="43"/>
  <c r="S360" i="43"/>
  <c r="S353" i="43"/>
  <c r="S348" i="43"/>
  <c r="S341" i="43"/>
  <c r="S335" i="43"/>
  <c r="S327" i="43"/>
  <c r="S324" i="43"/>
  <c r="S320" i="43"/>
  <c r="S317" i="43"/>
  <c r="S315" i="43"/>
  <c r="S309" i="43"/>
  <c r="S305" i="43"/>
  <c r="S298" i="43"/>
  <c r="S291" i="43"/>
  <c r="S289" i="43"/>
  <c r="S281" i="43"/>
  <c r="S276" i="43"/>
  <c r="S269" i="43"/>
  <c r="S265" i="43"/>
  <c r="S259" i="43"/>
  <c r="S255" i="43"/>
  <c r="S251" i="43"/>
  <c r="S249" i="43"/>
  <c r="S242" i="43"/>
  <c r="S236" i="43"/>
  <c r="S230" i="43"/>
  <c r="S224" i="43"/>
  <c r="S218" i="43"/>
  <c r="S212" i="43"/>
  <c r="S206" i="43"/>
  <c r="S199" i="43"/>
  <c r="S193" i="43"/>
  <c r="S187" i="43"/>
  <c r="S180" i="43"/>
  <c r="S173" i="43"/>
  <c r="S167" i="43"/>
  <c r="S161" i="43"/>
  <c r="S155" i="43"/>
  <c r="S150" i="43"/>
  <c r="S144" i="43"/>
  <c r="S138" i="43"/>
  <c r="S132" i="43"/>
  <c r="S125" i="43"/>
  <c r="S118" i="43"/>
  <c r="S114" i="43"/>
  <c r="S111" i="43"/>
  <c r="S108" i="43"/>
  <c r="S104" i="43"/>
  <c r="S100" i="43"/>
  <c r="S97" i="43"/>
  <c r="S93" i="43"/>
  <c r="S89" i="43"/>
  <c r="S86" i="43"/>
  <c r="S82" i="43"/>
  <c r="S79" i="43"/>
  <c r="S76" i="43"/>
  <c r="S72" i="43"/>
  <c r="S67" i="43"/>
  <c r="S64" i="43"/>
  <c r="S60" i="43"/>
  <c r="S56" i="43"/>
  <c r="S52" i="43"/>
  <c r="S49" i="43"/>
  <c r="S46" i="43"/>
  <c r="S43" i="43"/>
  <c r="S39" i="43"/>
  <c r="S36" i="43"/>
  <c r="S33" i="43"/>
  <c r="S29" i="43"/>
  <c r="S26" i="43"/>
  <c r="S21" i="43"/>
  <c r="S17" i="43"/>
  <c r="S13" i="43"/>
  <c r="S459" i="43"/>
  <c r="S460" i="43"/>
  <c r="AI450" i="43"/>
  <c r="AI447" i="43"/>
  <c r="AI441" i="43"/>
  <c r="AI434" i="43"/>
  <c r="AI427" i="43"/>
  <c r="AI420" i="43"/>
  <c r="AI413" i="43"/>
  <c r="AI406" i="43"/>
  <c r="AI400" i="43"/>
  <c r="AI397" i="43"/>
  <c r="AI390" i="43"/>
  <c r="AI383" i="43"/>
  <c r="AI379" i="43"/>
  <c r="AI373" i="43"/>
  <c r="AI366" i="43"/>
  <c r="AI364" i="43"/>
  <c r="AI360" i="43"/>
  <c r="AI353" i="43"/>
  <c r="AI348" i="43"/>
  <c r="AI341" i="43"/>
  <c r="AI335" i="43"/>
  <c r="AI327" i="43"/>
  <c r="AI324" i="43"/>
  <c r="AI320" i="43"/>
  <c r="AI317" i="43"/>
  <c r="AI315" i="43"/>
  <c r="AI309" i="43"/>
  <c r="AI305" i="43"/>
  <c r="AI298" i="43"/>
  <c r="AI291" i="43"/>
  <c r="AI289" i="43"/>
  <c r="AI281" i="43"/>
  <c r="AI276" i="43"/>
  <c r="AI269" i="43"/>
  <c r="AI265" i="43"/>
  <c r="AI259" i="43"/>
  <c r="AI255" i="43"/>
  <c r="AI251" i="43"/>
  <c r="AI249" i="43"/>
  <c r="AI242" i="43"/>
  <c r="AI236" i="43"/>
  <c r="AI230" i="43"/>
  <c r="AI224" i="43"/>
  <c r="AI218" i="43"/>
  <c r="AI212" i="43"/>
  <c r="AI206" i="43"/>
  <c r="AI199" i="43"/>
  <c r="AI193" i="43"/>
  <c r="AI187" i="43"/>
  <c r="AI180" i="43"/>
  <c r="AI173" i="43"/>
  <c r="AI167" i="43"/>
  <c r="AI161" i="43"/>
  <c r="AI155" i="43"/>
  <c r="AI150" i="43"/>
  <c r="AI144" i="43"/>
  <c r="AI138" i="43"/>
  <c r="AI132" i="43"/>
  <c r="AI125" i="43"/>
  <c r="AI118" i="43"/>
  <c r="AI114" i="43"/>
  <c r="AI111" i="43"/>
  <c r="AI108" i="43"/>
  <c r="AI104" i="43"/>
  <c r="AI100" i="43"/>
  <c r="AI97" i="43"/>
  <c r="AI93" i="43"/>
  <c r="AI89" i="43"/>
  <c r="AI86" i="43"/>
  <c r="AI82" i="43"/>
  <c r="AI79" i="43"/>
  <c r="AI76" i="43"/>
  <c r="AI72" i="43"/>
  <c r="AI67" i="43"/>
  <c r="AI64" i="43"/>
  <c r="AI60" i="43"/>
  <c r="AI56" i="43"/>
  <c r="AI52" i="43"/>
  <c r="AI49" i="43"/>
  <c r="AI46" i="43"/>
  <c r="AI43" i="43"/>
  <c r="AI39" i="43"/>
  <c r="AI36" i="43"/>
  <c r="AI33" i="43"/>
  <c r="AI29" i="43"/>
  <c r="AI26" i="43"/>
  <c r="AI21" i="43"/>
  <c r="AI17" i="43"/>
  <c r="AI13" i="43"/>
  <c r="S609" i="43" l="1"/>
  <c r="AI609" i="43"/>
  <c r="AL400" i="43"/>
  <c r="AL327" i="43"/>
  <c r="AL82" i="43"/>
  <c r="AL320" i="43"/>
  <c r="AL249" i="43"/>
  <c r="AL187" i="43"/>
  <c r="AL161" i="43"/>
  <c r="AL155" i="43"/>
  <c r="AL114" i="43"/>
  <c r="AL104" i="43"/>
  <c r="AL93" i="43"/>
  <c r="AL76" i="43"/>
  <c r="AL72" i="43"/>
  <c r="AL60" i="43"/>
  <c r="AL43" i="43"/>
  <c r="AL36" i="43"/>
  <c r="AL21" i="43"/>
  <c r="AL89" i="43"/>
  <c r="AL33" i="43"/>
  <c r="AL17" i="43"/>
  <c r="AL206" i="43"/>
  <c r="AL441" i="43"/>
  <c r="AL427" i="43"/>
  <c r="AL224" i="43"/>
  <c r="AL450" i="43"/>
  <c r="AL434" i="43"/>
  <c r="AL406" i="43"/>
  <c r="AL397" i="43"/>
  <c r="AL383" i="43"/>
  <c r="AL373" i="43"/>
  <c r="AL364" i="43"/>
  <c r="AL348" i="43"/>
  <c r="AL341" i="43"/>
  <c r="AL335" i="43"/>
  <c r="AL309" i="43"/>
  <c r="AL305" i="43"/>
  <c r="AL298" i="43"/>
  <c r="AL289" i="43"/>
  <c r="AL281" i="43"/>
  <c r="AL259" i="43"/>
  <c r="AL255" i="43"/>
  <c r="AL242" i="43"/>
  <c r="AL218" i="43"/>
  <c r="AL199" i="43"/>
  <c r="AL193" i="43"/>
  <c r="AL167" i="43"/>
  <c r="AL150" i="43"/>
  <c r="AL144" i="43"/>
  <c r="AL132" i="43"/>
  <c r="AL118" i="43"/>
  <c r="AL108" i="43"/>
  <c r="AL97" i="43"/>
  <c r="AL86" i="43"/>
  <c r="AL79" i="43"/>
  <c r="AL64" i="43"/>
  <c r="AL52" i="43"/>
  <c r="AL46" i="43"/>
  <c r="AL29" i="43"/>
  <c r="AL26" i="43"/>
  <c r="AI454" i="43"/>
  <c r="AL413" i="43"/>
  <c r="AL447" i="43"/>
  <c r="AL420" i="43"/>
  <c r="AL324" i="43"/>
  <c r="AL315" i="43"/>
  <c r="AL269" i="43"/>
  <c r="AL236" i="43"/>
  <c r="AL212" i="43"/>
  <c r="AL180" i="43"/>
  <c r="AL111" i="43"/>
  <c r="AL100" i="43"/>
  <c r="AL67" i="43"/>
  <c r="AL39" i="43"/>
  <c r="AL390" i="43"/>
  <c r="AL379" i="43"/>
  <c r="AL360" i="43"/>
  <c r="AL353" i="43"/>
  <c r="AL276" i="43"/>
  <c r="AL265" i="43"/>
  <c r="AL230" i="43"/>
  <c r="AL173" i="43"/>
  <c r="AL138" i="43"/>
  <c r="AL125" i="43"/>
  <c r="AL56" i="43"/>
  <c r="AL49" i="43"/>
  <c r="S451" i="43"/>
  <c r="L13" i="45" s="1"/>
  <c r="S458" i="43"/>
  <c r="S461" i="43"/>
  <c r="S462" i="43"/>
  <c r="S455" i="43"/>
  <c r="AI451" i="43"/>
  <c r="AB13" i="45" s="1"/>
  <c r="S456" i="43"/>
  <c r="S457" i="43"/>
  <c r="S463" i="43"/>
  <c r="S464" i="43"/>
  <c r="AL609" i="43" l="1"/>
  <c r="S454" i="43"/>
  <c r="P607" i="43" l="1"/>
  <c r="P609" i="43"/>
  <c r="L451" i="43" l="1"/>
  <c r="E13" i="45" s="1"/>
  <c r="P451" i="43"/>
  <c r="I13" i="45" s="1"/>
  <c r="J451" i="43"/>
  <c r="C13" i="45" s="1"/>
  <c r="Q451" i="43"/>
  <c r="J13" i="45" s="1"/>
  <c r="N451" i="43"/>
  <c r="G13" i="45" s="1"/>
  <c r="O609" i="43" l="1"/>
  <c r="M609" i="43"/>
  <c r="O607" i="43"/>
  <c r="M607" i="43"/>
  <c r="O451" i="43"/>
  <c r="H13" i="45" s="1"/>
  <c r="M451" i="43"/>
  <c r="F13" i="45" s="1"/>
  <c r="I451" i="43" l="1"/>
  <c r="B13" i="45" s="1"/>
  <c r="AM99" i="44" l="1"/>
  <c r="AW99" i="44" s="1"/>
  <c r="AL99" i="44"/>
  <c r="AV99" i="44" s="1"/>
  <c r="AE99" i="44"/>
  <c r="AT99" i="44" s="1"/>
  <c r="Y99" i="44"/>
  <c r="AQ99" i="44" s="1"/>
  <c r="V99" i="44"/>
  <c r="AA99" i="44" s="1"/>
  <c r="S100" i="44"/>
  <c r="T100" i="44"/>
  <c r="U100" i="44"/>
  <c r="X100" i="44"/>
  <c r="AC100" i="44"/>
  <c r="AD100" i="44"/>
  <c r="AI100" i="44"/>
  <c r="AJ100" i="44"/>
  <c r="AK100" i="44"/>
  <c r="AP99" i="44" l="1"/>
  <c r="AR99" i="44"/>
  <c r="Z99" i="44"/>
  <c r="AB99" i="44"/>
  <c r="AN99" i="44"/>
  <c r="AU99" i="44" s="1"/>
  <c r="AF99" i="44" l="1"/>
  <c r="AS99" i="44"/>
  <c r="AO99" i="44" l="1"/>
  <c r="P170" i="44"/>
  <c r="N130" i="44" l="1"/>
  <c r="G14" i="45" s="1"/>
  <c r="G23" i="45" s="1"/>
  <c r="J130" i="44"/>
  <c r="C14" i="45" s="1"/>
  <c r="C23" i="45" s="1"/>
  <c r="P130" i="44"/>
  <c r="I14" i="45" s="1"/>
  <c r="I23" i="45" s="1"/>
  <c r="Q130" i="44"/>
  <c r="J14" i="45" s="1"/>
  <c r="J23" i="45" s="1"/>
  <c r="H24" i="45" l="1"/>
  <c r="M170" i="44"/>
  <c r="O170" i="44"/>
  <c r="O130" i="44"/>
  <c r="H14" i="45" s="1"/>
  <c r="H23" i="45" s="1"/>
  <c r="L130" i="44"/>
  <c r="E14" i="45" s="1"/>
  <c r="E23" i="45" s="1"/>
  <c r="M130" i="44"/>
  <c r="F14" i="45" s="1"/>
  <c r="F23" i="45" s="1"/>
  <c r="B24" i="45" l="1"/>
  <c r="I130" i="44"/>
  <c r="B14" i="45" s="1"/>
  <c r="B23" i="45" s="1"/>
  <c r="AW138" i="44" l="1"/>
  <c r="AW139" i="44"/>
  <c r="AK129" i="44"/>
  <c r="AJ129" i="44"/>
  <c r="AI129" i="44"/>
  <c r="AD129" i="44"/>
  <c r="AC129" i="44"/>
  <c r="X129" i="44"/>
  <c r="U129" i="44"/>
  <c r="T129" i="44"/>
  <c r="S129" i="44"/>
  <c r="AK123" i="44"/>
  <c r="AJ123" i="44"/>
  <c r="AI123" i="44"/>
  <c r="AD123" i="44"/>
  <c r="AC123" i="44"/>
  <c r="X123" i="44"/>
  <c r="U123" i="44"/>
  <c r="T123" i="44"/>
  <c r="S123" i="44"/>
  <c r="AK114" i="44"/>
  <c r="AJ114" i="44"/>
  <c r="AI114" i="44"/>
  <c r="AD114" i="44"/>
  <c r="AC114" i="44"/>
  <c r="X114" i="44"/>
  <c r="U114" i="44"/>
  <c r="T114" i="44"/>
  <c r="S114" i="44"/>
  <c r="AK112" i="44"/>
  <c r="AJ112" i="44"/>
  <c r="AI112" i="44"/>
  <c r="AD112" i="44"/>
  <c r="AC112" i="44"/>
  <c r="X112" i="44"/>
  <c r="U112" i="44"/>
  <c r="T112" i="44"/>
  <c r="S112" i="44"/>
  <c r="AK106" i="44"/>
  <c r="AJ106" i="44"/>
  <c r="AI106" i="44"/>
  <c r="AD106" i="44"/>
  <c r="AC106" i="44"/>
  <c r="X106" i="44"/>
  <c r="U106" i="44"/>
  <c r="T106" i="44"/>
  <c r="S106" i="44"/>
  <c r="AK104" i="44"/>
  <c r="AJ104" i="44"/>
  <c r="AI104" i="44"/>
  <c r="AD104" i="44"/>
  <c r="AC104" i="44"/>
  <c r="X104" i="44"/>
  <c r="U104" i="44"/>
  <c r="T104" i="44"/>
  <c r="S104" i="44"/>
  <c r="AK94" i="44"/>
  <c r="AJ94" i="44"/>
  <c r="AI94" i="44"/>
  <c r="AD94" i="44"/>
  <c r="AC94" i="44"/>
  <c r="X94" i="44"/>
  <c r="U94" i="44"/>
  <c r="T94" i="44"/>
  <c r="S94" i="44"/>
  <c r="AK90" i="44"/>
  <c r="AJ90" i="44"/>
  <c r="AI90" i="44"/>
  <c r="AD90" i="44"/>
  <c r="AC90" i="44"/>
  <c r="X90" i="44"/>
  <c r="U90" i="44"/>
  <c r="T90" i="44"/>
  <c r="S90" i="44"/>
  <c r="AK83" i="44"/>
  <c r="AJ83" i="44"/>
  <c r="AI83" i="44"/>
  <c r="AD83" i="44"/>
  <c r="AC83" i="44"/>
  <c r="X83" i="44"/>
  <c r="U83" i="44"/>
  <c r="T83" i="44"/>
  <c r="S83" i="44"/>
  <c r="AK76" i="44"/>
  <c r="AJ76" i="44"/>
  <c r="AI76" i="44"/>
  <c r="AD76" i="44"/>
  <c r="AC76" i="44"/>
  <c r="X76" i="44"/>
  <c r="U76" i="44"/>
  <c r="T76" i="44"/>
  <c r="S76" i="44"/>
  <c r="AK69" i="44"/>
  <c r="AJ69" i="44"/>
  <c r="AI69" i="44"/>
  <c r="AD69" i="44"/>
  <c r="AC69" i="44"/>
  <c r="X69" i="44"/>
  <c r="U69" i="44"/>
  <c r="T69" i="44"/>
  <c r="S69" i="44"/>
  <c r="AK62" i="44"/>
  <c r="AJ62" i="44"/>
  <c r="AI62" i="44"/>
  <c r="AD62" i="44"/>
  <c r="AC62" i="44"/>
  <c r="X62" i="44"/>
  <c r="U62" i="44"/>
  <c r="T62" i="44"/>
  <c r="S62" i="44"/>
  <c r="AK55" i="44"/>
  <c r="AJ55" i="44"/>
  <c r="AI55" i="44"/>
  <c r="AD55" i="44"/>
  <c r="AC55" i="44"/>
  <c r="X55" i="44"/>
  <c r="U55" i="44"/>
  <c r="T55" i="44"/>
  <c r="S55" i="44"/>
  <c r="AK48" i="44"/>
  <c r="AJ48" i="44"/>
  <c r="AI48" i="44"/>
  <c r="AD48" i="44"/>
  <c r="AC48" i="44"/>
  <c r="X48" i="44"/>
  <c r="U48" i="44"/>
  <c r="T48" i="44"/>
  <c r="S48" i="44"/>
  <c r="AK41" i="44"/>
  <c r="AJ41" i="44"/>
  <c r="AI41" i="44"/>
  <c r="AD41" i="44"/>
  <c r="AC41" i="44"/>
  <c r="X41" i="44"/>
  <c r="U41" i="44"/>
  <c r="T41" i="44"/>
  <c r="S41" i="44"/>
  <c r="AK34" i="44"/>
  <c r="AJ34" i="44"/>
  <c r="AI34" i="44"/>
  <c r="AD34" i="44"/>
  <c r="AC34" i="44"/>
  <c r="X34" i="44"/>
  <c r="U34" i="44"/>
  <c r="T34" i="44"/>
  <c r="S34" i="44"/>
  <c r="AK27" i="44"/>
  <c r="AJ27" i="44"/>
  <c r="AI27" i="44"/>
  <c r="AD27" i="44"/>
  <c r="AC27" i="44"/>
  <c r="X27" i="44"/>
  <c r="U27" i="44"/>
  <c r="T27" i="44"/>
  <c r="S27" i="44"/>
  <c r="AK18" i="44"/>
  <c r="AJ18" i="44"/>
  <c r="AI18" i="44"/>
  <c r="AD18" i="44"/>
  <c r="AC18" i="44"/>
  <c r="X18" i="44"/>
  <c r="U18" i="44"/>
  <c r="T18" i="44"/>
  <c r="S18" i="44"/>
  <c r="AK13" i="44"/>
  <c r="AJ13" i="44"/>
  <c r="AI13" i="44"/>
  <c r="AD13" i="44"/>
  <c r="AC13" i="44"/>
  <c r="X13" i="44"/>
  <c r="U13" i="44"/>
  <c r="T13" i="44"/>
  <c r="S13" i="44"/>
  <c r="AM128" i="44"/>
  <c r="AW128" i="44" s="1"/>
  <c r="AL128" i="44"/>
  <c r="AV128" i="44" s="1"/>
  <c r="AE128" i="44"/>
  <c r="AT128" i="44" s="1"/>
  <c r="Y128" i="44"/>
  <c r="AQ128" i="44" s="1"/>
  <c r="V128" i="44"/>
  <c r="AA128" i="44" s="1"/>
  <c r="AM127" i="44"/>
  <c r="AW127" i="44" s="1"/>
  <c r="AL127" i="44"/>
  <c r="AE127" i="44"/>
  <c r="AT127" i="44" s="1"/>
  <c r="Y127" i="44"/>
  <c r="AQ127" i="44" s="1"/>
  <c r="V127" i="44"/>
  <c r="AA127" i="44" s="1"/>
  <c r="AM126" i="44"/>
  <c r="AW126" i="44" s="1"/>
  <c r="AL126" i="44"/>
  <c r="AV126" i="44" s="1"/>
  <c r="AE126" i="44"/>
  <c r="AT126" i="44" s="1"/>
  <c r="Y126" i="44"/>
  <c r="AQ126" i="44" s="1"/>
  <c r="V126" i="44"/>
  <c r="AA126" i="44" s="1"/>
  <c r="AM125" i="44"/>
  <c r="AW125" i="44" s="1"/>
  <c r="AL125" i="44"/>
  <c r="AE125" i="44"/>
  <c r="AT125" i="44" s="1"/>
  <c r="Y125" i="44"/>
  <c r="AQ125" i="44" s="1"/>
  <c r="V125" i="44"/>
  <c r="AA125" i="44" s="1"/>
  <c r="AM124" i="44"/>
  <c r="AL124" i="44"/>
  <c r="AV124" i="44" s="1"/>
  <c r="AE124" i="44"/>
  <c r="Y124" i="44"/>
  <c r="AQ124" i="44" s="1"/>
  <c r="V124" i="44"/>
  <c r="AA124" i="44" s="1"/>
  <c r="AM122" i="44"/>
  <c r="AW122" i="44" s="1"/>
  <c r="AL122" i="44"/>
  <c r="AV122" i="44" s="1"/>
  <c r="AE122" i="44"/>
  <c r="AT122" i="44" s="1"/>
  <c r="Y122" i="44"/>
  <c r="AQ122" i="44" s="1"/>
  <c r="V122" i="44"/>
  <c r="AA122" i="44" s="1"/>
  <c r="AM121" i="44"/>
  <c r="AW121" i="44" s="1"/>
  <c r="AL121" i="44"/>
  <c r="AE121" i="44"/>
  <c r="AT121" i="44" s="1"/>
  <c r="Y121" i="44"/>
  <c r="AQ121" i="44" s="1"/>
  <c r="V121" i="44"/>
  <c r="AA121" i="44" s="1"/>
  <c r="AM120" i="44"/>
  <c r="AW120" i="44" s="1"/>
  <c r="AL120" i="44"/>
  <c r="AE120" i="44"/>
  <c r="AT120" i="44" s="1"/>
  <c r="Y120" i="44"/>
  <c r="AQ120" i="44" s="1"/>
  <c r="V120" i="44"/>
  <c r="AA120" i="44" s="1"/>
  <c r="AM119" i="44"/>
  <c r="AW119" i="44" s="1"/>
  <c r="AL119" i="44"/>
  <c r="AE119" i="44"/>
  <c r="AT119" i="44" s="1"/>
  <c r="Y119" i="44"/>
  <c r="AQ119" i="44" s="1"/>
  <c r="V119" i="44"/>
  <c r="AA119" i="44" s="1"/>
  <c r="AM118" i="44"/>
  <c r="AW118" i="44" s="1"/>
  <c r="AL118" i="44"/>
  <c r="AV118" i="44" s="1"/>
  <c r="AE118" i="44"/>
  <c r="AT118" i="44" s="1"/>
  <c r="Y118" i="44"/>
  <c r="AQ118" i="44" s="1"/>
  <c r="V118" i="44"/>
  <c r="AA118" i="44" s="1"/>
  <c r="AM117" i="44"/>
  <c r="AW117" i="44" s="1"/>
  <c r="AL117" i="44"/>
  <c r="AE117" i="44"/>
  <c r="AT117" i="44" s="1"/>
  <c r="Y117" i="44"/>
  <c r="AQ117" i="44" s="1"/>
  <c r="V117" i="44"/>
  <c r="AA117" i="44" s="1"/>
  <c r="AM116" i="44"/>
  <c r="AL116" i="44"/>
  <c r="AV116" i="44" s="1"/>
  <c r="AE116" i="44"/>
  <c r="AT116" i="44" s="1"/>
  <c r="Y116" i="44"/>
  <c r="AQ116" i="44" s="1"/>
  <c r="V116" i="44"/>
  <c r="AA116" i="44" s="1"/>
  <c r="AM115" i="44"/>
  <c r="AL115" i="44"/>
  <c r="AV115" i="44" s="1"/>
  <c r="AE115" i="44"/>
  <c r="Y115" i="44"/>
  <c r="AQ115" i="44" s="1"/>
  <c r="V115" i="44"/>
  <c r="AA115" i="44" s="1"/>
  <c r="AM113" i="44"/>
  <c r="AL113" i="44"/>
  <c r="AL114" i="44" s="1"/>
  <c r="AE113" i="44"/>
  <c r="Y113" i="44"/>
  <c r="V113" i="44"/>
  <c r="AA113" i="44" s="1"/>
  <c r="AM111" i="44"/>
  <c r="AW111" i="44" s="1"/>
  <c r="AL111" i="44"/>
  <c r="AE111" i="44"/>
  <c r="AT111" i="44" s="1"/>
  <c r="Y111" i="44"/>
  <c r="AQ111" i="44" s="1"/>
  <c r="V111" i="44"/>
  <c r="AA111" i="44" s="1"/>
  <c r="AM110" i="44"/>
  <c r="AW110" i="44" s="1"/>
  <c r="AL110" i="44"/>
  <c r="AV110" i="44" s="1"/>
  <c r="AE110" i="44"/>
  <c r="AT110" i="44" s="1"/>
  <c r="Y110" i="44"/>
  <c r="AQ110" i="44" s="1"/>
  <c r="V110" i="44"/>
  <c r="AA110" i="44" s="1"/>
  <c r="AM109" i="44"/>
  <c r="AW109" i="44" s="1"/>
  <c r="AL109" i="44"/>
  <c r="AE109" i="44"/>
  <c r="AT109" i="44" s="1"/>
  <c r="Y109" i="44"/>
  <c r="AQ109" i="44" s="1"/>
  <c r="V109" i="44"/>
  <c r="AA109" i="44" s="1"/>
  <c r="AM108" i="44"/>
  <c r="AW108" i="44" s="1"/>
  <c r="AL108" i="44"/>
  <c r="AV108" i="44" s="1"/>
  <c r="AE108" i="44"/>
  <c r="AT108" i="44" s="1"/>
  <c r="Y108" i="44"/>
  <c r="AQ108" i="44" s="1"/>
  <c r="V108" i="44"/>
  <c r="AA108" i="44" s="1"/>
  <c r="AM107" i="44"/>
  <c r="AL107" i="44"/>
  <c r="AE107" i="44"/>
  <c r="Y107" i="44"/>
  <c r="AQ107" i="44" s="1"/>
  <c r="V107" i="44"/>
  <c r="AA107" i="44" s="1"/>
  <c r="AM105" i="44"/>
  <c r="AL105" i="44"/>
  <c r="AE105" i="44"/>
  <c r="Y105" i="44"/>
  <c r="V105" i="44"/>
  <c r="AA105" i="44" s="1"/>
  <c r="AM103" i="44"/>
  <c r="AW103" i="44" s="1"/>
  <c r="AL103" i="44"/>
  <c r="AV103" i="44" s="1"/>
  <c r="AE103" i="44"/>
  <c r="AT103" i="44" s="1"/>
  <c r="Y103" i="44"/>
  <c r="AQ103" i="44" s="1"/>
  <c r="V103" i="44"/>
  <c r="AA103" i="44" s="1"/>
  <c r="AM102" i="44"/>
  <c r="AW102" i="44" s="1"/>
  <c r="AL102" i="44"/>
  <c r="AE102" i="44"/>
  <c r="AT102" i="44" s="1"/>
  <c r="Y102" i="44"/>
  <c r="AQ102" i="44" s="1"/>
  <c r="V102" i="44"/>
  <c r="AA102" i="44" s="1"/>
  <c r="AM101" i="44"/>
  <c r="AL101" i="44"/>
  <c r="AV101" i="44" s="1"/>
  <c r="AE101" i="44"/>
  <c r="Y101" i="44"/>
  <c r="AQ101" i="44" s="1"/>
  <c r="V101" i="44"/>
  <c r="AA101" i="44" s="1"/>
  <c r="AM98" i="44"/>
  <c r="AW98" i="44" s="1"/>
  <c r="AL98" i="44"/>
  <c r="AV98" i="44" s="1"/>
  <c r="AE98" i="44"/>
  <c r="AT98" i="44" s="1"/>
  <c r="Y98" i="44"/>
  <c r="AQ98" i="44" s="1"/>
  <c r="V98" i="44"/>
  <c r="AA98" i="44" s="1"/>
  <c r="AM97" i="44"/>
  <c r="AW97" i="44" s="1"/>
  <c r="AL97" i="44"/>
  <c r="AE97" i="44"/>
  <c r="AT97" i="44" s="1"/>
  <c r="Y97" i="44"/>
  <c r="AQ97" i="44" s="1"/>
  <c r="V97" i="44"/>
  <c r="AA97" i="44" s="1"/>
  <c r="AM96" i="44"/>
  <c r="AW96" i="44" s="1"/>
  <c r="AL96" i="44"/>
  <c r="AV96" i="44" s="1"/>
  <c r="AE96" i="44"/>
  <c r="AT96" i="44" s="1"/>
  <c r="Y96" i="44"/>
  <c r="AQ96" i="44" s="1"/>
  <c r="V96" i="44"/>
  <c r="AA96" i="44" s="1"/>
  <c r="AM95" i="44"/>
  <c r="AL95" i="44"/>
  <c r="AE95" i="44"/>
  <c r="Y95" i="44"/>
  <c r="AQ95" i="44" s="1"/>
  <c r="V95" i="44"/>
  <c r="AA95" i="44" s="1"/>
  <c r="AM93" i="44"/>
  <c r="AW93" i="44" s="1"/>
  <c r="AL93" i="44"/>
  <c r="AE93" i="44"/>
  <c r="AT93" i="44" s="1"/>
  <c r="Y93" i="44"/>
  <c r="AQ93" i="44" s="1"/>
  <c r="V93" i="44"/>
  <c r="AA93" i="44" s="1"/>
  <c r="AM92" i="44"/>
  <c r="AW92" i="44" s="1"/>
  <c r="AL92" i="44"/>
  <c r="AV92" i="44" s="1"/>
  <c r="AE92" i="44"/>
  <c r="AT92" i="44" s="1"/>
  <c r="Y92" i="44"/>
  <c r="AQ92" i="44" s="1"/>
  <c r="V92" i="44"/>
  <c r="AA92" i="44" s="1"/>
  <c r="AM91" i="44"/>
  <c r="AL91" i="44"/>
  <c r="AE91" i="44"/>
  <c r="Y91" i="44"/>
  <c r="AQ91" i="44" s="1"/>
  <c r="V91" i="44"/>
  <c r="AA91" i="44" s="1"/>
  <c r="AM89" i="44"/>
  <c r="AL89" i="44"/>
  <c r="AV89" i="44" s="1"/>
  <c r="AE89" i="44"/>
  <c r="AT89" i="44" s="1"/>
  <c r="Y89" i="44"/>
  <c r="AQ89" i="44" s="1"/>
  <c r="V89" i="44"/>
  <c r="AA89" i="44" s="1"/>
  <c r="AM88" i="44"/>
  <c r="AW88" i="44" s="1"/>
  <c r="AL88" i="44"/>
  <c r="AV88" i="44" s="1"/>
  <c r="AE88" i="44"/>
  <c r="AT88" i="44" s="1"/>
  <c r="Y88" i="44"/>
  <c r="AQ88" i="44" s="1"/>
  <c r="V88" i="44"/>
  <c r="AA88" i="44" s="1"/>
  <c r="AM87" i="44"/>
  <c r="AW87" i="44" s="1"/>
  <c r="AL87" i="44"/>
  <c r="AE87" i="44"/>
  <c r="AT87" i="44" s="1"/>
  <c r="Y87" i="44"/>
  <c r="AQ87" i="44" s="1"/>
  <c r="V87" i="44"/>
  <c r="AA87" i="44" s="1"/>
  <c r="AM86" i="44"/>
  <c r="AW86" i="44" s="1"/>
  <c r="AL86" i="44"/>
  <c r="AV86" i="44" s="1"/>
  <c r="AE86" i="44"/>
  <c r="AT86" i="44" s="1"/>
  <c r="Y86" i="44"/>
  <c r="AQ86" i="44" s="1"/>
  <c r="V86" i="44"/>
  <c r="AA86" i="44" s="1"/>
  <c r="AM85" i="44"/>
  <c r="AW85" i="44" s="1"/>
  <c r="AL85" i="44"/>
  <c r="AE85" i="44"/>
  <c r="AT85" i="44" s="1"/>
  <c r="Y85" i="44"/>
  <c r="AQ85" i="44" s="1"/>
  <c r="V85" i="44"/>
  <c r="AA85" i="44" s="1"/>
  <c r="AM84" i="44"/>
  <c r="AL84" i="44"/>
  <c r="AE84" i="44"/>
  <c r="Y84" i="44"/>
  <c r="AQ84" i="44" s="1"/>
  <c r="V84" i="44"/>
  <c r="AA84" i="44" s="1"/>
  <c r="AM82" i="44"/>
  <c r="AL82" i="44"/>
  <c r="AV82" i="44" s="1"/>
  <c r="AE82" i="44"/>
  <c r="AT82" i="44" s="1"/>
  <c r="Y82" i="44"/>
  <c r="AQ82" i="44" s="1"/>
  <c r="V82" i="44"/>
  <c r="AA82" i="44" s="1"/>
  <c r="AM81" i="44"/>
  <c r="AW81" i="44" s="1"/>
  <c r="AL81" i="44"/>
  <c r="AE81" i="44"/>
  <c r="AT81" i="44" s="1"/>
  <c r="Y81" i="44"/>
  <c r="AQ81" i="44" s="1"/>
  <c r="V81" i="44"/>
  <c r="AA81" i="44" s="1"/>
  <c r="AM80" i="44"/>
  <c r="AW80" i="44" s="1"/>
  <c r="AL80" i="44"/>
  <c r="AV80" i="44" s="1"/>
  <c r="AE80" i="44"/>
  <c r="AT80" i="44" s="1"/>
  <c r="Y80" i="44"/>
  <c r="AQ80" i="44" s="1"/>
  <c r="V80" i="44"/>
  <c r="AA80" i="44" s="1"/>
  <c r="AM79" i="44"/>
  <c r="AW79" i="44" s="1"/>
  <c r="AL79" i="44"/>
  <c r="AV79" i="44" s="1"/>
  <c r="AE79" i="44"/>
  <c r="AT79" i="44" s="1"/>
  <c r="Y79" i="44"/>
  <c r="AQ79" i="44" s="1"/>
  <c r="V79" i="44"/>
  <c r="AA79" i="44" s="1"/>
  <c r="AM78" i="44"/>
  <c r="AL78" i="44"/>
  <c r="AV78" i="44" s="1"/>
  <c r="AE78" i="44"/>
  <c r="AT78" i="44" s="1"/>
  <c r="Y78" i="44"/>
  <c r="AQ78" i="44" s="1"/>
  <c r="V78" i="44"/>
  <c r="AA78" i="44" s="1"/>
  <c r="AM77" i="44"/>
  <c r="AL77" i="44"/>
  <c r="AE77" i="44"/>
  <c r="Y77" i="44"/>
  <c r="AQ77" i="44" s="1"/>
  <c r="V77" i="44"/>
  <c r="AA77" i="44" s="1"/>
  <c r="AM75" i="44"/>
  <c r="AW75" i="44" s="1"/>
  <c r="AL75" i="44"/>
  <c r="AE75" i="44"/>
  <c r="AT75" i="44" s="1"/>
  <c r="Y75" i="44"/>
  <c r="AQ75" i="44" s="1"/>
  <c r="V75" i="44"/>
  <c r="AA75" i="44" s="1"/>
  <c r="AM74" i="44"/>
  <c r="AL74" i="44"/>
  <c r="AV74" i="44" s="1"/>
  <c r="AE74" i="44"/>
  <c r="AT74" i="44" s="1"/>
  <c r="Y74" i="44"/>
  <c r="AQ74" i="44" s="1"/>
  <c r="V74" i="44"/>
  <c r="AA74" i="44" s="1"/>
  <c r="AM73" i="44"/>
  <c r="AW73" i="44" s="1"/>
  <c r="AL73" i="44"/>
  <c r="AE73" i="44"/>
  <c r="AT73" i="44" s="1"/>
  <c r="Y73" i="44"/>
  <c r="AQ73" i="44" s="1"/>
  <c r="V73" i="44"/>
  <c r="AA73" i="44" s="1"/>
  <c r="AM72" i="44"/>
  <c r="AW72" i="44" s="1"/>
  <c r="AL72" i="44"/>
  <c r="AV72" i="44" s="1"/>
  <c r="AE72" i="44"/>
  <c r="AT72" i="44" s="1"/>
  <c r="Y72" i="44"/>
  <c r="AQ72" i="44" s="1"/>
  <c r="V72" i="44"/>
  <c r="AA72" i="44" s="1"/>
  <c r="AM71" i="44"/>
  <c r="AW71" i="44" s="1"/>
  <c r="AL71" i="44"/>
  <c r="AV71" i="44" s="1"/>
  <c r="AE71" i="44"/>
  <c r="AT71" i="44" s="1"/>
  <c r="Y71" i="44"/>
  <c r="AQ71" i="44" s="1"/>
  <c r="V71" i="44"/>
  <c r="AA71" i="44" s="1"/>
  <c r="AM70" i="44"/>
  <c r="AL70" i="44"/>
  <c r="AE70" i="44"/>
  <c r="Y70" i="44"/>
  <c r="AQ70" i="44" s="1"/>
  <c r="V70" i="44"/>
  <c r="AA70" i="44" s="1"/>
  <c r="AM68" i="44"/>
  <c r="AW68" i="44" s="1"/>
  <c r="AL68" i="44"/>
  <c r="AE68" i="44"/>
  <c r="AT68" i="44" s="1"/>
  <c r="Y68" i="44"/>
  <c r="AQ68" i="44" s="1"/>
  <c r="V68" i="44"/>
  <c r="AA68" i="44" s="1"/>
  <c r="AM67" i="44"/>
  <c r="AW67" i="44" s="1"/>
  <c r="AL67" i="44"/>
  <c r="AV67" i="44" s="1"/>
  <c r="AE67" i="44"/>
  <c r="AT67" i="44" s="1"/>
  <c r="Y67" i="44"/>
  <c r="AQ67" i="44" s="1"/>
  <c r="V67" i="44"/>
  <c r="AA67" i="44" s="1"/>
  <c r="AM66" i="44"/>
  <c r="AW66" i="44" s="1"/>
  <c r="AL66" i="44"/>
  <c r="AV66" i="44" s="1"/>
  <c r="AE66" i="44"/>
  <c r="AT66" i="44" s="1"/>
  <c r="Y66" i="44"/>
  <c r="AQ66" i="44" s="1"/>
  <c r="V66" i="44"/>
  <c r="AA66" i="44" s="1"/>
  <c r="AM65" i="44"/>
  <c r="AW65" i="44" s="1"/>
  <c r="AL65" i="44"/>
  <c r="AE65" i="44"/>
  <c r="AT65" i="44" s="1"/>
  <c r="Y65" i="44"/>
  <c r="AQ65" i="44" s="1"/>
  <c r="V65" i="44"/>
  <c r="AA65" i="44" s="1"/>
  <c r="AM64" i="44"/>
  <c r="AW64" i="44" s="1"/>
  <c r="AL64" i="44"/>
  <c r="AE64" i="44"/>
  <c r="AT64" i="44" s="1"/>
  <c r="Y64" i="44"/>
  <c r="AQ64" i="44" s="1"/>
  <c r="V64" i="44"/>
  <c r="AA64" i="44" s="1"/>
  <c r="AM63" i="44"/>
  <c r="AL63" i="44"/>
  <c r="AE63" i="44"/>
  <c r="Y63" i="44"/>
  <c r="AQ63" i="44" s="1"/>
  <c r="V63" i="44"/>
  <c r="AA63" i="44" s="1"/>
  <c r="AM61" i="44"/>
  <c r="AW61" i="44" s="1"/>
  <c r="AL61" i="44"/>
  <c r="AV61" i="44" s="1"/>
  <c r="AE61" i="44"/>
  <c r="AT61" i="44" s="1"/>
  <c r="Y61" i="44"/>
  <c r="AQ61" i="44" s="1"/>
  <c r="V61" i="44"/>
  <c r="AA61" i="44" s="1"/>
  <c r="AM60" i="44"/>
  <c r="AW60" i="44" s="1"/>
  <c r="AL60" i="44"/>
  <c r="AV60" i="44" s="1"/>
  <c r="AE60" i="44"/>
  <c r="AT60" i="44" s="1"/>
  <c r="Y60" i="44"/>
  <c r="AQ60" i="44" s="1"/>
  <c r="V60" i="44"/>
  <c r="AA60" i="44" s="1"/>
  <c r="AM59" i="44"/>
  <c r="AW59" i="44" s="1"/>
  <c r="AL59" i="44"/>
  <c r="AV59" i="44" s="1"/>
  <c r="AE59" i="44"/>
  <c r="AT59" i="44" s="1"/>
  <c r="Y59" i="44"/>
  <c r="AQ59" i="44" s="1"/>
  <c r="V59" i="44"/>
  <c r="AA59" i="44" s="1"/>
  <c r="AM58" i="44"/>
  <c r="AW58" i="44" s="1"/>
  <c r="AL58" i="44"/>
  <c r="AV58" i="44" s="1"/>
  <c r="AE58" i="44"/>
  <c r="AT58" i="44" s="1"/>
  <c r="Y58" i="44"/>
  <c r="AQ58" i="44" s="1"/>
  <c r="V58" i="44"/>
  <c r="AA58" i="44" s="1"/>
  <c r="AM57" i="44"/>
  <c r="AW57" i="44" s="1"/>
  <c r="AL57" i="44"/>
  <c r="AV57" i="44" s="1"/>
  <c r="AE57" i="44"/>
  <c r="AT57" i="44" s="1"/>
  <c r="Y57" i="44"/>
  <c r="AQ57" i="44" s="1"/>
  <c r="V57" i="44"/>
  <c r="AA57" i="44" s="1"/>
  <c r="AM56" i="44"/>
  <c r="AL56" i="44"/>
  <c r="AE56" i="44"/>
  <c r="Y56" i="44"/>
  <c r="AQ56" i="44" s="1"/>
  <c r="V56" i="44"/>
  <c r="AA56" i="44" s="1"/>
  <c r="AM54" i="44"/>
  <c r="AW54" i="44" s="1"/>
  <c r="AL54" i="44"/>
  <c r="AV54" i="44" s="1"/>
  <c r="AE54" i="44"/>
  <c r="AT54" i="44" s="1"/>
  <c r="Y54" i="44"/>
  <c r="AQ54" i="44" s="1"/>
  <c r="V54" i="44"/>
  <c r="AA54" i="44" s="1"/>
  <c r="AM53" i="44"/>
  <c r="AW53" i="44" s="1"/>
  <c r="AL53" i="44"/>
  <c r="AV53" i="44" s="1"/>
  <c r="AE53" i="44"/>
  <c r="AT53" i="44" s="1"/>
  <c r="Y53" i="44"/>
  <c r="AQ53" i="44" s="1"/>
  <c r="V53" i="44"/>
  <c r="AA53" i="44" s="1"/>
  <c r="AM52" i="44"/>
  <c r="AW52" i="44" s="1"/>
  <c r="AL52" i="44"/>
  <c r="AV52" i="44" s="1"/>
  <c r="AE52" i="44"/>
  <c r="AT52" i="44" s="1"/>
  <c r="Y52" i="44"/>
  <c r="AQ52" i="44" s="1"/>
  <c r="V52" i="44"/>
  <c r="AA52" i="44" s="1"/>
  <c r="AM51" i="44"/>
  <c r="AW51" i="44" s="1"/>
  <c r="AL51" i="44"/>
  <c r="AV51" i="44" s="1"/>
  <c r="AE51" i="44"/>
  <c r="AT51" i="44" s="1"/>
  <c r="Y51" i="44"/>
  <c r="AQ51" i="44" s="1"/>
  <c r="V51" i="44"/>
  <c r="AA51" i="44" s="1"/>
  <c r="AM50" i="44"/>
  <c r="AW50" i="44" s="1"/>
  <c r="AL50" i="44"/>
  <c r="AV50" i="44" s="1"/>
  <c r="AE50" i="44"/>
  <c r="AT50" i="44" s="1"/>
  <c r="Y50" i="44"/>
  <c r="AQ50" i="44" s="1"/>
  <c r="V50" i="44"/>
  <c r="AA50" i="44" s="1"/>
  <c r="AM49" i="44"/>
  <c r="AL49" i="44"/>
  <c r="AE49" i="44"/>
  <c r="Y49" i="44"/>
  <c r="AQ49" i="44" s="1"/>
  <c r="V49" i="44"/>
  <c r="AA49" i="44" s="1"/>
  <c r="AM47" i="44"/>
  <c r="AW47" i="44" s="1"/>
  <c r="AL47" i="44"/>
  <c r="AV47" i="44" s="1"/>
  <c r="AE47" i="44"/>
  <c r="AT47" i="44" s="1"/>
  <c r="Y47" i="44"/>
  <c r="AQ47" i="44" s="1"/>
  <c r="V47" i="44"/>
  <c r="AA47" i="44" s="1"/>
  <c r="AM46" i="44"/>
  <c r="AW46" i="44" s="1"/>
  <c r="AL46" i="44"/>
  <c r="AE46" i="44"/>
  <c r="AT46" i="44" s="1"/>
  <c r="Y46" i="44"/>
  <c r="AQ46" i="44" s="1"/>
  <c r="V46" i="44"/>
  <c r="AA46" i="44" s="1"/>
  <c r="AM45" i="44"/>
  <c r="AW45" i="44" s="1"/>
  <c r="AL45" i="44"/>
  <c r="AE45" i="44"/>
  <c r="AT45" i="44" s="1"/>
  <c r="Y45" i="44"/>
  <c r="AQ45" i="44" s="1"/>
  <c r="V45" i="44"/>
  <c r="AA45" i="44" s="1"/>
  <c r="AM44" i="44"/>
  <c r="AW44" i="44" s="1"/>
  <c r="AL44" i="44"/>
  <c r="AV44" i="44" s="1"/>
  <c r="AE44" i="44"/>
  <c r="AT44" i="44" s="1"/>
  <c r="Y44" i="44"/>
  <c r="AQ44" i="44" s="1"/>
  <c r="V44" i="44"/>
  <c r="AA44" i="44" s="1"/>
  <c r="AM43" i="44"/>
  <c r="AW43" i="44" s="1"/>
  <c r="AL43" i="44"/>
  <c r="AE43" i="44"/>
  <c r="AT43" i="44" s="1"/>
  <c r="Y43" i="44"/>
  <c r="AQ43" i="44" s="1"/>
  <c r="V43" i="44"/>
  <c r="AA43" i="44" s="1"/>
  <c r="AM42" i="44"/>
  <c r="AL42" i="44"/>
  <c r="AE42" i="44"/>
  <c r="Y42" i="44"/>
  <c r="AQ42" i="44" s="1"/>
  <c r="V42" i="44"/>
  <c r="AA42" i="44" s="1"/>
  <c r="AM40" i="44"/>
  <c r="AL40" i="44"/>
  <c r="AV40" i="44" s="1"/>
  <c r="AE40" i="44"/>
  <c r="AT40" i="44" s="1"/>
  <c r="Y40" i="44"/>
  <c r="AQ40" i="44" s="1"/>
  <c r="V40" i="44"/>
  <c r="AA40" i="44" s="1"/>
  <c r="AM39" i="44"/>
  <c r="AW39" i="44" s="1"/>
  <c r="AL39" i="44"/>
  <c r="AV39" i="44" s="1"/>
  <c r="AE39" i="44"/>
  <c r="AT39" i="44" s="1"/>
  <c r="Y39" i="44"/>
  <c r="AQ39" i="44" s="1"/>
  <c r="V39" i="44"/>
  <c r="AA39" i="44" s="1"/>
  <c r="AM38" i="44"/>
  <c r="AW38" i="44" s="1"/>
  <c r="AL38" i="44"/>
  <c r="AE38" i="44"/>
  <c r="AT38" i="44" s="1"/>
  <c r="Y38" i="44"/>
  <c r="AQ38" i="44" s="1"/>
  <c r="V38" i="44"/>
  <c r="AA38" i="44" s="1"/>
  <c r="AM37" i="44"/>
  <c r="AW37" i="44" s="1"/>
  <c r="AL37" i="44"/>
  <c r="AE37" i="44"/>
  <c r="AT37" i="44" s="1"/>
  <c r="Y37" i="44"/>
  <c r="AQ37" i="44" s="1"/>
  <c r="V37" i="44"/>
  <c r="AA37" i="44" s="1"/>
  <c r="AM36" i="44"/>
  <c r="AL36" i="44"/>
  <c r="AV36" i="44" s="1"/>
  <c r="AE36" i="44"/>
  <c r="AT36" i="44" s="1"/>
  <c r="Y36" i="44"/>
  <c r="AQ36" i="44" s="1"/>
  <c r="V36" i="44"/>
  <c r="AA36" i="44" s="1"/>
  <c r="AM35" i="44"/>
  <c r="AL35" i="44"/>
  <c r="AE35" i="44"/>
  <c r="Y35" i="44"/>
  <c r="AQ35" i="44" s="1"/>
  <c r="V35" i="44"/>
  <c r="AA35" i="44" s="1"/>
  <c r="AM33" i="44"/>
  <c r="AW33" i="44" s="1"/>
  <c r="AL33" i="44"/>
  <c r="AE33" i="44"/>
  <c r="AT33" i="44" s="1"/>
  <c r="Y33" i="44"/>
  <c r="AQ33" i="44" s="1"/>
  <c r="V33" i="44"/>
  <c r="AA33" i="44" s="1"/>
  <c r="AM32" i="44"/>
  <c r="AW32" i="44" s="1"/>
  <c r="AL32" i="44"/>
  <c r="AE32" i="44"/>
  <c r="AT32" i="44" s="1"/>
  <c r="Y32" i="44"/>
  <c r="AQ32" i="44" s="1"/>
  <c r="V32" i="44"/>
  <c r="AA32" i="44" s="1"/>
  <c r="AM31" i="44"/>
  <c r="AW31" i="44" s="1"/>
  <c r="AL31" i="44"/>
  <c r="AV31" i="44" s="1"/>
  <c r="AE31" i="44"/>
  <c r="AT31" i="44" s="1"/>
  <c r="Y31" i="44"/>
  <c r="AQ31" i="44" s="1"/>
  <c r="V31" i="44"/>
  <c r="AA31" i="44" s="1"/>
  <c r="AM30" i="44"/>
  <c r="AW30" i="44" s="1"/>
  <c r="AL30" i="44"/>
  <c r="AE30" i="44"/>
  <c r="AT30" i="44" s="1"/>
  <c r="Y30" i="44"/>
  <c r="AQ30" i="44" s="1"/>
  <c r="V30" i="44"/>
  <c r="AA30" i="44" s="1"/>
  <c r="AM29" i="44"/>
  <c r="AW29" i="44" s="1"/>
  <c r="AL29" i="44"/>
  <c r="AE29" i="44"/>
  <c r="AT29" i="44" s="1"/>
  <c r="Y29" i="44"/>
  <c r="AQ29" i="44" s="1"/>
  <c r="V29" i="44"/>
  <c r="AA29" i="44" s="1"/>
  <c r="AM28" i="44"/>
  <c r="AW28" i="44" s="1"/>
  <c r="AL28" i="44"/>
  <c r="AE28" i="44"/>
  <c r="Y28" i="44"/>
  <c r="AQ28" i="44" s="1"/>
  <c r="V28" i="44"/>
  <c r="AA28" i="44" s="1"/>
  <c r="AM26" i="44"/>
  <c r="AW26" i="44" s="1"/>
  <c r="AL26" i="44"/>
  <c r="AE26" i="44"/>
  <c r="AT26" i="44" s="1"/>
  <c r="Y26" i="44"/>
  <c r="AQ26" i="44" s="1"/>
  <c r="V26" i="44"/>
  <c r="AA26" i="44" s="1"/>
  <c r="AM25" i="44"/>
  <c r="AW25" i="44" s="1"/>
  <c r="AL25" i="44"/>
  <c r="AE25" i="44"/>
  <c r="AT25" i="44" s="1"/>
  <c r="Y25" i="44"/>
  <c r="AQ25" i="44" s="1"/>
  <c r="V25" i="44"/>
  <c r="AA25" i="44" s="1"/>
  <c r="AM24" i="44"/>
  <c r="AW24" i="44" s="1"/>
  <c r="AL24" i="44"/>
  <c r="AE24" i="44"/>
  <c r="AT24" i="44" s="1"/>
  <c r="Y24" i="44"/>
  <c r="AQ24" i="44" s="1"/>
  <c r="V24" i="44"/>
  <c r="AA24" i="44" s="1"/>
  <c r="AM23" i="44"/>
  <c r="AW23" i="44" s="1"/>
  <c r="AL23" i="44"/>
  <c r="AV23" i="44" s="1"/>
  <c r="AE23" i="44"/>
  <c r="AT23" i="44" s="1"/>
  <c r="Y23" i="44"/>
  <c r="AQ23" i="44" s="1"/>
  <c r="V23" i="44"/>
  <c r="AA23" i="44" s="1"/>
  <c r="AM22" i="44"/>
  <c r="AW22" i="44" s="1"/>
  <c r="AL22" i="44"/>
  <c r="AV22" i="44" s="1"/>
  <c r="AE22" i="44"/>
  <c r="AT22" i="44" s="1"/>
  <c r="Y22" i="44"/>
  <c r="AQ22" i="44" s="1"/>
  <c r="V22" i="44"/>
  <c r="AA22" i="44" s="1"/>
  <c r="AM21" i="44"/>
  <c r="AW21" i="44" s="1"/>
  <c r="AL21" i="44"/>
  <c r="AE21" i="44"/>
  <c r="AT21" i="44" s="1"/>
  <c r="Y21" i="44"/>
  <c r="AQ21" i="44" s="1"/>
  <c r="V21" i="44"/>
  <c r="AA21" i="44" s="1"/>
  <c r="AM20" i="44"/>
  <c r="AW20" i="44" s="1"/>
  <c r="AL20" i="44"/>
  <c r="AE20" i="44"/>
  <c r="AT20" i="44" s="1"/>
  <c r="Y20" i="44"/>
  <c r="AQ20" i="44" s="1"/>
  <c r="V20" i="44"/>
  <c r="AA20" i="44" s="1"/>
  <c r="AM19" i="44"/>
  <c r="AW19" i="44" s="1"/>
  <c r="AL19" i="44"/>
  <c r="AE19" i="44"/>
  <c r="AT19" i="44" s="1"/>
  <c r="Y19" i="44"/>
  <c r="AQ19" i="44" s="1"/>
  <c r="V19" i="44"/>
  <c r="AA19" i="44" s="1"/>
  <c r="AM17" i="44"/>
  <c r="AW17" i="44" s="1"/>
  <c r="AL17" i="44"/>
  <c r="AV17" i="44" s="1"/>
  <c r="AE17" i="44"/>
  <c r="AT17" i="44" s="1"/>
  <c r="Y17" i="44"/>
  <c r="AQ17" i="44" s="1"/>
  <c r="V17" i="44"/>
  <c r="AA17" i="44" s="1"/>
  <c r="AM16" i="44"/>
  <c r="AL16" i="44"/>
  <c r="AV16" i="44" s="1"/>
  <c r="AE16" i="44"/>
  <c r="AT16" i="44" s="1"/>
  <c r="Y16" i="44"/>
  <c r="AQ16" i="44" s="1"/>
  <c r="V16" i="44"/>
  <c r="AA16" i="44" s="1"/>
  <c r="AM15" i="44"/>
  <c r="AW15" i="44" s="1"/>
  <c r="AL15" i="44"/>
  <c r="AV15" i="44" s="1"/>
  <c r="AE15" i="44"/>
  <c r="AT15" i="44" s="1"/>
  <c r="Y15" i="44"/>
  <c r="AQ15" i="44" s="1"/>
  <c r="V15" i="44"/>
  <c r="AA15" i="44" s="1"/>
  <c r="AM14" i="44"/>
  <c r="AL14" i="44"/>
  <c r="AV14" i="44" s="1"/>
  <c r="AE14" i="44"/>
  <c r="AT14" i="44" s="1"/>
  <c r="Y14" i="44"/>
  <c r="AQ14" i="44" s="1"/>
  <c r="V14" i="44"/>
  <c r="AA14" i="44" s="1"/>
  <c r="AM12" i="44"/>
  <c r="AW12" i="44" s="1"/>
  <c r="AW13" i="44" s="1"/>
  <c r="AL12" i="44"/>
  <c r="AV12" i="44" s="1"/>
  <c r="AV13" i="44" s="1"/>
  <c r="AE12" i="44"/>
  <c r="Y12" i="44"/>
  <c r="V12" i="44"/>
  <c r="AA12" i="44" s="1"/>
  <c r="AW459" i="43"/>
  <c r="AP31" i="45" s="1"/>
  <c r="AW460" i="43"/>
  <c r="AP32" i="45" s="1"/>
  <c r="AQ105" i="44" l="1"/>
  <c r="AQ106" i="44" s="1"/>
  <c r="AQ113" i="44"/>
  <c r="AQ114" i="44" s="1"/>
  <c r="AQ12" i="44"/>
  <c r="AQ13" i="44" s="1"/>
  <c r="AQ123" i="44"/>
  <c r="AQ129" i="44"/>
  <c r="AQ18" i="44"/>
  <c r="AQ27" i="44"/>
  <c r="AQ34" i="44"/>
  <c r="AQ48" i="44"/>
  <c r="AQ62" i="44"/>
  <c r="AQ76" i="44"/>
  <c r="AQ90" i="44"/>
  <c r="AQ100" i="44"/>
  <c r="AQ104" i="44"/>
  <c r="AQ112" i="44"/>
  <c r="AQ41" i="44"/>
  <c r="AQ55" i="44"/>
  <c r="AQ69" i="44"/>
  <c r="AQ83" i="44"/>
  <c r="AQ94" i="44"/>
  <c r="AP15" i="44"/>
  <c r="AR15" i="44"/>
  <c r="AB111" i="44"/>
  <c r="AS111" i="44" s="1"/>
  <c r="AR111" i="44"/>
  <c r="AP121" i="44"/>
  <c r="AB21" i="44"/>
  <c r="AS21" i="44" s="1"/>
  <c r="AR21" i="44"/>
  <c r="AP30" i="44"/>
  <c r="AB35" i="44"/>
  <c r="AS35" i="44" s="1"/>
  <c r="AB39" i="44"/>
  <c r="AS39" i="44" s="1"/>
  <c r="AR39" i="44"/>
  <c r="AB44" i="44"/>
  <c r="AS44" i="44" s="1"/>
  <c r="AR44" i="44"/>
  <c r="AP53" i="44"/>
  <c r="AR53" i="44"/>
  <c r="AP63" i="44"/>
  <c r="AB67" i="44"/>
  <c r="AS67" i="44" s="1"/>
  <c r="AR67" i="44"/>
  <c r="AB72" i="44"/>
  <c r="AS72" i="44" s="1"/>
  <c r="AR72" i="44"/>
  <c r="AP81" i="44"/>
  <c r="AR81" i="44"/>
  <c r="V114" i="44"/>
  <c r="AA114" i="44"/>
  <c r="AB118" i="44"/>
  <c r="AS118" i="44" s="1"/>
  <c r="AR118" i="44"/>
  <c r="AB122" i="44"/>
  <c r="AS122" i="44" s="1"/>
  <c r="AR122" i="44"/>
  <c r="AB127" i="44"/>
  <c r="AS127" i="44" s="1"/>
  <c r="AR127" i="44"/>
  <c r="AB20" i="44"/>
  <c r="AS20" i="44" s="1"/>
  <c r="AR20" i="44"/>
  <c r="AB24" i="44"/>
  <c r="AS24" i="44" s="1"/>
  <c r="AR38" i="44"/>
  <c r="AB57" i="44"/>
  <c r="AS57" i="44" s="1"/>
  <c r="AR57" i="44"/>
  <c r="AB61" i="44"/>
  <c r="AS61" i="44" s="1"/>
  <c r="AR61" i="44"/>
  <c r="AB66" i="44"/>
  <c r="AS66" i="44" s="1"/>
  <c r="AR66" i="44"/>
  <c r="AB71" i="44"/>
  <c r="AS71" i="44" s="1"/>
  <c r="AR71" i="44"/>
  <c r="AB107" i="44"/>
  <c r="AS107" i="44" s="1"/>
  <c r="AB16" i="44"/>
  <c r="AS16" i="44" s="1"/>
  <c r="AR16" i="44"/>
  <c r="V13" i="44"/>
  <c r="AA13" i="44"/>
  <c r="AB22" i="44"/>
  <c r="AS22" i="44" s="1"/>
  <c r="AR22" i="44"/>
  <c r="AP26" i="44"/>
  <c r="AR26" i="44"/>
  <c r="AB31" i="44"/>
  <c r="AS31" i="44" s="1"/>
  <c r="AR31" i="44"/>
  <c r="AB40" i="44"/>
  <c r="AS40" i="44" s="1"/>
  <c r="AR40" i="44"/>
  <c r="AB45" i="44"/>
  <c r="AS45" i="44" s="1"/>
  <c r="AR45" i="44"/>
  <c r="AR50" i="44"/>
  <c r="AP59" i="44"/>
  <c r="AR59" i="44"/>
  <c r="AB78" i="44"/>
  <c r="AS78" i="44" s="1"/>
  <c r="AB82" i="44"/>
  <c r="AS82" i="44" s="1"/>
  <c r="AR82" i="44"/>
  <c r="AB87" i="44"/>
  <c r="AS87" i="44" s="1"/>
  <c r="AR87" i="44"/>
  <c r="AB92" i="44"/>
  <c r="AS92" i="44" s="1"/>
  <c r="AR92" i="44"/>
  <c r="AB103" i="44"/>
  <c r="AS103" i="44" s="1"/>
  <c r="AA104" i="44"/>
  <c r="AB115" i="44"/>
  <c r="AS115" i="44" s="1"/>
  <c r="AB119" i="44"/>
  <c r="AS119" i="44" s="1"/>
  <c r="AR119" i="44"/>
  <c r="AB124" i="44"/>
  <c r="AS124" i="44" s="1"/>
  <c r="AB47" i="44"/>
  <c r="AS47" i="44" s="1"/>
  <c r="AR47" i="44"/>
  <c r="AP52" i="44"/>
  <c r="AR52" i="44"/>
  <c r="AB75" i="44"/>
  <c r="AS75" i="44" s="1"/>
  <c r="AR75" i="44"/>
  <c r="AP85" i="44"/>
  <c r="AR85" i="44"/>
  <c r="AP89" i="44"/>
  <c r="AR89" i="44"/>
  <c r="AP19" i="44"/>
  <c r="AB28" i="44"/>
  <c r="AS28" i="44" s="1"/>
  <c r="AP32" i="44"/>
  <c r="AR32" i="44"/>
  <c r="AP42" i="44"/>
  <c r="AP51" i="44"/>
  <c r="AR51" i="44"/>
  <c r="AB56" i="44"/>
  <c r="AS56" i="44" s="1"/>
  <c r="AB60" i="44"/>
  <c r="AS60" i="44" s="1"/>
  <c r="AR60" i="44"/>
  <c r="AB74" i="44"/>
  <c r="AS74" i="44" s="1"/>
  <c r="AR74" i="44"/>
  <c r="AB79" i="44"/>
  <c r="AS79" i="44" s="1"/>
  <c r="AR79" i="44"/>
  <c r="AB98" i="44"/>
  <c r="AS98" i="44" s="1"/>
  <c r="AA100" i="44"/>
  <c r="AB105" i="44"/>
  <c r="AS105" i="44" s="1"/>
  <c r="AS106" i="44" s="1"/>
  <c r="AA106" i="44"/>
  <c r="AB116" i="44"/>
  <c r="AS116" i="44" s="1"/>
  <c r="AR116" i="44"/>
  <c r="AP125" i="44"/>
  <c r="AR125" i="44"/>
  <c r="AM100" i="44"/>
  <c r="AB95" i="44"/>
  <c r="AS95" i="44" s="1"/>
  <c r="V100" i="44"/>
  <c r="Y100" i="44"/>
  <c r="AE100" i="44"/>
  <c r="AL100" i="44"/>
  <c r="AB42" i="44"/>
  <c r="AS42" i="44" s="1"/>
  <c r="AM62" i="44"/>
  <c r="AP40" i="44"/>
  <c r="V94" i="44"/>
  <c r="AN40" i="44"/>
  <c r="AU40" i="44" s="1"/>
  <c r="AL90" i="44"/>
  <c r="AP87" i="44"/>
  <c r="AL94" i="44"/>
  <c r="Z67" i="44"/>
  <c r="AN67" i="44"/>
  <c r="AU67" i="44" s="1"/>
  <c r="AN32" i="44"/>
  <c r="AU32" i="44" s="1"/>
  <c r="AN36" i="44"/>
  <c r="AU36" i="44" s="1"/>
  <c r="V18" i="44"/>
  <c r="Y55" i="44"/>
  <c r="Z60" i="44"/>
  <c r="AW27" i="44"/>
  <c r="AW140" i="44"/>
  <c r="AT18" i="44"/>
  <c r="AL27" i="44"/>
  <c r="AP24" i="44"/>
  <c r="AN39" i="44"/>
  <c r="AU39" i="44" s="1"/>
  <c r="AN66" i="44"/>
  <c r="AU66" i="44" s="1"/>
  <c r="AL83" i="44"/>
  <c r="AE18" i="44"/>
  <c r="Z20" i="44"/>
  <c r="AL41" i="44"/>
  <c r="V69" i="44"/>
  <c r="AR121" i="44"/>
  <c r="AP12" i="44"/>
  <c r="AP13" i="44" s="1"/>
  <c r="AV18" i="44"/>
  <c r="AV19" i="44"/>
  <c r="AP20" i="44"/>
  <c r="AN24" i="44"/>
  <c r="AU24" i="44" s="1"/>
  <c r="V48" i="44"/>
  <c r="Z58" i="44"/>
  <c r="AN59" i="44"/>
  <c r="AU59" i="44" s="1"/>
  <c r="AP61" i="44"/>
  <c r="AL69" i="44"/>
  <c r="Z81" i="44"/>
  <c r="Z98" i="44"/>
  <c r="AL112" i="44"/>
  <c r="Y13" i="44"/>
  <c r="AN28" i="44"/>
  <c r="AL34" i="44"/>
  <c r="AW35" i="44"/>
  <c r="AM41" i="44"/>
  <c r="AL48" i="44"/>
  <c r="AL55" i="44"/>
  <c r="AT91" i="44"/>
  <c r="AT94" i="44" s="1"/>
  <c r="AE94" i="44"/>
  <c r="AT95" i="44"/>
  <c r="AT100" i="44" s="1"/>
  <c r="AT115" i="44"/>
  <c r="AT123" i="44" s="1"/>
  <c r="AE123" i="44"/>
  <c r="AB117" i="44"/>
  <c r="AS117" i="44" s="1"/>
  <c r="AP117" i="44"/>
  <c r="AR117" i="44"/>
  <c r="V123" i="44"/>
  <c r="Y18" i="44"/>
  <c r="AB37" i="44"/>
  <c r="AS37" i="44" s="1"/>
  <c r="AP37" i="44"/>
  <c r="AR37" i="44"/>
  <c r="Z37" i="44"/>
  <c r="AT12" i="44"/>
  <c r="AT13" i="44" s="1"/>
  <c r="AE13" i="44"/>
  <c r="AW14" i="44"/>
  <c r="AW136" i="44" s="1"/>
  <c r="AM18" i="44"/>
  <c r="AT27" i="44"/>
  <c r="Y41" i="44"/>
  <c r="AV56" i="44"/>
  <c r="AV62" i="44" s="1"/>
  <c r="AL62" i="44"/>
  <c r="AV70" i="44"/>
  <c r="AL76" i="44"/>
  <c r="Y27" i="44"/>
  <c r="Y62" i="44"/>
  <c r="AV43" i="44"/>
  <c r="AN43" i="44"/>
  <c r="AT63" i="44"/>
  <c r="AT69" i="44" s="1"/>
  <c r="AE69" i="44"/>
  <c r="V76" i="44"/>
  <c r="AB70" i="44"/>
  <c r="AP77" i="44"/>
  <c r="AP84" i="44"/>
  <c r="V90" i="44"/>
  <c r="AT101" i="44"/>
  <c r="AT104" i="44" s="1"/>
  <c r="AE104" i="44"/>
  <c r="AV105" i="44"/>
  <c r="AV106" i="44" s="1"/>
  <c r="AL106" i="44"/>
  <c r="AT107" i="44"/>
  <c r="AT112" i="44" s="1"/>
  <c r="AE112" i="44"/>
  <c r="AP109" i="44"/>
  <c r="AR109" i="44"/>
  <c r="AT124" i="44"/>
  <c r="AT129" i="44" s="1"/>
  <c r="AE129" i="44"/>
  <c r="Y34" i="44"/>
  <c r="V41" i="44"/>
  <c r="V55" i="44"/>
  <c r="V83" i="44"/>
  <c r="V104" i="44"/>
  <c r="V112" i="44"/>
  <c r="AM34" i="44"/>
  <c r="AB30" i="44"/>
  <c r="AS30" i="44" s="1"/>
  <c r="AV35" i="44"/>
  <c r="AW40" i="44"/>
  <c r="AT42" i="44"/>
  <c r="AT48" i="44" s="1"/>
  <c r="AE48" i="44"/>
  <c r="AP44" i="44"/>
  <c r="Z45" i="44"/>
  <c r="AT49" i="44"/>
  <c r="AT55" i="44" s="1"/>
  <c r="AE55" i="44"/>
  <c r="Z56" i="44"/>
  <c r="Z57" i="44"/>
  <c r="Y76" i="44"/>
  <c r="AM76" i="44"/>
  <c r="Z72" i="44"/>
  <c r="Y83" i="44"/>
  <c r="AW77" i="44"/>
  <c r="AM83" i="44"/>
  <c r="Y90" i="44"/>
  <c r="AW84" i="44"/>
  <c r="AM90" i="44"/>
  <c r="AW105" i="44"/>
  <c r="AW106" i="44" s="1"/>
  <c r="AM106" i="44"/>
  <c r="AW113" i="44"/>
  <c r="AM114" i="44"/>
  <c r="Z117" i="44"/>
  <c r="AL13" i="44"/>
  <c r="AL18" i="44"/>
  <c r="V27" i="44"/>
  <c r="V34" i="44"/>
  <c r="AL129" i="44"/>
  <c r="AN23" i="44"/>
  <c r="AU23" i="44" s="1"/>
  <c r="AP28" i="44"/>
  <c r="AT35" i="44"/>
  <c r="AT41" i="44" s="1"/>
  <c r="AE41" i="44"/>
  <c r="Z38" i="44"/>
  <c r="AP45" i="44"/>
  <c r="Z54" i="44"/>
  <c r="AP57" i="44"/>
  <c r="AW63" i="44"/>
  <c r="AW69" i="44" s="1"/>
  <c r="AM69" i="44"/>
  <c r="AP72" i="44"/>
  <c r="AW91" i="44"/>
  <c r="AW94" i="44" s="1"/>
  <c r="AM94" i="44"/>
  <c r="AW95" i="44"/>
  <c r="AW100" i="44" s="1"/>
  <c r="AW101" i="44"/>
  <c r="AW104" i="44" s="1"/>
  <c r="AM104" i="44"/>
  <c r="Y106" i="44"/>
  <c r="AW107" i="44"/>
  <c r="AW112" i="44" s="1"/>
  <c r="AM112" i="44"/>
  <c r="Y114" i="44"/>
  <c r="AW115" i="44"/>
  <c r="AM123" i="44"/>
  <c r="AW124" i="44"/>
  <c r="AW129" i="44" s="1"/>
  <c r="AM129" i="44"/>
  <c r="AM13" i="44"/>
  <c r="AE27" i="44"/>
  <c r="AM27" i="44"/>
  <c r="V62" i="44"/>
  <c r="V106" i="44"/>
  <c r="V129" i="44"/>
  <c r="AT28" i="44"/>
  <c r="AT34" i="44" s="1"/>
  <c r="AE34" i="44"/>
  <c r="AW34" i="44"/>
  <c r="Z30" i="44"/>
  <c r="Y48" i="44"/>
  <c r="AW42" i="44"/>
  <c r="AW48" i="44" s="1"/>
  <c r="AM48" i="44"/>
  <c r="AW49" i="44"/>
  <c r="AW55" i="44" s="1"/>
  <c r="AM55" i="44"/>
  <c r="AT56" i="44"/>
  <c r="AT62" i="44" s="1"/>
  <c r="AE62" i="44"/>
  <c r="Y69" i="44"/>
  <c r="AT70" i="44"/>
  <c r="AT76" i="44" s="1"/>
  <c r="AE76" i="44"/>
  <c r="AN71" i="44"/>
  <c r="AT77" i="44"/>
  <c r="AT83" i="44" s="1"/>
  <c r="AE83" i="44"/>
  <c r="AT84" i="44"/>
  <c r="AT90" i="44" s="1"/>
  <c r="AE90" i="44"/>
  <c r="Y94" i="44"/>
  <c r="AP95" i="44"/>
  <c r="Y104" i="44"/>
  <c r="AT105" i="44"/>
  <c r="AT106" i="44" s="1"/>
  <c r="AE106" i="44"/>
  <c r="Y112" i="44"/>
  <c r="AT113" i="44"/>
  <c r="AT114" i="44" s="1"/>
  <c r="AE114" i="44"/>
  <c r="Y123" i="44"/>
  <c r="Y129" i="44"/>
  <c r="AL104" i="44"/>
  <c r="AL123" i="44"/>
  <c r="Z14" i="44"/>
  <c r="AP14" i="44"/>
  <c r="AB17" i="44"/>
  <c r="AS17" i="44" s="1"/>
  <c r="AP17" i="44"/>
  <c r="AR17" i="44"/>
  <c r="Z17" i="44"/>
  <c r="Z61" i="44"/>
  <c r="AN93" i="44"/>
  <c r="AV93" i="44"/>
  <c r="AB120" i="44"/>
  <c r="AS120" i="44" s="1"/>
  <c r="Z120" i="44"/>
  <c r="AV32" i="44"/>
  <c r="AB36" i="44"/>
  <c r="AS36" i="44" s="1"/>
  <c r="AR36" i="44"/>
  <c r="Z36" i="44"/>
  <c r="AB64" i="44"/>
  <c r="AS64" i="44" s="1"/>
  <c r="AP64" i="44"/>
  <c r="AR64" i="44"/>
  <c r="Z64" i="44"/>
  <c r="AW89" i="44"/>
  <c r="AN89" i="44"/>
  <c r="AB108" i="44"/>
  <c r="AS108" i="44" s="1"/>
  <c r="Z108" i="44"/>
  <c r="AW116" i="44"/>
  <c r="AN116" i="44"/>
  <c r="AB29" i="44"/>
  <c r="AS29" i="44" s="1"/>
  <c r="AP29" i="44"/>
  <c r="AR29" i="44"/>
  <c r="Z29" i="44"/>
  <c r="Z46" i="44"/>
  <c r="AP46" i="44"/>
  <c r="AB46" i="44"/>
  <c r="AS46" i="44" s="1"/>
  <c r="AV127" i="44"/>
  <c r="AN127" i="44"/>
  <c r="AB25" i="44"/>
  <c r="AS25" i="44" s="1"/>
  <c r="AP25" i="44"/>
  <c r="AR25" i="44"/>
  <c r="Z25" i="44"/>
  <c r="AN97" i="44"/>
  <c r="AV97" i="44"/>
  <c r="AW16" i="44"/>
  <c r="AN16" i="44"/>
  <c r="AU16" i="44" s="1"/>
  <c r="Z21" i="44"/>
  <c r="AP36" i="44"/>
  <c r="Z49" i="44"/>
  <c r="AW56" i="44"/>
  <c r="AW62" i="44" s="1"/>
  <c r="AN56" i="44"/>
  <c r="AN102" i="44"/>
  <c r="AV102" i="44"/>
  <c r="AV104" i="44" s="1"/>
  <c r="Z116" i="44"/>
  <c r="AB80" i="44"/>
  <c r="AS80" i="44" s="1"/>
  <c r="AP80" i="44"/>
  <c r="AR80" i="44"/>
  <c r="Z80" i="44"/>
  <c r="AP93" i="44"/>
  <c r="AR93" i="44"/>
  <c r="Z102" i="44"/>
  <c r="AR102" i="44"/>
  <c r="AV111" i="44"/>
  <c r="AN111" i="44"/>
  <c r="Z113" i="44"/>
  <c r="Z114" i="44" s="1"/>
  <c r="AP113" i="44"/>
  <c r="AP114" i="44" s="1"/>
  <c r="Z12" i="44"/>
  <c r="Z13" i="44" s="1"/>
  <c r="AP21" i="44"/>
  <c r="Z22" i="44"/>
  <c r="Z23" i="44"/>
  <c r="AV24" i="44"/>
  <c r="AB26" i="44"/>
  <c r="AS26" i="44" s="1"/>
  <c r="AV28" i="44"/>
  <c r="AW36" i="44"/>
  <c r="AN44" i="44"/>
  <c r="AU44" i="44" s="1"/>
  <c r="AN51" i="44"/>
  <c r="AV63" i="44"/>
  <c r="AN63" i="44"/>
  <c r="AB68" i="44"/>
  <c r="AS68" i="44" s="1"/>
  <c r="AP68" i="44"/>
  <c r="AR68" i="44"/>
  <c r="Z68" i="44"/>
  <c r="AV75" i="44"/>
  <c r="AN75" i="44"/>
  <c r="Z84" i="44"/>
  <c r="AB86" i="44"/>
  <c r="AS86" i="44" s="1"/>
  <c r="Z86" i="44"/>
  <c r="AB88" i="44"/>
  <c r="AS88" i="44" s="1"/>
  <c r="Z88" i="44"/>
  <c r="AB91" i="44"/>
  <c r="AP91" i="44"/>
  <c r="AP102" i="44"/>
  <c r="Z103" i="44"/>
  <c r="AV107" i="44"/>
  <c r="AN107" i="44"/>
  <c r="AN115" i="44"/>
  <c r="AV119" i="44"/>
  <c r="AN119" i="44"/>
  <c r="AB121" i="44"/>
  <c r="AS121" i="44" s="1"/>
  <c r="Z121" i="44"/>
  <c r="AB128" i="44"/>
  <c r="AS128" i="44" s="1"/>
  <c r="Z128" i="44"/>
  <c r="AB32" i="44"/>
  <c r="AS32" i="44" s="1"/>
  <c r="AB33" i="44"/>
  <c r="AS33" i="44" s="1"/>
  <c r="AP33" i="44"/>
  <c r="AR33" i="44"/>
  <c r="AB52" i="44"/>
  <c r="AS52" i="44" s="1"/>
  <c r="Z52" i="44"/>
  <c r="Z97" i="44"/>
  <c r="AP97" i="44"/>
  <c r="AR97" i="44"/>
  <c r="AN20" i="44"/>
  <c r="AU20" i="44" s="1"/>
  <c r="AR24" i="44"/>
  <c r="Z26" i="44"/>
  <c r="Z33" i="44"/>
  <c r="Z42" i="44"/>
  <c r="AB49" i="44"/>
  <c r="AP49" i="44"/>
  <c r="AN52" i="44"/>
  <c r="AB53" i="44"/>
  <c r="AS53" i="44" s="1"/>
  <c r="Z53" i="44"/>
  <c r="AN60" i="44"/>
  <c r="Z73" i="44"/>
  <c r="AP73" i="44"/>
  <c r="AR73" i="44"/>
  <c r="AN79" i="44"/>
  <c r="AV120" i="44"/>
  <c r="AN120" i="44"/>
  <c r="Z124" i="44"/>
  <c r="AN124" i="44"/>
  <c r="AP56" i="44"/>
  <c r="AP60" i="44"/>
  <c r="Z65" i="44"/>
  <c r="Z77" i="44"/>
  <c r="Z85" i="44"/>
  <c r="Z109" i="44"/>
  <c r="Z125" i="44"/>
  <c r="AB19" i="44"/>
  <c r="AV20" i="44"/>
  <c r="Z16" i="44"/>
  <c r="AN19" i="44"/>
  <c r="AV21" i="44"/>
  <c r="AN21" i="44"/>
  <c r="AN22" i="44"/>
  <c r="AV29" i="44"/>
  <c r="AN29" i="44"/>
  <c r="Z32" i="44"/>
  <c r="AN35" i="44"/>
  <c r="AP43" i="44"/>
  <c r="AR43" i="44"/>
  <c r="Z43" i="44"/>
  <c r="AV45" i="44"/>
  <c r="AN45" i="44"/>
  <c r="AB14" i="44"/>
  <c r="AN15" i="44"/>
  <c r="AN14" i="44"/>
  <c r="Z15" i="44"/>
  <c r="AP16" i="44"/>
  <c r="Z19" i="44"/>
  <c r="AP22" i="44"/>
  <c r="AV25" i="44"/>
  <c r="AN25" i="44"/>
  <c r="Z28" i="44"/>
  <c r="AV30" i="44"/>
  <c r="AN30" i="44"/>
  <c r="AN31" i="44"/>
  <c r="AB38" i="44"/>
  <c r="AS38" i="44" s="1"/>
  <c r="AP38" i="44"/>
  <c r="AP39" i="44"/>
  <c r="Z39" i="44"/>
  <c r="Z44" i="44"/>
  <c r="AV46" i="44"/>
  <c r="AN46" i="44"/>
  <c r="AN47" i="44"/>
  <c r="AB15" i="44"/>
  <c r="AS15" i="44" s="1"/>
  <c r="AP23" i="44"/>
  <c r="AR23" i="44"/>
  <c r="AP31" i="44"/>
  <c r="Z31" i="44"/>
  <c r="AV33" i="44"/>
  <c r="AN33" i="44"/>
  <c r="AV38" i="44"/>
  <c r="AN38" i="44"/>
  <c r="AP47" i="44"/>
  <c r="Z47" i="44"/>
  <c r="AV49" i="44"/>
  <c r="AV55" i="44" s="1"/>
  <c r="AN49" i="44"/>
  <c r="Z50" i="44"/>
  <c r="AP50" i="44"/>
  <c r="AN17" i="44"/>
  <c r="AB23" i="44"/>
  <c r="AS23" i="44" s="1"/>
  <c r="Z24" i="44"/>
  <c r="AV26" i="44"/>
  <c r="AN26" i="44"/>
  <c r="AR30" i="44"/>
  <c r="AP35" i="44"/>
  <c r="Z35" i="44"/>
  <c r="AV37" i="44"/>
  <c r="AN37" i="44"/>
  <c r="Z40" i="44"/>
  <c r="AV42" i="44"/>
  <c r="AN42" i="44"/>
  <c r="AB43" i="44"/>
  <c r="AS43" i="44" s="1"/>
  <c r="AR46" i="44"/>
  <c r="AB50" i="44"/>
  <c r="AS50" i="44" s="1"/>
  <c r="AB51" i="44"/>
  <c r="AS51" i="44" s="1"/>
  <c r="AR54" i="44"/>
  <c r="AP54" i="44"/>
  <c r="AR58" i="44"/>
  <c r="AP58" i="44"/>
  <c r="AB59" i="44"/>
  <c r="AS59" i="44" s="1"/>
  <c r="AB63" i="44"/>
  <c r="AW70" i="44"/>
  <c r="AN70" i="44"/>
  <c r="AW74" i="44"/>
  <c r="AN74" i="44"/>
  <c r="AW78" i="44"/>
  <c r="AN78" i="44"/>
  <c r="AW82" i="44"/>
  <c r="AN82" i="44"/>
  <c r="AB54" i="44"/>
  <c r="AS54" i="44" s="1"/>
  <c r="AB58" i="44"/>
  <c r="AS58" i="44" s="1"/>
  <c r="AV64" i="44"/>
  <c r="AN64" i="44"/>
  <c r="AV65" i="44"/>
  <c r="AN65" i="44"/>
  <c r="AV68" i="44"/>
  <c r="AN68" i="44"/>
  <c r="Z71" i="44"/>
  <c r="Z75" i="44"/>
  <c r="Z79" i="44"/>
  <c r="AV95" i="44"/>
  <c r="AN95" i="44"/>
  <c r="Z96" i="44"/>
  <c r="AP96" i="44"/>
  <c r="AR96" i="44"/>
  <c r="AB96" i="44"/>
  <c r="AS96" i="44" s="1"/>
  <c r="AN50" i="44"/>
  <c r="Z51" i="44"/>
  <c r="AN54" i="44"/>
  <c r="AN58" i="44"/>
  <c r="Z59" i="44"/>
  <c r="Z63" i="44"/>
  <c r="AR65" i="44"/>
  <c r="AV73" i="44"/>
  <c r="AN73" i="44"/>
  <c r="AV77" i="44"/>
  <c r="AN77" i="44"/>
  <c r="AV81" i="44"/>
  <c r="AN81" i="44"/>
  <c r="AV85" i="44"/>
  <c r="AN85" i="44"/>
  <c r="AN53" i="44"/>
  <c r="AN57" i="44"/>
  <c r="AN61" i="44"/>
  <c r="AB65" i="44"/>
  <c r="AS65" i="44" s="1"/>
  <c r="AP65" i="44"/>
  <c r="AP66" i="44"/>
  <c r="Z66" i="44"/>
  <c r="AP70" i="44"/>
  <c r="Z70" i="44"/>
  <c r="AP74" i="44"/>
  <c r="Z74" i="44"/>
  <c r="AP78" i="44"/>
  <c r="AR78" i="44"/>
  <c r="Z78" i="44"/>
  <c r="AP82" i="44"/>
  <c r="Z82" i="44"/>
  <c r="AV87" i="44"/>
  <c r="AN87" i="44"/>
  <c r="AB73" i="44"/>
  <c r="AS73" i="44" s="1"/>
  <c r="AB77" i="44"/>
  <c r="AB81" i="44"/>
  <c r="AS81" i="44" s="1"/>
  <c r="AV84" i="44"/>
  <c r="AN84" i="44"/>
  <c r="Z101" i="44"/>
  <c r="AP101" i="44"/>
  <c r="AP67" i="44"/>
  <c r="AP71" i="44"/>
  <c r="AP75" i="44"/>
  <c r="AP79" i="44"/>
  <c r="AB84" i="44"/>
  <c r="Z89" i="44"/>
  <c r="AP105" i="44"/>
  <c r="AP106" i="44" s="1"/>
  <c r="Z105" i="44"/>
  <c r="Z106" i="44" s="1"/>
  <c r="AV125" i="44"/>
  <c r="AN125" i="44"/>
  <c r="AP126" i="44"/>
  <c r="AR126" i="44"/>
  <c r="Z126" i="44"/>
  <c r="AB126" i="44"/>
  <c r="AS126" i="44" s="1"/>
  <c r="AN72" i="44"/>
  <c r="AN80" i="44"/>
  <c r="AP86" i="44"/>
  <c r="AP88" i="44"/>
  <c r="AV91" i="44"/>
  <c r="AN91" i="44"/>
  <c r="Z92" i="44"/>
  <c r="AP92" i="44"/>
  <c r="Z93" i="44"/>
  <c r="AB101" i="44"/>
  <c r="AB85" i="44"/>
  <c r="AS85" i="44" s="1"/>
  <c r="AN86" i="44"/>
  <c r="Z87" i="44"/>
  <c r="AB89" i="44"/>
  <c r="AS89" i="44" s="1"/>
  <c r="Z91" i="44"/>
  <c r="AB93" i="44"/>
  <c r="AS93" i="44" s="1"/>
  <c r="Z95" i="44"/>
  <c r="AB97" i="44"/>
  <c r="AS97" i="44" s="1"/>
  <c r="AN98" i="44"/>
  <c r="AB102" i="44"/>
  <c r="AS102" i="44" s="1"/>
  <c r="AN103" i="44"/>
  <c r="AV109" i="44"/>
  <c r="AN109" i="44"/>
  <c r="AP110" i="44"/>
  <c r="AR110" i="44"/>
  <c r="Z110" i="44"/>
  <c r="AN88" i="44"/>
  <c r="AN92" i="44"/>
  <c r="AN96" i="44"/>
  <c r="AP98" i="44"/>
  <c r="AN101" i="44"/>
  <c r="AP103" i="44"/>
  <c r="AN105" i="44"/>
  <c r="AN106" i="44" s="1"/>
  <c r="AB110" i="44"/>
  <c r="AS110" i="44" s="1"/>
  <c r="AV117" i="44"/>
  <c r="AN117" i="44"/>
  <c r="AP118" i="44"/>
  <c r="Z118" i="44"/>
  <c r="AV121" i="44"/>
  <c r="AN121" i="44"/>
  <c r="AP122" i="44"/>
  <c r="Z122" i="44"/>
  <c r="AV113" i="44"/>
  <c r="AV114" i="44" s="1"/>
  <c r="AN113" i="44"/>
  <c r="AN114" i="44" s="1"/>
  <c r="Z107" i="44"/>
  <c r="AR108" i="44"/>
  <c r="AP108" i="44"/>
  <c r="AB109" i="44"/>
  <c r="AS109" i="44" s="1"/>
  <c r="AN110" i="44"/>
  <c r="Z111" i="44"/>
  <c r="AB113" i="44"/>
  <c r="Z115" i="44"/>
  <c r="AP116" i="44"/>
  <c r="AN118" i="44"/>
  <c r="Z119" i="44"/>
  <c r="AP120" i="44"/>
  <c r="AN122" i="44"/>
  <c r="AP124" i="44"/>
  <c r="AB125" i="44"/>
  <c r="AS125" i="44" s="1"/>
  <c r="AN126" i="44"/>
  <c r="Z127" i="44"/>
  <c r="AP128" i="44"/>
  <c r="AP107" i="44"/>
  <c r="AP111" i="44"/>
  <c r="AP115" i="44"/>
  <c r="AP119" i="44"/>
  <c r="AP127" i="44"/>
  <c r="AN108" i="44"/>
  <c r="AN128" i="44"/>
  <c r="AB12" i="44"/>
  <c r="AB13" i="44" s="1"/>
  <c r="AN12" i="44"/>
  <c r="AN13" i="44" s="1"/>
  <c r="T13" i="43"/>
  <c r="T17" i="43"/>
  <c r="T21" i="43"/>
  <c r="T26" i="43"/>
  <c r="T29" i="43"/>
  <c r="T33" i="43"/>
  <c r="T36" i="43"/>
  <c r="T39" i="43"/>
  <c r="T43" i="43"/>
  <c r="T46" i="43"/>
  <c r="T49" i="43"/>
  <c r="T52" i="43"/>
  <c r="T56" i="43"/>
  <c r="T60" i="43"/>
  <c r="T64" i="43"/>
  <c r="T67" i="43"/>
  <c r="T72" i="43"/>
  <c r="T76" i="43"/>
  <c r="T79" i="43"/>
  <c r="T82" i="43"/>
  <c r="T86" i="43"/>
  <c r="T89" i="43"/>
  <c r="T93" i="43"/>
  <c r="T97" i="43"/>
  <c r="T100" i="43"/>
  <c r="T104" i="43"/>
  <c r="T108" i="43"/>
  <c r="T111" i="43"/>
  <c r="T114" i="43"/>
  <c r="T118" i="43"/>
  <c r="T125" i="43"/>
  <c r="T132" i="43"/>
  <c r="T138" i="43"/>
  <c r="T144" i="43"/>
  <c r="T150" i="43"/>
  <c r="T155" i="43"/>
  <c r="T161" i="43"/>
  <c r="T167" i="43"/>
  <c r="T173" i="43"/>
  <c r="T180" i="43"/>
  <c r="T187" i="43"/>
  <c r="T193" i="43"/>
  <c r="T199" i="43"/>
  <c r="T206" i="43"/>
  <c r="T212" i="43"/>
  <c r="T218" i="43"/>
  <c r="T224" i="43"/>
  <c r="T230" i="43"/>
  <c r="T236" i="43"/>
  <c r="T242" i="43"/>
  <c r="T249" i="43"/>
  <c r="T251" i="43"/>
  <c r="T255" i="43"/>
  <c r="T259" i="43"/>
  <c r="T265" i="43"/>
  <c r="T269" i="43"/>
  <c r="T276" i="43"/>
  <c r="T281" i="43"/>
  <c r="T289" i="43"/>
  <c r="T291" i="43"/>
  <c r="T298" i="43"/>
  <c r="T305" i="43"/>
  <c r="T309" i="43"/>
  <c r="T315" i="43"/>
  <c r="T317" i="43"/>
  <c r="T320" i="43"/>
  <c r="T324" i="43"/>
  <c r="T327" i="43"/>
  <c r="T335" i="43"/>
  <c r="T341" i="43"/>
  <c r="T348" i="43"/>
  <c r="T353" i="43"/>
  <c r="T360" i="43"/>
  <c r="T364" i="43"/>
  <c r="T366" i="43"/>
  <c r="T373" i="43"/>
  <c r="T379" i="43"/>
  <c r="T383" i="43"/>
  <c r="T390" i="43"/>
  <c r="T397" i="43"/>
  <c r="T400" i="43"/>
  <c r="T406" i="43"/>
  <c r="T413" i="43"/>
  <c r="T420" i="43"/>
  <c r="T427" i="43"/>
  <c r="T434" i="43"/>
  <c r="T441" i="43"/>
  <c r="T447" i="43"/>
  <c r="T450" i="43"/>
  <c r="T455" i="43"/>
  <c r="T456" i="43"/>
  <c r="T457" i="43"/>
  <c r="T458" i="43"/>
  <c r="T459" i="43"/>
  <c r="T460" i="43"/>
  <c r="T461" i="43"/>
  <c r="T462" i="43"/>
  <c r="T463" i="43"/>
  <c r="T464" i="43"/>
  <c r="AK450" i="43"/>
  <c r="AJ450" i="43"/>
  <c r="AD450" i="43"/>
  <c r="AC450" i="43"/>
  <c r="U450" i="43"/>
  <c r="AK447" i="43"/>
  <c r="AJ447" i="43"/>
  <c r="AD447" i="43"/>
  <c r="AC447" i="43"/>
  <c r="U447" i="43"/>
  <c r="AK441" i="43"/>
  <c r="AJ441" i="43"/>
  <c r="AD441" i="43"/>
  <c r="AC441" i="43"/>
  <c r="U441" i="43"/>
  <c r="AK434" i="43"/>
  <c r="AJ434" i="43"/>
  <c r="AD434" i="43"/>
  <c r="AC434" i="43"/>
  <c r="U434" i="43"/>
  <c r="AK427" i="43"/>
  <c r="AJ427" i="43"/>
  <c r="AD427" i="43"/>
  <c r="AC427" i="43"/>
  <c r="U427" i="43"/>
  <c r="AK420" i="43"/>
  <c r="AJ420" i="43"/>
  <c r="AD420" i="43"/>
  <c r="AC420" i="43"/>
  <c r="U420" i="43"/>
  <c r="AK413" i="43"/>
  <c r="AJ413" i="43"/>
  <c r="AD413" i="43"/>
  <c r="AC413" i="43"/>
  <c r="U413" i="43"/>
  <c r="AK406" i="43"/>
  <c r="AJ406" i="43"/>
  <c r="AD406" i="43"/>
  <c r="AC406" i="43"/>
  <c r="U406" i="43"/>
  <c r="AK400" i="43"/>
  <c r="AJ400" i="43"/>
  <c r="AD400" i="43"/>
  <c r="AC400" i="43"/>
  <c r="U400" i="43"/>
  <c r="AK397" i="43"/>
  <c r="AJ397" i="43"/>
  <c r="AD397" i="43"/>
  <c r="AC397" i="43"/>
  <c r="U397" i="43"/>
  <c r="AK390" i="43"/>
  <c r="AJ390" i="43"/>
  <c r="AD390" i="43"/>
  <c r="AC390" i="43"/>
  <c r="U390" i="43"/>
  <c r="AK383" i="43"/>
  <c r="AJ383" i="43"/>
  <c r="AD383" i="43"/>
  <c r="AC383" i="43"/>
  <c r="U383" i="43"/>
  <c r="AK379" i="43"/>
  <c r="AJ379" i="43"/>
  <c r="AD379" i="43"/>
  <c r="AC379" i="43"/>
  <c r="U379" i="43"/>
  <c r="AK373" i="43"/>
  <c r="AJ373" i="43"/>
  <c r="AD373" i="43"/>
  <c r="AC373" i="43"/>
  <c r="U373" i="43"/>
  <c r="AK366" i="43"/>
  <c r="AJ366" i="43"/>
  <c r="AD366" i="43"/>
  <c r="AC366" i="43"/>
  <c r="U366" i="43"/>
  <c r="AK364" i="43"/>
  <c r="AJ364" i="43"/>
  <c r="AD364" i="43"/>
  <c r="AC364" i="43"/>
  <c r="U364" i="43"/>
  <c r="AK360" i="43"/>
  <c r="AJ360" i="43"/>
  <c r="AD360" i="43"/>
  <c r="AC360" i="43"/>
  <c r="U360" i="43"/>
  <c r="AK353" i="43"/>
  <c r="AJ353" i="43"/>
  <c r="AD353" i="43"/>
  <c r="AC353" i="43"/>
  <c r="U353" i="43"/>
  <c r="AK348" i="43"/>
  <c r="AJ348" i="43"/>
  <c r="AD348" i="43"/>
  <c r="AC348" i="43"/>
  <c r="U348" i="43"/>
  <c r="AK341" i="43"/>
  <c r="AJ341" i="43"/>
  <c r="AD341" i="43"/>
  <c r="AC341" i="43"/>
  <c r="U341" i="43"/>
  <c r="AK335" i="43"/>
  <c r="AJ335" i="43"/>
  <c r="AD335" i="43"/>
  <c r="AC335" i="43"/>
  <c r="U335" i="43"/>
  <c r="AK327" i="43"/>
  <c r="AJ327" i="43"/>
  <c r="AD327" i="43"/>
  <c r="AC327" i="43"/>
  <c r="U327" i="43"/>
  <c r="AK324" i="43"/>
  <c r="AJ324" i="43"/>
  <c r="AD324" i="43"/>
  <c r="AC324" i="43"/>
  <c r="U324" i="43"/>
  <c r="AK320" i="43"/>
  <c r="AJ320" i="43"/>
  <c r="AD320" i="43"/>
  <c r="AC320" i="43"/>
  <c r="U320" i="43"/>
  <c r="AK317" i="43"/>
  <c r="AJ317" i="43"/>
  <c r="AD317" i="43"/>
  <c r="AC317" i="43"/>
  <c r="U317" i="43"/>
  <c r="AK315" i="43"/>
  <c r="AJ315" i="43"/>
  <c r="AD315" i="43"/>
  <c r="AC315" i="43"/>
  <c r="U315" i="43"/>
  <c r="AK309" i="43"/>
  <c r="AJ309" i="43"/>
  <c r="AD309" i="43"/>
  <c r="AC309" i="43"/>
  <c r="U309" i="43"/>
  <c r="AK305" i="43"/>
  <c r="AJ305" i="43"/>
  <c r="AD305" i="43"/>
  <c r="AC305" i="43"/>
  <c r="U305" i="43"/>
  <c r="AK298" i="43"/>
  <c r="AJ298" i="43"/>
  <c r="AD298" i="43"/>
  <c r="AC298" i="43"/>
  <c r="U298" i="43"/>
  <c r="AK291" i="43"/>
  <c r="AJ291" i="43"/>
  <c r="AD291" i="43"/>
  <c r="AC291" i="43"/>
  <c r="U291" i="43"/>
  <c r="AK289" i="43"/>
  <c r="AJ289" i="43"/>
  <c r="AD289" i="43"/>
  <c r="AC289" i="43"/>
  <c r="U289" i="43"/>
  <c r="AK281" i="43"/>
  <c r="AJ281" i="43"/>
  <c r="AD281" i="43"/>
  <c r="AC281" i="43"/>
  <c r="U281" i="43"/>
  <c r="AK276" i="43"/>
  <c r="AJ276" i="43"/>
  <c r="AD276" i="43"/>
  <c r="AC276" i="43"/>
  <c r="U276" i="43"/>
  <c r="AK269" i="43"/>
  <c r="AJ269" i="43"/>
  <c r="AD269" i="43"/>
  <c r="AC269" i="43"/>
  <c r="U269" i="43"/>
  <c r="AK265" i="43"/>
  <c r="AJ265" i="43"/>
  <c r="AD265" i="43"/>
  <c r="AC265" i="43"/>
  <c r="U265" i="43"/>
  <c r="AK259" i="43"/>
  <c r="AJ259" i="43"/>
  <c r="AD259" i="43"/>
  <c r="AC259" i="43"/>
  <c r="U259" i="43"/>
  <c r="AK255" i="43"/>
  <c r="AJ255" i="43"/>
  <c r="AD255" i="43"/>
  <c r="AC255" i="43"/>
  <c r="U255" i="43"/>
  <c r="AK251" i="43"/>
  <c r="AJ251" i="43"/>
  <c r="AD251" i="43"/>
  <c r="AC251" i="43"/>
  <c r="U251" i="43"/>
  <c r="AK249" i="43"/>
  <c r="AJ249" i="43"/>
  <c r="AD249" i="43"/>
  <c r="AC249" i="43"/>
  <c r="U249" i="43"/>
  <c r="AK242" i="43"/>
  <c r="AJ242" i="43"/>
  <c r="AD242" i="43"/>
  <c r="AC242" i="43"/>
  <c r="U242" i="43"/>
  <c r="AK236" i="43"/>
  <c r="AJ236" i="43"/>
  <c r="AD236" i="43"/>
  <c r="AC236" i="43"/>
  <c r="U236" i="43"/>
  <c r="AK230" i="43"/>
  <c r="AJ230" i="43"/>
  <c r="AD230" i="43"/>
  <c r="AC230" i="43"/>
  <c r="U230" i="43"/>
  <c r="AK224" i="43"/>
  <c r="AJ224" i="43"/>
  <c r="AD224" i="43"/>
  <c r="AC224" i="43"/>
  <c r="U224" i="43"/>
  <c r="AK218" i="43"/>
  <c r="AJ218" i="43"/>
  <c r="AD218" i="43"/>
  <c r="AC218" i="43"/>
  <c r="U218" i="43"/>
  <c r="AK212" i="43"/>
  <c r="AJ212" i="43"/>
  <c r="AD212" i="43"/>
  <c r="AC212" i="43"/>
  <c r="U212" i="43"/>
  <c r="AK206" i="43"/>
  <c r="AJ206" i="43"/>
  <c r="AD206" i="43"/>
  <c r="AC206" i="43"/>
  <c r="U206" i="43"/>
  <c r="AK199" i="43"/>
  <c r="AJ199" i="43"/>
  <c r="AD199" i="43"/>
  <c r="AC199" i="43"/>
  <c r="U199" i="43"/>
  <c r="AK193" i="43"/>
  <c r="AJ193" i="43"/>
  <c r="AD193" i="43"/>
  <c r="AC193" i="43"/>
  <c r="U193" i="43"/>
  <c r="AK187" i="43"/>
  <c r="AJ187" i="43"/>
  <c r="AD187" i="43"/>
  <c r="AC187" i="43"/>
  <c r="U187" i="43"/>
  <c r="AK180" i="43"/>
  <c r="AJ180" i="43"/>
  <c r="AD180" i="43"/>
  <c r="AC180" i="43"/>
  <c r="U180" i="43"/>
  <c r="AK173" i="43"/>
  <c r="AJ173" i="43"/>
  <c r="AD173" i="43"/>
  <c r="AC173" i="43"/>
  <c r="U173" i="43"/>
  <c r="AK167" i="43"/>
  <c r="AJ167" i="43"/>
  <c r="AD167" i="43"/>
  <c r="AC167" i="43"/>
  <c r="U167" i="43"/>
  <c r="AK161" i="43"/>
  <c r="AJ161" i="43"/>
  <c r="AD161" i="43"/>
  <c r="AC161" i="43"/>
  <c r="U161" i="43"/>
  <c r="AK155" i="43"/>
  <c r="AJ155" i="43"/>
  <c r="AD155" i="43"/>
  <c r="AC155" i="43"/>
  <c r="U155" i="43"/>
  <c r="AK150" i="43"/>
  <c r="AJ150" i="43"/>
  <c r="AD150" i="43"/>
  <c r="AC150" i="43"/>
  <c r="U150" i="43"/>
  <c r="AK144" i="43"/>
  <c r="AJ144" i="43"/>
  <c r="AD144" i="43"/>
  <c r="AC144" i="43"/>
  <c r="U144" i="43"/>
  <c r="AK138" i="43"/>
  <c r="AJ138" i="43"/>
  <c r="AD138" i="43"/>
  <c r="AC138" i="43"/>
  <c r="U138" i="43"/>
  <c r="AK132" i="43"/>
  <c r="AJ132" i="43"/>
  <c r="AD132" i="43"/>
  <c r="AC132" i="43"/>
  <c r="U132" i="43"/>
  <c r="AK125" i="43"/>
  <c r="AJ125" i="43"/>
  <c r="AD125" i="43"/>
  <c r="AC125" i="43"/>
  <c r="U125" i="43"/>
  <c r="AK118" i="43"/>
  <c r="AJ118" i="43"/>
  <c r="AD118" i="43"/>
  <c r="AC118" i="43"/>
  <c r="U118" i="43"/>
  <c r="AK114" i="43"/>
  <c r="AJ114" i="43"/>
  <c r="AD114" i="43"/>
  <c r="AC114" i="43"/>
  <c r="U114" i="43"/>
  <c r="AK111" i="43"/>
  <c r="AJ111" i="43"/>
  <c r="AD111" i="43"/>
  <c r="AC111" i="43"/>
  <c r="U111" i="43"/>
  <c r="AK108" i="43"/>
  <c r="AJ108" i="43"/>
  <c r="AD108" i="43"/>
  <c r="AC108" i="43"/>
  <c r="U108" i="43"/>
  <c r="AK104" i="43"/>
  <c r="AJ104" i="43"/>
  <c r="AD104" i="43"/>
  <c r="AC104" i="43"/>
  <c r="U104" i="43"/>
  <c r="AK100" i="43"/>
  <c r="AJ100" i="43"/>
  <c r="AD100" i="43"/>
  <c r="AC100" i="43"/>
  <c r="U100" i="43"/>
  <c r="AK97" i="43"/>
  <c r="AJ97" i="43"/>
  <c r="AD97" i="43"/>
  <c r="AC97" i="43"/>
  <c r="U97" i="43"/>
  <c r="AK93" i="43"/>
  <c r="AJ93" i="43"/>
  <c r="AD93" i="43"/>
  <c r="AC93" i="43"/>
  <c r="U93" i="43"/>
  <c r="AK89" i="43"/>
  <c r="AJ89" i="43"/>
  <c r="AD89" i="43"/>
  <c r="AC89" i="43"/>
  <c r="U89" i="43"/>
  <c r="AK86" i="43"/>
  <c r="AJ86" i="43"/>
  <c r="AD86" i="43"/>
  <c r="AC86" i="43"/>
  <c r="U86" i="43"/>
  <c r="AK82" i="43"/>
  <c r="AJ82" i="43"/>
  <c r="AD82" i="43"/>
  <c r="AC82" i="43"/>
  <c r="U82" i="43"/>
  <c r="AK79" i="43"/>
  <c r="AJ79" i="43"/>
  <c r="AD79" i="43"/>
  <c r="AC79" i="43"/>
  <c r="U79" i="43"/>
  <c r="AK76" i="43"/>
  <c r="AJ76" i="43"/>
  <c r="AD76" i="43"/>
  <c r="AC76" i="43"/>
  <c r="U76" i="43"/>
  <c r="AK72" i="43"/>
  <c r="AJ72" i="43"/>
  <c r="AD72" i="43"/>
  <c r="AC72" i="43"/>
  <c r="U72" i="43"/>
  <c r="AK67" i="43"/>
  <c r="AJ67" i="43"/>
  <c r="AD67" i="43"/>
  <c r="AC67" i="43"/>
  <c r="U67" i="43"/>
  <c r="AK64" i="43"/>
  <c r="AJ64" i="43"/>
  <c r="AD64" i="43"/>
  <c r="AC64" i="43"/>
  <c r="U64" i="43"/>
  <c r="AK60" i="43"/>
  <c r="AJ60" i="43"/>
  <c r="AD60" i="43"/>
  <c r="AC60" i="43"/>
  <c r="U60" i="43"/>
  <c r="AK56" i="43"/>
  <c r="AJ56" i="43"/>
  <c r="AD56" i="43"/>
  <c r="AC56" i="43"/>
  <c r="U56" i="43"/>
  <c r="AK52" i="43"/>
  <c r="AJ52" i="43"/>
  <c r="AD52" i="43"/>
  <c r="AC52" i="43"/>
  <c r="U52" i="43"/>
  <c r="AK49" i="43"/>
  <c r="AJ49" i="43"/>
  <c r="AD49" i="43"/>
  <c r="AC49" i="43"/>
  <c r="U49" i="43"/>
  <c r="AK46" i="43"/>
  <c r="AJ46" i="43"/>
  <c r="AD46" i="43"/>
  <c r="AC46" i="43"/>
  <c r="U46" i="43"/>
  <c r="AK43" i="43"/>
  <c r="AJ43" i="43"/>
  <c r="AD43" i="43"/>
  <c r="AC43" i="43"/>
  <c r="U43" i="43"/>
  <c r="AK39" i="43"/>
  <c r="AJ39" i="43"/>
  <c r="AD39" i="43"/>
  <c r="AC39" i="43"/>
  <c r="U39" i="43"/>
  <c r="AK36" i="43"/>
  <c r="AJ36" i="43"/>
  <c r="AD36" i="43"/>
  <c r="AC36" i="43"/>
  <c r="U36" i="43"/>
  <c r="AK33" i="43"/>
  <c r="AJ33" i="43"/>
  <c r="AD33" i="43"/>
  <c r="AC33" i="43"/>
  <c r="U33" i="43"/>
  <c r="AK29" i="43"/>
  <c r="AJ29" i="43"/>
  <c r="AD29" i="43"/>
  <c r="AC29" i="43"/>
  <c r="U29" i="43"/>
  <c r="AK26" i="43"/>
  <c r="AJ26" i="43"/>
  <c r="AD26" i="43"/>
  <c r="AC26" i="43"/>
  <c r="U26" i="43"/>
  <c r="AK21" i="43"/>
  <c r="AJ21" i="43"/>
  <c r="AD21" i="43"/>
  <c r="AC21" i="43"/>
  <c r="U21" i="43"/>
  <c r="AK17" i="43"/>
  <c r="AJ17" i="43"/>
  <c r="AD17" i="43"/>
  <c r="AC17" i="43"/>
  <c r="U17" i="43"/>
  <c r="AK13" i="43"/>
  <c r="AJ13" i="43"/>
  <c r="AD13" i="43"/>
  <c r="AC13" i="43"/>
  <c r="U13" i="43"/>
  <c r="V14" i="43"/>
  <c r="AA14" i="43" s="1"/>
  <c r="Y14" i="43"/>
  <c r="AQ14" i="43" s="1"/>
  <c r="AE14" i="43"/>
  <c r="AT14" i="43" s="1"/>
  <c r="AV14" i="43"/>
  <c r="AM14" i="43"/>
  <c r="AW14" i="43" s="1"/>
  <c r="V15" i="43"/>
  <c r="AA15" i="43" s="1"/>
  <c r="Y15" i="43"/>
  <c r="AQ15" i="43" s="1"/>
  <c r="AE15" i="43"/>
  <c r="AT15" i="43" s="1"/>
  <c r="AV15" i="43"/>
  <c r="AM15" i="43"/>
  <c r="AW15" i="43" s="1"/>
  <c r="V16" i="43"/>
  <c r="AA16" i="43" s="1"/>
  <c r="Y16" i="43"/>
  <c r="AQ16" i="43" s="1"/>
  <c r="AE16" i="43"/>
  <c r="AV16" i="43"/>
  <c r="AM16" i="43"/>
  <c r="V18" i="43"/>
  <c r="AA18" i="43" s="1"/>
  <c r="Y18" i="43"/>
  <c r="AQ18" i="43" s="1"/>
  <c r="AE18" i="43"/>
  <c r="AT18" i="43" s="1"/>
  <c r="AV18" i="43"/>
  <c r="AM18" i="43"/>
  <c r="AW18" i="43" s="1"/>
  <c r="V19" i="43"/>
  <c r="AA19" i="43" s="1"/>
  <c r="Y19" i="43"/>
  <c r="AQ19" i="43" s="1"/>
  <c r="AE19" i="43"/>
  <c r="AT19" i="43" s="1"/>
  <c r="AV19" i="43"/>
  <c r="AM19" i="43"/>
  <c r="AW19" i="43" s="1"/>
  <c r="V20" i="43"/>
  <c r="AA20" i="43" s="1"/>
  <c r="Y20" i="43"/>
  <c r="AQ20" i="43" s="1"/>
  <c r="AE20" i="43"/>
  <c r="AT20" i="43" s="1"/>
  <c r="AV20" i="43"/>
  <c r="AM20" i="43"/>
  <c r="AW20" i="43" s="1"/>
  <c r="V22" i="43"/>
  <c r="AA22" i="43" s="1"/>
  <c r="Y22" i="43"/>
  <c r="AQ22" i="43" s="1"/>
  <c r="AE22" i="43"/>
  <c r="AT22" i="43" s="1"/>
  <c r="AV22" i="43"/>
  <c r="AM22" i="43"/>
  <c r="AW22" i="43" s="1"/>
  <c r="V23" i="43"/>
  <c r="AA23" i="43" s="1"/>
  <c r="Y23" i="43"/>
  <c r="AQ23" i="43" s="1"/>
  <c r="AE23" i="43"/>
  <c r="AT23" i="43" s="1"/>
  <c r="AV23" i="43"/>
  <c r="AM23" i="43"/>
  <c r="AW23" i="43" s="1"/>
  <c r="V24" i="43"/>
  <c r="AA24" i="43" s="1"/>
  <c r="Y24" i="43"/>
  <c r="AQ24" i="43" s="1"/>
  <c r="AE24" i="43"/>
  <c r="AT24" i="43" s="1"/>
  <c r="AV24" i="43"/>
  <c r="AM24" i="43"/>
  <c r="AW24" i="43" s="1"/>
  <c r="V25" i="43"/>
  <c r="AA25" i="43" s="1"/>
  <c r="Y25" i="43"/>
  <c r="AQ25" i="43" s="1"/>
  <c r="AE25" i="43"/>
  <c r="AT25" i="43" s="1"/>
  <c r="AV25" i="43"/>
  <c r="AM25" i="43"/>
  <c r="AW25" i="43" s="1"/>
  <c r="V27" i="43"/>
  <c r="AA27" i="43" s="1"/>
  <c r="Y27" i="43"/>
  <c r="AQ27" i="43" s="1"/>
  <c r="AE27" i="43"/>
  <c r="AT27" i="43" s="1"/>
  <c r="AV27" i="43"/>
  <c r="AM27" i="43"/>
  <c r="V28" i="43"/>
  <c r="AA28" i="43" s="1"/>
  <c r="Y28" i="43"/>
  <c r="AQ28" i="43" s="1"/>
  <c r="AE28" i="43"/>
  <c r="AT28" i="43" s="1"/>
  <c r="AM28" i="43"/>
  <c r="AW28" i="43" s="1"/>
  <c r="V30" i="43"/>
  <c r="AA30" i="43" s="1"/>
  <c r="Y30" i="43"/>
  <c r="AQ30" i="43" s="1"/>
  <c r="AE30" i="43"/>
  <c r="AV30" i="43"/>
  <c r="AM30" i="43"/>
  <c r="AW30" i="43" s="1"/>
  <c r="V31" i="43"/>
  <c r="AA31" i="43" s="1"/>
  <c r="Y31" i="43"/>
  <c r="AQ31" i="43" s="1"/>
  <c r="AE31" i="43"/>
  <c r="AT31" i="43" s="1"/>
  <c r="AV31" i="43"/>
  <c r="AM31" i="43"/>
  <c r="AW31" i="43" s="1"/>
  <c r="V32" i="43"/>
  <c r="AA32" i="43" s="1"/>
  <c r="Y32" i="43"/>
  <c r="AQ32" i="43" s="1"/>
  <c r="AE32" i="43"/>
  <c r="AT32" i="43" s="1"/>
  <c r="AV32" i="43"/>
  <c r="AM32" i="43"/>
  <c r="AW32" i="43" s="1"/>
  <c r="V34" i="43"/>
  <c r="AA34" i="43" s="1"/>
  <c r="Y34" i="43"/>
  <c r="AQ34" i="43" s="1"/>
  <c r="AE34" i="43"/>
  <c r="AT34" i="43" s="1"/>
  <c r="AV34" i="43"/>
  <c r="AM34" i="43"/>
  <c r="AW34" i="43" s="1"/>
  <c r="V35" i="43"/>
  <c r="AA35" i="43" s="1"/>
  <c r="Y35" i="43"/>
  <c r="AQ35" i="43" s="1"/>
  <c r="AE35" i="43"/>
  <c r="AT35" i="43" s="1"/>
  <c r="AV35" i="43"/>
  <c r="AM35" i="43"/>
  <c r="AW35" i="43" s="1"/>
  <c r="V37" i="43"/>
  <c r="AA37" i="43" s="1"/>
  <c r="Y37" i="43"/>
  <c r="AQ37" i="43" s="1"/>
  <c r="AE37" i="43"/>
  <c r="AT37" i="43" s="1"/>
  <c r="AV37" i="43"/>
  <c r="AM37" i="43"/>
  <c r="AW37" i="43" s="1"/>
  <c r="V38" i="43"/>
  <c r="AA38" i="43" s="1"/>
  <c r="Y38" i="43"/>
  <c r="AQ38" i="43" s="1"/>
  <c r="AE38" i="43"/>
  <c r="AT38" i="43" s="1"/>
  <c r="AV38" i="43"/>
  <c r="AM38" i="43"/>
  <c r="AW38" i="43" s="1"/>
  <c r="V40" i="43"/>
  <c r="AA40" i="43" s="1"/>
  <c r="Y40" i="43"/>
  <c r="AQ40" i="43" s="1"/>
  <c r="AE40" i="43"/>
  <c r="AT40" i="43" s="1"/>
  <c r="AM40" i="43"/>
  <c r="AW40" i="43" s="1"/>
  <c r="V41" i="43"/>
  <c r="AA41" i="43" s="1"/>
  <c r="Y41" i="43"/>
  <c r="AQ41" i="43" s="1"/>
  <c r="AE41" i="43"/>
  <c r="AT41" i="43" s="1"/>
  <c r="AV41" i="43"/>
  <c r="AM41" i="43"/>
  <c r="AW41" i="43" s="1"/>
  <c r="V42" i="43"/>
  <c r="AA42" i="43" s="1"/>
  <c r="Y42" i="43"/>
  <c r="AQ42" i="43" s="1"/>
  <c r="AE42" i="43"/>
  <c r="AT42" i="43" s="1"/>
  <c r="AV42" i="43"/>
  <c r="AM42" i="43"/>
  <c r="AW42" i="43" s="1"/>
  <c r="V44" i="43"/>
  <c r="AA44" i="43" s="1"/>
  <c r="Y44" i="43"/>
  <c r="AQ44" i="43" s="1"/>
  <c r="AE44" i="43"/>
  <c r="AT44" i="43" s="1"/>
  <c r="AV44" i="43"/>
  <c r="AM44" i="43"/>
  <c r="AW44" i="43" s="1"/>
  <c r="V45" i="43"/>
  <c r="AA45" i="43" s="1"/>
  <c r="Y45" i="43"/>
  <c r="AQ45" i="43" s="1"/>
  <c r="AE45" i="43"/>
  <c r="AT45" i="43" s="1"/>
  <c r="AV45" i="43"/>
  <c r="AM45" i="43"/>
  <c r="AW45" i="43" s="1"/>
  <c r="V47" i="43"/>
  <c r="AA47" i="43" s="1"/>
  <c r="Y47" i="43"/>
  <c r="AQ47" i="43" s="1"/>
  <c r="AE47" i="43"/>
  <c r="AT47" i="43" s="1"/>
  <c r="AV47" i="43"/>
  <c r="AM47" i="43"/>
  <c r="AW47" i="43" s="1"/>
  <c r="V48" i="43"/>
  <c r="AA48" i="43" s="1"/>
  <c r="Y48" i="43"/>
  <c r="AQ48" i="43" s="1"/>
  <c r="AE48" i="43"/>
  <c r="AT48" i="43" s="1"/>
  <c r="AV48" i="43"/>
  <c r="AM48" i="43"/>
  <c r="AW48" i="43" s="1"/>
  <c r="V50" i="43"/>
  <c r="AA50" i="43" s="1"/>
  <c r="Y50" i="43"/>
  <c r="AQ50" i="43" s="1"/>
  <c r="AE50" i="43"/>
  <c r="AT50" i="43" s="1"/>
  <c r="AV50" i="43"/>
  <c r="AM50" i="43"/>
  <c r="AW50" i="43" s="1"/>
  <c r="V51" i="43"/>
  <c r="AA51" i="43" s="1"/>
  <c r="Y51" i="43"/>
  <c r="AQ51" i="43" s="1"/>
  <c r="AE51" i="43"/>
  <c r="AT51" i="43" s="1"/>
  <c r="AV51" i="43"/>
  <c r="AM51" i="43"/>
  <c r="AW51" i="43" s="1"/>
  <c r="V53" i="43"/>
  <c r="AA53" i="43" s="1"/>
  <c r="Y53" i="43"/>
  <c r="AQ53" i="43" s="1"/>
  <c r="AE53" i="43"/>
  <c r="AT53" i="43" s="1"/>
  <c r="AV53" i="43"/>
  <c r="AM53" i="43"/>
  <c r="AW53" i="43" s="1"/>
  <c r="V54" i="43"/>
  <c r="AA54" i="43" s="1"/>
  <c r="Y54" i="43"/>
  <c r="AQ54" i="43" s="1"/>
  <c r="AE54" i="43"/>
  <c r="AT54" i="43" s="1"/>
  <c r="AV54" i="43"/>
  <c r="AM54" i="43"/>
  <c r="AW54" i="43" s="1"/>
  <c r="V55" i="43"/>
  <c r="AA55" i="43" s="1"/>
  <c r="Y55" i="43"/>
  <c r="AQ55" i="43" s="1"/>
  <c r="AE55" i="43"/>
  <c r="AT55" i="43" s="1"/>
  <c r="AV55" i="43"/>
  <c r="AM55" i="43"/>
  <c r="AW55" i="43" s="1"/>
  <c r="V57" i="43"/>
  <c r="AA57" i="43" s="1"/>
  <c r="Y57" i="43"/>
  <c r="AQ57" i="43" s="1"/>
  <c r="AE57" i="43"/>
  <c r="AT57" i="43" s="1"/>
  <c r="AV57" i="43"/>
  <c r="AM57" i="43"/>
  <c r="AW57" i="43" s="1"/>
  <c r="V58" i="43"/>
  <c r="AA58" i="43" s="1"/>
  <c r="Y58" i="43"/>
  <c r="AQ58" i="43" s="1"/>
  <c r="AE58" i="43"/>
  <c r="AT58" i="43" s="1"/>
  <c r="AV58" i="43"/>
  <c r="AM58" i="43"/>
  <c r="AW58" i="43" s="1"/>
  <c r="V59" i="43"/>
  <c r="AA59" i="43" s="1"/>
  <c r="Y59" i="43"/>
  <c r="AQ59" i="43" s="1"/>
  <c r="AE59" i="43"/>
  <c r="AT59" i="43" s="1"/>
  <c r="AV59" i="43"/>
  <c r="AM59" i="43"/>
  <c r="AW59" i="43" s="1"/>
  <c r="V61" i="43"/>
  <c r="AA61" i="43" s="1"/>
  <c r="Y61" i="43"/>
  <c r="AQ61" i="43" s="1"/>
  <c r="AE61" i="43"/>
  <c r="AT61" i="43" s="1"/>
  <c r="AV61" i="43"/>
  <c r="AM61" i="43"/>
  <c r="AW61" i="43" s="1"/>
  <c r="V62" i="43"/>
  <c r="AA62" i="43" s="1"/>
  <c r="Y62" i="43"/>
  <c r="AQ62" i="43" s="1"/>
  <c r="AE62" i="43"/>
  <c r="AT62" i="43" s="1"/>
  <c r="AV62" i="43"/>
  <c r="AM62" i="43"/>
  <c r="AW62" i="43" s="1"/>
  <c r="V63" i="43"/>
  <c r="AA63" i="43" s="1"/>
  <c r="Y63" i="43"/>
  <c r="AQ63" i="43" s="1"/>
  <c r="AE63" i="43"/>
  <c r="AT63" i="43" s="1"/>
  <c r="AV63" i="43"/>
  <c r="AM63" i="43"/>
  <c r="AW63" i="43" s="1"/>
  <c r="V65" i="43"/>
  <c r="AA65" i="43" s="1"/>
  <c r="Y65" i="43"/>
  <c r="AQ65" i="43" s="1"/>
  <c r="AE65" i="43"/>
  <c r="AT65" i="43" s="1"/>
  <c r="AV65" i="43"/>
  <c r="AM65" i="43"/>
  <c r="AW65" i="43" s="1"/>
  <c r="V66" i="43"/>
  <c r="AA66" i="43" s="1"/>
  <c r="Y66" i="43"/>
  <c r="AQ66" i="43" s="1"/>
  <c r="AE66" i="43"/>
  <c r="AT66" i="43" s="1"/>
  <c r="AV66" i="43"/>
  <c r="AM66" i="43"/>
  <c r="AW66" i="43" s="1"/>
  <c r="V68" i="43"/>
  <c r="AA68" i="43" s="1"/>
  <c r="Y68" i="43"/>
  <c r="AQ68" i="43" s="1"/>
  <c r="AE68" i="43"/>
  <c r="AT68" i="43" s="1"/>
  <c r="AV68" i="43"/>
  <c r="AM68" i="43"/>
  <c r="AW68" i="43" s="1"/>
  <c r="V69" i="43"/>
  <c r="AA69" i="43" s="1"/>
  <c r="Y69" i="43"/>
  <c r="AQ69" i="43" s="1"/>
  <c r="AE69" i="43"/>
  <c r="AT69" i="43" s="1"/>
  <c r="AV69" i="43"/>
  <c r="AM69" i="43"/>
  <c r="AW69" i="43" s="1"/>
  <c r="V70" i="43"/>
  <c r="AA70" i="43" s="1"/>
  <c r="Y70" i="43"/>
  <c r="AQ70" i="43" s="1"/>
  <c r="AE70" i="43"/>
  <c r="AT70" i="43" s="1"/>
  <c r="AM70" i="43"/>
  <c r="AW70" i="43" s="1"/>
  <c r="V71" i="43"/>
  <c r="AA71" i="43" s="1"/>
  <c r="Y71" i="43"/>
  <c r="AQ71" i="43" s="1"/>
  <c r="AE71" i="43"/>
  <c r="AT71" i="43" s="1"/>
  <c r="AM71" i="43"/>
  <c r="AW71" i="43" s="1"/>
  <c r="V73" i="43"/>
  <c r="AA73" i="43" s="1"/>
  <c r="Y73" i="43"/>
  <c r="AQ73" i="43" s="1"/>
  <c r="AE73" i="43"/>
  <c r="AT73" i="43" s="1"/>
  <c r="AV73" i="43"/>
  <c r="AM73" i="43"/>
  <c r="AW73" i="43" s="1"/>
  <c r="V74" i="43"/>
  <c r="AA74" i="43" s="1"/>
  <c r="Y74" i="43"/>
  <c r="AQ74" i="43" s="1"/>
  <c r="AE74" i="43"/>
  <c r="AT74" i="43" s="1"/>
  <c r="AV74" i="43"/>
  <c r="AM74" i="43"/>
  <c r="AW74" i="43" s="1"/>
  <c r="V75" i="43"/>
  <c r="AA75" i="43" s="1"/>
  <c r="Y75" i="43"/>
  <c r="AQ75" i="43" s="1"/>
  <c r="AE75" i="43"/>
  <c r="AT75" i="43" s="1"/>
  <c r="AV75" i="43"/>
  <c r="AM75" i="43"/>
  <c r="AW75" i="43" s="1"/>
  <c r="V77" i="43"/>
  <c r="AA77" i="43" s="1"/>
  <c r="Y77" i="43"/>
  <c r="AQ77" i="43" s="1"/>
  <c r="AE77" i="43"/>
  <c r="AT77" i="43" s="1"/>
  <c r="AV77" i="43"/>
  <c r="AM77" i="43"/>
  <c r="AW77" i="43" s="1"/>
  <c r="V78" i="43"/>
  <c r="AA78" i="43" s="1"/>
  <c r="Y78" i="43"/>
  <c r="AQ78" i="43" s="1"/>
  <c r="AE78" i="43"/>
  <c r="AT78" i="43" s="1"/>
  <c r="AV78" i="43"/>
  <c r="AM78" i="43"/>
  <c r="AW78" i="43" s="1"/>
  <c r="V80" i="43"/>
  <c r="AA80" i="43" s="1"/>
  <c r="Y80" i="43"/>
  <c r="AQ80" i="43" s="1"/>
  <c r="AE80" i="43"/>
  <c r="AT80" i="43" s="1"/>
  <c r="AM80" i="43"/>
  <c r="AW80" i="43" s="1"/>
  <c r="V81" i="43"/>
  <c r="AA81" i="43" s="1"/>
  <c r="Y81" i="43"/>
  <c r="AQ81" i="43" s="1"/>
  <c r="AE81" i="43"/>
  <c r="AT81" i="43" s="1"/>
  <c r="AV81" i="43"/>
  <c r="AM81" i="43"/>
  <c r="AW81" i="43" s="1"/>
  <c r="V83" i="43"/>
  <c r="AA83" i="43" s="1"/>
  <c r="Y83" i="43"/>
  <c r="AQ83" i="43" s="1"/>
  <c r="AE83" i="43"/>
  <c r="AT83" i="43" s="1"/>
  <c r="AV83" i="43"/>
  <c r="AM83" i="43"/>
  <c r="AW83" i="43" s="1"/>
  <c r="V84" i="43"/>
  <c r="AA84" i="43" s="1"/>
  <c r="Y84" i="43"/>
  <c r="AQ84" i="43" s="1"/>
  <c r="AE84" i="43"/>
  <c r="AT84" i="43" s="1"/>
  <c r="AV84" i="43"/>
  <c r="AM84" i="43"/>
  <c r="AW84" i="43" s="1"/>
  <c r="V85" i="43"/>
  <c r="AA85" i="43" s="1"/>
  <c r="Y85" i="43"/>
  <c r="AQ85" i="43" s="1"/>
  <c r="AE85" i="43"/>
  <c r="AT85" i="43" s="1"/>
  <c r="AV85" i="43"/>
  <c r="AM85" i="43"/>
  <c r="AW85" i="43" s="1"/>
  <c r="V87" i="43"/>
  <c r="AA87" i="43" s="1"/>
  <c r="Y87" i="43"/>
  <c r="AQ87" i="43" s="1"/>
  <c r="AE87" i="43"/>
  <c r="AT87" i="43" s="1"/>
  <c r="AV87" i="43"/>
  <c r="AM87" i="43"/>
  <c r="AW87" i="43" s="1"/>
  <c r="V88" i="43"/>
  <c r="AA88" i="43" s="1"/>
  <c r="Y88" i="43"/>
  <c r="AQ88" i="43" s="1"/>
  <c r="AE88" i="43"/>
  <c r="AT88" i="43" s="1"/>
  <c r="AV88" i="43"/>
  <c r="AM88" i="43"/>
  <c r="AW88" i="43" s="1"/>
  <c r="V90" i="43"/>
  <c r="AA90" i="43" s="1"/>
  <c r="Y90" i="43"/>
  <c r="AQ90" i="43" s="1"/>
  <c r="AE90" i="43"/>
  <c r="AT90" i="43" s="1"/>
  <c r="AV90" i="43"/>
  <c r="AM90" i="43"/>
  <c r="AW90" i="43" s="1"/>
  <c r="V91" i="43"/>
  <c r="AA91" i="43" s="1"/>
  <c r="Y91" i="43"/>
  <c r="AQ91" i="43" s="1"/>
  <c r="AE91" i="43"/>
  <c r="AT91" i="43" s="1"/>
  <c r="AV91" i="43"/>
  <c r="AM91" i="43"/>
  <c r="AW91" i="43" s="1"/>
  <c r="V92" i="43"/>
  <c r="AA92" i="43" s="1"/>
  <c r="Y92" i="43"/>
  <c r="AQ92" i="43" s="1"/>
  <c r="AE92" i="43"/>
  <c r="AT92" i="43" s="1"/>
  <c r="AV92" i="43"/>
  <c r="AM92" i="43"/>
  <c r="AW92" i="43" s="1"/>
  <c r="V94" i="43"/>
  <c r="AA94" i="43" s="1"/>
  <c r="Y94" i="43"/>
  <c r="AQ94" i="43" s="1"/>
  <c r="AE94" i="43"/>
  <c r="AT94" i="43" s="1"/>
  <c r="AV94" i="43"/>
  <c r="AM94" i="43"/>
  <c r="AW94" i="43" s="1"/>
  <c r="V95" i="43"/>
  <c r="AA95" i="43" s="1"/>
  <c r="Y95" i="43"/>
  <c r="AQ95" i="43" s="1"/>
  <c r="AE95" i="43"/>
  <c r="AT95" i="43" s="1"/>
  <c r="AV95" i="43"/>
  <c r="AM95" i="43"/>
  <c r="AW95" i="43" s="1"/>
  <c r="V96" i="43"/>
  <c r="AA96" i="43" s="1"/>
  <c r="Y96" i="43"/>
  <c r="AQ96" i="43" s="1"/>
  <c r="AE96" i="43"/>
  <c r="AT96" i="43" s="1"/>
  <c r="AV96" i="43"/>
  <c r="AM96" i="43"/>
  <c r="AW96" i="43" s="1"/>
  <c r="V98" i="43"/>
  <c r="AA98" i="43" s="1"/>
  <c r="Y98" i="43"/>
  <c r="AQ98" i="43" s="1"/>
  <c r="AE98" i="43"/>
  <c r="AT98" i="43" s="1"/>
  <c r="AV98" i="43"/>
  <c r="AM98" i="43"/>
  <c r="AW98" i="43" s="1"/>
  <c r="V99" i="43"/>
  <c r="AA99" i="43" s="1"/>
  <c r="Y99" i="43"/>
  <c r="AQ99" i="43" s="1"/>
  <c r="AE99" i="43"/>
  <c r="AT99" i="43" s="1"/>
  <c r="AV99" i="43"/>
  <c r="AM99" i="43"/>
  <c r="AW99" i="43" s="1"/>
  <c r="V101" i="43"/>
  <c r="AA101" i="43" s="1"/>
  <c r="Y101" i="43"/>
  <c r="AQ101" i="43" s="1"/>
  <c r="AE101" i="43"/>
  <c r="AT101" i="43" s="1"/>
  <c r="AV101" i="43"/>
  <c r="AM101" i="43"/>
  <c r="AW101" i="43" s="1"/>
  <c r="V102" i="43"/>
  <c r="AA102" i="43" s="1"/>
  <c r="Y102" i="43"/>
  <c r="AQ102" i="43" s="1"/>
  <c r="AE102" i="43"/>
  <c r="AT102" i="43" s="1"/>
  <c r="AV102" i="43"/>
  <c r="AM102" i="43"/>
  <c r="AW102" i="43" s="1"/>
  <c r="V103" i="43"/>
  <c r="AA103" i="43" s="1"/>
  <c r="Y103" i="43"/>
  <c r="AQ103" i="43" s="1"/>
  <c r="AE103" i="43"/>
  <c r="AT103" i="43" s="1"/>
  <c r="AV103" i="43"/>
  <c r="AM103" i="43"/>
  <c r="AW103" i="43" s="1"/>
  <c r="V105" i="43"/>
  <c r="AA105" i="43" s="1"/>
  <c r="Y105" i="43"/>
  <c r="AQ105" i="43" s="1"/>
  <c r="AE105" i="43"/>
  <c r="AT105" i="43" s="1"/>
  <c r="AV105" i="43"/>
  <c r="AM105" i="43"/>
  <c r="AW105" i="43" s="1"/>
  <c r="V106" i="43"/>
  <c r="AA106" i="43" s="1"/>
  <c r="Y106" i="43"/>
  <c r="AQ106" i="43" s="1"/>
  <c r="AE106" i="43"/>
  <c r="AT106" i="43" s="1"/>
  <c r="AV106" i="43"/>
  <c r="AM106" i="43"/>
  <c r="AW106" i="43" s="1"/>
  <c r="V107" i="43"/>
  <c r="AA107" i="43" s="1"/>
  <c r="Y107" i="43"/>
  <c r="AQ107" i="43" s="1"/>
  <c r="AE107" i="43"/>
  <c r="AT107" i="43" s="1"/>
  <c r="AV107" i="43"/>
  <c r="AM107" i="43"/>
  <c r="AW107" i="43" s="1"/>
  <c r="V109" i="43"/>
  <c r="AA109" i="43" s="1"/>
  <c r="Y109" i="43"/>
  <c r="AQ109" i="43" s="1"/>
  <c r="AE109" i="43"/>
  <c r="AT109" i="43" s="1"/>
  <c r="AV109" i="43"/>
  <c r="AM109" i="43"/>
  <c r="AW109" i="43" s="1"/>
  <c r="V110" i="43"/>
  <c r="AA110" i="43" s="1"/>
  <c r="Y110" i="43"/>
  <c r="AQ110" i="43" s="1"/>
  <c r="AE110" i="43"/>
  <c r="AT110" i="43" s="1"/>
  <c r="AV110" i="43"/>
  <c r="AM110" i="43"/>
  <c r="AW110" i="43" s="1"/>
  <c r="V112" i="43"/>
  <c r="AA112" i="43" s="1"/>
  <c r="Y112" i="43"/>
  <c r="AQ112" i="43" s="1"/>
  <c r="AE112" i="43"/>
  <c r="AT112" i="43" s="1"/>
  <c r="AV112" i="43"/>
  <c r="AM112" i="43"/>
  <c r="AW112" i="43" s="1"/>
  <c r="V113" i="43"/>
  <c r="AA113" i="43" s="1"/>
  <c r="Y113" i="43"/>
  <c r="AQ113" i="43" s="1"/>
  <c r="AE113" i="43"/>
  <c r="AT113" i="43" s="1"/>
  <c r="AV113" i="43"/>
  <c r="AM113" i="43"/>
  <c r="AW113" i="43" s="1"/>
  <c r="V115" i="43"/>
  <c r="AA115" i="43" s="1"/>
  <c r="Y115" i="43"/>
  <c r="AQ115" i="43" s="1"/>
  <c r="AE115" i="43"/>
  <c r="AT115" i="43" s="1"/>
  <c r="AV115" i="43"/>
  <c r="AM115" i="43"/>
  <c r="AW115" i="43" s="1"/>
  <c r="V116" i="43"/>
  <c r="AA116" i="43" s="1"/>
  <c r="Y116" i="43"/>
  <c r="AQ116" i="43" s="1"/>
  <c r="AE116" i="43"/>
  <c r="AT116" i="43" s="1"/>
  <c r="AV116" i="43"/>
  <c r="AM116" i="43"/>
  <c r="AW116" i="43" s="1"/>
  <c r="V117" i="43"/>
  <c r="AA117" i="43" s="1"/>
  <c r="Y117" i="43"/>
  <c r="AQ117" i="43" s="1"/>
  <c r="AE117" i="43"/>
  <c r="AT117" i="43" s="1"/>
  <c r="AV117" i="43"/>
  <c r="AM117" i="43"/>
  <c r="AW117" i="43" s="1"/>
  <c r="V119" i="43"/>
  <c r="AA119" i="43" s="1"/>
  <c r="Y119" i="43"/>
  <c r="AQ119" i="43" s="1"/>
  <c r="AE119" i="43"/>
  <c r="AT119" i="43" s="1"/>
  <c r="AV119" i="43"/>
  <c r="AM119" i="43"/>
  <c r="AW119" i="43" s="1"/>
  <c r="V120" i="43"/>
  <c r="AA120" i="43" s="1"/>
  <c r="Y120" i="43"/>
  <c r="AQ120" i="43" s="1"/>
  <c r="AE120" i="43"/>
  <c r="AT120" i="43" s="1"/>
  <c r="AV120" i="43"/>
  <c r="AM120" i="43"/>
  <c r="AW120" i="43" s="1"/>
  <c r="V121" i="43"/>
  <c r="AA121" i="43" s="1"/>
  <c r="Y121" i="43"/>
  <c r="AQ121" i="43" s="1"/>
  <c r="AE121" i="43"/>
  <c r="AT121" i="43" s="1"/>
  <c r="AV121" i="43"/>
  <c r="AM121" i="43"/>
  <c r="AW121" i="43" s="1"/>
  <c r="V122" i="43"/>
  <c r="AA122" i="43" s="1"/>
  <c r="Y122" i="43"/>
  <c r="AQ122" i="43" s="1"/>
  <c r="AE122" i="43"/>
  <c r="AT122" i="43" s="1"/>
  <c r="AV122" i="43"/>
  <c r="AM122" i="43"/>
  <c r="AW122" i="43" s="1"/>
  <c r="V123" i="43"/>
  <c r="AA123" i="43" s="1"/>
  <c r="Y123" i="43"/>
  <c r="AQ123" i="43" s="1"/>
  <c r="AE123" i="43"/>
  <c r="AT123" i="43" s="1"/>
  <c r="AV123" i="43"/>
  <c r="AM123" i="43"/>
  <c r="AW123" i="43" s="1"/>
  <c r="V124" i="43"/>
  <c r="AA124" i="43" s="1"/>
  <c r="Y124" i="43"/>
  <c r="AQ124" i="43" s="1"/>
  <c r="AE124" i="43"/>
  <c r="AT124" i="43" s="1"/>
  <c r="AV124" i="43"/>
  <c r="AM124" i="43"/>
  <c r="AW124" i="43" s="1"/>
  <c r="V126" i="43"/>
  <c r="AA126" i="43" s="1"/>
  <c r="Y126" i="43"/>
  <c r="AQ126" i="43" s="1"/>
  <c r="AE126" i="43"/>
  <c r="AT126" i="43" s="1"/>
  <c r="AV126" i="43"/>
  <c r="AM126" i="43"/>
  <c r="AW126" i="43" s="1"/>
  <c r="V127" i="43"/>
  <c r="AA127" i="43" s="1"/>
  <c r="Y127" i="43"/>
  <c r="AQ127" i="43" s="1"/>
  <c r="AE127" i="43"/>
  <c r="AT127" i="43" s="1"/>
  <c r="AV127" i="43"/>
  <c r="AM127" i="43"/>
  <c r="AW127" i="43" s="1"/>
  <c r="V128" i="43"/>
  <c r="AA128" i="43" s="1"/>
  <c r="Y128" i="43"/>
  <c r="AQ128" i="43" s="1"/>
  <c r="AE128" i="43"/>
  <c r="AT128" i="43" s="1"/>
  <c r="AV128" i="43"/>
  <c r="AM128" i="43"/>
  <c r="AW128" i="43" s="1"/>
  <c r="V129" i="43"/>
  <c r="AA129" i="43" s="1"/>
  <c r="Y129" i="43"/>
  <c r="AQ129" i="43" s="1"/>
  <c r="AE129" i="43"/>
  <c r="AT129" i="43" s="1"/>
  <c r="AV129" i="43"/>
  <c r="AM129" i="43"/>
  <c r="AW129" i="43" s="1"/>
  <c r="V130" i="43"/>
  <c r="AA130" i="43" s="1"/>
  <c r="Y130" i="43"/>
  <c r="AQ130" i="43" s="1"/>
  <c r="AE130" i="43"/>
  <c r="AT130" i="43" s="1"/>
  <c r="AV130" i="43"/>
  <c r="AM130" i="43"/>
  <c r="AW130" i="43" s="1"/>
  <c r="V131" i="43"/>
  <c r="AA131" i="43" s="1"/>
  <c r="Y131" i="43"/>
  <c r="AQ131" i="43" s="1"/>
  <c r="AE131" i="43"/>
  <c r="AT131" i="43" s="1"/>
  <c r="AV131" i="43"/>
  <c r="AM131" i="43"/>
  <c r="AW131" i="43" s="1"/>
  <c r="V133" i="43"/>
  <c r="AA133" i="43" s="1"/>
  <c r="Y133" i="43"/>
  <c r="AQ133" i="43" s="1"/>
  <c r="AE133" i="43"/>
  <c r="AT133" i="43" s="1"/>
  <c r="AV133" i="43"/>
  <c r="AM133" i="43"/>
  <c r="AW133" i="43" s="1"/>
  <c r="V134" i="43"/>
  <c r="AA134" i="43" s="1"/>
  <c r="Y134" i="43"/>
  <c r="AQ134" i="43" s="1"/>
  <c r="AE134" i="43"/>
  <c r="AT134" i="43" s="1"/>
  <c r="AM134" i="43"/>
  <c r="AW134" i="43" s="1"/>
  <c r="V135" i="43"/>
  <c r="AA135" i="43" s="1"/>
  <c r="Y135" i="43"/>
  <c r="AQ135" i="43" s="1"/>
  <c r="AE135" i="43"/>
  <c r="AT135" i="43" s="1"/>
  <c r="AV135" i="43"/>
  <c r="AM135" i="43"/>
  <c r="AW135" i="43" s="1"/>
  <c r="V136" i="43"/>
  <c r="AA136" i="43" s="1"/>
  <c r="Y136" i="43"/>
  <c r="AQ136" i="43" s="1"/>
  <c r="AE136" i="43"/>
  <c r="AT136" i="43" s="1"/>
  <c r="AV136" i="43"/>
  <c r="AM136" i="43"/>
  <c r="AW136" i="43" s="1"/>
  <c r="V137" i="43"/>
  <c r="AA137" i="43" s="1"/>
  <c r="Y137" i="43"/>
  <c r="AQ137" i="43" s="1"/>
  <c r="AE137" i="43"/>
  <c r="AT137" i="43" s="1"/>
  <c r="AV137" i="43"/>
  <c r="AM137" i="43"/>
  <c r="AW137" i="43" s="1"/>
  <c r="V139" i="43"/>
  <c r="AA139" i="43" s="1"/>
  <c r="Y139" i="43"/>
  <c r="AQ139" i="43" s="1"/>
  <c r="AE139" i="43"/>
  <c r="AT139" i="43" s="1"/>
  <c r="AV139" i="43"/>
  <c r="AM139" i="43"/>
  <c r="AW139" i="43" s="1"/>
  <c r="V140" i="43"/>
  <c r="AA140" i="43" s="1"/>
  <c r="Y140" i="43"/>
  <c r="AQ140" i="43" s="1"/>
  <c r="AE140" i="43"/>
  <c r="AT140" i="43" s="1"/>
  <c r="AV140" i="43"/>
  <c r="AM140" i="43"/>
  <c r="AW140" i="43" s="1"/>
  <c r="V141" i="43"/>
  <c r="AA141" i="43" s="1"/>
  <c r="Y141" i="43"/>
  <c r="AQ141" i="43" s="1"/>
  <c r="AE141" i="43"/>
  <c r="AT141" i="43" s="1"/>
  <c r="AV141" i="43"/>
  <c r="AM141" i="43"/>
  <c r="AW141" i="43" s="1"/>
  <c r="V142" i="43"/>
  <c r="AA142" i="43" s="1"/>
  <c r="Y142" i="43"/>
  <c r="AQ142" i="43" s="1"/>
  <c r="AE142" i="43"/>
  <c r="AT142" i="43" s="1"/>
  <c r="AV142" i="43"/>
  <c r="AM142" i="43"/>
  <c r="AW142" i="43" s="1"/>
  <c r="V143" i="43"/>
  <c r="AA143" i="43" s="1"/>
  <c r="Y143" i="43"/>
  <c r="AQ143" i="43" s="1"/>
  <c r="AE143" i="43"/>
  <c r="AT143" i="43" s="1"/>
  <c r="AV143" i="43"/>
  <c r="AM143" i="43"/>
  <c r="AW143" i="43" s="1"/>
  <c r="V145" i="43"/>
  <c r="AA145" i="43" s="1"/>
  <c r="Y145" i="43"/>
  <c r="AQ145" i="43" s="1"/>
  <c r="AE145" i="43"/>
  <c r="AT145" i="43" s="1"/>
  <c r="AV145" i="43"/>
  <c r="AM145" i="43"/>
  <c r="AW145" i="43" s="1"/>
  <c r="V146" i="43"/>
  <c r="AA146" i="43" s="1"/>
  <c r="Y146" i="43"/>
  <c r="AQ146" i="43" s="1"/>
  <c r="AE146" i="43"/>
  <c r="AT146" i="43" s="1"/>
  <c r="AV146" i="43"/>
  <c r="AM146" i="43"/>
  <c r="AW146" i="43" s="1"/>
  <c r="V147" i="43"/>
  <c r="AA147" i="43" s="1"/>
  <c r="Y147" i="43"/>
  <c r="AQ147" i="43" s="1"/>
  <c r="AE147" i="43"/>
  <c r="AT147" i="43" s="1"/>
  <c r="AV147" i="43"/>
  <c r="AM147" i="43"/>
  <c r="AW147" i="43" s="1"/>
  <c r="V148" i="43"/>
  <c r="AA148" i="43" s="1"/>
  <c r="Y148" i="43"/>
  <c r="AQ148" i="43" s="1"/>
  <c r="AE148" i="43"/>
  <c r="AT148" i="43" s="1"/>
  <c r="AV148" i="43"/>
  <c r="AM148" i="43"/>
  <c r="AW148" i="43" s="1"/>
  <c r="V149" i="43"/>
  <c r="AA149" i="43" s="1"/>
  <c r="Y149" i="43"/>
  <c r="AQ149" i="43" s="1"/>
  <c r="AE149" i="43"/>
  <c r="AT149" i="43" s="1"/>
  <c r="AV149" i="43"/>
  <c r="AM149" i="43"/>
  <c r="AW149" i="43" s="1"/>
  <c r="V151" i="43"/>
  <c r="AA151" i="43" s="1"/>
  <c r="Y151" i="43"/>
  <c r="AQ151" i="43" s="1"/>
  <c r="AE151" i="43"/>
  <c r="AT151" i="43" s="1"/>
  <c r="AV151" i="43"/>
  <c r="AM151" i="43"/>
  <c r="AW151" i="43" s="1"/>
  <c r="V152" i="43"/>
  <c r="AA152" i="43" s="1"/>
  <c r="Y152" i="43"/>
  <c r="AQ152" i="43" s="1"/>
  <c r="AE152" i="43"/>
  <c r="AT152" i="43" s="1"/>
  <c r="AV152" i="43"/>
  <c r="AM152" i="43"/>
  <c r="AW152" i="43" s="1"/>
  <c r="V153" i="43"/>
  <c r="AA153" i="43" s="1"/>
  <c r="Y153" i="43"/>
  <c r="AQ153" i="43" s="1"/>
  <c r="AE153" i="43"/>
  <c r="AT153" i="43" s="1"/>
  <c r="AV153" i="43"/>
  <c r="AM153" i="43"/>
  <c r="AW153" i="43" s="1"/>
  <c r="V154" i="43"/>
  <c r="AA154" i="43" s="1"/>
  <c r="Y154" i="43"/>
  <c r="AQ154" i="43" s="1"/>
  <c r="AE154" i="43"/>
  <c r="AT154" i="43" s="1"/>
  <c r="AV154" i="43"/>
  <c r="AM154" i="43"/>
  <c r="AW154" i="43" s="1"/>
  <c r="V156" i="43"/>
  <c r="AA156" i="43" s="1"/>
  <c r="Y156" i="43"/>
  <c r="AQ156" i="43" s="1"/>
  <c r="AE156" i="43"/>
  <c r="AT156" i="43" s="1"/>
  <c r="AV156" i="43"/>
  <c r="AM156" i="43"/>
  <c r="AW156" i="43" s="1"/>
  <c r="V157" i="43"/>
  <c r="AA157" i="43" s="1"/>
  <c r="Y157" i="43"/>
  <c r="AQ157" i="43" s="1"/>
  <c r="AE157" i="43"/>
  <c r="AT157" i="43" s="1"/>
  <c r="AV157" i="43"/>
  <c r="AM157" i="43"/>
  <c r="AW157" i="43" s="1"/>
  <c r="V159" i="43"/>
  <c r="AA159" i="43" s="1"/>
  <c r="Y159" i="43"/>
  <c r="AQ159" i="43" s="1"/>
  <c r="AE159" i="43"/>
  <c r="AT159" i="43" s="1"/>
  <c r="AV159" i="43"/>
  <c r="AM159" i="43"/>
  <c r="AW159" i="43" s="1"/>
  <c r="V160" i="43"/>
  <c r="AA160" i="43" s="1"/>
  <c r="Y160" i="43"/>
  <c r="AQ160" i="43" s="1"/>
  <c r="AE160" i="43"/>
  <c r="AT160" i="43" s="1"/>
  <c r="AV160" i="43"/>
  <c r="AM160" i="43"/>
  <c r="AW160" i="43" s="1"/>
  <c r="V162" i="43"/>
  <c r="AA162" i="43" s="1"/>
  <c r="Y162" i="43"/>
  <c r="AQ162" i="43" s="1"/>
  <c r="AE162" i="43"/>
  <c r="AT162" i="43" s="1"/>
  <c r="AV162" i="43"/>
  <c r="AM162" i="43"/>
  <c r="AW162" i="43" s="1"/>
  <c r="V163" i="43"/>
  <c r="AA163" i="43" s="1"/>
  <c r="Y163" i="43"/>
  <c r="AQ163" i="43" s="1"/>
  <c r="AE163" i="43"/>
  <c r="AT163" i="43" s="1"/>
  <c r="AV163" i="43"/>
  <c r="AM163" i="43"/>
  <c r="AW163" i="43" s="1"/>
  <c r="V164" i="43"/>
  <c r="AA164" i="43" s="1"/>
  <c r="Y164" i="43"/>
  <c r="AQ164" i="43" s="1"/>
  <c r="AE164" i="43"/>
  <c r="AT164" i="43" s="1"/>
  <c r="AV164" i="43"/>
  <c r="AM164" i="43"/>
  <c r="AW164" i="43" s="1"/>
  <c r="V165" i="43"/>
  <c r="AA165" i="43" s="1"/>
  <c r="Y165" i="43"/>
  <c r="AQ165" i="43" s="1"/>
  <c r="AE165" i="43"/>
  <c r="AT165" i="43" s="1"/>
  <c r="AV165" i="43"/>
  <c r="AM165" i="43"/>
  <c r="AW165" i="43" s="1"/>
  <c r="V166" i="43"/>
  <c r="AA166" i="43" s="1"/>
  <c r="Y166" i="43"/>
  <c r="AQ166" i="43" s="1"/>
  <c r="AE166" i="43"/>
  <c r="AT166" i="43" s="1"/>
  <c r="AV166" i="43"/>
  <c r="AM166" i="43"/>
  <c r="AW166" i="43" s="1"/>
  <c r="V168" i="43"/>
  <c r="AA168" i="43" s="1"/>
  <c r="Y168" i="43"/>
  <c r="AQ168" i="43" s="1"/>
  <c r="AE168" i="43"/>
  <c r="AT168" i="43" s="1"/>
  <c r="AV168" i="43"/>
  <c r="AM168" i="43"/>
  <c r="AW168" i="43" s="1"/>
  <c r="V169" i="43"/>
  <c r="AA169" i="43" s="1"/>
  <c r="Y169" i="43"/>
  <c r="AQ169" i="43" s="1"/>
  <c r="AE169" i="43"/>
  <c r="AT169" i="43" s="1"/>
  <c r="AV169" i="43"/>
  <c r="AM169" i="43"/>
  <c r="AW169" i="43" s="1"/>
  <c r="V170" i="43"/>
  <c r="AA170" i="43" s="1"/>
  <c r="Y170" i="43"/>
  <c r="AQ170" i="43" s="1"/>
  <c r="AE170" i="43"/>
  <c r="AT170" i="43" s="1"/>
  <c r="AV170" i="43"/>
  <c r="AM170" i="43"/>
  <c r="AW170" i="43" s="1"/>
  <c r="V171" i="43"/>
  <c r="AA171" i="43" s="1"/>
  <c r="Y171" i="43"/>
  <c r="AQ171" i="43" s="1"/>
  <c r="AE171" i="43"/>
  <c r="AT171" i="43" s="1"/>
  <c r="AV171" i="43"/>
  <c r="AM171" i="43"/>
  <c r="AW171" i="43" s="1"/>
  <c r="V172" i="43"/>
  <c r="AA172" i="43" s="1"/>
  <c r="Y172" i="43"/>
  <c r="AQ172" i="43" s="1"/>
  <c r="AE172" i="43"/>
  <c r="AT172" i="43" s="1"/>
  <c r="AV172" i="43"/>
  <c r="AM172" i="43"/>
  <c r="AW172" i="43" s="1"/>
  <c r="V174" i="43"/>
  <c r="AA174" i="43" s="1"/>
  <c r="Y174" i="43"/>
  <c r="AQ174" i="43" s="1"/>
  <c r="AE174" i="43"/>
  <c r="AT174" i="43" s="1"/>
  <c r="AV174" i="43"/>
  <c r="AM174" i="43"/>
  <c r="AW174" i="43" s="1"/>
  <c r="V175" i="43"/>
  <c r="AA175" i="43" s="1"/>
  <c r="Y175" i="43"/>
  <c r="AQ175" i="43" s="1"/>
  <c r="AE175" i="43"/>
  <c r="AT175" i="43" s="1"/>
  <c r="AV175" i="43"/>
  <c r="AM175" i="43"/>
  <c r="AW175" i="43" s="1"/>
  <c r="V176" i="43"/>
  <c r="AA176" i="43" s="1"/>
  <c r="Y176" i="43"/>
  <c r="AQ176" i="43" s="1"/>
  <c r="AE176" i="43"/>
  <c r="AT176" i="43" s="1"/>
  <c r="AV176" i="43"/>
  <c r="AM176" i="43"/>
  <c r="AW176" i="43" s="1"/>
  <c r="V177" i="43"/>
  <c r="AA177" i="43" s="1"/>
  <c r="Y177" i="43"/>
  <c r="AQ177" i="43" s="1"/>
  <c r="AE177" i="43"/>
  <c r="AT177" i="43" s="1"/>
  <c r="AV177" i="43"/>
  <c r="AM177" i="43"/>
  <c r="AW177" i="43" s="1"/>
  <c r="V178" i="43"/>
  <c r="AA178" i="43" s="1"/>
  <c r="Y178" i="43"/>
  <c r="AQ178" i="43" s="1"/>
  <c r="AE178" i="43"/>
  <c r="AT178" i="43" s="1"/>
  <c r="AV178" i="43"/>
  <c r="AM178" i="43"/>
  <c r="AW178" i="43" s="1"/>
  <c r="V179" i="43"/>
  <c r="AA179" i="43" s="1"/>
  <c r="Y179" i="43"/>
  <c r="AQ179" i="43" s="1"/>
  <c r="AE179" i="43"/>
  <c r="AT179" i="43" s="1"/>
  <c r="AM179" i="43"/>
  <c r="AW179" i="43" s="1"/>
  <c r="V181" i="43"/>
  <c r="AA181" i="43" s="1"/>
  <c r="Y181" i="43"/>
  <c r="AQ181" i="43" s="1"/>
  <c r="AE181" i="43"/>
  <c r="AT181" i="43" s="1"/>
  <c r="AV181" i="43"/>
  <c r="AM181" i="43"/>
  <c r="AW181" i="43" s="1"/>
  <c r="V182" i="43"/>
  <c r="AA182" i="43" s="1"/>
  <c r="Y182" i="43"/>
  <c r="AQ182" i="43" s="1"/>
  <c r="AE182" i="43"/>
  <c r="AT182" i="43" s="1"/>
  <c r="AV182" i="43"/>
  <c r="AM182" i="43"/>
  <c r="AW182" i="43" s="1"/>
  <c r="V183" i="43"/>
  <c r="AA183" i="43" s="1"/>
  <c r="Y183" i="43"/>
  <c r="AQ183" i="43" s="1"/>
  <c r="AE183" i="43"/>
  <c r="AT183" i="43" s="1"/>
  <c r="AV183" i="43"/>
  <c r="AM183" i="43"/>
  <c r="AW183" i="43" s="1"/>
  <c r="V184" i="43"/>
  <c r="AA184" i="43" s="1"/>
  <c r="Y184" i="43"/>
  <c r="AQ184" i="43" s="1"/>
  <c r="AE184" i="43"/>
  <c r="AT184" i="43" s="1"/>
  <c r="AV184" i="43"/>
  <c r="AM184" i="43"/>
  <c r="AW184" i="43" s="1"/>
  <c r="V185" i="43"/>
  <c r="AA185" i="43" s="1"/>
  <c r="Y185" i="43"/>
  <c r="AQ185" i="43" s="1"/>
  <c r="AE185" i="43"/>
  <c r="AT185" i="43" s="1"/>
  <c r="AV185" i="43"/>
  <c r="AM185" i="43"/>
  <c r="AW185" i="43" s="1"/>
  <c r="V186" i="43"/>
  <c r="AA186" i="43" s="1"/>
  <c r="Y186" i="43"/>
  <c r="AQ186" i="43" s="1"/>
  <c r="AE186" i="43"/>
  <c r="AT186" i="43" s="1"/>
  <c r="AV186" i="43"/>
  <c r="AM186" i="43"/>
  <c r="AW186" i="43" s="1"/>
  <c r="V188" i="43"/>
  <c r="AA188" i="43" s="1"/>
  <c r="Y188" i="43"/>
  <c r="AQ188" i="43" s="1"/>
  <c r="AE188" i="43"/>
  <c r="AT188" i="43" s="1"/>
  <c r="AV188" i="43"/>
  <c r="AM188" i="43"/>
  <c r="AW188" i="43" s="1"/>
  <c r="V189" i="43"/>
  <c r="AA189" i="43" s="1"/>
  <c r="Y189" i="43"/>
  <c r="AQ189" i="43" s="1"/>
  <c r="AE189" i="43"/>
  <c r="AT189" i="43" s="1"/>
  <c r="AV189" i="43"/>
  <c r="AM189" i="43"/>
  <c r="AW189" i="43" s="1"/>
  <c r="V190" i="43"/>
  <c r="AA190" i="43" s="1"/>
  <c r="Y190" i="43"/>
  <c r="AQ190" i="43" s="1"/>
  <c r="AE190" i="43"/>
  <c r="AT190" i="43" s="1"/>
  <c r="AV190" i="43"/>
  <c r="AM190" i="43"/>
  <c r="AW190" i="43" s="1"/>
  <c r="V191" i="43"/>
  <c r="AA191" i="43" s="1"/>
  <c r="Y191" i="43"/>
  <c r="AQ191" i="43" s="1"/>
  <c r="AE191" i="43"/>
  <c r="AT191" i="43" s="1"/>
  <c r="AV191" i="43"/>
  <c r="AM191" i="43"/>
  <c r="AW191" i="43" s="1"/>
  <c r="V192" i="43"/>
  <c r="AA192" i="43" s="1"/>
  <c r="Y192" i="43"/>
  <c r="AQ192" i="43" s="1"/>
  <c r="AE192" i="43"/>
  <c r="AT192" i="43" s="1"/>
  <c r="AV192" i="43"/>
  <c r="AM192" i="43"/>
  <c r="AW192" i="43" s="1"/>
  <c r="V194" i="43"/>
  <c r="AA194" i="43" s="1"/>
  <c r="Y194" i="43"/>
  <c r="AQ194" i="43" s="1"/>
  <c r="AE194" i="43"/>
  <c r="AT194" i="43" s="1"/>
  <c r="AV194" i="43"/>
  <c r="AM194" i="43"/>
  <c r="AW194" i="43" s="1"/>
  <c r="V195" i="43"/>
  <c r="AA195" i="43" s="1"/>
  <c r="Y195" i="43"/>
  <c r="AQ195" i="43" s="1"/>
  <c r="AE195" i="43"/>
  <c r="AT195" i="43" s="1"/>
  <c r="AV195" i="43"/>
  <c r="AM195" i="43"/>
  <c r="AW195" i="43" s="1"/>
  <c r="V196" i="43"/>
  <c r="AA196" i="43" s="1"/>
  <c r="Y196" i="43"/>
  <c r="AQ196" i="43" s="1"/>
  <c r="AE196" i="43"/>
  <c r="AT196" i="43" s="1"/>
  <c r="AV196" i="43"/>
  <c r="AM196" i="43"/>
  <c r="AW196" i="43" s="1"/>
  <c r="V197" i="43"/>
  <c r="AA197" i="43" s="1"/>
  <c r="Y197" i="43"/>
  <c r="AQ197" i="43" s="1"/>
  <c r="AE197" i="43"/>
  <c r="AT197" i="43" s="1"/>
  <c r="AV197" i="43"/>
  <c r="AM197" i="43"/>
  <c r="AW197" i="43" s="1"/>
  <c r="V198" i="43"/>
  <c r="AA198" i="43" s="1"/>
  <c r="Y198" i="43"/>
  <c r="AQ198" i="43" s="1"/>
  <c r="AE198" i="43"/>
  <c r="AT198" i="43" s="1"/>
  <c r="AV198" i="43"/>
  <c r="AM198" i="43"/>
  <c r="AW198" i="43" s="1"/>
  <c r="V200" i="43"/>
  <c r="AA200" i="43" s="1"/>
  <c r="Y200" i="43"/>
  <c r="AQ200" i="43" s="1"/>
  <c r="AE200" i="43"/>
  <c r="AT200" i="43" s="1"/>
  <c r="AV200" i="43"/>
  <c r="AM200" i="43"/>
  <c r="AW200" i="43" s="1"/>
  <c r="V201" i="43"/>
  <c r="AA201" i="43" s="1"/>
  <c r="Y201" i="43"/>
  <c r="AQ201" i="43" s="1"/>
  <c r="AE201" i="43"/>
  <c r="AT201" i="43" s="1"/>
  <c r="AV201" i="43"/>
  <c r="AM201" i="43"/>
  <c r="AW201" i="43" s="1"/>
  <c r="V202" i="43"/>
  <c r="AA202" i="43" s="1"/>
  <c r="Y202" i="43"/>
  <c r="AQ202" i="43" s="1"/>
  <c r="AE202" i="43"/>
  <c r="AT202" i="43" s="1"/>
  <c r="AV202" i="43"/>
  <c r="AM202" i="43"/>
  <c r="AW202" i="43" s="1"/>
  <c r="V203" i="43"/>
  <c r="AA203" i="43" s="1"/>
  <c r="Y203" i="43"/>
  <c r="AQ203" i="43" s="1"/>
  <c r="AE203" i="43"/>
  <c r="AT203" i="43" s="1"/>
  <c r="AV203" i="43"/>
  <c r="AM203" i="43"/>
  <c r="AW203" i="43" s="1"/>
  <c r="V204" i="43"/>
  <c r="AA204" i="43" s="1"/>
  <c r="Y204" i="43"/>
  <c r="AQ204" i="43" s="1"/>
  <c r="AE204" i="43"/>
  <c r="AT204" i="43" s="1"/>
  <c r="AV204" i="43"/>
  <c r="AM204" i="43"/>
  <c r="AW204" i="43" s="1"/>
  <c r="V205" i="43"/>
  <c r="AA205" i="43" s="1"/>
  <c r="Y205" i="43"/>
  <c r="AQ205" i="43" s="1"/>
  <c r="AE205" i="43"/>
  <c r="AT205" i="43" s="1"/>
  <c r="AV205" i="43"/>
  <c r="AM205" i="43"/>
  <c r="AW205" i="43" s="1"/>
  <c r="V207" i="43"/>
  <c r="AA207" i="43" s="1"/>
  <c r="Y207" i="43"/>
  <c r="AQ207" i="43" s="1"/>
  <c r="AE207" i="43"/>
  <c r="AT207" i="43" s="1"/>
  <c r="AV207" i="43"/>
  <c r="AM207" i="43"/>
  <c r="AW207" i="43" s="1"/>
  <c r="V208" i="43"/>
  <c r="AA208" i="43" s="1"/>
  <c r="Y208" i="43"/>
  <c r="AQ208" i="43" s="1"/>
  <c r="AE208" i="43"/>
  <c r="AT208" i="43" s="1"/>
  <c r="AV208" i="43"/>
  <c r="AM208" i="43"/>
  <c r="AW208" i="43" s="1"/>
  <c r="V209" i="43"/>
  <c r="AA209" i="43" s="1"/>
  <c r="Y209" i="43"/>
  <c r="AQ209" i="43" s="1"/>
  <c r="AE209" i="43"/>
  <c r="AT209" i="43" s="1"/>
  <c r="AV209" i="43"/>
  <c r="AM209" i="43"/>
  <c r="AW209" i="43" s="1"/>
  <c r="V210" i="43"/>
  <c r="AA210" i="43" s="1"/>
  <c r="Y210" i="43"/>
  <c r="AQ210" i="43" s="1"/>
  <c r="AE210" i="43"/>
  <c r="AT210" i="43" s="1"/>
  <c r="AV210" i="43"/>
  <c r="AM210" i="43"/>
  <c r="AW210" i="43" s="1"/>
  <c r="V211" i="43"/>
  <c r="AA211" i="43" s="1"/>
  <c r="Y211" i="43"/>
  <c r="AQ211" i="43" s="1"/>
  <c r="AE211" i="43"/>
  <c r="AT211" i="43" s="1"/>
  <c r="AV211" i="43"/>
  <c r="AM211" i="43"/>
  <c r="AW211" i="43" s="1"/>
  <c r="V213" i="43"/>
  <c r="AA213" i="43" s="1"/>
  <c r="Y213" i="43"/>
  <c r="AQ213" i="43" s="1"/>
  <c r="AE213" i="43"/>
  <c r="AT213" i="43" s="1"/>
  <c r="AV213" i="43"/>
  <c r="AM213" i="43"/>
  <c r="AW213" i="43" s="1"/>
  <c r="V214" i="43"/>
  <c r="AA214" i="43" s="1"/>
  <c r="Y214" i="43"/>
  <c r="AQ214" i="43" s="1"/>
  <c r="AE214" i="43"/>
  <c r="AT214" i="43" s="1"/>
  <c r="AV214" i="43"/>
  <c r="AM214" i="43"/>
  <c r="AW214" i="43" s="1"/>
  <c r="V215" i="43"/>
  <c r="AA215" i="43" s="1"/>
  <c r="Y215" i="43"/>
  <c r="AQ215" i="43" s="1"/>
  <c r="AE215" i="43"/>
  <c r="AT215" i="43" s="1"/>
  <c r="AV215" i="43"/>
  <c r="AM215" i="43"/>
  <c r="AW215" i="43" s="1"/>
  <c r="V216" i="43"/>
  <c r="AA216" i="43" s="1"/>
  <c r="Y216" i="43"/>
  <c r="AQ216" i="43" s="1"/>
  <c r="AE216" i="43"/>
  <c r="AT216" i="43" s="1"/>
  <c r="AV216" i="43"/>
  <c r="AM216" i="43"/>
  <c r="AW216" i="43" s="1"/>
  <c r="V217" i="43"/>
  <c r="AA217" i="43" s="1"/>
  <c r="Y217" i="43"/>
  <c r="AQ217" i="43" s="1"/>
  <c r="AE217" i="43"/>
  <c r="AT217" i="43" s="1"/>
  <c r="AV217" i="43"/>
  <c r="AM217" i="43"/>
  <c r="AW217" i="43" s="1"/>
  <c r="V219" i="43"/>
  <c r="AA219" i="43" s="1"/>
  <c r="Y219" i="43"/>
  <c r="AQ219" i="43" s="1"/>
  <c r="AE219" i="43"/>
  <c r="AT219" i="43" s="1"/>
  <c r="AV219" i="43"/>
  <c r="AM219" i="43"/>
  <c r="AW219" i="43" s="1"/>
  <c r="V220" i="43"/>
  <c r="AA220" i="43" s="1"/>
  <c r="Y220" i="43"/>
  <c r="AQ220" i="43" s="1"/>
  <c r="AE220" i="43"/>
  <c r="AT220" i="43" s="1"/>
  <c r="AV220" i="43"/>
  <c r="AM220" i="43"/>
  <c r="AW220" i="43" s="1"/>
  <c r="V221" i="43"/>
  <c r="AA221" i="43" s="1"/>
  <c r="Y221" i="43"/>
  <c r="AQ221" i="43" s="1"/>
  <c r="AE221" i="43"/>
  <c r="AT221" i="43" s="1"/>
  <c r="AV221" i="43"/>
  <c r="AM221" i="43"/>
  <c r="AW221" i="43" s="1"/>
  <c r="V222" i="43"/>
  <c r="AA222" i="43" s="1"/>
  <c r="Y222" i="43"/>
  <c r="AQ222" i="43" s="1"/>
  <c r="AE222" i="43"/>
  <c r="AT222" i="43" s="1"/>
  <c r="AV222" i="43"/>
  <c r="AM222" i="43"/>
  <c r="AW222" i="43" s="1"/>
  <c r="V223" i="43"/>
  <c r="AA223" i="43" s="1"/>
  <c r="Y223" i="43"/>
  <c r="AQ223" i="43" s="1"/>
  <c r="AE223" i="43"/>
  <c r="AT223" i="43" s="1"/>
  <c r="AV223" i="43"/>
  <c r="AM223" i="43"/>
  <c r="AW223" i="43" s="1"/>
  <c r="V225" i="43"/>
  <c r="AA225" i="43" s="1"/>
  <c r="Y225" i="43"/>
  <c r="AQ225" i="43" s="1"/>
  <c r="AE225" i="43"/>
  <c r="AT225" i="43" s="1"/>
  <c r="AV225" i="43"/>
  <c r="AM225" i="43"/>
  <c r="AW225" i="43" s="1"/>
  <c r="V226" i="43"/>
  <c r="AA226" i="43" s="1"/>
  <c r="Y226" i="43"/>
  <c r="AQ226" i="43" s="1"/>
  <c r="AE226" i="43"/>
  <c r="AT226" i="43" s="1"/>
  <c r="AV226" i="43"/>
  <c r="AM226" i="43"/>
  <c r="AW226" i="43" s="1"/>
  <c r="V227" i="43"/>
  <c r="AA227" i="43" s="1"/>
  <c r="Y227" i="43"/>
  <c r="AQ227" i="43" s="1"/>
  <c r="AE227" i="43"/>
  <c r="AT227" i="43" s="1"/>
  <c r="AV227" i="43"/>
  <c r="AM227" i="43"/>
  <c r="AW227" i="43" s="1"/>
  <c r="V228" i="43"/>
  <c r="AA228" i="43" s="1"/>
  <c r="Y228" i="43"/>
  <c r="AQ228" i="43" s="1"/>
  <c r="AE228" i="43"/>
  <c r="AT228" i="43" s="1"/>
  <c r="AV228" i="43"/>
  <c r="AM228" i="43"/>
  <c r="AW228" i="43" s="1"/>
  <c r="V229" i="43"/>
  <c r="AA229" i="43" s="1"/>
  <c r="Y229" i="43"/>
  <c r="AQ229" i="43" s="1"/>
  <c r="AE229" i="43"/>
  <c r="AT229" i="43" s="1"/>
  <c r="AV229" i="43"/>
  <c r="AM229" i="43"/>
  <c r="AW229" i="43" s="1"/>
  <c r="V231" i="43"/>
  <c r="AA231" i="43" s="1"/>
  <c r="Y231" i="43"/>
  <c r="AQ231" i="43" s="1"/>
  <c r="AE231" i="43"/>
  <c r="AT231" i="43" s="1"/>
  <c r="AV231" i="43"/>
  <c r="AM231" i="43"/>
  <c r="AW231" i="43" s="1"/>
  <c r="V232" i="43"/>
  <c r="AA232" i="43" s="1"/>
  <c r="Y232" i="43"/>
  <c r="AQ232" i="43" s="1"/>
  <c r="AE232" i="43"/>
  <c r="AT232" i="43" s="1"/>
  <c r="AV232" i="43"/>
  <c r="AM232" i="43"/>
  <c r="AW232" i="43" s="1"/>
  <c r="V233" i="43"/>
  <c r="AA233" i="43" s="1"/>
  <c r="Y233" i="43"/>
  <c r="AQ233" i="43" s="1"/>
  <c r="AE233" i="43"/>
  <c r="AT233" i="43" s="1"/>
  <c r="AV233" i="43"/>
  <c r="AM233" i="43"/>
  <c r="AW233" i="43" s="1"/>
  <c r="V234" i="43"/>
  <c r="AA234" i="43" s="1"/>
  <c r="Y234" i="43"/>
  <c r="AQ234" i="43" s="1"/>
  <c r="AE234" i="43"/>
  <c r="AT234" i="43" s="1"/>
  <c r="AV234" i="43"/>
  <c r="AM234" i="43"/>
  <c r="AW234" i="43" s="1"/>
  <c r="V235" i="43"/>
  <c r="AA235" i="43" s="1"/>
  <c r="Y235" i="43"/>
  <c r="AQ235" i="43" s="1"/>
  <c r="AE235" i="43"/>
  <c r="AT235" i="43" s="1"/>
  <c r="AV235" i="43"/>
  <c r="AM235" i="43"/>
  <c r="AW235" i="43" s="1"/>
  <c r="V237" i="43"/>
  <c r="AA237" i="43" s="1"/>
  <c r="Y237" i="43"/>
  <c r="AQ237" i="43" s="1"/>
  <c r="AE237" i="43"/>
  <c r="AT237" i="43" s="1"/>
  <c r="AV237" i="43"/>
  <c r="AM237" i="43"/>
  <c r="AW237" i="43" s="1"/>
  <c r="V238" i="43"/>
  <c r="AA238" i="43" s="1"/>
  <c r="Y238" i="43"/>
  <c r="AQ238" i="43" s="1"/>
  <c r="AE238" i="43"/>
  <c r="AT238" i="43" s="1"/>
  <c r="AV238" i="43"/>
  <c r="AM238" i="43"/>
  <c r="AW238" i="43" s="1"/>
  <c r="V239" i="43"/>
  <c r="AA239" i="43" s="1"/>
  <c r="Y239" i="43"/>
  <c r="AQ239" i="43" s="1"/>
  <c r="AE239" i="43"/>
  <c r="AT239" i="43" s="1"/>
  <c r="AV239" i="43"/>
  <c r="AM239" i="43"/>
  <c r="AW239" i="43" s="1"/>
  <c r="V240" i="43"/>
  <c r="AA240" i="43" s="1"/>
  <c r="Y240" i="43"/>
  <c r="AQ240" i="43" s="1"/>
  <c r="AE240" i="43"/>
  <c r="AT240" i="43" s="1"/>
  <c r="AM240" i="43"/>
  <c r="AW240" i="43" s="1"/>
  <c r="V241" i="43"/>
  <c r="AA241" i="43" s="1"/>
  <c r="Y241" i="43"/>
  <c r="AQ241" i="43" s="1"/>
  <c r="AE241" i="43"/>
  <c r="AT241" i="43" s="1"/>
  <c r="AV241" i="43"/>
  <c r="AM241" i="43"/>
  <c r="AW241" i="43" s="1"/>
  <c r="V243" i="43"/>
  <c r="AA243" i="43" s="1"/>
  <c r="Y243" i="43"/>
  <c r="AQ243" i="43" s="1"/>
  <c r="AE243" i="43"/>
  <c r="AT243" i="43" s="1"/>
  <c r="AV243" i="43"/>
  <c r="AM243" i="43"/>
  <c r="AW243" i="43" s="1"/>
  <c r="V244" i="43"/>
  <c r="AA244" i="43" s="1"/>
  <c r="Y244" i="43"/>
  <c r="AQ244" i="43" s="1"/>
  <c r="AE244" i="43"/>
  <c r="AT244" i="43" s="1"/>
  <c r="AM244" i="43"/>
  <c r="AW244" i="43" s="1"/>
  <c r="V245" i="43"/>
  <c r="AA245" i="43" s="1"/>
  <c r="Y245" i="43"/>
  <c r="AQ245" i="43" s="1"/>
  <c r="AE245" i="43"/>
  <c r="AT245" i="43" s="1"/>
  <c r="AV245" i="43"/>
  <c r="AM245" i="43"/>
  <c r="AW245" i="43" s="1"/>
  <c r="V246" i="43"/>
  <c r="AA246" i="43" s="1"/>
  <c r="Y246" i="43"/>
  <c r="AQ246" i="43" s="1"/>
  <c r="AE246" i="43"/>
  <c r="AT246" i="43" s="1"/>
  <c r="AV246" i="43"/>
  <c r="AM246" i="43"/>
  <c r="AW246" i="43" s="1"/>
  <c r="V247" i="43"/>
  <c r="AA247" i="43" s="1"/>
  <c r="Y247" i="43"/>
  <c r="AQ247" i="43" s="1"/>
  <c r="AE247" i="43"/>
  <c r="AT247" i="43" s="1"/>
  <c r="AV247" i="43"/>
  <c r="AM247" i="43"/>
  <c r="AW247" i="43" s="1"/>
  <c r="V248" i="43"/>
  <c r="AA248" i="43" s="1"/>
  <c r="Y248" i="43"/>
  <c r="AQ248" i="43" s="1"/>
  <c r="AE248" i="43"/>
  <c r="AT248" i="43" s="1"/>
  <c r="AV248" i="43"/>
  <c r="AM248" i="43"/>
  <c r="AW248" i="43" s="1"/>
  <c r="V250" i="43"/>
  <c r="Y250" i="43"/>
  <c r="AQ250" i="43" s="1"/>
  <c r="AE250" i="43"/>
  <c r="AM250" i="43"/>
  <c r="V252" i="43"/>
  <c r="AA252" i="43" s="1"/>
  <c r="Y252" i="43"/>
  <c r="AQ252" i="43" s="1"/>
  <c r="AE252" i="43"/>
  <c r="AT252" i="43" s="1"/>
  <c r="AM252" i="43"/>
  <c r="AW252" i="43" s="1"/>
  <c r="V253" i="43"/>
  <c r="AA253" i="43" s="1"/>
  <c r="Y253" i="43"/>
  <c r="AQ253" i="43" s="1"/>
  <c r="AE253" i="43"/>
  <c r="AT253" i="43" s="1"/>
  <c r="AV253" i="43"/>
  <c r="AM253" i="43"/>
  <c r="AW253" i="43" s="1"/>
  <c r="V254" i="43"/>
  <c r="AA254" i="43" s="1"/>
  <c r="Y254" i="43"/>
  <c r="AQ254" i="43" s="1"/>
  <c r="AE254" i="43"/>
  <c r="AT254" i="43" s="1"/>
  <c r="AV254" i="43"/>
  <c r="AM254" i="43"/>
  <c r="AW254" i="43" s="1"/>
  <c r="V256" i="43"/>
  <c r="AA256" i="43" s="1"/>
  <c r="Y256" i="43"/>
  <c r="AQ256" i="43" s="1"/>
  <c r="AE256" i="43"/>
  <c r="AT256" i="43" s="1"/>
  <c r="AV256" i="43"/>
  <c r="AM256" i="43"/>
  <c r="AW256" i="43" s="1"/>
  <c r="V257" i="43"/>
  <c r="AA257" i="43" s="1"/>
  <c r="Y257" i="43"/>
  <c r="AQ257" i="43" s="1"/>
  <c r="AE257" i="43"/>
  <c r="AT257" i="43" s="1"/>
  <c r="AV257" i="43"/>
  <c r="AM257" i="43"/>
  <c r="AW257" i="43" s="1"/>
  <c r="V258" i="43"/>
  <c r="AA258" i="43" s="1"/>
  <c r="Y258" i="43"/>
  <c r="AQ258" i="43" s="1"/>
  <c r="AE258" i="43"/>
  <c r="AT258" i="43" s="1"/>
  <c r="AV258" i="43"/>
  <c r="AM258" i="43"/>
  <c r="AW258" i="43" s="1"/>
  <c r="V260" i="43"/>
  <c r="AA260" i="43" s="1"/>
  <c r="Y260" i="43"/>
  <c r="AQ260" i="43" s="1"/>
  <c r="AE260" i="43"/>
  <c r="AT260" i="43" s="1"/>
  <c r="AV260" i="43"/>
  <c r="AM260" i="43"/>
  <c r="AW260" i="43" s="1"/>
  <c r="V261" i="43"/>
  <c r="AA261" i="43" s="1"/>
  <c r="Y261" i="43"/>
  <c r="AQ261" i="43" s="1"/>
  <c r="AE261" i="43"/>
  <c r="AT261" i="43" s="1"/>
  <c r="AV261" i="43"/>
  <c r="AM261" i="43"/>
  <c r="AW261" i="43" s="1"/>
  <c r="V262" i="43"/>
  <c r="AA262" i="43" s="1"/>
  <c r="Y262" i="43"/>
  <c r="AQ262" i="43" s="1"/>
  <c r="AE262" i="43"/>
  <c r="AT262" i="43" s="1"/>
  <c r="AV262" i="43"/>
  <c r="AM262" i="43"/>
  <c r="AW262" i="43" s="1"/>
  <c r="V263" i="43"/>
  <c r="AA263" i="43" s="1"/>
  <c r="Y263" i="43"/>
  <c r="AQ263" i="43" s="1"/>
  <c r="AE263" i="43"/>
  <c r="AT263" i="43" s="1"/>
  <c r="AV263" i="43"/>
  <c r="AM263" i="43"/>
  <c r="AW263" i="43" s="1"/>
  <c r="V264" i="43"/>
  <c r="AA264" i="43" s="1"/>
  <c r="Y264" i="43"/>
  <c r="AQ264" i="43" s="1"/>
  <c r="AE264" i="43"/>
  <c r="AT264" i="43" s="1"/>
  <c r="AV264" i="43"/>
  <c r="AM264" i="43"/>
  <c r="AW264" i="43" s="1"/>
  <c r="V266" i="43"/>
  <c r="AA266" i="43" s="1"/>
  <c r="Y266" i="43"/>
  <c r="AQ266" i="43" s="1"/>
  <c r="AE266" i="43"/>
  <c r="AT266" i="43" s="1"/>
  <c r="AV266" i="43"/>
  <c r="AM266" i="43"/>
  <c r="AW266" i="43" s="1"/>
  <c r="V267" i="43"/>
  <c r="AA267" i="43" s="1"/>
  <c r="Y267" i="43"/>
  <c r="AQ267" i="43" s="1"/>
  <c r="AE267" i="43"/>
  <c r="AT267" i="43" s="1"/>
  <c r="AV267" i="43"/>
  <c r="AM267" i="43"/>
  <c r="AW267" i="43" s="1"/>
  <c r="V268" i="43"/>
  <c r="AA268" i="43" s="1"/>
  <c r="Y268" i="43"/>
  <c r="AQ268" i="43" s="1"/>
  <c r="AE268" i="43"/>
  <c r="AT268" i="43" s="1"/>
  <c r="AM268" i="43"/>
  <c r="AW268" i="43" s="1"/>
  <c r="V270" i="43"/>
  <c r="AA270" i="43" s="1"/>
  <c r="Y270" i="43"/>
  <c r="AQ270" i="43" s="1"/>
  <c r="AE270" i="43"/>
  <c r="AT270" i="43" s="1"/>
  <c r="AV270" i="43"/>
  <c r="AM270" i="43"/>
  <c r="AW270" i="43" s="1"/>
  <c r="V271" i="43"/>
  <c r="AA271" i="43" s="1"/>
  <c r="Y271" i="43"/>
  <c r="AQ271" i="43" s="1"/>
  <c r="AE271" i="43"/>
  <c r="AT271" i="43" s="1"/>
  <c r="AV271" i="43"/>
  <c r="AM271" i="43"/>
  <c r="AW271" i="43" s="1"/>
  <c r="V272" i="43"/>
  <c r="AA272" i="43" s="1"/>
  <c r="Y272" i="43"/>
  <c r="AQ272" i="43" s="1"/>
  <c r="AE272" i="43"/>
  <c r="AT272" i="43" s="1"/>
  <c r="AV272" i="43"/>
  <c r="AM272" i="43"/>
  <c r="AW272" i="43" s="1"/>
  <c r="V273" i="43"/>
  <c r="AA273" i="43" s="1"/>
  <c r="Y273" i="43"/>
  <c r="AQ273" i="43" s="1"/>
  <c r="AE273" i="43"/>
  <c r="AT273" i="43" s="1"/>
  <c r="AV273" i="43"/>
  <c r="AM273" i="43"/>
  <c r="AW273" i="43" s="1"/>
  <c r="V274" i="43"/>
  <c r="AA274" i="43" s="1"/>
  <c r="Y274" i="43"/>
  <c r="AQ274" i="43" s="1"/>
  <c r="AE274" i="43"/>
  <c r="AT274" i="43" s="1"/>
  <c r="AV274" i="43"/>
  <c r="AM274" i="43"/>
  <c r="AW274" i="43" s="1"/>
  <c r="V275" i="43"/>
  <c r="AA275" i="43" s="1"/>
  <c r="Y275" i="43"/>
  <c r="AQ275" i="43" s="1"/>
  <c r="AE275" i="43"/>
  <c r="AT275" i="43" s="1"/>
  <c r="AV275" i="43"/>
  <c r="AM275" i="43"/>
  <c r="AW275" i="43" s="1"/>
  <c r="V277" i="43"/>
  <c r="AA277" i="43" s="1"/>
  <c r="Y277" i="43"/>
  <c r="AQ277" i="43" s="1"/>
  <c r="AE277" i="43"/>
  <c r="AT277" i="43" s="1"/>
  <c r="AV277" i="43"/>
  <c r="AM277" i="43"/>
  <c r="AW277" i="43" s="1"/>
  <c r="V278" i="43"/>
  <c r="AA278" i="43" s="1"/>
  <c r="Y278" i="43"/>
  <c r="AQ278" i="43" s="1"/>
  <c r="AE278" i="43"/>
  <c r="AT278" i="43" s="1"/>
  <c r="AV278" i="43"/>
  <c r="AM278" i="43"/>
  <c r="AW278" i="43" s="1"/>
  <c r="V279" i="43"/>
  <c r="AA279" i="43" s="1"/>
  <c r="Y279" i="43"/>
  <c r="AQ279" i="43" s="1"/>
  <c r="AE279" i="43"/>
  <c r="AT279" i="43" s="1"/>
  <c r="AV279" i="43"/>
  <c r="AM279" i="43"/>
  <c r="AW279" i="43" s="1"/>
  <c r="V280" i="43"/>
  <c r="AA280" i="43" s="1"/>
  <c r="Y280" i="43"/>
  <c r="AQ280" i="43" s="1"/>
  <c r="AE280" i="43"/>
  <c r="AT280" i="43" s="1"/>
  <c r="AV280" i="43"/>
  <c r="AM280" i="43"/>
  <c r="AW280" i="43" s="1"/>
  <c r="V282" i="43"/>
  <c r="AA282" i="43" s="1"/>
  <c r="Y282" i="43"/>
  <c r="AQ282" i="43" s="1"/>
  <c r="AE282" i="43"/>
  <c r="AT282" i="43" s="1"/>
  <c r="AV282" i="43"/>
  <c r="AM282" i="43"/>
  <c r="AW282" i="43" s="1"/>
  <c r="V283" i="43"/>
  <c r="AA283" i="43" s="1"/>
  <c r="Y283" i="43"/>
  <c r="AQ283" i="43" s="1"/>
  <c r="AE283" i="43"/>
  <c r="AT283" i="43" s="1"/>
  <c r="AV283" i="43"/>
  <c r="AM283" i="43"/>
  <c r="AW283" i="43" s="1"/>
  <c r="V284" i="43"/>
  <c r="AA284" i="43" s="1"/>
  <c r="Y284" i="43"/>
  <c r="AQ284" i="43" s="1"/>
  <c r="AE284" i="43"/>
  <c r="AT284" i="43" s="1"/>
  <c r="AV284" i="43"/>
  <c r="AM284" i="43"/>
  <c r="AW284" i="43" s="1"/>
  <c r="V285" i="43"/>
  <c r="AA285" i="43" s="1"/>
  <c r="Y285" i="43"/>
  <c r="AQ285" i="43" s="1"/>
  <c r="AE285" i="43"/>
  <c r="AT285" i="43" s="1"/>
  <c r="AV285" i="43"/>
  <c r="AM285" i="43"/>
  <c r="AW285" i="43" s="1"/>
  <c r="V286" i="43"/>
  <c r="AA286" i="43" s="1"/>
  <c r="Y286" i="43"/>
  <c r="AQ286" i="43" s="1"/>
  <c r="AE286" i="43"/>
  <c r="AT286" i="43" s="1"/>
  <c r="AV286" i="43"/>
  <c r="AM286" i="43"/>
  <c r="AW286" i="43" s="1"/>
  <c r="V287" i="43"/>
  <c r="AA287" i="43" s="1"/>
  <c r="Y287" i="43"/>
  <c r="AQ287" i="43" s="1"/>
  <c r="AE287" i="43"/>
  <c r="AT287" i="43" s="1"/>
  <c r="AV287" i="43"/>
  <c r="AM287" i="43"/>
  <c r="AW287" i="43" s="1"/>
  <c r="V288" i="43"/>
  <c r="AA288" i="43" s="1"/>
  <c r="Y288" i="43"/>
  <c r="AQ288" i="43" s="1"/>
  <c r="AE288" i="43"/>
  <c r="AT288" i="43" s="1"/>
  <c r="AV288" i="43"/>
  <c r="AM288" i="43"/>
  <c r="AW288" i="43" s="1"/>
  <c r="V290" i="43"/>
  <c r="Y290" i="43"/>
  <c r="AQ290" i="43" s="1"/>
  <c r="AE290" i="43"/>
  <c r="AM290" i="43"/>
  <c r="V292" i="43"/>
  <c r="AA292" i="43" s="1"/>
  <c r="Y292" i="43"/>
  <c r="AQ292" i="43" s="1"/>
  <c r="AE292" i="43"/>
  <c r="AT292" i="43" s="1"/>
  <c r="AV292" i="43"/>
  <c r="AM292" i="43"/>
  <c r="AW292" i="43" s="1"/>
  <c r="V293" i="43"/>
  <c r="AA293" i="43" s="1"/>
  <c r="Y293" i="43"/>
  <c r="AQ293" i="43" s="1"/>
  <c r="AE293" i="43"/>
  <c r="AT293" i="43" s="1"/>
  <c r="AV293" i="43"/>
  <c r="AM293" i="43"/>
  <c r="AW293" i="43" s="1"/>
  <c r="V294" i="43"/>
  <c r="AA294" i="43" s="1"/>
  <c r="Y294" i="43"/>
  <c r="AQ294" i="43" s="1"/>
  <c r="AE294" i="43"/>
  <c r="AT294" i="43" s="1"/>
  <c r="AV294" i="43"/>
  <c r="AM294" i="43"/>
  <c r="AW294" i="43" s="1"/>
  <c r="V295" i="43"/>
  <c r="AA295" i="43" s="1"/>
  <c r="Y295" i="43"/>
  <c r="AQ295" i="43" s="1"/>
  <c r="AE295" i="43"/>
  <c r="AT295" i="43" s="1"/>
  <c r="AV295" i="43"/>
  <c r="AM295" i="43"/>
  <c r="AW295" i="43" s="1"/>
  <c r="V296" i="43"/>
  <c r="AA296" i="43" s="1"/>
  <c r="Y296" i="43"/>
  <c r="AQ296" i="43" s="1"/>
  <c r="AE296" i="43"/>
  <c r="AT296" i="43" s="1"/>
  <c r="AV296" i="43"/>
  <c r="AM296" i="43"/>
  <c r="AW296" i="43" s="1"/>
  <c r="V297" i="43"/>
  <c r="AA297" i="43" s="1"/>
  <c r="Y297" i="43"/>
  <c r="AQ297" i="43" s="1"/>
  <c r="AE297" i="43"/>
  <c r="AT297" i="43" s="1"/>
  <c r="AV297" i="43"/>
  <c r="AM297" i="43"/>
  <c r="AW297" i="43" s="1"/>
  <c r="V299" i="43"/>
  <c r="AA299" i="43" s="1"/>
  <c r="Y299" i="43"/>
  <c r="AQ299" i="43" s="1"/>
  <c r="AE299" i="43"/>
  <c r="AT299" i="43" s="1"/>
  <c r="AV299" i="43"/>
  <c r="AM299" i="43"/>
  <c r="AW299" i="43" s="1"/>
  <c r="V300" i="43"/>
  <c r="AA300" i="43" s="1"/>
  <c r="Y300" i="43"/>
  <c r="AQ300" i="43" s="1"/>
  <c r="AE300" i="43"/>
  <c r="AT300" i="43" s="1"/>
  <c r="AV300" i="43"/>
  <c r="AM300" i="43"/>
  <c r="AW300" i="43" s="1"/>
  <c r="V301" i="43"/>
  <c r="AA301" i="43" s="1"/>
  <c r="Y301" i="43"/>
  <c r="AQ301" i="43" s="1"/>
  <c r="AE301" i="43"/>
  <c r="AT301" i="43" s="1"/>
  <c r="AV301" i="43"/>
  <c r="AM301" i="43"/>
  <c r="AW301" i="43" s="1"/>
  <c r="V302" i="43"/>
  <c r="AA302" i="43" s="1"/>
  <c r="Y302" i="43"/>
  <c r="AQ302" i="43" s="1"/>
  <c r="AE302" i="43"/>
  <c r="AT302" i="43" s="1"/>
  <c r="AV302" i="43"/>
  <c r="AM302" i="43"/>
  <c r="AW302" i="43" s="1"/>
  <c r="V303" i="43"/>
  <c r="AA303" i="43" s="1"/>
  <c r="Y303" i="43"/>
  <c r="AQ303" i="43" s="1"/>
  <c r="AE303" i="43"/>
  <c r="AT303" i="43" s="1"/>
  <c r="AV303" i="43"/>
  <c r="AM303" i="43"/>
  <c r="AW303" i="43" s="1"/>
  <c r="V304" i="43"/>
  <c r="AA304" i="43" s="1"/>
  <c r="Y304" i="43"/>
  <c r="AQ304" i="43" s="1"/>
  <c r="AE304" i="43"/>
  <c r="AT304" i="43" s="1"/>
  <c r="AV304" i="43"/>
  <c r="AM304" i="43"/>
  <c r="AW304" i="43" s="1"/>
  <c r="V306" i="43"/>
  <c r="AA306" i="43" s="1"/>
  <c r="Y306" i="43"/>
  <c r="AQ306" i="43" s="1"/>
  <c r="AE306" i="43"/>
  <c r="AT306" i="43" s="1"/>
  <c r="AV306" i="43"/>
  <c r="AM306" i="43"/>
  <c r="AW306" i="43" s="1"/>
  <c r="V307" i="43"/>
  <c r="AA307" i="43" s="1"/>
  <c r="Y307" i="43"/>
  <c r="AQ307" i="43" s="1"/>
  <c r="AE307" i="43"/>
  <c r="AT307" i="43" s="1"/>
  <c r="AV307" i="43"/>
  <c r="AM307" i="43"/>
  <c r="AW307" i="43" s="1"/>
  <c r="V308" i="43"/>
  <c r="AA308" i="43" s="1"/>
  <c r="Y308" i="43"/>
  <c r="AQ308" i="43" s="1"/>
  <c r="AE308" i="43"/>
  <c r="AT308" i="43" s="1"/>
  <c r="AV308" i="43"/>
  <c r="AM308" i="43"/>
  <c r="AW308" i="43" s="1"/>
  <c r="V310" i="43"/>
  <c r="AA310" i="43" s="1"/>
  <c r="Y310" i="43"/>
  <c r="AQ310" i="43" s="1"/>
  <c r="AE310" i="43"/>
  <c r="AT310" i="43" s="1"/>
  <c r="AV310" i="43"/>
  <c r="AM310" i="43"/>
  <c r="AW310" i="43" s="1"/>
  <c r="V311" i="43"/>
  <c r="AA311" i="43" s="1"/>
  <c r="Y311" i="43"/>
  <c r="AQ311" i="43" s="1"/>
  <c r="AE311" i="43"/>
  <c r="AT311" i="43" s="1"/>
  <c r="AV311" i="43"/>
  <c r="AM311" i="43"/>
  <c r="AW311" i="43" s="1"/>
  <c r="V312" i="43"/>
  <c r="AA312" i="43" s="1"/>
  <c r="Y312" i="43"/>
  <c r="AQ312" i="43" s="1"/>
  <c r="AE312" i="43"/>
  <c r="AT312" i="43" s="1"/>
  <c r="AV312" i="43"/>
  <c r="AM312" i="43"/>
  <c r="AW312" i="43" s="1"/>
  <c r="V313" i="43"/>
  <c r="AA313" i="43" s="1"/>
  <c r="Y313" i="43"/>
  <c r="AQ313" i="43" s="1"/>
  <c r="AE313" i="43"/>
  <c r="AT313" i="43" s="1"/>
  <c r="AV313" i="43"/>
  <c r="AM313" i="43"/>
  <c r="AW313" i="43" s="1"/>
  <c r="V314" i="43"/>
  <c r="AA314" i="43" s="1"/>
  <c r="Y314" i="43"/>
  <c r="AQ314" i="43" s="1"/>
  <c r="AE314" i="43"/>
  <c r="AT314" i="43" s="1"/>
  <c r="AV314" i="43"/>
  <c r="AM314" i="43"/>
  <c r="AW314" i="43" s="1"/>
  <c r="V316" i="43"/>
  <c r="Y316" i="43"/>
  <c r="AQ316" i="43" s="1"/>
  <c r="AE316" i="43"/>
  <c r="AV316" i="43"/>
  <c r="AV317" i="43" s="1"/>
  <c r="AM316" i="43"/>
  <c r="V318" i="43"/>
  <c r="AA318" i="43" s="1"/>
  <c r="Y318" i="43"/>
  <c r="AQ318" i="43" s="1"/>
  <c r="AE318" i="43"/>
  <c r="AT318" i="43" s="1"/>
  <c r="AV318" i="43"/>
  <c r="AM318" i="43"/>
  <c r="AW318" i="43" s="1"/>
  <c r="V319" i="43"/>
  <c r="AA319" i="43" s="1"/>
  <c r="Y319" i="43"/>
  <c r="AQ319" i="43" s="1"/>
  <c r="AE319" i="43"/>
  <c r="AT319" i="43" s="1"/>
  <c r="AV319" i="43"/>
  <c r="AM319" i="43"/>
  <c r="AW319" i="43" s="1"/>
  <c r="V321" i="43"/>
  <c r="AA321" i="43" s="1"/>
  <c r="Y321" i="43"/>
  <c r="AQ321" i="43" s="1"/>
  <c r="AE321" i="43"/>
  <c r="AT321" i="43" s="1"/>
  <c r="AV321" i="43"/>
  <c r="AM321" i="43"/>
  <c r="AW321" i="43" s="1"/>
  <c r="V322" i="43"/>
  <c r="AA322" i="43" s="1"/>
  <c r="Y322" i="43"/>
  <c r="AQ322" i="43" s="1"/>
  <c r="AE322" i="43"/>
  <c r="AT322" i="43" s="1"/>
  <c r="AV322" i="43"/>
  <c r="AM322" i="43"/>
  <c r="AW322" i="43" s="1"/>
  <c r="V323" i="43"/>
  <c r="AA323" i="43" s="1"/>
  <c r="Y323" i="43"/>
  <c r="AQ323" i="43" s="1"/>
  <c r="AE323" i="43"/>
  <c r="AT323" i="43" s="1"/>
  <c r="AV323" i="43"/>
  <c r="AM323" i="43"/>
  <c r="AW323" i="43" s="1"/>
  <c r="V325" i="43"/>
  <c r="AA325" i="43" s="1"/>
  <c r="Y325" i="43"/>
  <c r="AQ325" i="43" s="1"/>
  <c r="AE325" i="43"/>
  <c r="AT325" i="43" s="1"/>
  <c r="AV325" i="43"/>
  <c r="AM325" i="43"/>
  <c r="AW325" i="43" s="1"/>
  <c r="V326" i="43"/>
  <c r="AA326" i="43" s="1"/>
  <c r="Y326" i="43"/>
  <c r="AQ326" i="43" s="1"/>
  <c r="AE326" i="43"/>
  <c r="AT326" i="43" s="1"/>
  <c r="AV326" i="43"/>
  <c r="AM326" i="43"/>
  <c r="AW326" i="43" s="1"/>
  <c r="V328" i="43"/>
  <c r="AA328" i="43" s="1"/>
  <c r="Y328" i="43"/>
  <c r="AQ328" i="43" s="1"/>
  <c r="AE328" i="43"/>
  <c r="AT328" i="43" s="1"/>
  <c r="AV328" i="43"/>
  <c r="AM328" i="43"/>
  <c r="AW328" i="43" s="1"/>
  <c r="V329" i="43"/>
  <c r="AA329" i="43" s="1"/>
  <c r="Y329" i="43"/>
  <c r="AQ329" i="43" s="1"/>
  <c r="AE329" i="43"/>
  <c r="AT329" i="43" s="1"/>
  <c r="AV329" i="43"/>
  <c r="AM329" i="43"/>
  <c r="AW329" i="43" s="1"/>
  <c r="V330" i="43"/>
  <c r="AA330" i="43" s="1"/>
  <c r="Y330" i="43"/>
  <c r="AQ330" i="43" s="1"/>
  <c r="AE330" i="43"/>
  <c r="AT330" i="43" s="1"/>
  <c r="AV330" i="43"/>
  <c r="AM330" i="43"/>
  <c r="AW330" i="43" s="1"/>
  <c r="V331" i="43"/>
  <c r="AA331" i="43" s="1"/>
  <c r="Y331" i="43"/>
  <c r="AQ331" i="43" s="1"/>
  <c r="AE331" i="43"/>
  <c r="AT331" i="43" s="1"/>
  <c r="AV331" i="43"/>
  <c r="AM331" i="43"/>
  <c r="AW331" i="43" s="1"/>
  <c r="V332" i="43"/>
  <c r="AA332" i="43" s="1"/>
  <c r="Y332" i="43"/>
  <c r="AQ332" i="43" s="1"/>
  <c r="AE332" i="43"/>
  <c r="AT332" i="43" s="1"/>
  <c r="AV332" i="43"/>
  <c r="AM332" i="43"/>
  <c r="AW332" i="43" s="1"/>
  <c r="V333" i="43"/>
  <c r="AA333" i="43" s="1"/>
  <c r="Y333" i="43"/>
  <c r="AQ333" i="43" s="1"/>
  <c r="AE333" i="43"/>
  <c r="AT333" i="43" s="1"/>
  <c r="AV333" i="43"/>
  <c r="AM333" i="43"/>
  <c r="AW333" i="43" s="1"/>
  <c r="V334" i="43"/>
  <c r="AA334" i="43" s="1"/>
  <c r="Y334" i="43"/>
  <c r="AQ334" i="43" s="1"/>
  <c r="AE334" i="43"/>
  <c r="AT334" i="43" s="1"/>
  <c r="AV334" i="43"/>
  <c r="AM334" i="43"/>
  <c r="AW334" i="43" s="1"/>
  <c r="V336" i="43"/>
  <c r="AA336" i="43" s="1"/>
  <c r="Y336" i="43"/>
  <c r="AQ336" i="43" s="1"/>
  <c r="AE336" i="43"/>
  <c r="AT336" i="43" s="1"/>
  <c r="AV336" i="43"/>
  <c r="AM336" i="43"/>
  <c r="AW336" i="43" s="1"/>
  <c r="V337" i="43"/>
  <c r="AA337" i="43" s="1"/>
  <c r="Y337" i="43"/>
  <c r="AQ337" i="43" s="1"/>
  <c r="AE337" i="43"/>
  <c r="AT337" i="43" s="1"/>
  <c r="AV337" i="43"/>
  <c r="AM337" i="43"/>
  <c r="AW337" i="43" s="1"/>
  <c r="V338" i="43"/>
  <c r="AA338" i="43" s="1"/>
  <c r="Y338" i="43"/>
  <c r="AQ338" i="43" s="1"/>
  <c r="AE338" i="43"/>
  <c r="AT338" i="43" s="1"/>
  <c r="AV338" i="43"/>
  <c r="AM338" i="43"/>
  <c r="AW338" i="43" s="1"/>
  <c r="V339" i="43"/>
  <c r="AA339" i="43" s="1"/>
  <c r="Y339" i="43"/>
  <c r="AQ339" i="43" s="1"/>
  <c r="AE339" i="43"/>
  <c r="AT339" i="43" s="1"/>
  <c r="AV339" i="43"/>
  <c r="AM339" i="43"/>
  <c r="AW339" i="43" s="1"/>
  <c r="V340" i="43"/>
  <c r="AA340" i="43" s="1"/>
  <c r="Y340" i="43"/>
  <c r="AQ340" i="43" s="1"/>
  <c r="AE340" i="43"/>
  <c r="AT340" i="43" s="1"/>
  <c r="AM340" i="43"/>
  <c r="AW340" i="43" s="1"/>
  <c r="V342" i="43"/>
  <c r="AA342" i="43" s="1"/>
  <c r="Y342" i="43"/>
  <c r="AQ342" i="43" s="1"/>
  <c r="AE342" i="43"/>
  <c r="AT342" i="43" s="1"/>
  <c r="AV342" i="43"/>
  <c r="AM342" i="43"/>
  <c r="AW342" i="43" s="1"/>
  <c r="V343" i="43"/>
  <c r="AA343" i="43" s="1"/>
  <c r="Y343" i="43"/>
  <c r="AQ343" i="43" s="1"/>
  <c r="AE343" i="43"/>
  <c r="AT343" i="43" s="1"/>
  <c r="AV343" i="43"/>
  <c r="AM343" i="43"/>
  <c r="AW343" i="43" s="1"/>
  <c r="V344" i="43"/>
  <c r="AA344" i="43" s="1"/>
  <c r="Y344" i="43"/>
  <c r="AQ344" i="43" s="1"/>
  <c r="AE344" i="43"/>
  <c r="AT344" i="43" s="1"/>
  <c r="AV344" i="43"/>
  <c r="AM344" i="43"/>
  <c r="AW344" i="43" s="1"/>
  <c r="V345" i="43"/>
  <c r="AA345" i="43" s="1"/>
  <c r="Y345" i="43"/>
  <c r="AQ345" i="43" s="1"/>
  <c r="AE345" i="43"/>
  <c r="AT345" i="43" s="1"/>
  <c r="AV345" i="43"/>
  <c r="AM345" i="43"/>
  <c r="AW345" i="43" s="1"/>
  <c r="V346" i="43"/>
  <c r="AA346" i="43" s="1"/>
  <c r="Y346" i="43"/>
  <c r="AQ346" i="43" s="1"/>
  <c r="AE346" i="43"/>
  <c r="AT346" i="43" s="1"/>
  <c r="AV346" i="43"/>
  <c r="AM346" i="43"/>
  <c r="AW346" i="43" s="1"/>
  <c r="V347" i="43"/>
  <c r="AA347" i="43" s="1"/>
  <c r="Y347" i="43"/>
  <c r="AQ347" i="43" s="1"/>
  <c r="AE347" i="43"/>
  <c r="AT347" i="43" s="1"/>
  <c r="AV347" i="43"/>
  <c r="AM347" i="43"/>
  <c r="AW347" i="43" s="1"/>
  <c r="V349" i="43"/>
  <c r="AA349" i="43" s="1"/>
  <c r="Y349" i="43"/>
  <c r="AQ349" i="43" s="1"/>
  <c r="AE349" i="43"/>
  <c r="AT349" i="43" s="1"/>
  <c r="AV349" i="43"/>
  <c r="AM349" i="43"/>
  <c r="AW349" i="43" s="1"/>
  <c r="V350" i="43"/>
  <c r="AA350" i="43" s="1"/>
  <c r="Y350" i="43"/>
  <c r="AQ350" i="43" s="1"/>
  <c r="AE350" i="43"/>
  <c r="AT350" i="43" s="1"/>
  <c r="AV350" i="43"/>
  <c r="AM350" i="43"/>
  <c r="AW350" i="43" s="1"/>
  <c r="V351" i="43"/>
  <c r="AA351" i="43" s="1"/>
  <c r="Y351" i="43"/>
  <c r="AQ351" i="43" s="1"/>
  <c r="AE351" i="43"/>
  <c r="AT351" i="43" s="1"/>
  <c r="AV351" i="43"/>
  <c r="AM351" i="43"/>
  <c r="AW351" i="43" s="1"/>
  <c r="V352" i="43"/>
  <c r="AA352" i="43" s="1"/>
  <c r="Y352" i="43"/>
  <c r="AQ352" i="43" s="1"/>
  <c r="AE352" i="43"/>
  <c r="AT352" i="43" s="1"/>
  <c r="AV352" i="43"/>
  <c r="AM352" i="43"/>
  <c r="AW352" i="43" s="1"/>
  <c r="V354" i="43"/>
  <c r="AA354" i="43" s="1"/>
  <c r="Y354" i="43"/>
  <c r="AQ354" i="43" s="1"/>
  <c r="AE354" i="43"/>
  <c r="AT354" i="43" s="1"/>
  <c r="AV354" i="43"/>
  <c r="AM354" i="43"/>
  <c r="AW354" i="43" s="1"/>
  <c r="V355" i="43"/>
  <c r="AA355" i="43" s="1"/>
  <c r="Y355" i="43"/>
  <c r="AQ355" i="43" s="1"/>
  <c r="AE355" i="43"/>
  <c r="AT355" i="43" s="1"/>
  <c r="AM355" i="43"/>
  <c r="AW355" i="43" s="1"/>
  <c r="V356" i="43"/>
  <c r="AA356" i="43" s="1"/>
  <c r="Y356" i="43"/>
  <c r="AQ356" i="43" s="1"/>
  <c r="AE356" i="43"/>
  <c r="AT356" i="43" s="1"/>
  <c r="AV356" i="43"/>
  <c r="AM356" i="43"/>
  <c r="AW356" i="43" s="1"/>
  <c r="V357" i="43"/>
  <c r="AA357" i="43" s="1"/>
  <c r="Y357" i="43"/>
  <c r="AQ357" i="43" s="1"/>
  <c r="AE357" i="43"/>
  <c r="AT357" i="43" s="1"/>
  <c r="AV357" i="43"/>
  <c r="AM357" i="43"/>
  <c r="AW357" i="43" s="1"/>
  <c r="V358" i="43"/>
  <c r="AA358" i="43" s="1"/>
  <c r="Y358" i="43"/>
  <c r="AQ358" i="43" s="1"/>
  <c r="AE358" i="43"/>
  <c r="AT358" i="43" s="1"/>
  <c r="AV358" i="43"/>
  <c r="AM358" i="43"/>
  <c r="AW358" i="43" s="1"/>
  <c r="V359" i="43"/>
  <c r="AA359" i="43" s="1"/>
  <c r="Y359" i="43"/>
  <c r="AQ359" i="43" s="1"/>
  <c r="AE359" i="43"/>
  <c r="AT359" i="43" s="1"/>
  <c r="AV359" i="43"/>
  <c r="AM359" i="43"/>
  <c r="AW359" i="43" s="1"/>
  <c r="V361" i="43"/>
  <c r="AA361" i="43" s="1"/>
  <c r="Y361" i="43"/>
  <c r="AQ361" i="43" s="1"/>
  <c r="AE361" i="43"/>
  <c r="AT361" i="43" s="1"/>
  <c r="AV361" i="43"/>
  <c r="AM361" i="43"/>
  <c r="AW361" i="43" s="1"/>
  <c r="V362" i="43"/>
  <c r="AA362" i="43" s="1"/>
  <c r="Y362" i="43"/>
  <c r="AQ362" i="43" s="1"/>
  <c r="AE362" i="43"/>
  <c r="AT362" i="43" s="1"/>
  <c r="AV362" i="43"/>
  <c r="AM362" i="43"/>
  <c r="V363" i="43"/>
  <c r="AA363" i="43" s="1"/>
  <c r="Y363" i="43"/>
  <c r="AQ363" i="43" s="1"/>
  <c r="AE363" i="43"/>
  <c r="AT363" i="43" s="1"/>
  <c r="AV363" i="43"/>
  <c r="AM363" i="43"/>
  <c r="AW363" i="43" s="1"/>
  <c r="V365" i="43"/>
  <c r="Y365" i="43"/>
  <c r="AQ365" i="43" s="1"/>
  <c r="AE365" i="43"/>
  <c r="AM365" i="43"/>
  <c r="V367" i="43"/>
  <c r="AA367" i="43" s="1"/>
  <c r="Y367" i="43"/>
  <c r="AQ367" i="43" s="1"/>
  <c r="AE367" i="43"/>
  <c r="AT367" i="43" s="1"/>
  <c r="AV367" i="43"/>
  <c r="AM367" i="43"/>
  <c r="AW367" i="43" s="1"/>
  <c r="V368" i="43"/>
  <c r="AA368" i="43" s="1"/>
  <c r="Y368" i="43"/>
  <c r="AQ368" i="43" s="1"/>
  <c r="AE368" i="43"/>
  <c r="AT368" i="43" s="1"/>
  <c r="AV368" i="43"/>
  <c r="AM368" i="43"/>
  <c r="AW368" i="43" s="1"/>
  <c r="V369" i="43"/>
  <c r="AA369" i="43" s="1"/>
  <c r="Y369" i="43"/>
  <c r="AQ369" i="43" s="1"/>
  <c r="AE369" i="43"/>
  <c r="AT369" i="43" s="1"/>
  <c r="AV369" i="43"/>
  <c r="AM369" i="43"/>
  <c r="AW369" i="43" s="1"/>
  <c r="V370" i="43"/>
  <c r="AA370" i="43" s="1"/>
  <c r="Y370" i="43"/>
  <c r="AQ370" i="43" s="1"/>
  <c r="AE370" i="43"/>
  <c r="AT370" i="43" s="1"/>
  <c r="AM370" i="43"/>
  <c r="AW370" i="43" s="1"/>
  <c r="V371" i="43"/>
  <c r="AA371" i="43" s="1"/>
  <c r="Y371" i="43"/>
  <c r="AQ371" i="43" s="1"/>
  <c r="AE371" i="43"/>
  <c r="AT371" i="43" s="1"/>
  <c r="AV371" i="43"/>
  <c r="AM371" i="43"/>
  <c r="AW371" i="43" s="1"/>
  <c r="V372" i="43"/>
  <c r="AA372" i="43" s="1"/>
  <c r="Y372" i="43"/>
  <c r="AQ372" i="43" s="1"/>
  <c r="AE372" i="43"/>
  <c r="AT372" i="43" s="1"/>
  <c r="AV372" i="43"/>
  <c r="AM372" i="43"/>
  <c r="AW372" i="43" s="1"/>
  <c r="V374" i="43"/>
  <c r="AA374" i="43" s="1"/>
  <c r="Y374" i="43"/>
  <c r="AQ374" i="43" s="1"/>
  <c r="AE374" i="43"/>
  <c r="AT374" i="43" s="1"/>
  <c r="AV374" i="43"/>
  <c r="AM374" i="43"/>
  <c r="AW374" i="43" s="1"/>
  <c r="V375" i="43"/>
  <c r="AA375" i="43" s="1"/>
  <c r="Y375" i="43"/>
  <c r="AQ375" i="43" s="1"/>
  <c r="AE375" i="43"/>
  <c r="AT375" i="43" s="1"/>
  <c r="AV375" i="43"/>
  <c r="AM375" i="43"/>
  <c r="AW375" i="43" s="1"/>
  <c r="V376" i="43"/>
  <c r="AA376" i="43" s="1"/>
  <c r="Y376" i="43"/>
  <c r="AQ376" i="43" s="1"/>
  <c r="AE376" i="43"/>
  <c r="AT376" i="43" s="1"/>
  <c r="AV376" i="43"/>
  <c r="AM376" i="43"/>
  <c r="AW376" i="43" s="1"/>
  <c r="V377" i="43"/>
  <c r="AA377" i="43" s="1"/>
  <c r="Y377" i="43"/>
  <c r="AQ377" i="43" s="1"/>
  <c r="AE377" i="43"/>
  <c r="AT377" i="43" s="1"/>
  <c r="AV377" i="43"/>
  <c r="AM377" i="43"/>
  <c r="AW377" i="43" s="1"/>
  <c r="V378" i="43"/>
  <c r="AA378" i="43" s="1"/>
  <c r="Y378" i="43"/>
  <c r="AQ378" i="43" s="1"/>
  <c r="AE378" i="43"/>
  <c r="AT378" i="43" s="1"/>
  <c r="AV378" i="43"/>
  <c r="AM378" i="43"/>
  <c r="AW378" i="43" s="1"/>
  <c r="V380" i="43"/>
  <c r="AA380" i="43" s="1"/>
  <c r="Y380" i="43"/>
  <c r="AQ380" i="43" s="1"/>
  <c r="AE380" i="43"/>
  <c r="AT380" i="43" s="1"/>
  <c r="AM380" i="43"/>
  <c r="AW380" i="43" s="1"/>
  <c r="V381" i="43"/>
  <c r="AA381" i="43" s="1"/>
  <c r="Y381" i="43"/>
  <c r="AQ381" i="43" s="1"/>
  <c r="AE381" i="43"/>
  <c r="AT381" i="43" s="1"/>
  <c r="AV381" i="43"/>
  <c r="AM381" i="43"/>
  <c r="AW381" i="43" s="1"/>
  <c r="V382" i="43"/>
  <c r="AA382" i="43" s="1"/>
  <c r="Y382" i="43"/>
  <c r="AQ382" i="43" s="1"/>
  <c r="AE382" i="43"/>
  <c r="AT382" i="43" s="1"/>
  <c r="AV382" i="43"/>
  <c r="AM382" i="43"/>
  <c r="AW382" i="43" s="1"/>
  <c r="V384" i="43"/>
  <c r="AA384" i="43" s="1"/>
  <c r="Y384" i="43"/>
  <c r="AQ384" i="43" s="1"/>
  <c r="AE384" i="43"/>
  <c r="AT384" i="43" s="1"/>
  <c r="AV384" i="43"/>
  <c r="AM384" i="43"/>
  <c r="AW384" i="43" s="1"/>
  <c r="V385" i="43"/>
  <c r="AA385" i="43" s="1"/>
  <c r="Y385" i="43"/>
  <c r="AQ385" i="43" s="1"/>
  <c r="AE385" i="43"/>
  <c r="AT385" i="43" s="1"/>
  <c r="AV385" i="43"/>
  <c r="AM385" i="43"/>
  <c r="AW385" i="43" s="1"/>
  <c r="V386" i="43"/>
  <c r="AA386" i="43" s="1"/>
  <c r="Y386" i="43"/>
  <c r="AQ386" i="43" s="1"/>
  <c r="AE386" i="43"/>
  <c r="AT386" i="43" s="1"/>
  <c r="AV386" i="43"/>
  <c r="AM386" i="43"/>
  <c r="AW386" i="43" s="1"/>
  <c r="V387" i="43"/>
  <c r="AA387" i="43" s="1"/>
  <c r="Y387" i="43"/>
  <c r="AQ387" i="43" s="1"/>
  <c r="AE387" i="43"/>
  <c r="AT387" i="43" s="1"/>
  <c r="AV387" i="43"/>
  <c r="AM387" i="43"/>
  <c r="AW387" i="43" s="1"/>
  <c r="V388" i="43"/>
  <c r="AA388" i="43" s="1"/>
  <c r="Y388" i="43"/>
  <c r="AQ388" i="43" s="1"/>
  <c r="AE388" i="43"/>
  <c r="AT388" i="43" s="1"/>
  <c r="AV388" i="43"/>
  <c r="AM388" i="43"/>
  <c r="AW388" i="43" s="1"/>
  <c r="V389" i="43"/>
  <c r="AA389" i="43" s="1"/>
  <c r="Y389" i="43"/>
  <c r="AQ389" i="43" s="1"/>
  <c r="AE389" i="43"/>
  <c r="AT389" i="43" s="1"/>
  <c r="AV389" i="43"/>
  <c r="AM389" i="43"/>
  <c r="AW389" i="43" s="1"/>
  <c r="V391" i="43"/>
  <c r="AA391" i="43" s="1"/>
  <c r="Y391" i="43"/>
  <c r="AQ391" i="43" s="1"/>
  <c r="AE391" i="43"/>
  <c r="AT391" i="43" s="1"/>
  <c r="AV391" i="43"/>
  <c r="AM391" i="43"/>
  <c r="AW391" i="43" s="1"/>
  <c r="V392" i="43"/>
  <c r="AA392" i="43" s="1"/>
  <c r="Y392" i="43"/>
  <c r="AQ392" i="43" s="1"/>
  <c r="AE392" i="43"/>
  <c r="AT392" i="43" s="1"/>
  <c r="AV392" i="43"/>
  <c r="AM392" i="43"/>
  <c r="AW392" i="43" s="1"/>
  <c r="V393" i="43"/>
  <c r="AA393" i="43" s="1"/>
  <c r="Y393" i="43"/>
  <c r="AQ393" i="43" s="1"/>
  <c r="AE393" i="43"/>
  <c r="AT393" i="43" s="1"/>
  <c r="AV393" i="43"/>
  <c r="AM393" i="43"/>
  <c r="AW393" i="43" s="1"/>
  <c r="V394" i="43"/>
  <c r="AA394" i="43" s="1"/>
  <c r="Y394" i="43"/>
  <c r="AQ394" i="43" s="1"/>
  <c r="AE394" i="43"/>
  <c r="AT394" i="43" s="1"/>
  <c r="AV394" i="43"/>
  <c r="AM394" i="43"/>
  <c r="AW394" i="43" s="1"/>
  <c r="V395" i="43"/>
  <c r="AA395" i="43" s="1"/>
  <c r="Y395" i="43"/>
  <c r="AQ395" i="43" s="1"/>
  <c r="AE395" i="43"/>
  <c r="AT395" i="43" s="1"/>
  <c r="AV395" i="43"/>
  <c r="AM395" i="43"/>
  <c r="AW395" i="43" s="1"/>
  <c r="V396" i="43"/>
  <c r="AA396" i="43" s="1"/>
  <c r="Y396" i="43"/>
  <c r="AQ396" i="43" s="1"/>
  <c r="AE396" i="43"/>
  <c r="AT396" i="43" s="1"/>
  <c r="AV396" i="43"/>
  <c r="AM396" i="43"/>
  <c r="AW396" i="43" s="1"/>
  <c r="V398" i="43"/>
  <c r="AA398" i="43" s="1"/>
  <c r="Y398" i="43"/>
  <c r="AQ398" i="43" s="1"/>
  <c r="AE398" i="43"/>
  <c r="AT398" i="43" s="1"/>
  <c r="AV398" i="43"/>
  <c r="AM398" i="43"/>
  <c r="AW398" i="43" s="1"/>
  <c r="V399" i="43"/>
  <c r="AA399" i="43" s="1"/>
  <c r="Y399" i="43"/>
  <c r="AQ399" i="43" s="1"/>
  <c r="AE399" i="43"/>
  <c r="AT399" i="43" s="1"/>
  <c r="AV399" i="43"/>
  <c r="AM399" i="43"/>
  <c r="AW399" i="43" s="1"/>
  <c r="V401" i="43"/>
  <c r="AA401" i="43" s="1"/>
  <c r="Y401" i="43"/>
  <c r="AQ401" i="43" s="1"/>
  <c r="AE401" i="43"/>
  <c r="AT401" i="43" s="1"/>
  <c r="AV401" i="43"/>
  <c r="AM401" i="43"/>
  <c r="AW401" i="43" s="1"/>
  <c r="V402" i="43"/>
  <c r="AA402" i="43" s="1"/>
  <c r="Y402" i="43"/>
  <c r="AQ402" i="43" s="1"/>
  <c r="AE402" i="43"/>
  <c r="AT402" i="43" s="1"/>
  <c r="AV402" i="43"/>
  <c r="AM402" i="43"/>
  <c r="AW402" i="43" s="1"/>
  <c r="V403" i="43"/>
  <c r="AA403" i="43" s="1"/>
  <c r="Y403" i="43"/>
  <c r="AQ403" i="43" s="1"/>
  <c r="AE403" i="43"/>
  <c r="AT403" i="43" s="1"/>
  <c r="AV403" i="43"/>
  <c r="AM403" i="43"/>
  <c r="AW403" i="43" s="1"/>
  <c r="V404" i="43"/>
  <c r="AA404" i="43" s="1"/>
  <c r="Y404" i="43"/>
  <c r="AQ404" i="43" s="1"/>
  <c r="AE404" i="43"/>
  <c r="AT404" i="43" s="1"/>
  <c r="AV404" i="43"/>
  <c r="AM404" i="43"/>
  <c r="AW404" i="43" s="1"/>
  <c r="V405" i="43"/>
  <c r="AA405" i="43" s="1"/>
  <c r="Y405" i="43"/>
  <c r="AQ405" i="43" s="1"/>
  <c r="AE405" i="43"/>
  <c r="AT405" i="43" s="1"/>
  <c r="AV405" i="43"/>
  <c r="AM405" i="43"/>
  <c r="AW405" i="43" s="1"/>
  <c r="V407" i="43"/>
  <c r="AA407" i="43" s="1"/>
  <c r="Y407" i="43"/>
  <c r="AQ407" i="43" s="1"/>
  <c r="AE407" i="43"/>
  <c r="AT407" i="43" s="1"/>
  <c r="AV407" i="43"/>
  <c r="AM407" i="43"/>
  <c r="AW407" i="43" s="1"/>
  <c r="V408" i="43"/>
  <c r="AA408" i="43" s="1"/>
  <c r="Y408" i="43"/>
  <c r="AQ408" i="43" s="1"/>
  <c r="AE408" i="43"/>
  <c r="AT408" i="43" s="1"/>
  <c r="AV408" i="43"/>
  <c r="AM408" i="43"/>
  <c r="AW408" i="43" s="1"/>
  <c r="V409" i="43"/>
  <c r="AA409" i="43" s="1"/>
  <c r="Y409" i="43"/>
  <c r="AQ409" i="43" s="1"/>
  <c r="AE409" i="43"/>
  <c r="AT409" i="43" s="1"/>
  <c r="AV409" i="43"/>
  <c r="AM409" i="43"/>
  <c r="AW409" i="43" s="1"/>
  <c r="V410" i="43"/>
  <c r="AA410" i="43" s="1"/>
  <c r="Y410" i="43"/>
  <c r="AQ410" i="43" s="1"/>
  <c r="AE410" i="43"/>
  <c r="AT410" i="43" s="1"/>
  <c r="AV410" i="43"/>
  <c r="AM410" i="43"/>
  <c r="AW410" i="43" s="1"/>
  <c r="V411" i="43"/>
  <c r="AA411" i="43" s="1"/>
  <c r="Y411" i="43"/>
  <c r="AQ411" i="43" s="1"/>
  <c r="AE411" i="43"/>
  <c r="AT411" i="43" s="1"/>
  <c r="AV411" i="43"/>
  <c r="AM411" i="43"/>
  <c r="AW411" i="43" s="1"/>
  <c r="V412" i="43"/>
  <c r="AA412" i="43" s="1"/>
  <c r="Y412" i="43"/>
  <c r="AQ412" i="43" s="1"/>
  <c r="AE412" i="43"/>
  <c r="AT412" i="43" s="1"/>
  <c r="AV412" i="43"/>
  <c r="AM412" i="43"/>
  <c r="AW412" i="43" s="1"/>
  <c r="V414" i="43"/>
  <c r="AA414" i="43" s="1"/>
  <c r="Y414" i="43"/>
  <c r="AQ414" i="43" s="1"/>
  <c r="AE414" i="43"/>
  <c r="AT414" i="43" s="1"/>
  <c r="AV414" i="43"/>
  <c r="AM414" i="43"/>
  <c r="AW414" i="43" s="1"/>
  <c r="V415" i="43"/>
  <c r="AA415" i="43" s="1"/>
  <c r="Y415" i="43"/>
  <c r="AQ415" i="43" s="1"/>
  <c r="AE415" i="43"/>
  <c r="AT415" i="43" s="1"/>
  <c r="AV415" i="43"/>
  <c r="AM415" i="43"/>
  <c r="AW415" i="43" s="1"/>
  <c r="V416" i="43"/>
  <c r="AA416" i="43" s="1"/>
  <c r="Y416" i="43"/>
  <c r="AQ416" i="43" s="1"/>
  <c r="AE416" i="43"/>
  <c r="AT416" i="43" s="1"/>
  <c r="AV416" i="43"/>
  <c r="AM416" i="43"/>
  <c r="AW416" i="43" s="1"/>
  <c r="V417" i="43"/>
  <c r="AA417" i="43" s="1"/>
  <c r="Y417" i="43"/>
  <c r="AQ417" i="43" s="1"/>
  <c r="AE417" i="43"/>
  <c r="AT417" i="43" s="1"/>
  <c r="AV417" i="43"/>
  <c r="AM417" i="43"/>
  <c r="AW417" i="43" s="1"/>
  <c r="V418" i="43"/>
  <c r="AA418" i="43" s="1"/>
  <c r="Y418" i="43"/>
  <c r="AQ418" i="43" s="1"/>
  <c r="AE418" i="43"/>
  <c r="AT418" i="43" s="1"/>
  <c r="AV418" i="43"/>
  <c r="AM418" i="43"/>
  <c r="AW418" i="43" s="1"/>
  <c r="V419" i="43"/>
  <c r="AA419" i="43" s="1"/>
  <c r="Y419" i="43"/>
  <c r="AQ419" i="43" s="1"/>
  <c r="AE419" i="43"/>
  <c r="AT419" i="43" s="1"/>
  <c r="AV419" i="43"/>
  <c r="AM419" i="43"/>
  <c r="AW419" i="43" s="1"/>
  <c r="V421" i="43"/>
  <c r="AA421" i="43" s="1"/>
  <c r="Y421" i="43"/>
  <c r="AQ421" i="43" s="1"/>
  <c r="AE421" i="43"/>
  <c r="AT421" i="43" s="1"/>
  <c r="AV421" i="43"/>
  <c r="AM421" i="43"/>
  <c r="AW421" i="43" s="1"/>
  <c r="V422" i="43"/>
  <c r="AA422" i="43" s="1"/>
  <c r="Y422" i="43"/>
  <c r="AQ422" i="43" s="1"/>
  <c r="AE422" i="43"/>
  <c r="AT422" i="43" s="1"/>
  <c r="AV422" i="43"/>
  <c r="AM422" i="43"/>
  <c r="AW422" i="43" s="1"/>
  <c r="V423" i="43"/>
  <c r="AA423" i="43" s="1"/>
  <c r="Y423" i="43"/>
  <c r="AQ423" i="43" s="1"/>
  <c r="AE423" i="43"/>
  <c r="AT423" i="43" s="1"/>
  <c r="AV423" i="43"/>
  <c r="AM423" i="43"/>
  <c r="AW423" i="43" s="1"/>
  <c r="V424" i="43"/>
  <c r="AA424" i="43" s="1"/>
  <c r="Y424" i="43"/>
  <c r="AQ424" i="43" s="1"/>
  <c r="AE424" i="43"/>
  <c r="AT424" i="43" s="1"/>
  <c r="AV424" i="43"/>
  <c r="AM424" i="43"/>
  <c r="AW424" i="43" s="1"/>
  <c r="V425" i="43"/>
  <c r="AA425" i="43" s="1"/>
  <c r="Y425" i="43"/>
  <c r="AQ425" i="43" s="1"/>
  <c r="AE425" i="43"/>
  <c r="AT425" i="43" s="1"/>
  <c r="AV425" i="43"/>
  <c r="AM425" i="43"/>
  <c r="AW425" i="43" s="1"/>
  <c r="V426" i="43"/>
  <c r="AA426" i="43" s="1"/>
  <c r="Y426" i="43"/>
  <c r="AQ426" i="43" s="1"/>
  <c r="AE426" i="43"/>
  <c r="AT426" i="43" s="1"/>
  <c r="AV426" i="43"/>
  <c r="AM426" i="43"/>
  <c r="AW426" i="43" s="1"/>
  <c r="V428" i="43"/>
  <c r="AA428" i="43" s="1"/>
  <c r="Y428" i="43"/>
  <c r="AQ428" i="43" s="1"/>
  <c r="AE428" i="43"/>
  <c r="AT428" i="43" s="1"/>
  <c r="AV428" i="43"/>
  <c r="AM428" i="43"/>
  <c r="AW428" i="43" s="1"/>
  <c r="V429" i="43"/>
  <c r="AA429" i="43" s="1"/>
  <c r="Y429" i="43"/>
  <c r="AQ429" i="43" s="1"/>
  <c r="AE429" i="43"/>
  <c r="AT429" i="43" s="1"/>
  <c r="AV429" i="43"/>
  <c r="AM429" i="43"/>
  <c r="AW429" i="43" s="1"/>
  <c r="V430" i="43"/>
  <c r="AA430" i="43" s="1"/>
  <c r="Y430" i="43"/>
  <c r="AQ430" i="43" s="1"/>
  <c r="AE430" i="43"/>
  <c r="AT430" i="43" s="1"/>
  <c r="AV430" i="43"/>
  <c r="AM430" i="43"/>
  <c r="AW430" i="43" s="1"/>
  <c r="V431" i="43"/>
  <c r="AA431" i="43" s="1"/>
  <c r="Y431" i="43"/>
  <c r="AQ431" i="43" s="1"/>
  <c r="AE431" i="43"/>
  <c r="AT431" i="43" s="1"/>
  <c r="AV431" i="43"/>
  <c r="AM431" i="43"/>
  <c r="AW431" i="43" s="1"/>
  <c r="V432" i="43"/>
  <c r="AA432" i="43" s="1"/>
  <c r="Y432" i="43"/>
  <c r="AQ432" i="43" s="1"/>
  <c r="AE432" i="43"/>
  <c r="AT432" i="43" s="1"/>
  <c r="AV432" i="43"/>
  <c r="AM432" i="43"/>
  <c r="AW432" i="43" s="1"/>
  <c r="V433" i="43"/>
  <c r="AA433" i="43" s="1"/>
  <c r="Y433" i="43"/>
  <c r="AQ433" i="43" s="1"/>
  <c r="AE433" i="43"/>
  <c r="AT433" i="43" s="1"/>
  <c r="AV433" i="43"/>
  <c r="AM433" i="43"/>
  <c r="AW433" i="43" s="1"/>
  <c r="V435" i="43"/>
  <c r="AA435" i="43" s="1"/>
  <c r="Y435" i="43"/>
  <c r="AQ435" i="43" s="1"/>
  <c r="AE435" i="43"/>
  <c r="AT435" i="43" s="1"/>
  <c r="AV435" i="43"/>
  <c r="AM435" i="43"/>
  <c r="AW435" i="43" s="1"/>
  <c r="V436" i="43"/>
  <c r="AA436" i="43" s="1"/>
  <c r="Y436" i="43"/>
  <c r="AQ436" i="43" s="1"/>
  <c r="AE436" i="43"/>
  <c r="AT436" i="43" s="1"/>
  <c r="AV436" i="43"/>
  <c r="AM436" i="43"/>
  <c r="AW436" i="43" s="1"/>
  <c r="V437" i="43"/>
  <c r="AA437" i="43" s="1"/>
  <c r="Y437" i="43"/>
  <c r="AQ437" i="43" s="1"/>
  <c r="AE437" i="43"/>
  <c r="AT437" i="43" s="1"/>
  <c r="AV437" i="43"/>
  <c r="AM437" i="43"/>
  <c r="AW437" i="43" s="1"/>
  <c r="V438" i="43"/>
  <c r="AA438" i="43" s="1"/>
  <c r="Y438" i="43"/>
  <c r="AQ438" i="43" s="1"/>
  <c r="AE438" i="43"/>
  <c r="AT438" i="43" s="1"/>
  <c r="AV438" i="43"/>
  <c r="AM438" i="43"/>
  <c r="AW438" i="43" s="1"/>
  <c r="V439" i="43"/>
  <c r="AA439" i="43" s="1"/>
  <c r="Y439" i="43"/>
  <c r="AQ439" i="43" s="1"/>
  <c r="AE439" i="43"/>
  <c r="AT439" i="43" s="1"/>
  <c r="AV439" i="43"/>
  <c r="AM439" i="43"/>
  <c r="AW439" i="43" s="1"/>
  <c r="V440" i="43"/>
  <c r="AA440" i="43" s="1"/>
  <c r="Y440" i="43"/>
  <c r="AQ440" i="43" s="1"/>
  <c r="AE440" i="43"/>
  <c r="AT440" i="43" s="1"/>
  <c r="AV440" i="43"/>
  <c r="AM440" i="43"/>
  <c r="AW440" i="43" s="1"/>
  <c r="V442" i="43"/>
  <c r="AA442" i="43" s="1"/>
  <c r="Y442" i="43"/>
  <c r="AQ442" i="43" s="1"/>
  <c r="AE442" i="43"/>
  <c r="AT442" i="43" s="1"/>
  <c r="AV442" i="43"/>
  <c r="AM442" i="43"/>
  <c r="AW442" i="43" s="1"/>
  <c r="V443" i="43"/>
  <c r="AA443" i="43" s="1"/>
  <c r="Y443" i="43"/>
  <c r="AQ443" i="43" s="1"/>
  <c r="AE443" i="43"/>
  <c r="AT443" i="43" s="1"/>
  <c r="AV443" i="43"/>
  <c r="AM443" i="43"/>
  <c r="AW443" i="43" s="1"/>
  <c r="V444" i="43"/>
  <c r="AA444" i="43" s="1"/>
  <c r="Y444" i="43"/>
  <c r="AQ444" i="43" s="1"/>
  <c r="AE444" i="43"/>
  <c r="AT444" i="43" s="1"/>
  <c r="AV444" i="43"/>
  <c r="AM444" i="43"/>
  <c r="AW444" i="43" s="1"/>
  <c r="V445" i="43"/>
  <c r="AA445" i="43" s="1"/>
  <c r="Y445" i="43"/>
  <c r="AQ445" i="43" s="1"/>
  <c r="AE445" i="43"/>
  <c r="AT445" i="43" s="1"/>
  <c r="AV445" i="43"/>
  <c r="AM445" i="43"/>
  <c r="AW445" i="43" s="1"/>
  <c r="V446" i="43"/>
  <c r="AA446" i="43" s="1"/>
  <c r="Y446" i="43"/>
  <c r="AQ446" i="43" s="1"/>
  <c r="AE446" i="43"/>
  <c r="AT446" i="43" s="1"/>
  <c r="AV446" i="43"/>
  <c r="AM446" i="43"/>
  <c r="AW446" i="43" s="1"/>
  <c r="V448" i="43"/>
  <c r="AA448" i="43" s="1"/>
  <c r="Y448" i="43"/>
  <c r="AQ448" i="43" s="1"/>
  <c r="AE448" i="43"/>
  <c r="AT448" i="43" s="1"/>
  <c r="AV448" i="43"/>
  <c r="AM448" i="43"/>
  <c r="AW448" i="43" s="1"/>
  <c r="V449" i="43"/>
  <c r="AA449" i="43" s="1"/>
  <c r="Y449" i="43"/>
  <c r="AQ449" i="43" s="1"/>
  <c r="AE449" i="43"/>
  <c r="AT449" i="43" s="1"/>
  <c r="AV449" i="43"/>
  <c r="AM449" i="43"/>
  <c r="AW449" i="43" s="1"/>
  <c r="AR103" i="44" l="1"/>
  <c r="AR98" i="44"/>
  <c r="AB106" i="44"/>
  <c r="AA250" i="43"/>
  <c r="AA251" i="43" s="1"/>
  <c r="AA316" i="43"/>
  <c r="AA317" i="43" s="1"/>
  <c r="AA290" i="43"/>
  <c r="AA291" i="43" s="1"/>
  <c r="AA365" i="43"/>
  <c r="AA366" i="43" s="1"/>
  <c r="AR12" i="44"/>
  <c r="AR13" i="44" s="1"/>
  <c r="AD609" i="43"/>
  <c r="AQ17" i="43"/>
  <c r="AJ609" i="43"/>
  <c r="AW16" i="43"/>
  <c r="U609" i="43"/>
  <c r="AK609" i="43"/>
  <c r="AT16" i="43"/>
  <c r="AT17" i="43" s="1"/>
  <c r="AC609" i="43"/>
  <c r="T609" i="43"/>
  <c r="AA69" i="44"/>
  <c r="AA27" i="44"/>
  <c r="AA48" i="44"/>
  <c r="AA83" i="44"/>
  <c r="AA55" i="44"/>
  <c r="AA112" i="44"/>
  <c r="AA118" i="43"/>
  <c r="AA82" i="43"/>
  <c r="AP443" i="43"/>
  <c r="AR443" i="43"/>
  <c r="AP429" i="43"/>
  <c r="AR429" i="43"/>
  <c r="AP401" i="43"/>
  <c r="AP395" i="43"/>
  <c r="AR395" i="43"/>
  <c r="AP391" i="43"/>
  <c r="AR391" i="43"/>
  <c r="AP375" i="43"/>
  <c r="AR375" i="43"/>
  <c r="AP362" i="43"/>
  <c r="AR362" i="43"/>
  <c r="AP342" i="43"/>
  <c r="AP336" i="43"/>
  <c r="AP321" i="43"/>
  <c r="AR321" i="43"/>
  <c r="AP314" i="43"/>
  <c r="AA315" i="43"/>
  <c r="AP300" i="43"/>
  <c r="AR300" i="43"/>
  <c r="AP279" i="43"/>
  <c r="AR279" i="43"/>
  <c r="AP274" i="43"/>
  <c r="AR274" i="43"/>
  <c r="AP270" i="43"/>
  <c r="AP268" i="43"/>
  <c r="AR268" i="43"/>
  <c r="AP252" i="43"/>
  <c r="AR252" i="43"/>
  <c r="AP245" i="43"/>
  <c r="AR245" i="43"/>
  <c r="AP244" i="43"/>
  <c r="AR244" i="43"/>
  <c r="AP238" i="43"/>
  <c r="AR238" i="43"/>
  <c r="AP233" i="43"/>
  <c r="AP223" i="43"/>
  <c r="AR223" i="43"/>
  <c r="AP214" i="43"/>
  <c r="AR214" i="43"/>
  <c r="AP204" i="43"/>
  <c r="AR204" i="43"/>
  <c r="AP195" i="43"/>
  <c r="AR195" i="43"/>
  <c r="AP179" i="43"/>
  <c r="AR179" i="43"/>
  <c r="AP175" i="43"/>
  <c r="AP154" i="43"/>
  <c r="AR154" i="43"/>
  <c r="AP149" i="43"/>
  <c r="AR149" i="43"/>
  <c r="AP55" i="43"/>
  <c r="AR55" i="43"/>
  <c r="AP437" i="43"/>
  <c r="AR437" i="43"/>
  <c r="AP432" i="43"/>
  <c r="AR432" i="43"/>
  <c r="AP414" i="43"/>
  <c r="AR414" i="43"/>
  <c r="AP394" i="43"/>
  <c r="AR394" i="43"/>
  <c r="AP374" i="43"/>
  <c r="AP356" i="43"/>
  <c r="AR356" i="43"/>
  <c r="AP330" i="43"/>
  <c r="AR330" i="43"/>
  <c r="AP299" i="43"/>
  <c r="AR299" i="43"/>
  <c r="AP227" i="43"/>
  <c r="AR227" i="43"/>
  <c r="AP222" i="43"/>
  <c r="AR222" i="43"/>
  <c r="AP194" i="43"/>
  <c r="AA199" i="43"/>
  <c r="AP153" i="43"/>
  <c r="AR153" i="43"/>
  <c r="AP139" i="43"/>
  <c r="AA144" i="43"/>
  <c r="AP133" i="43"/>
  <c r="AA138" i="43"/>
  <c r="AP410" i="43"/>
  <c r="AR410" i="43"/>
  <c r="AP331" i="43"/>
  <c r="AR331" i="43"/>
  <c r="AP200" i="43"/>
  <c r="AP181" i="43"/>
  <c r="AR181" i="43"/>
  <c r="AP160" i="43"/>
  <c r="AR160" i="43"/>
  <c r="AP145" i="43"/>
  <c r="AR145" i="43"/>
  <c r="AP129" i="43"/>
  <c r="AR129" i="43"/>
  <c r="AP109" i="43"/>
  <c r="AA111" i="43"/>
  <c r="AP98" i="43"/>
  <c r="AR98" i="43"/>
  <c r="AP87" i="43"/>
  <c r="AR87" i="43"/>
  <c r="AP44" i="43"/>
  <c r="AR44" i="43"/>
  <c r="AP31" i="43"/>
  <c r="AR31" i="43"/>
  <c r="AP24" i="43"/>
  <c r="AR24" i="43"/>
  <c r="AP14" i="43"/>
  <c r="AR14" i="43"/>
  <c r="AP442" i="43"/>
  <c r="AA447" i="43"/>
  <c r="AP361" i="43"/>
  <c r="AR361" i="43"/>
  <c r="AP355" i="43"/>
  <c r="AR355" i="43"/>
  <c r="AP334" i="43"/>
  <c r="AR334" i="43"/>
  <c r="AP294" i="43"/>
  <c r="AR294" i="43"/>
  <c r="AP287" i="43"/>
  <c r="AR287" i="43"/>
  <c r="AP283" i="43"/>
  <c r="AR283" i="43"/>
  <c r="AP278" i="43"/>
  <c r="AR278" i="43"/>
  <c r="AP248" i="43"/>
  <c r="AR248" i="43"/>
  <c r="AP243" i="43"/>
  <c r="AR243" i="43"/>
  <c r="AP237" i="43"/>
  <c r="AP213" i="43"/>
  <c r="AR213" i="43"/>
  <c r="AP184" i="43"/>
  <c r="AR184" i="43"/>
  <c r="AP54" i="43"/>
  <c r="AA56" i="43"/>
  <c r="AP48" i="43"/>
  <c r="AR48" i="43"/>
  <c r="AP42" i="43"/>
  <c r="AR42" i="43"/>
  <c r="AP35" i="43"/>
  <c r="AR35" i="43"/>
  <c r="AP28" i="43"/>
  <c r="AR28" i="43"/>
  <c r="AP18" i="43"/>
  <c r="AR18" i="43"/>
  <c r="AP431" i="43"/>
  <c r="AR431" i="43"/>
  <c r="AP398" i="43"/>
  <c r="AP388" i="43"/>
  <c r="AR388" i="43"/>
  <c r="AP384" i="43"/>
  <c r="AP377" i="43"/>
  <c r="AR377" i="43"/>
  <c r="AP367" i="43"/>
  <c r="AP354" i="43"/>
  <c r="AR354" i="43"/>
  <c r="AP349" i="43"/>
  <c r="AP344" i="43"/>
  <c r="AR344" i="43"/>
  <c r="AP338" i="43"/>
  <c r="AR338" i="43"/>
  <c r="AP333" i="43"/>
  <c r="AR333" i="43"/>
  <c r="AP318" i="43"/>
  <c r="AA320" i="43"/>
  <c r="AP302" i="43"/>
  <c r="AR302" i="43"/>
  <c r="AP293" i="43"/>
  <c r="AR293" i="43"/>
  <c r="AP286" i="43"/>
  <c r="AR286" i="43"/>
  <c r="AP282" i="43"/>
  <c r="AP266" i="43"/>
  <c r="AA269" i="43"/>
  <c r="AP261" i="43"/>
  <c r="AR261" i="43"/>
  <c r="AP256" i="43"/>
  <c r="AR256" i="43"/>
  <c r="AP240" i="43"/>
  <c r="AR240" i="43"/>
  <c r="AP235" i="43"/>
  <c r="AR235" i="43"/>
  <c r="AP221" i="43"/>
  <c r="AR221" i="43"/>
  <c r="AP216" i="43"/>
  <c r="AR216" i="43"/>
  <c r="AP211" i="43"/>
  <c r="AR211" i="43"/>
  <c r="AP183" i="43"/>
  <c r="AR183" i="43"/>
  <c r="AP177" i="43"/>
  <c r="AR177" i="43"/>
  <c r="AP172" i="43"/>
  <c r="AR172" i="43"/>
  <c r="AP168" i="43"/>
  <c r="AR168" i="43"/>
  <c r="AP163" i="43"/>
  <c r="AR163" i="43"/>
  <c r="AP157" i="43"/>
  <c r="AR157" i="43"/>
  <c r="AP147" i="43"/>
  <c r="AR147" i="43"/>
  <c r="AP127" i="43"/>
  <c r="AR127" i="43"/>
  <c r="AP112" i="43"/>
  <c r="AA114" i="43"/>
  <c r="AP101" i="43"/>
  <c r="AA104" i="43"/>
  <c r="AP95" i="43"/>
  <c r="AR95" i="43"/>
  <c r="AP90" i="43"/>
  <c r="AP84" i="43"/>
  <c r="AR84" i="43"/>
  <c r="AP77" i="43"/>
  <c r="AP69" i="43"/>
  <c r="AR69" i="43"/>
  <c r="AP63" i="43"/>
  <c r="AR63" i="43"/>
  <c r="AP47" i="43"/>
  <c r="AR47" i="43"/>
  <c r="AP40" i="43"/>
  <c r="AR40" i="43"/>
  <c r="AP34" i="43"/>
  <c r="AR34" i="43"/>
  <c r="AP27" i="43"/>
  <c r="AP22" i="43"/>
  <c r="AP415" i="43"/>
  <c r="AR415" i="43"/>
  <c r="AP405" i="43"/>
  <c r="AR405" i="43"/>
  <c r="AP381" i="43"/>
  <c r="AR381" i="43"/>
  <c r="AP357" i="43"/>
  <c r="AR357" i="43"/>
  <c r="AP423" i="43"/>
  <c r="AR423" i="43"/>
  <c r="AP399" i="43"/>
  <c r="AR399" i="43"/>
  <c r="AP389" i="43"/>
  <c r="AR389" i="43"/>
  <c r="AP385" i="43"/>
  <c r="AP339" i="43"/>
  <c r="AR339" i="43"/>
  <c r="AP325" i="43"/>
  <c r="AA327" i="43"/>
  <c r="AP308" i="43"/>
  <c r="AR308" i="43"/>
  <c r="AP273" i="43"/>
  <c r="AR273" i="43"/>
  <c r="AP257" i="43"/>
  <c r="AP217" i="43"/>
  <c r="AR217" i="43"/>
  <c r="AP189" i="43"/>
  <c r="AA193" i="43"/>
  <c r="AP164" i="43"/>
  <c r="AR164" i="43"/>
  <c r="AP159" i="43"/>
  <c r="AR159" i="43"/>
  <c r="AP119" i="43"/>
  <c r="AA125" i="43"/>
  <c r="AP107" i="43"/>
  <c r="AA108" i="43"/>
  <c r="AP96" i="43"/>
  <c r="AR96" i="43"/>
  <c r="AP91" i="43"/>
  <c r="AP78" i="43"/>
  <c r="AR78" i="43"/>
  <c r="AP73" i="43"/>
  <c r="AA76" i="43"/>
  <c r="AP71" i="43"/>
  <c r="AR71" i="43"/>
  <c r="AP70" i="43"/>
  <c r="AR70" i="43"/>
  <c r="AP65" i="43"/>
  <c r="AA67" i="43"/>
  <c r="AP59" i="43"/>
  <c r="AR59" i="43"/>
  <c r="AP30" i="43"/>
  <c r="AA33" i="43"/>
  <c r="AP23" i="43"/>
  <c r="AR23" i="43"/>
  <c r="AP449" i="43"/>
  <c r="AA450" i="43"/>
  <c r="AP421" i="43"/>
  <c r="AA427" i="43"/>
  <c r="AP407" i="43"/>
  <c r="AR407" i="43"/>
  <c r="AP396" i="43"/>
  <c r="AR396" i="43"/>
  <c r="AP392" i="43"/>
  <c r="AR392" i="43"/>
  <c r="AP387" i="43"/>
  <c r="AR387" i="43"/>
  <c r="AP376" i="43"/>
  <c r="AR376" i="43"/>
  <c r="AP371" i="43"/>
  <c r="AR371" i="43"/>
  <c r="AP370" i="43"/>
  <c r="AR370" i="43"/>
  <c r="AP363" i="43"/>
  <c r="AR363" i="43"/>
  <c r="AP352" i="43"/>
  <c r="AR352" i="43"/>
  <c r="AP332" i="43"/>
  <c r="AR332" i="43"/>
  <c r="AP328" i="43"/>
  <c r="AR328" i="43"/>
  <c r="AP322" i="43"/>
  <c r="AR322" i="43"/>
  <c r="AP306" i="43"/>
  <c r="AR306" i="43"/>
  <c r="AP301" i="43"/>
  <c r="AR301" i="43"/>
  <c r="AP292" i="43"/>
  <c r="AR292" i="43"/>
  <c r="AP285" i="43"/>
  <c r="AP280" i="43"/>
  <c r="AR280" i="43"/>
  <c r="AP275" i="43"/>
  <c r="AR275" i="43"/>
  <c r="AP264" i="43"/>
  <c r="AR264" i="43"/>
  <c r="AP254" i="43"/>
  <c r="AR254" i="43"/>
  <c r="AP239" i="43"/>
  <c r="AR239" i="43"/>
  <c r="AP234" i="43"/>
  <c r="AR234" i="43"/>
  <c r="AP225" i="43"/>
  <c r="AR225" i="43"/>
  <c r="AP220" i="43"/>
  <c r="AR220" i="43"/>
  <c r="AP215" i="43"/>
  <c r="AR215" i="43"/>
  <c r="AP210" i="43"/>
  <c r="AA212" i="43"/>
  <c r="AP201" i="43"/>
  <c r="AR201" i="43"/>
  <c r="AP186" i="43"/>
  <c r="AR186" i="43"/>
  <c r="AP176" i="43"/>
  <c r="AR176" i="43"/>
  <c r="AP171" i="43"/>
  <c r="AR171" i="43"/>
  <c r="AP156" i="43"/>
  <c r="AR156" i="43"/>
  <c r="AP151" i="43"/>
  <c r="AP126" i="43"/>
  <c r="AR126" i="43"/>
  <c r="AP99" i="43"/>
  <c r="AR99" i="43"/>
  <c r="AP94" i="43"/>
  <c r="AA97" i="43"/>
  <c r="AP88" i="43"/>
  <c r="AR88" i="43"/>
  <c r="AP83" i="43"/>
  <c r="AA86" i="43"/>
  <c r="AP68" i="43"/>
  <c r="AP62" i="43"/>
  <c r="AP57" i="43"/>
  <c r="AA60" i="43"/>
  <c r="AP51" i="43"/>
  <c r="AA52" i="43"/>
  <c r="AP45" i="43"/>
  <c r="AR45" i="43"/>
  <c r="AP38" i="43"/>
  <c r="AA39" i="43"/>
  <c r="AP25" i="43"/>
  <c r="AR25" i="43"/>
  <c r="AP20" i="43"/>
  <c r="AR20" i="43"/>
  <c r="AP15" i="43"/>
  <c r="AR15" i="43"/>
  <c r="AA41" i="44"/>
  <c r="AA94" i="44"/>
  <c r="AA18" i="44"/>
  <c r="AA129" i="44"/>
  <c r="AA123" i="44"/>
  <c r="AA62" i="44"/>
  <c r="AA34" i="44"/>
  <c r="AA76" i="44"/>
  <c r="AA90" i="44"/>
  <c r="AS100" i="44"/>
  <c r="AR95" i="44"/>
  <c r="Z100" i="44"/>
  <c r="AV100" i="44"/>
  <c r="AP100" i="44"/>
  <c r="AN100" i="44"/>
  <c r="AB100" i="44"/>
  <c r="AF40" i="44"/>
  <c r="AO40" i="44" s="1"/>
  <c r="AF57" i="44"/>
  <c r="AO57" i="44" s="1"/>
  <c r="AF87" i="44"/>
  <c r="AO87" i="44" s="1"/>
  <c r="AV94" i="44"/>
  <c r="AF26" i="44"/>
  <c r="AO26" i="44" s="1"/>
  <c r="AV129" i="44"/>
  <c r="AF42" i="44"/>
  <c r="AO42" i="44" s="1"/>
  <c r="AF20" i="44"/>
  <c r="AO20" i="44" s="1"/>
  <c r="AV450" i="43"/>
  <c r="AQ400" i="43"/>
  <c r="AQ327" i="43"/>
  <c r="AT320" i="43"/>
  <c r="AT114" i="43"/>
  <c r="AW111" i="43"/>
  <c r="AW89" i="43"/>
  <c r="AW67" i="43"/>
  <c r="AW457" i="43"/>
  <c r="AP29" i="45" s="1"/>
  <c r="AW450" i="43"/>
  <c r="AT400" i="43"/>
  <c r="AQ383" i="43"/>
  <c r="AT327" i="43"/>
  <c r="AQ324" i="43"/>
  <c r="AV320" i="43"/>
  <c r="AW309" i="43"/>
  <c r="AQ269" i="43"/>
  <c r="AQ259" i="43"/>
  <c r="AW255" i="43"/>
  <c r="AT82" i="43"/>
  <c r="AW79" i="43"/>
  <c r="AV364" i="43"/>
  <c r="AW324" i="43"/>
  <c r="AW456" i="43"/>
  <c r="AP28" i="45" s="1"/>
  <c r="AW383" i="43"/>
  <c r="AQ353" i="43"/>
  <c r="AV309" i="43"/>
  <c r="AV281" i="43"/>
  <c r="AW458" i="43"/>
  <c r="AW269" i="43"/>
  <c r="AW259" i="43"/>
  <c r="AQ161" i="43"/>
  <c r="AQ155" i="43"/>
  <c r="AW462" i="43"/>
  <c r="AV118" i="43"/>
  <c r="AV111" i="43"/>
  <c r="AT108" i="43"/>
  <c r="AQ104" i="43"/>
  <c r="AV100" i="43"/>
  <c r="AT97" i="43"/>
  <c r="AQ93" i="43"/>
  <c r="AV89" i="43"/>
  <c r="AT86" i="43"/>
  <c r="AW82" i="43"/>
  <c r="AT79" i="43"/>
  <c r="AQ76" i="43"/>
  <c r="AQ72" i="43"/>
  <c r="AV67" i="43"/>
  <c r="AT64" i="43"/>
  <c r="AQ60" i="43"/>
  <c r="AW56" i="43"/>
  <c r="AT52" i="43"/>
  <c r="AW49" i="43"/>
  <c r="AT46" i="43"/>
  <c r="AQ43" i="43"/>
  <c r="AV39" i="43"/>
  <c r="AQ36" i="43"/>
  <c r="AW33" i="43"/>
  <c r="AT29" i="43"/>
  <c r="AT26" i="43"/>
  <c r="AQ21" i="43"/>
  <c r="AF38" i="44"/>
  <c r="AO38" i="44" s="1"/>
  <c r="AF56" i="44"/>
  <c r="AO56" i="44" s="1"/>
  <c r="AF60" i="44"/>
  <c r="AO60" i="44" s="1"/>
  <c r="AF32" i="44"/>
  <c r="AO32" i="44" s="1"/>
  <c r="AW134" i="44"/>
  <c r="AN62" i="44"/>
  <c r="AF61" i="44"/>
  <c r="AO61" i="44" s="1"/>
  <c r="AF118" i="44"/>
  <c r="AO118" i="44" s="1"/>
  <c r="AN94" i="44"/>
  <c r="AW137" i="44"/>
  <c r="AW114" i="44"/>
  <c r="AW142" i="44"/>
  <c r="AW143" i="44"/>
  <c r="AW135" i="44"/>
  <c r="AW141" i="44"/>
  <c r="Z69" i="44"/>
  <c r="AF24" i="44"/>
  <c r="AO24" i="44" s="1"/>
  <c r="AP55" i="44"/>
  <c r="AF52" i="44"/>
  <c r="AO52" i="44" s="1"/>
  <c r="AV123" i="44"/>
  <c r="AF29" i="44"/>
  <c r="AO29" i="44" s="1"/>
  <c r="AW18" i="44"/>
  <c r="AV27" i="44"/>
  <c r="AS112" i="44"/>
  <c r="Z94" i="44"/>
  <c r="Z76" i="44"/>
  <c r="AW76" i="44"/>
  <c r="AV48" i="44"/>
  <c r="AF117" i="44"/>
  <c r="AO117" i="44" s="1"/>
  <c r="AF121" i="44"/>
  <c r="AO121" i="44" s="1"/>
  <c r="AW123" i="44"/>
  <c r="AF44" i="44"/>
  <c r="AO44" i="44" s="1"/>
  <c r="AP48" i="44"/>
  <c r="AN27" i="44"/>
  <c r="AP27" i="44"/>
  <c r="AB90" i="44"/>
  <c r="AN90" i="44"/>
  <c r="AR63" i="44"/>
  <c r="AR69" i="44" s="1"/>
  <c r="AR35" i="44"/>
  <c r="AR41" i="44" s="1"/>
  <c r="AS14" i="44"/>
  <c r="AS18" i="44" s="1"/>
  <c r="AB18" i="44"/>
  <c r="AR77" i="44"/>
  <c r="AR83" i="44" s="1"/>
  <c r="AP129" i="44"/>
  <c r="AS101" i="44"/>
  <c r="AS104" i="44" s="1"/>
  <c r="AB104" i="44"/>
  <c r="AR101" i="44"/>
  <c r="AR104" i="44" s="1"/>
  <c r="AV90" i="44"/>
  <c r="AR70" i="44"/>
  <c r="AR76" i="44" s="1"/>
  <c r="AN48" i="44"/>
  <c r="AP41" i="44"/>
  <c r="AF28" i="44"/>
  <c r="Z34" i="44"/>
  <c r="AN41" i="44"/>
  <c r="Z83" i="44"/>
  <c r="AN129" i="44"/>
  <c r="AS49" i="44"/>
  <c r="AS55" i="44" s="1"/>
  <c r="AB55" i="44"/>
  <c r="AR28" i="44"/>
  <c r="AR34" i="44" s="1"/>
  <c r="AN123" i="44"/>
  <c r="Z90" i="44"/>
  <c r="AV69" i="44"/>
  <c r="AV34" i="44"/>
  <c r="AF22" i="44"/>
  <c r="AO22" i="44" s="1"/>
  <c r="AR113" i="44"/>
  <c r="AR114" i="44" s="1"/>
  <c r="AR14" i="44"/>
  <c r="AR18" i="44" s="1"/>
  <c r="AB129" i="44"/>
  <c r="AB123" i="44"/>
  <c r="AP34" i="44"/>
  <c r="AF45" i="44"/>
  <c r="AO45" i="44" s="1"/>
  <c r="AR84" i="44"/>
  <c r="AP83" i="44"/>
  <c r="AB48" i="44"/>
  <c r="AV76" i="44"/>
  <c r="AS41" i="44"/>
  <c r="AS113" i="44"/>
  <c r="AS114" i="44" s="1"/>
  <c r="AB114" i="44"/>
  <c r="AR105" i="44"/>
  <c r="AR106" i="44" s="1"/>
  <c r="AN76" i="44"/>
  <c r="AN55" i="44"/>
  <c r="AP62" i="44"/>
  <c r="AS91" i="44"/>
  <c r="AS94" i="44" s="1"/>
  <c r="AB94" i="44"/>
  <c r="AN69" i="44"/>
  <c r="AB41" i="44"/>
  <c r="AP123" i="44"/>
  <c r="AP112" i="44"/>
  <c r="Z112" i="44"/>
  <c r="AF95" i="44"/>
  <c r="AP104" i="44"/>
  <c r="AP76" i="44"/>
  <c r="AN83" i="44"/>
  <c r="AF72" i="44"/>
  <c r="AO72" i="44" s="1"/>
  <c r="AS63" i="44"/>
  <c r="AS69" i="44" s="1"/>
  <c r="AB69" i="44"/>
  <c r="Z27" i="44"/>
  <c r="AN18" i="44"/>
  <c r="Z129" i="44"/>
  <c r="AR42" i="44"/>
  <c r="AR48" i="44" s="1"/>
  <c r="AN112" i="44"/>
  <c r="AR91" i="44"/>
  <c r="AR94" i="44" s="1"/>
  <c r="AF49" i="44"/>
  <c r="Z55" i="44"/>
  <c r="AP69" i="44"/>
  <c r="AF36" i="44"/>
  <c r="AO36" i="44" s="1"/>
  <c r="AP18" i="44"/>
  <c r="AB62" i="44"/>
  <c r="AS129" i="44"/>
  <c r="AS123" i="44"/>
  <c r="AR56" i="44"/>
  <c r="AR62" i="44" s="1"/>
  <c r="Z62" i="44"/>
  <c r="AB34" i="44"/>
  <c r="AS70" i="44"/>
  <c r="AS76" i="44" s="1"/>
  <c r="AB76" i="44"/>
  <c r="AU43" i="44"/>
  <c r="AS48" i="44"/>
  <c r="AR115" i="44"/>
  <c r="AR107" i="44"/>
  <c r="AR112" i="44" s="1"/>
  <c r="AF115" i="44"/>
  <c r="Z123" i="44"/>
  <c r="AN104" i="44"/>
  <c r="Z104" i="44"/>
  <c r="AS77" i="44"/>
  <c r="AS83" i="44" s="1"/>
  <c r="AB83" i="44"/>
  <c r="AF82" i="44"/>
  <c r="AO82" i="44" s="1"/>
  <c r="AV83" i="44"/>
  <c r="Z41" i="44"/>
  <c r="AR19" i="44"/>
  <c r="AR27" i="44" s="1"/>
  <c r="AS19" i="44"/>
  <c r="AS27" i="44" s="1"/>
  <c r="AB27" i="44"/>
  <c r="AR49" i="44"/>
  <c r="AR55" i="44" s="1"/>
  <c r="Z48" i="44"/>
  <c r="AV112" i="44"/>
  <c r="AP94" i="44"/>
  <c r="AF21" i="44"/>
  <c r="AO21" i="44" s="1"/>
  <c r="Z18" i="44"/>
  <c r="AU71" i="44"/>
  <c r="AS62" i="44"/>
  <c r="AB112" i="44"/>
  <c r="AW90" i="44"/>
  <c r="AW83" i="44"/>
  <c r="AV41" i="44"/>
  <c r="AS34" i="44"/>
  <c r="AP90" i="44"/>
  <c r="AF37" i="44"/>
  <c r="AO37" i="44" s="1"/>
  <c r="AW41" i="44"/>
  <c r="AU28" i="44"/>
  <c r="AN34" i="44"/>
  <c r="AU120" i="44"/>
  <c r="AU79" i="44"/>
  <c r="AU89" i="44"/>
  <c r="AU52" i="44"/>
  <c r="AF68" i="44"/>
  <c r="AO68" i="44" s="1"/>
  <c r="AU63" i="44"/>
  <c r="AF91" i="44"/>
  <c r="AF126" i="44"/>
  <c r="AO126" i="44" s="1"/>
  <c r="AF74" i="44"/>
  <c r="AO74" i="44" s="1"/>
  <c r="AF66" i="44"/>
  <c r="AO66" i="44" s="1"/>
  <c r="AF81" i="44"/>
  <c r="AO81" i="44" s="1"/>
  <c r="AF50" i="44"/>
  <c r="AO50" i="44" s="1"/>
  <c r="AF19" i="44"/>
  <c r="AF46" i="44"/>
  <c r="AO46" i="44" s="1"/>
  <c r="AF25" i="44"/>
  <c r="AO25" i="44" s="1"/>
  <c r="AU124" i="44"/>
  <c r="AU60" i="44"/>
  <c r="AU119" i="44"/>
  <c r="AU56" i="44"/>
  <c r="AU97" i="44"/>
  <c r="AF64" i="44"/>
  <c r="AO64" i="44" s="1"/>
  <c r="AU93" i="44"/>
  <c r="AU115" i="44"/>
  <c r="AU111" i="44"/>
  <c r="AU116" i="44"/>
  <c r="AF17" i="44"/>
  <c r="AO17" i="44" s="1"/>
  <c r="AF78" i="44"/>
  <c r="AO78" i="44" s="1"/>
  <c r="AF80" i="44"/>
  <c r="AO80" i="44" s="1"/>
  <c r="AF96" i="44"/>
  <c r="AO96" i="44" s="1"/>
  <c r="AF53" i="44"/>
  <c r="AO53" i="44" s="1"/>
  <c r="AF39" i="44"/>
  <c r="AO39" i="44" s="1"/>
  <c r="AF33" i="44"/>
  <c r="AO33" i="44" s="1"/>
  <c r="AU107" i="44"/>
  <c r="AU75" i="44"/>
  <c r="AU51" i="44"/>
  <c r="AU102" i="44"/>
  <c r="AU127" i="44"/>
  <c r="AU126" i="44"/>
  <c r="AF119" i="44"/>
  <c r="AO119" i="44" s="1"/>
  <c r="AF122" i="44"/>
  <c r="AO122" i="44" s="1"/>
  <c r="AU117" i="44"/>
  <c r="AU96" i="44"/>
  <c r="AU98" i="44"/>
  <c r="AU86" i="44"/>
  <c r="AU125" i="44"/>
  <c r="AU87" i="44"/>
  <c r="AU57" i="44"/>
  <c r="AU85" i="44"/>
  <c r="AU58" i="44"/>
  <c r="AU50" i="44"/>
  <c r="AF75" i="44"/>
  <c r="AO75" i="44" s="1"/>
  <c r="AU65" i="44"/>
  <c r="AF65" i="44"/>
  <c r="AO65" i="44" s="1"/>
  <c r="AU46" i="44"/>
  <c r="AU31" i="44"/>
  <c r="AU29" i="44"/>
  <c r="AU122" i="44"/>
  <c r="AU118" i="44"/>
  <c r="AU113" i="44"/>
  <c r="AU114" i="44" s="1"/>
  <c r="AU101" i="44"/>
  <c r="AU109" i="44"/>
  <c r="AU103" i="44"/>
  <c r="AR88" i="44"/>
  <c r="AF88" i="44"/>
  <c r="AO88" i="44" s="1"/>
  <c r="AU80" i="44"/>
  <c r="AU84" i="44"/>
  <c r="AF77" i="44"/>
  <c r="AF73" i="44"/>
  <c r="AO73" i="44" s="1"/>
  <c r="AF63" i="44"/>
  <c r="AF103" i="44"/>
  <c r="AO103" i="44" s="1"/>
  <c r="AU78" i="44"/>
  <c r="AU70" i="44"/>
  <c r="AU42" i="44"/>
  <c r="AU37" i="44"/>
  <c r="AU49" i="44"/>
  <c r="AU33" i="44"/>
  <c r="AU30" i="44"/>
  <c r="AU25" i="44"/>
  <c r="AF15" i="44"/>
  <c r="AO15" i="44" s="1"/>
  <c r="AU45" i="44"/>
  <c r="AU19" i="44"/>
  <c r="AU128" i="44"/>
  <c r="AR128" i="44"/>
  <c r="AF128" i="44"/>
  <c r="AO128" i="44" s="1"/>
  <c r="AF111" i="44"/>
  <c r="AO111" i="44" s="1"/>
  <c r="AU105" i="44"/>
  <c r="AU106" i="44" s="1"/>
  <c r="AU88" i="44"/>
  <c r="AF110" i="44"/>
  <c r="AO110" i="44" s="1"/>
  <c r="AF92" i="44"/>
  <c r="AO92" i="44" s="1"/>
  <c r="AF125" i="44"/>
  <c r="AO125" i="44" s="1"/>
  <c r="AF105" i="44"/>
  <c r="AF89" i="44"/>
  <c r="AO89" i="44" s="1"/>
  <c r="AF108" i="44"/>
  <c r="AO108" i="44" s="1"/>
  <c r="AF101" i="44"/>
  <c r="AF98" i="44"/>
  <c r="AO98" i="44" s="1"/>
  <c r="AU61" i="44"/>
  <c r="AU53" i="44"/>
  <c r="AF85" i="44"/>
  <c r="AO85" i="44" s="1"/>
  <c r="AU54" i="44"/>
  <c r="AU95" i="44"/>
  <c r="AF79" i="44"/>
  <c r="AO79" i="44" s="1"/>
  <c r="AF71" i="44"/>
  <c r="AO71" i="44" s="1"/>
  <c r="AU68" i="44"/>
  <c r="AU64" i="44"/>
  <c r="AU26" i="44"/>
  <c r="AU38" i="44"/>
  <c r="AF58" i="44"/>
  <c r="AO58" i="44" s="1"/>
  <c r="AU14" i="44"/>
  <c r="AF54" i="44"/>
  <c r="AO54" i="44" s="1"/>
  <c r="AU22" i="44"/>
  <c r="AF14" i="44"/>
  <c r="AF23" i="44"/>
  <c r="AO23" i="44" s="1"/>
  <c r="AU108" i="44"/>
  <c r="AF127" i="44"/>
  <c r="AO127" i="44" s="1"/>
  <c r="AR124" i="44"/>
  <c r="AF124" i="44"/>
  <c r="AR120" i="44"/>
  <c r="AF120" i="44"/>
  <c r="AO120" i="44" s="1"/>
  <c r="AU110" i="44"/>
  <c r="AF107" i="44"/>
  <c r="AF113" i="44"/>
  <c r="AU121" i="44"/>
  <c r="AU92" i="44"/>
  <c r="AF109" i="44"/>
  <c r="AO109" i="44" s="1"/>
  <c r="AF93" i="44"/>
  <c r="AO93" i="44" s="1"/>
  <c r="AU91" i="44"/>
  <c r="AR86" i="44"/>
  <c r="AF86" i="44"/>
  <c r="AO86" i="44" s="1"/>
  <c r="AU72" i="44"/>
  <c r="AF116" i="44"/>
  <c r="AO116" i="44" s="1"/>
  <c r="AS84" i="44"/>
  <c r="AS90" i="44" s="1"/>
  <c r="AF84" i="44"/>
  <c r="AF102" i="44"/>
  <c r="AO102" i="44" s="1"/>
  <c r="AF97" i="44"/>
  <c r="AO97" i="44" s="1"/>
  <c r="AF70" i="44"/>
  <c r="AU81" i="44"/>
  <c r="AU77" i="44"/>
  <c r="AU73" i="44"/>
  <c r="AF59" i="44"/>
  <c r="AO59" i="44" s="1"/>
  <c r="AF51" i="44"/>
  <c r="AO51" i="44" s="1"/>
  <c r="AU82" i="44"/>
  <c r="AU74" i="44"/>
  <c r="AF35" i="44"/>
  <c r="AU17" i="44"/>
  <c r="AF47" i="44"/>
  <c r="AO47" i="44" s="1"/>
  <c r="AF31" i="44"/>
  <c r="AO31" i="44" s="1"/>
  <c r="AU47" i="44"/>
  <c r="AU15" i="44"/>
  <c r="AF67" i="44"/>
  <c r="AO67" i="44" s="1"/>
  <c r="AF43" i="44"/>
  <c r="AO43" i="44" s="1"/>
  <c r="AU35" i="44"/>
  <c r="AF30" i="44"/>
  <c r="AO30" i="44" s="1"/>
  <c r="AU21" i="44"/>
  <c r="AF16" i="44"/>
  <c r="AO16" i="44" s="1"/>
  <c r="AS12" i="44"/>
  <c r="AS13" i="44" s="1"/>
  <c r="AU12" i="44"/>
  <c r="AU13" i="44" s="1"/>
  <c r="AF12" i="44"/>
  <c r="AF13" i="44" s="1"/>
  <c r="AW447" i="43"/>
  <c r="AV406" i="43"/>
  <c r="AQ390" i="43"/>
  <c r="AQ379" i="43"/>
  <c r="AW315" i="43"/>
  <c r="AQ265" i="43"/>
  <c r="AT249" i="43"/>
  <c r="AQ230" i="43"/>
  <c r="AV224" i="43"/>
  <c r="AQ218" i="43"/>
  <c r="AQ206" i="43"/>
  <c r="AV193" i="43"/>
  <c r="AV144" i="43"/>
  <c r="AW138" i="43"/>
  <c r="AW125" i="43"/>
  <c r="AT450" i="43"/>
  <c r="AV447" i="43"/>
  <c r="AQ441" i="43"/>
  <c r="AV434" i="43"/>
  <c r="AQ427" i="43"/>
  <c r="AV420" i="43"/>
  <c r="AQ413" i="43"/>
  <c r="AT406" i="43"/>
  <c r="AW400" i="43"/>
  <c r="AT397" i="43"/>
  <c r="AW390" i="43"/>
  <c r="AW379" i="43"/>
  <c r="AT373" i="43"/>
  <c r="AT364" i="43"/>
  <c r="AW360" i="43"/>
  <c r="AW353" i="43"/>
  <c r="AT348" i="43"/>
  <c r="AT335" i="43"/>
  <c r="AW327" i="43"/>
  <c r="AV324" i="43"/>
  <c r="AQ320" i="43"/>
  <c r="AV315" i="43"/>
  <c r="AT309" i="43"/>
  <c r="AW305" i="43"/>
  <c r="AT298" i="43"/>
  <c r="AT289" i="43"/>
  <c r="AT281" i="43"/>
  <c r="AW276" i="43"/>
  <c r="AW265" i="43"/>
  <c r="AV259" i="43"/>
  <c r="AT255" i="43"/>
  <c r="AQ249" i="43"/>
  <c r="AT242" i="43"/>
  <c r="AV236" i="43"/>
  <c r="AW230" i="43"/>
  <c r="AT224" i="43"/>
  <c r="AW218" i="43"/>
  <c r="AT212" i="43"/>
  <c r="AW206" i="43"/>
  <c r="AQ199" i="43"/>
  <c r="AT193" i="43"/>
  <c r="AW187" i="43"/>
  <c r="AT180" i="43"/>
  <c r="AV173" i="43"/>
  <c r="AW167" i="43"/>
  <c r="AW161" i="43"/>
  <c r="AW155" i="43"/>
  <c r="AQ150" i="43"/>
  <c r="AT144" i="43"/>
  <c r="AQ132" i="43"/>
  <c r="AV125" i="43"/>
  <c r="AT118" i="43"/>
  <c r="AW114" i="43"/>
  <c r="AT111" i="43"/>
  <c r="AQ108" i="43"/>
  <c r="AW104" i="43"/>
  <c r="AT100" i="43"/>
  <c r="AQ97" i="43"/>
  <c r="AW93" i="43"/>
  <c r="AT89" i="43"/>
  <c r="AQ86" i="43"/>
  <c r="AW76" i="43"/>
  <c r="AW72" i="43"/>
  <c r="AT67" i="43"/>
  <c r="AQ64" i="43"/>
  <c r="AW60" i="43"/>
  <c r="AV56" i="43"/>
  <c r="AQ52" i="43"/>
  <c r="AV49" i="43"/>
  <c r="AQ46" i="43"/>
  <c r="AW43" i="43"/>
  <c r="AT39" i="43"/>
  <c r="AW36" i="43"/>
  <c r="AV33" i="43"/>
  <c r="AQ29" i="43"/>
  <c r="AQ26" i="43"/>
  <c r="AW21" i="43"/>
  <c r="AV17" i="43"/>
  <c r="AT441" i="43"/>
  <c r="AT427" i="43"/>
  <c r="AW420" i="43"/>
  <c r="AV348" i="43"/>
  <c r="AQ305" i="43"/>
  <c r="AV298" i="43"/>
  <c r="AV289" i="43"/>
  <c r="AQ276" i="43"/>
  <c r="AW236" i="43"/>
  <c r="AV212" i="43"/>
  <c r="AW173" i="43"/>
  <c r="AQ167" i="43"/>
  <c r="AT150" i="43"/>
  <c r="AQ450" i="43"/>
  <c r="AT447" i="43"/>
  <c r="AW441" i="43"/>
  <c r="AT434" i="43"/>
  <c r="AW427" i="43"/>
  <c r="AT420" i="43"/>
  <c r="AW413" i="43"/>
  <c r="AQ406" i="43"/>
  <c r="AV400" i="43"/>
  <c r="AQ397" i="43"/>
  <c r="AV390" i="43"/>
  <c r="AT383" i="43"/>
  <c r="AV379" i="43"/>
  <c r="AQ373" i="43"/>
  <c r="AQ364" i="43"/>
  <c r="AV353" i="43"/>
  <c r="AQ348" i="43"/>
  <c r="AT341" i="43"/>
  <c r="AQ335" i="43"/>
  <c r="AV327" i="43"/>
  <c r="AT324" i="43"/>
  <c r="AW320" i="43"/>
  <c r="AT315" i="43"/>
  <c r="AQ309" i="43"/>
  <c r="AV305" i="43"/>
  <c r="AQ298" i="43"/>
  <c r="AQ289" i="43"/>
  <c r="AQ281" i="43"/>
  <c r="AV276" i="43"/>
  <c r="AT269" i="43"/>
  <c r="AV265" i="43"/>
  <c r="AT259" i="43"/>
  <c r="AQ255" i="43"/>
  <c r="AW249" i="43"/>
  <c r="AQ242" i="43"/>
  <c r="AT236" i="43"/>
  <c r="AV230" i="43"/>
  <c r="AQ224" i="43"/>
  <c r="AV218" i="43"/>
  <c r="AQ212" i="43"/>
  <c r="AV206" i="43"/>
  <c r="AW199" i="43"/>
  <c r="AQ193" i="43"/>
  <c r="AV187" i="43"/>
  <c r="AQ180" i="43"/>
  <c r="AT173" i="43"/>
  <c r="AV167" i="43"/>
  <c r="AV161" i="43"/>
  <c r="AV155" i="43"/>
  <c r="AW150" i="43"/>
  <c r="AQ144" i="43"/>
  <c r="AT138" i="43"/>
  <c r="AW132" i="43"/>
  <c r="AT125" i="43"/>
  <c r="AQ118" i="43"/>
  <c r="AV114" i="43"/>
  <c r="AW108" i="43"/>
  <c r="AV104" i="43"/>
  <c r="AQ100" i="43"/>
  <c r="AW97" i="43"/>
  <c r="AV93" i="43"/>
  <c r="AW86" i="43"/>
  <c r="AV76" i="43"/>
  <c r="AQ67" i="43"/>
  <c r="AW64" i="43"/>
  <c r="AV60" i="43"/>
  <c r="AT56" i="43"/>
  <c r="AW52" i="43"/>
  <c r="AT49" i="43"/>
  <c r="AW46" i="43"/>
  <c r="AQ39" i="43"/>
  <c r="AV36" i="43"/>
  <c r="AW26" i="43"/>
  <c r="AV21" i="43"/>
  <c r="AW434" i="43"/>
  <c r="AT413" i="43"/>
  <c r="AV397" i="43"/>
  <c r="AQ360" i="43"/>
  <c r="AW341" i="43"/>
  <c r="AV335" i="43"/>
  <c r="AT199" i="43"/>
  <c r="AQ187" i="43"/>
  <c r="AT132" i="43"/>
  <c r="AQ447" i="43"/>
  <c r="AV441" i="43"/>
  <c r="AQ434" i="43"/>
  <c r="AV427" i="43"/>
  <c r="AQ420" i="43"/>
  <c r="AV413" i="43"/>
  <c r="AW406" i="43"/>
  <c r="AW397" i="43"/>
  <c r="AT390" i="43"/>
  <c r="AT379" i="43"/>
  <c r="AW373" i="43"/>
  <c r="AT360" i="43"/>
  <c r="AT353" i="43"/>
  <c r="AW348" i="43"/>
  <c r="AQ341" i="43"/>
  <c r="AW335" i="43"/>
  <c r="AQ315" i="43"/>
  <c r="AT305" i="43"/>
  <c r="AW298" i="43"/>
  <c r="AW289" i="43"/>
  <c r="AW281" i="43"/>
  <c r="AT276" i="43"/>
  <c r="AT265" i="43"/>
  <c r="AW242" i="43"/>
  <c r="AQ236" i="43"/>
  <c r="AT230" i="43"/>
  <c r="AW224" i="43"/>
  <c r="AT218" i="43"/>
  <c r="AW212" i="43"/>
  <c r="AT206" i="43"/>
  <c r="AV199" i="43"/>
  <c r="AW193" i="43"/>
  <c r="AT187" i="43"/>
  <c r="AW180" i="43"/>
  <c r="AQ173" i="43"/>
  <c r="AT167" i="43"/>
  <c r="AT161" i="43"/>
  <c r="AT155" i="43"/>
  <c r="AV150" i="43"/>
  <c r="AW144" i="43"/>
  <c r="AQ138" i="43"/>
  <c r="AV132" i="43"/>
  <c r="AQ125" i="43"/>
  <c r="AW118" i="43"/>
  <c r="AV108" i="43"/>
  <c r="AT104" i="43"/>
  <c r="AW100" i="43"/>
  <c r="AV97" i="43"/>
  <c r="AT93" i="43"/>
  <c r="AV86" i="43"/>
  <c r="AQ82" i="43"/>
  <c r="AV79" i="43"/>
  <c r="AT76" i="43"/>
  <c r="AT72" i="43"/>
  <c r="AV64" i="43"/>
  <c r="AT60" i="43"/>
  <c r="AQ56" i="43"/>
  <c r="AV52" i="43"/>
  <c r="AQ49" i="43"/>
  <c r="AV46" i="43"/>
  <c r="AT43" i="43"/>
  <c r="AW39" i="43"/>
  <c r="AT36" i="43"/>
  <c r="AQ33" i="43"/>
  <c r="AV26" i="43"/>
  <c r="AT21" i="43"/>
  <c r="AB440" i="43"/>
  <c r="AS440" i="43" s="1"/>
  <c r="AP440" i="43"/>
  <c r="AB436" i="43"/>
  <c r="AS436" i="43" s="1"/>
  <c r="AP436" i="43"/>
  <c r="Z426" i="43"/>
  <c r="AP426" i="43"/>
  <c r="AB412" i="43"/>
  <c r="AS412" i="43" s="1"/>
  <c r="AP412" i="43"/>
  <c r="AR408" i="43"/>
  <c r="AP408" i="43"/>
  <c r="AB323" i="43"/>
  <c r="AS323" i="43" s="1"/>
  <c r="AP323" i="43"/>
  <c r="AB307" i="43"/>
  <c r="AS307" i="43" s="1"/>
  <c r="AP307" i="43"/>
  <c r="AB297" i="43"/>
  <c r="AS297" i="43" s="1"/>
  <c r="AP297" i="43"/>
  <c r="AB263" i="43"/>
  <c r="AS263" i="43" s="1"/>
  <c r="AP263" i="43"/>
  <c r="AR258" i="43"/>
  <c r="AP258" i="43"/>
  <c r="AR253" i="43"/>
  <c r="AP253" i="43"/>
  <c r="AN244" i="43"/>
  <c r="AU244" i="43" s="1"/>
  <c r="AV244" i="43"/>
  <c r="AV249" i="43" s="1"/>
  <c r="AR228" i="43"/>
  <c r="AP228" i="43"/>
  <c r="AB208" i="43"/>
  <c r="AS208" i="43" s="1"/>
  <c r="AP208" i="43"/>
  <c r="AR203" i="43"/>
  <c r="AP203" i="43"/>
  <c r="AR198" i="43"/>
  <c r="AP198" i="43"/>
  <c r="AR166" i="43"/>
  <c r="AP166" i="43"/>
  <c r="AR162" i="43"/>
  <c r="AP162" i="43"/>
  <c r="AB136" i="43"/>
  <c r="AS136" i="43" s="1"/>
  <c r="AP136" i="43"/>
  <c r="AR131" i="43"/>
  <c r="AP131" i="43"/>
  <c r="AB113" i="43"/>
  <c r="AS113" i="43" s="1"/>
  <c r="AP113" i="43"/>
  <c r="AB85" i="43"/>
  <c r="AS85" i="43" s="1"/>
  <c r="AP85" i="43"/>
  <c r="AR80" i="43"/>
  <c r="AP80" i="43"/>
  <c r="AB74" i="43"/>
  <c r="AS74" i="43" s="1"/>
  <c r="AP74" i="43"/>
  <c r="AB41" i="43"/>
  <c r="AS41" i="43" s="1"/>
  <c r="AP41" i="43"/>
  <c r="T451" i="43"/>
  <c r="M13" i="45" s="1"/>
  <c r="AR444" i="43"/>
  <c r="AP444" i="43"/>
  <c r="AR416" i="43"/>
  <c r="AP416" i="43"/>
  <c r="AB411" i="43"/>
  <c r="AS411" i="43" s="1"/>
  <c r="AP411" i="43"/>
  <c r="AM366" i="43"/>
  <c r="AW365" i="43"/>
  <c r="AW366" i="43" s="1"/>
  <c r="AB359" i="43"/>
  <c r="AS359" i="43" s="1"/>
  <c r="AP359" i="43"/>
  <c r="AB350" i="43"/>
  <c r="AS350" i="43" s="1"/>
  <c r="AP350" i="43"/>
  <c r="AB337" i="43"/>
  <c r="AS337" i="43" s="1"/>
  <c r="AP337" i="43"/>
  <c r="AM317" i="43"/>
  <c r="AW316" i="43"/>
  <c r="AW317" i="43" s="1"/>
  <c r="AB311" i="43"/>
  <c r="AS311" i="43" s="1"/>
  <c r="AP311" i="43"/>
  <c r="Y291" i="43"/>
  <c r="AQ291" i="43"/>
  <c r="AR272" i="43"/>
  <c r="AP272" i="43"/>
  <c r="AN268" i="43"/>
  <c r="AU268" i="43" s="1"/>
  <c r="AV268" i="43"/>
  <c r="AV269" i="43" s="1"/>
  <c r="AR267" i="43"/>
  <c r="AP267" i="43"/>
  <c r="AR262" i="43"/>
  <c r="AP262" i="43"/>
  <c r="AB219" i="43"/>
  <c r="AS219" i="43" s="1"/>
  <c r="AP219" i="43"/>
  <c r="AB207" i="43"/>
  <c r="AS207" i="43" s="1"/>
  <c r="AP207" i="43"/>
  <c r="AR202" i="43"/>
  <c r="AP202" i="43"/>
  <c r="AB197" i="43"/>
  <c r="AS197" i="43" s="1"/>
  <c r="AP197" i="43"/>
  <c r="AR174" i="43"/>
  <c r="AP174" i="43"/>
  <c r="AR170" i="43"/>
  <c r="AP170" i="43"/>
  <c r="AB130" i="43"/>
  <c r="AS130" i="43" s="1"/>
  <c r="AP130" i="43"/>
  <c r="AB121" i="43"/>
  <c r="AS121" i="43" s="1"/>
  <c r="AP121" i="43"/>
  <c r="AN80" i="43"/>
  <c r="AU80" i="43" s="1"/>
  <c r="AV80" i="43"/>
  <c r="AV82" i="43" s="1"/>
  <c r="AB448" i="43"/>
  <c r="AS448" i="43" s="1"/>
  <c r="AP448" i="43"/>
  <c r="AR438" i="43"/>
  <c r="AP438" i="43"/>
  <c r="AB433" i="43"/>
  <c r="AS433" i="43" s="1"/>
  <c r="AP433" i="43"/>
  <c r="AR424" i="43"/>
  <c r="AP424" i="43"/>
  <c r="AB419" i="43"/>
  <c r="AS419" i="43" s="1"/>
  <c r="AP419" i="43"/>
  <c r="AR386" i="43"/>
  <c r="AP386" i="43"/>
  <c r="AN370" i="43"/>
  <c r="AU370" i="43" s="1"/>
  <c r="AV370" i="43"/>
  <c r="AV373" i="43" s="1"/>
  <c r="AB369" i="43"/>
  <c r="AS369" i="43" s="1"/>
  <c r="AP369" i="43"/>
  <c r="AV365" i="43"/>
  <c r="AV366" i="43" s="1"/>
  <c r="AB358" i="43"/>
  <c r="AS358" i="43" s="1"/>
  <c r="AP358" i="43"/>
  <c r="AN355" i="43"/>
  <c r="AU355" i="43" s="1"/>
  <c r="AV355" i="43"/>
  <c r="AV360" i="43" s="1"/>
  <c r="AB340" i="43"/>
  <c r="AS340" i="43" s="1"/>
  <c r="AP340" i="43"/>
  <c r="AB326" i="43"/>
  <c r="AS326" i="43" s="1"/>
  <c r="AP326" i="43"/>
  <c r="Z310" i="43"/>
  <c r="AP310" i="43"/>
  <c r="AB304" i="43"/>
  <c r="AS304" i="43" s="1"/>
  <c r="AP304" i="43"/>
  <c r="AB295" i="43"/>
  <c r="AS295" i="43" s="1"/>
  <c r="AP295" i="43"/>
  <c r="AM291" i="43"/>
  <c r="AW290" i="43"/>
  <c r="AW291" i="43" s="1"/>
  <c r="V291" i="43"/>
  <c r="AP290" i="43"/>
  <c r="AP291" i="43" s="1"/>
  <c r="AR271" i="43"/>
  <c r="AP271" i="43"/>
  <c r="AN252" i="43"/>
  <c r="AU252" i="43" s="1"/>
  <c r="AV252" i="43"/>
  <c r="AV255" i="43" s="1"/>
  <c r="AM251" i="43"/>
  <c r="AW250" i="43"/>
  <c r="AW251" i="43" s="1"/>
  <c r="V251" i="43"/>
  <c r="AP250" i="43"/>
  <c r="AP251" i="43" s="1"/>
  <c r="AB231" i="43"/>
  <c r="AS231" i="43" s="1"/>
  <c r="AP231" i="43"/>
  <c r="AR226" i="43"/>
  <c r="AP226" i="43"/>
  <c r="AB205" i="43"/>
  <c r="AS205" i="43" s="1"/>
  <c r="AP205" i="43"/>
  <c r="AB196" i="43"/>
  <c r="AS196" i="43" s="1"/>
  <c r="AP196" i="43"/>
  <c r="AB191" i="43"/>
  <c r="AS191" i="43" s="1"/>
  <c r="AP191" i="43"/>
  <c r="AR182" i="43"/>
  <c r="AP182" i="43"/>
  <c r="AB171" i="43"/>
  <c r="AS171" i="43" s="1"/>
  <c r="AR169" i="43"/>
  <c r="AP169" i="43"/>
  <c r="AB148" i="43"/>
  <c r="AS148" i="43" s="1"/>
  <c r="AP148" i="43"/>
  <c r="AB143" i="43"/>
  <c r="AS143" i="43" s="1"/>
  <c r="AP143" i="43"/>
  <c r="AB134" i="43"/>
  <c r="AS134" i="43" s="1"/>
  <c r="AP134" i="43"/>
  <c r="AB124" i="43"/>
  <c r="AS124" i="43" s="1"/>
  <c r="AP124" i="43"/>
  <c r="AB120" i="43"/>
  <c r="AS120" i="43" s="1"/>
  <c r="AP120" i="43"/>
  <c r="AR115" i="43"/>
  <c r="AP115" i="43"/>
  <c r="AR113" i="43"/>
  <c r="AB110" i="43"/>
  <c r="AS110" i="43" s="1"/>
  <c r="AP110" i="43"/>
  <c r="Y111" i="43"/>
  <c r="AQ111" i="43"/>
  <c r="AB105" i="43"/>
  <c r="AS105" i="43" s="1"/>
  <c r="AP105" i="43"/>
  <c r="Y89" i="43"/>
  <c r="AQ89" i="43"/>
  <c r="AB66" i="43"/>
  <c r="AS66" i="43" s="1"/>
  <c r="AP66" i="43"/>
  <c r="AR61" i="43"/>
  <c r="AP61" i="43"/>
  <c r="AB50" i="43"/>
  <c r="AS50" i="43" s="1"/>
  <c r="AP50" i="43"/>
  <c r="AN40" i="43"/>
  <c r="AU40" i="43" s="1"/>
  <c r="AV40" i="43"/>
  <c r="AV43" i="43" s="1"/>
  <c r="AR32" i="43"/>
  <c r="AP32" i="43"/>
  <c r="AE33" i="43"/>
  <c r="AT30" i="43"/>
  <c r="AT33" i="43" s="1"/>
  <c r="AN28" i="43"/>
  <c r="AU28" i="43" s="1"/>
  <c r="AV28" i="43"/>
  <c r="AV29" i="43" s="1"/>
  <c r="AM29" i="43"/>
  <c r="AW27" i="43"/>
  <c r="AW29" i="43" s="1"/>
  <c r="AB16" i="43"/>
  <c r="AP16" i="43"/>
  <c r="T454" i="43"/>
  <c r="AB445" i="43"/>
  <c r="AS445" i="43" s="1"/>
  <c r="AP445" i="43"/>
  <c r="AR422" i="43"/>
  <c r="AP422" i="43"/>
  <c r="AB417" i="43"/>
  <c r="AS417" i="43" s="1"/>
  <c r="AP417" i="43"/>
  <c r="AB403" i="43"/>
  <c r="AS403" i="43" s="1"/>
  <c r="AP403" i="43"/>
  <c r="AB393" i="43"/>
  <c r="AS393" i="43" s="1"/>
  <c r="AP393" i="43"/>
  <c r="AN380" i="43"/>
  <c r="AU380" i="43" s="1"/>
  <c r="AV380" i="43"/>
  <c r="AV383" i="43" s="1"/>
  <c r="Y366" i="43"/>
  <c r="AQ366" i="43"/>
  <c r="AB351" i="43"/>
  <c r="AS351" i="43" s="1"/>
  <c r="AP351" i="43"/>
  <c r="AR346" i="43"/>
  <c r="AP346" i="43"/>
  <c r="AB329" i="43"/>
  <c r="AS329" i="43" s="1"/>
  <c r="AP329" i="43"/>
  <c r="Y317" i="43"/>
  <c r="AQ317" i="43"/>
  <c r="AB312" i="43"/>
  <c r="AS312" i="43" s="1"/>
  <c r="AP312" i="43"/>
  <c r="AE291" i="43"/>
  <c r="AT290" i="43"/>
  <c r="AT291" i="43" s="1"/>
  <c r="AE251" i="43"/>
  <c r="AT250" i="43"/>
  <c r="AT251" i="43" s="1"/>
  <c r="AR247" i="43"/>
  <c r="AP247" i="43"/>
  <c r="AB146" i="43"/>
  <c r="AS146" i="43" s="1"/>
  <c r="AP146" i="43"/>
  <c r="AR141" i="43"/>
  <c r="AP141" i="43"/>
  <c r="AB122" i="43"/>
  <c r="AS122" i="43" s="1"/>
  <c r="AP122" i="43"/>
  <c r="AB117" i="43"/>
  <c r="AS117" i="43" s="1"/>
  <c r="AP117" i="43"/>
  <c r="AB102" i="43"/>
  <c r="AS102" i="43" s="1"/>
  <c r="AP102" i="43"/>
  <c r="AN70" i="43"/>
  <c r="AU70" i="43" s="1"/>
  <c r="AV70" i="43"/>
  <c r="AB58" i="43"/>
  <c r="AS58" i="43" s="1"/>
  <c r="AP58" i="43"/>
  <c r="AR53" i="43"/>
  <c r="AP53" i="43"/>
  <c r="AR19" i="43"/>
  <c r="AP19" i="43"/>
  <c r="AB439" i="43"/>
  <c r="AS439" i="43" s="1"/>
  <c r="AP439" i="43"/>
  <c r="AB435" i="43"/>
  <c r="AS435" i="43" s="1"/>
  <c r="AP435" i="43"/>
  <c r="AR430" i="43"/>
  <c r="AP430" i="43"/>
  <c r="AB425" i="43"/>
  <c r="AS425" i="43" s="1"/>
  <c r="AP425" i="43"/>
  <c r="AB402" i="43"/>
  <c r="AS402" i="43" s="1"/>
  <c r="AP402" i="43"/>
  <c r="AR382" i="43"/>
  <c r="AP382" i="43"/>
  <c r="AR378" i="43"/>
  <c r="AP378" i="43"/>
  <c r="V366" i="43"/>
  <c r="AP365" i="43"/>
  <c r="AP366" i="43" s="1"/>
  <c r="AB345" i="43"/>
  <c r="AS345" i="43" s="1"/>
  <c r="AP345" i="43"/>
  <c r="V317" i="43"/>
  <c r="AP316" i="43"/>
  <c r="AP317" i="43" s="1"/>
  <c r="AB296" i="43"/>
  <c r="AS296" i="43" s="1"/>
  <c r="AP296" i="43"/>
  <c r="AB277" i="43"/>
  <c r="AS277" i="43" s="1"/>
  <c r="AP277" i="43"/>
  <c r="Y251" i="43"/>
  <c r="AQ251" i="43"/>
  <c r="AR246" i="43"/>
  <c r="AP246" i="43"/>
  <c r="AR241" i="43"/>
  <c r="AP241" i="43"/>
  <c r="AR232" i="43"/>
  <c r="AP232" i="43"/>
  <c r="AB192" i="43"/>
  <c r="AS192" i="43" s="1"/>
  <c r="AP192" i="43"/>
  <c r="AR188" i="43"/>
  <c r="AP188" i="43"/>
  <c r="AN179" i="43"/>
  <c r="AU179" i="43" s="1"/>
  <c r="AV179" i="43"/>
  <c r="AV180" i="43" s="1"/>
  <c r="AB178" i="43"/>
  <c r="AS178" i="43" s="1"/>
  <c r="AP178" i="43"/>
  <c r="AR165" i="43"/>
  <c r="AP165" i="43"/>
  <c r="AB140" i="43"/>
  <c r="AS140" i="43" s="1"/>
  <c r="AP140" i="43"/>
  <c r="AB135" i="43"/>
  <c r="AS135" i="43" s="1"/>
  <c r="AP135" i="43"/>
  <c r="AB116" i="43"/>
  <c r="AS116" i="43" s="1"/>
  <c r="AP116" i="43"/>
  <c r="AB106" i="43"/>
  <c r="AS106" i="43" s="1"/>
  <c r="AP106" i="43"/>
  <c r="Y79" i="43"/>
  <c r="AQ79" i="43"/>
  <c r="Z446" i="43"/>
  <c r="AP446" i="43"/>
  <c r="AB428" i="43"/>
  <c r="AS428" i="43" s="1"/>
  <c r="AP428" i="43"/>
  <c r="AB418" i="43"/>
  <c r="AS418" i="43" s="1"/>
  <c r="AP418" i="43"/>
  <c r="AB409" i="43"/>
  <c r="AS409" i="43" s="1"/>
  <c r="AP409" i="43"/>
  <c r="AB404" i="43"/>
  <c r="AS404" i="43" s="1"/>
  <c r="AP404" i="43"/>
  <c r="AB380" i="43"/>
  <c r="AS380" i="43" s="1"/>
  <c r="AP380" i="43"/>
  <c r="AB378" i="43"/>
  <c r="AS378" i="43" s="1"/>
  <c r="AR372" i="43"/>
  <c r="AP372" i="43"/>
  <c r="AR368" i="43"/>
  <c r="AP368" i="43"/>
  <c r="AE366" i="43"/>
  <c r="AT365" i="43"/>
  <c r="AT366" i="43" s="1"/>
  <c r="AN362" i="43"/>
  <c r="AU362" i="43" s="1"/>
  <c r="AW362" i="43"/>
  <c r="AW364" i="43" s="1"/>
  <c r="AB347" i="43"/>
  <c r="AS347" i="43" s="1"/>
  <c r="AP347" i="43"/>
  <c r="AB343" i="43"/>
  <c r="AS343" i="43" s="1"/>
  <c r="AP343" i="43"/>
  <c r="AB342" i="43"/>
  <c r="AS342" i="43" s="1"/>
  <c r="AN340" i="43"/>
  <c r="AU340" i="43" s="1"/>
  <c r="AV340" i="43"/>
  <c r="AV341" i="43" s="1"/>
  <c r="AB319" i="43"/>
  <c r="AS319" i="43" s="1"/>
  <c r="AP319" i="43"/>
  <c r="AE317" i="43"/>
  <c r="AT316" i="43"/>
  <c r="AT317" i="43" s="1"/>
  <c r="AB313" i="43"/>
  <c r="AS313" i="43" s="1"/>
  <c r="AP313" i="43"/>
  <c r="AB303" i="43"/>
  <c r="AS303" i="43" s="1"/>
  <c r="AP303" i="43"/>
  <c r="AV290" i="43"/>
  <c r="AV291" i="43" s="1"/>
  <c r="AR288" i="43"/>
  <c r="AP288" i="43"/>
  <c r="AR284" i="43"/>
  <c r="AP284" i="43"/>
  <c r="AB260" i="43"/>
  <c r="AS260" i="43" s="1"/>
  <c r="AP260" i="43"/>
  <c r="AV250" i="43"/>
  <c r="AV251" i="43" s="1"/>
  <c r="AN240" i="43"/>
  <c r="AU240" i="43" s="1"/>
  <c r="AV240" i="43"/>
  <c r="AV242" i="43" s="1"/>
  <c r="AB229" i="43"/>
  <c r="AS229" i="43" s="1"/>
  <c r="AP229" i="43"/>
  <c r="Z209" i="43"/>
  <c r="AP209" i="43"/>
  <c r="AR190" i="43"/>
  <c r="AP190" i="43"/>
  <c r="AR185" i="43"/>
  <c r="AP185" i="43"/>
  <c r="AB152" i="43"/>
  <c r="AS152" i="43" s="1"/>
  <c r="AP152" i="43"/>
  <c r="AB142" i="43"/>
  <c r="AS142" i="43" s="1"/>
  <c r="AP142" i="43"/>
  <c r="AB137" i="43"/>
  <c r="AS137" i="43" s="1"/>
  <c r="AP137" i="43"/>
  <c r="AN134" i="43"/>
  <c r="AU134" i="43" s="1"/>
  <c r="AV134" i="43"/>
  <c r="AV138" i="43" s="1"/>
  <c r="AB128" i="43"/>
  <c r="AS128" i="43" s="1"/>
  <c r="AP128" i="43"/>
  <c r="AR123" i="43"/>
  <c r="AP123" i="43"/>
  <c r="Z113" i="43"/>
  <c r="AQ114" i="43"/>
  <c r="AB103" i="43"/>
  <c r="AS103" i="43" s="1"/>
  <c r="AP103" i="43"/>
  <c r="AR92" i="43"/>
  <c r="AP92" i="43"/>
  <c r="AB81" i="43"/>
  <c r="AS81" i="43" s="1"/>
  <c r="AP81" i="43"/>
  <c r="AR75" i="43"/>
  <c r="AP75" i="43"/>
  <c r="AN71" i="43"/>
  <c r="AU71" i="43" s="1"/>
  <c r="AV71" i="43"/>
  <c r="AR37" i="43"/>
  <c r="AP37" i="43"/>
  <c r="AE450" i="43"/>
  <c r="AR446" i="43"/>
  <c r="AB444" i="43"/>
  <c r="AS444" i="43" s="1"/>
  <c r="AN403" i="43"/>
  <c r="AU403" i="43" s="1"/>
  <c r="AB386" i="43"/>
  <c r="AS386" i="43" s="1"/>
  <c r="AB382" i="43"/>
  <c r="AS382" i="43" s="1"/>
  <c r="AE383" i="43"/>
  <c r="AN378" i="43"/>
  <c r="AU378" i="43" s="1"/>
  <c r="Z378" i="43"/>
  <c r="Z342" i="43"/>
  <c r="AN272" i="43"/>
  <c r="AU272" i="43" s="1"/>
  <c r="Z257" i="43"/>
  <c r="AN243" i="43"/>
  <c r="AU243" i="43" s="1"/>
  <c r="AN184" i="43"/>
  <c r="AU184" i="43" s="1"/>
  <c r="AN176" i="43"/>
  <c r="AU176" i="43" s="1"/>
  <c r="AN172" i="43"/>
  <c r="AU172" i="43" s="1"/>
  <c r="AN171" i="43"/>
  <c r="AU171" i="43" s="1"/>
  <c r="AN148" i="43"/>
  <c r="AU148" i="43" s="1"/>
  <c r="AN122" i="43"/>
  <c r="AU122" i="43" s="1"/>
  <c r="AB115" i="43"/>
  <c r="AS115" i="43" s="1"/>
  <c r="AN88" i="43"/>
  <c r="AU88" i="43" s="1"/>
  <c r="AR74" i="43"/>
  <c r="AN73" i="43"/>
  <c r="AU73" i="43" s="1"/>
  <c r="AR66" i="43"/>
  <c r="AE64" i="43"/>
  <c r="Z59" i="43"/>
  <c r="AR58" i="43"/>
  <c r="AN57" i="43"/>
  <c r="AU57" i="43" s="1"/>
  <c r="Z51" i="43"/>
  <c r="AR50" i="43"/>
  <c r="AN48" i="43"/>
  <c r="AU48" i="43" s="1"/>
  <c r="AM49" i="43"/>
  <c r="V49" i="43"/>
  <c r="AB446" i="43"/>
  <c r="AS446" i="43" s="1"/>
  <c r="Y450" i="43"/>
  <c r="AN433" i="43"/>
  <c r="AU433" i="43" s="1"/>
  <c r="AN411" i="43"/>
  <c r="AU411" i="43" s="1"/>
  <c r="Z399" i="43"/>
  <c r="AN386" i="43"/>
  <c r="AU386" i="43" s="1"/>
  <c r="Z386" i="43"/>
  <c r="Z382" i="43"/>
  <c r="AN332" i="43"/>
  <c r="AU332" i="43" s="1"/>
  <c r="AN322" i="43"/>
  <c r="AU322" i="43" s="1"/>
  <c r="Z306" i="43"/>
  <c r="AN296" i="43"/>
  <c r="AU296" i="43" s="1"/>
  <c r="Z185" i="43"/>
  <c r="Z177" i="43"/>
  <c r="AR135" i="43"/>
  <c r="AE111" i="43"/>
  <c r="AE97" i="43"/>
  <c r="AN91" i="43"/>
  <c r="AU91" i="43" s="1"/>
  <c r="AE89" i="43"/>
  <c r="Z74" i="43"/>
  <c r="AM67" i="43"/>
  <c r="Z66" i="43"/>
  <c r="AE67" i="43"/>
  <c r="AE60" i="43"/>
  <c r="Y52" i="43"/>
  <c r="AE49" i="43"/>
  <c r="AR16" i="43"/>
  <c r="V17" i="43"/>
  <c r="AN185" i="43"/>
  <c r="AU185" i="43" s="1"/>
  <c r="AE52" i="43"/>
  <c r="AN425" i="43"/>
  <c r="AU425" i="43" s="1"/>
  <c r="AN417" i="43"/>
  <c r="AU417" i="43" s="1"/>
  <c r="AB346" i="43"/>
  <c r="AS346" i="43" s="1"/>
  <c r="AN342" i="43"/>
  <c r="AU342" i="43" s="1"/>
  <c r="AN338" i="43"/>
  <c r="AU338" i="43" s="1"/>
  <c r="AN312" i="43"/>
  <c r="AU312" i="43" s="1"/>
  <c r="AN308" i="43"/>
  <c r="AU308" i="43" s="1"/>
  <c r="AN304" i="43"/>
  <c r="AU304" i="43" s="1"/>
  <c r="AN228" i="43"/>
  <c r="AU228" i="43" s="1"/>
  <c r="AE230" i="43"/>
  <c r="AB203" i="43"/>
  <c r="AS203" i="43" s="1"/>
  <c r="Z165" i="43"/>
  <c r="AN154" i="43"/>
  <c r="AU154" i="43" s="1"/>
  <c r="Y150" i="43"/>
  <c r="Z141" i="43"/>
  <c r="AN140" i="43"/>
  <c r="AU140" i="43" s="1"/>
  <c r="AE138" i="43"/>
  <c r="AN116" i="43"/>
  <c r="AU116" i="43" s="1"/>
  <c r="AN113" i="43"/>
  <c r="AU113" i="43" s="1"/>
  <c r="AN102" i="43"/>
  <c r="AU102" i="43" s="1"/>
  <c r="AM104" i="43"/>
  <c r="V104" i="43"/>
  <c r="AE100" i="43"/>
  <c r="Y93" i="43"/>
  <c r="AN81" i="43"/>
  <c r="AB80" i="43"/>
  <c r="AS80" i="43" s="1"/>
  <c r="AB75" i="43"/>
  <c r="AS75" i="43" s="1"/>
  <c r="AM64" i="43"/>
  <c r="AM56" i="43"/>
  <c r="AM46" i="43"/>
  <c r="Y36" i="43"/>
  <c r="Y33" i="43"/>
  <c r="AE29" i="43"/>
  <c r="Z24" i="43"/>
  <c r="Z16" i="43"/>
  <c r="AN350" i="43"/>
  <c r="AU350" i="43" s="1"/>
  <c r="Z346" i="43"/>
  <c r="Z334" i="43"/>
  <c r="AN247" i="43"/>
  <c r="AU247" i="43" s="1"/>
  <c r="AN239" i="43"/>
  <c r="AU239" i="43" s="1"/>
  <c r="AN235" i="43"/>
  <c r="AU235" i="43" s="1"/>
  <c r="AN203" i="43"/>
  <c r="AU203" i="43" s="1"/>
  <c r="Z203" i="43"/>
  <c r="Z169" i="43"/>
  <c r="AM114" i="43"/>
  <c r="Z103" i="43"/>
  <c r="AB92" i="43"/>
  <c r="AS92" i="43" s="1"/>
  <c r="AE82" i="43"/>
  <c r="AM82" i="43"/>
  <c r="Y82" i="43"/>
  <c r="AR41" i="43"/>
  <c r="AB37" i="43"/>
  <c r="AS37" i="43" s="1"/>
  <c r="AB32" i="43"/>
  <c r="AS32" i="43" s="1"/>
  <c r="AE21" i="43"/>
  <c r="Z352" i="43"/>
  <c r="AN275" i="43"/>
  <c r="AU275" i="43" s="1"/>
  <c r="Z241" i="43"/>
  <c r="AN183" i="43"/>
  <c r="AU183" i="43" s="1"/>
  <c r="AE125" i="43"/>
  <c r="AM111" i="43"/>
  <c r="AN83" i="43"/>
  <c r="AU83" i="43" s="1"/>
  <c r="AM72" i="43"/>
  <c r="AE46" i="43"/>
  <c r="AM43" i="43"/>
  <c r="AE43" i="43"/>
  <c r="Y39" i="43"/>
  <c r="Y29" i="43"/>
  <c r="AE265" i="43"/>
  <c r="AM144" i="43"/>
  <c r="AB119" i="43"/>
  <c r="AS119" i="43" s="1"/>
  <c r="AB410" i="43"/>
  <c r="AS410" i="43" s="1"/>
  <c r="AN372" i="43"/>
  <c r="AU372" i="43" s="1"/>
  <c r="AM315" i="43"/>
  <c r="Y305" i="43"/>
  <c r="Z293" i="43"/>
  <c r="AB293" i="43"/>
  <c r="AS293" i="43" s="1"/>
  <c r="AN288" i="43"/>
  <c r="AU288" i="43" s="1"/>
  <c r="AN284" i="43"/>
  <c r="AU284" i="43" s="1"/>
  <c r="AN271" i="43"/>
  <c r="AU271" i="43" s="1"/>
  <c r="AB247" i="43"/>
  <c r="AS247" i="43" s="1"/>
  <c r="Z157" i="43"/>
  <c r="AN142" i="43"/>
  <c r="AU142" i="43" s="1"/>
  <c r="Y100" i="43"/>
  <c r="AN95" i="43"/>
  <c r="AU95" i="43" s="1"/>
  <c r="AB84" i="43"/>
  <c r="AS84" i="43" s="1"/>
  <c r="Y86" i="43"/>
  <c r="AB42" i="43"/>
  <c r="AS42" i="43" s="1"/>
  <c r="AB34" i="43"/>
  <c r="AS34" i="43" s="1"/>
  <c r="AB24" i="43"/>
  <c r="AN20" i="43"/>
  <c r="AU20" i="43" s="1"/>
  <c r="AM21" i="43"/>
  <c r="AE17" i="43"/>
  <c r="AM447" i="43"/>
  <c r="Y276" i="43"/>
  <c r="AM224" i="43"/>
  <c r="AB179" i="43"/>
  <c r="AS179" i="43" s="1"/>
  <c r="AN392" i="43"/>
  <c r="AU392" i="43" s="1"/>
  <c r="Z432" i="43"/>
  <c r="AB426" i="43"/>
  <c r="AS426" i="43" s="1"/>
  <c r="AN423" i="43"/>
  <c r="AU423" i="43" s="1"/>
  <c r="AN415" i="43"/>
  <c r="AU415" i="43" s="1"/>
  <c r="AN326" i="43"/>
  <c r="AU326" i="43" s="1"/>
  <c r="AM327" i="43"/>
  <c r="V327" i="43"/>
  <c r="AR296" i="43"/>
  <c r="Z296" i="43"/>
  <c r="AN287" i="43"/>
  <c r="AU287" i="43" s="1"/>
  <c r="AN283" i="43"/>
  <c r="AU283" i="43" s="1"/>
  <c r="V289" i="43"/>
  <c r="Y281" i="43"/>
  <c r="Y255" i="43"/>
  <c r="Z247" i="43"/>
  <c r="AR231" i="43"/>
  <c r="AE150" i="43"/>
  <c r="AN103" i="43"/>
  <c r="AU103" i="43" s="1"/>
  <c r="AM100" i="43"/>
  <c r="AB88" i="43"/>
  <c r="AS88" i="43" s="1"/>
  <c r="AE86" i="43"/>
  <c r="AN84" i="43"/>
  <c r="AU84" i="43" s="1"/>
  <c r="AE79" i="43"/>
  <c r="AM39" i="43"/>
  <c r="AB28" i="43"/>
  <c r="AS28" i="43" s="1"/>
  <c r="AE26" i="43"/>
  <c r="AM360" i="43"/>
  <c r="Z77" i="43"/>
  <c r="AB77" i="43"/>
  <c r="AS77" i="43" s="1"/>
  <c r="AN446" i="43"/>
  <c r="AU446" i="43" s="1"/>
  <c r="AN439" i="43"/>
  <c r="AU439" i="43" s="1"/>
  <c r="AN432" i="43"/>
  <c r="AU432" i="43" s="1"/>
  <c r="AN429" i="43"/>
  <c r="AU429" i="43" s="1"/>
  <c r="Z410" i="43"/>
  <c r="AE373" i="43"/>
  <c r="AN330" i="43"/>
  <c r="AU330" i="43" s="1"/>
  <c r="AE309" i="43"/>
  <c r="AN260" i="43"/>
  <c r="AU260" i="43" s="1"/>
  <c r="AB257" i="43"/>
  <c r="AS257" i="43" s="1"/>
  <c r="AB253" i="43"/>
  <c r="AS253" i="43" s="1"/>
  <c r="Y224" i="43"/>
  <c r="AB209" i="43"/>
  <c r="AS209" i="43" s="1"/>
  <c r="AE212" i="43"/>
  <c r="V199" i="43"/>
  <c r="V187" i="43"/>
  <c r="AN160" i="43"/>
  <c r="AU160" i="43" s="1"/>
  <c r="AB157" i="43"/>
  <c r="AS157" i="43" s="1"/>
  <c r="Z133" i="43"/>
  <c r="AE132" i="43"/>
  <c r="Y125" i="43"/>
  <c r="AE108" i="43"/>
  <c r="AE93" i="43"/>
  <c r="V89" i="43"/>
  <c r="AE76" i="43"/>
  <c r="AM60" i="43"/>
  <c r="AM52" i="43"/>
  <c r="Y46" i="43"/>
  <c r="AE36" i="43"/>
  <c r="AE144" i="43"/>
  <c r="AN128" i="43"/>
  <c r="AU128" i="43" s="1"/>
  <c r="Y132" i="43"/>
  <c r="AM118" i="43"/>
  <c r="AE118" i="43"/>
  <c r="Y114" i="43"/>
  <c r="AN109" i="43"/>
  <c r="AU109" i="43" s="1"/>
  <c r="V100" i="43"/>
  <c r="V86" i="43"/>
  <c r="AM76" i="43"/>
  <c r="AN74" i="43"/>
  <c r="AU74" i="43" s="1"/>
  <c r="AE72" i="43"/>
  <c r="Y67" i="43"/>
  <c r="Y64" i="43"/>
  <c r="AN54" i="43"/>
  <c r="AU54" i="43" s="1"/>
  <c r="Y56" i="43"/>
  <c r="AN45" i="43"/>
  <c r="AU45" i="43" s="1"/>
  <c r="AN41" i="43"/>
  <c r="AU41" i="43" s="1"/>
  <c r="AN37" i="43"/>
  <c r="AU37" i="43" s="1"/>
  <c r="AM33" i="43"/>
  <c r="V33" i="43"/>
  <c r="AM26" i="43"/>
  <c r="Y26" i="43"/>
  <c r="Y21" i="43"/>
  <c r="AN444" i="43"/>
  <c r="AU444" i="43" s="1"/>
  <c r="Z440" i="43"/>
  <c r="AN431" i="43"/>
  <c r="AU431" i="43" s="1"/>
  <c r="Z424" i="43"/>
  <c r="Z416" i="43"/>
  <c r="Z408" i="43"/>
  <c r="AN394" i="43"/>
  <c r="AU394" i="43" s="1"/>
  <c r="Y379" i="43"/>
  <c r="AN358" i="43"/>
  <c r="AU358" i="43" s="1"/>
  <c r="AM320" i="43"/>
  <c r="V320" i="43"/>
  <c r="AN300" i="43"/>
  <c r="AU300" i="43" s="1"/>
  <c r="AE269" i="43"/>
  <c r="Z229" i="43"/>
  <c r="AB169" i="43"/>
  <c r="AM173" i="43"/>
  <c r="AM138" i="43"/>
  <c r="AM132" i="43"/>
  <c r="AN120" i="43"/>
  <c r="AU120" i="43" s="1"/>
  <c r="AM125" i="43"/>
  <c r="V114" i="43"/>
  <c r="AN106" i="43"/>
  <c r="AU106" i="43" s="1"/>
  <c r="V108" i="43"/>
  <c r="Y104" i="43"/>
  <c r="AM97" i="43"/>
  <c r="AN90" i="43"/>
  <c r="AU90" i="43" s="1"/>
  <c r="AN85" i="43"/>
  <c r="AU85" i="43" s="1"/>
  <c r="AN78" i="43"/>
  <c r="AU78" i="43" s="1"/>
  <c r="V76" i="43"/>
  <c r="V64" i="43"/>
  <c r="AE56" i="43"/>
  <c r="V56" i="43"/>
  <c r="Y49" i="43"/>
  <c r="AN42" i="43"/>
  <c r="AE39" i="43"/>
  <c r="AM36" i="43"/>
  <c r="Z32" i="43"/>
  <c r="Z28" i="43"/>
  <c r="V26" i="43"/>
  <c r="AM17" i="43"/>
  <c r="Y17" i="43"/>
  <c r="AM86" i="43"/>
  <c r="AB442" i="43"/>
  <c r="AS442" i="43" s="1"/>
  <c r="V447" i="43"/>
  <c r="Z332" i="43"/>
  <c r="AB332" i="43"/>
  <c r="AS332" i="43" s="1"/>
  <c r="V335" i="43"/>
  <c r="Z328" i="43"/>
  <c r="AB328" i="43"/>
  <c r="AS328" i="43" s="1"/>
  <c r="V242" i="43"/>
  <c r="AB237" i="43"/>
  <c r="AS237" i="43" s="1"/>
  <c r="Z127" i="43"/>
  <c r="AB127" i="43"/>
  <c r="AS127" i="43" s="1"/>
  <c r="AN94" i="43"/>
  <c r="AU94" i="43" s="1"/>
  <c r="AN449" i="43"/>
  <c r="AU449" i="43" s="1"/>
  <c r="AM450" i="43"/>
  <c r="Z444" i="43"/>
  <c r="AN437" i="43"/>
  <c r="AU437" i="43" s="1"/>
  <c r="AE441" i="43"/>
  <c r="AE427" i="43"/>
  <c r="AN419" i="43"/>
  <c r="AU419" i="43" s="1"/>
  <c r="AN409" i="43"/>
  <c r="AU409" i="43" s="1"/>
  <c r="Z394" i="43"/>
  <c r="AB394" i="43"/>
  <c r="AS394" i="43" s="1"/>
  <c r="AN292" i="43"/>
  <c r="AU292" i="43" s="1"/>
  <c r="AN200" i="43"/>
  <c r="AU200" i="43" s="1"/>
  <c r="AN192" i="43"/>
  <c r="AU192" i="43" s="1"/>
  <c r="AM193" i="43"/>
  <c r="V173" i="43"/>
  <c r="AN165" i="43"/>
  <c r="AU165" i="43" s="1"/>
  <c r="Z143" i="43"/>
  <c r="Y144" i="43"/>
  <c r="AN256" i="43"/>
  <c r="AU256" i="43" s="1"/>
  <c r="AB227" i="43"/>
  <c r="AS227" i="43" s="1"/>
  <c r="Y118" i="43"/>
  <c r="Z105" i="43"/>
  <c r="Y108" i="43"/>
  <c r="Z448" i="43"/>
  <c r="V450" i="43"/>
  <c r="AE447" i="43"/>
  <c r="AN435" i="43"/>
  <c r="AU435" i="43" s="1"/>
  <c r="AM434" i="43"/>
  <c r="Y434" i="43"/>
  <c r="Y427" i="43"/>
  <c r="Z418" i="43"/>
  <c r="AR418" i="43"/>
  <c r="Y420" i="43"/>
  <c r="V364" i="43"/>
  <c r="AB361" i="43"/>
  <c r="AS361" i="43" s="1"/>
  <c r="Y341" i="43"/>
  <c r="AE335" i="43"/>
  <c r="Z322" i="43"/>
  <c r="AB322" i="43"/>
  <c r="AS322" i="43" s="1"/>
  <c r="Y324" i="43"/>
  <c r="AB279" i="43"/>
  <c r="AS279" i="43" s="1"/>
  <c r="AE281" i="43"/>
  <c r="AB275" i="43"/>
  <c r="AS275" i="43" s="1"/>
  <c r="Z263" i="43"/>
  <c r="AR263" i="43"/>
  <c r="Y249" i="43"/>
  <c r="AE242" i="43"/>
  <c r="AB235" i="43"/>
  <c r="AS235" i="43" s="1"/>
  <c r="Z221" i="43"/>
  <c r="AN208" i="43"/>
  <c r="AU208" i="43" s="1"/>
  <c r="Y212" i="43"/>
  <c r="Z191" i="43"/>
  <c r="AE155" i="43"/>
  <c r="AN336" i="43"/>
  <c r="AU336" i="43" s="1"/>
  <c r="AB300" i="43"/>
  <c r="AS300" i="43" s="1"/>
  <c r="Z273" i="43"/>
  <c r="AB273" i="43"/>
  <c r="AS273" i="43" s="1"/>
  <c r="AB261" i="43"/>
  <c r="AS261" i="43" s="1"/>
  <c r="AN445" i="43"/>
  <c r="AU445" i="43" s="1"/>
  <c r="Y447" i="43"/>
  <c r="AM441" i="43"/>
  <c r="Y441" i="43"/>
  <c r="V434" i="43"/>
  <c r="AM420" i="43"/>
  <c r="AN407" i="43"/>
  <c r="AU407" i="43" s="1"/>
  <c r="Z402" i="43"/>
  <c r="AR402" i="43"/>
  <c r="Y406" i="43"/>
  <c r="AB392" i="43"/>
  <c r="AS392" i="43" s="1"/>
  <c r="Z391" i="43"/>
  <c r="Y397" i="43"/>
  <c r="AM390" i="43"/>
  <c r="V390" i="43"/>
  <c r="Y360" i="43"/>
  <c r="AR314" i="43"/>
  <c r="Z314" i="43"/>
  <c r="AB314" i="43"/>
  <c r="AS314" i="43" s="1"/>
  <c r="Y298" i="43"/>
  <c r="AB287" i="43"/>
  <c r="AS287" i="43" s="1"/>
  <c r="AB283" i="43"/>
  <c r="AS283" i="43" s="1"/>
  <c r="Y289" i="43"/>
  <c r="V265" i="43"/>
  <c r="Z248" i="43"/>
  <c r="AN213" i="43"/>
  <c r="AU213" i="43" s="1"/>
  <c r="AM187" i="43"/>
  <c r="AN156" i="43"/>
  <c r="AU156" i="43" s="1"/>
  <c r="AM161" i="43"/>
  <c r="V161" i="43"/>
  <c r="AE114" i="43"/>
  <c r="AE104" i="43"/>
  <c r="AN87" i="43"/>
  <c r="AM89" i="43"/>
  <c r="AB45" i="43"/>
  <c r="AS45" i="43" s="1"/>
  <c r="V249" i="43"/>
  <c r="V420" i="43"/>
  <c r="AE413" i="43"/>
  <c r="AN405" i="43"/>
  <c r="AU405" i="43" s="1"/>
  <c r="AM406" i="43"/>
  <c r="Z401" i="43"/>
  <c r="V406" i="43"/>
  <c r="AE400" i="43"/>
  <c r="AM397" i="43"/>
  <c r="V397" i="43"/>
  <c r="AN384" i="43"/>
  <c r="AU384" i="43" s="1"/>
  <c r="AN376" i="43"/>
  <c r="AU376" i="43" s="1"/>
  <c r="AE379" i="43"/>
  <c r="AR374" i="43"/>
  <c r="V379" i="43"/>
  <c r="Y373" i="43"/>
  <c r="AE364" i="43"/>
  <c r="V360" i="43"/>
  <c r="AE353" i="43"/>
  <c r="AM348" i="43"/>
  <c r="AE341" i="43"/>
  <c r="V341" i="43"/>
  <c r="AM324" i="43"/>
  <c r="AB321" i="43"/>
  <c r="AS321" i="43" s="1"/>
  <c r="V324" i="43"/>
  <c r="Y315" i="43"/>
  <c r="AM305" i="43"/>
  <c r="V305" i="43"/>
  <c r="AE298" i="43"/>
  <c r="V298" i="43"/>
  <c r="AM289" i="43"/>
  <c r="V281" i="43"/>
  <c r="AM276" i="43"/>
  <c r="V276" i="43"/>
  <c r="AN267" i="43"/>
  <c r="AU267" i="43" s="1"/>
  <c r="Y269" i="43"/>
  <c r="AN263" i="43"/>
  <c r="AU263" i="43" s="1"/>
  <c r="AE259" i="43"/>
  <c r="AM255" i="43"/>
  <c r="V255" i="43"/>
  <c r="AM249" i="43"/>
  <c r="AN231" i="43"/>
  <c r="AU231" i="43" s="1"/>
  <c r="AM236" i="43"/>
  <c r="Y230" i="43"/>
  <c r="Z223" i="43"/>
  <c r="AN221" i="43"/>
  <c r="AU221" i="43" s="1"/>
  <c r="AN215" i="43"/>
  <c r="AU215" i="43" s="1"/>
  <c r="AE218" i="43"/>
  <c r="AN211" i="43"/>
  <c r="AU211" i="43" s="1"/>
  <c r="V212" i="43"/>
  <c r="AE206" i="43"/>
  <c r="AN195" i="43"/>
  <c r="AU195" i="43" s="1"/>
  <c r="AM199" i="43"/>
  <c r="Y199" i="43"/>
  <c r="Y193" i="43"/>
  <c r="Z183" i="43"/>
  <c r="AN175" i="43"/>
  <c r="AU175" i="43" s="1"/>
  <c r="AM180" i="43"/>
  <c r="Y180" i="43"/>
  <c r="AN168" i="43"/>
  <c r="AU168" i="43" s="1"/>
  <c r="AN163" i="43"/>
  <c r="AU163" i="43" s="1"/>
  <c r="AM167" i="43"/>
  <c r="Y167" i="43"/>
  <c r="AN159" i="43"/>
  <c r="AU159" i="43" s="1"/>
  <c r="Y155" i="43"/>
  <c r="AN146" i="43"/>
  <c r="AU146" i="43" s="1"/>
  <c r="AM150" i="43"/>
  <c r="V150" i="43"/>
  <c r="V144" i="43"/>
  <c r="AN136" i="43"/>
  <c r="AU136" i="43" s="1"/>
  <c r="Y138" i="43"/>
  <c r="V132" i="43"/>
  <c r="V93" i="43"/>
  <c r="Z90" i="43"/>
  <c r="Y76" i="43"/>
  <c r="Y60" i="43"/>
  <c r="V46" i="43"/>
  <c r="AB44" i="43"/>
  <c r="AS44" i="43" s="1"/>
  <c r="Y43" i="43"/>
  <c r="AB25" i="43"/>
  <c r="AS25" i="43" s="1"/>
  <c r="V224" i="43"/>
  <c r="AM427" i="43"/>
  <c r="V427" i="43"/>
  <c r="AN416" i="43"/>
  <c r="AU416" i="43" s="1"/>
  <c r="AE420" i="43"/>
  <c r="Y413" i="43"/>
  <c r="Y400" i="43"/>
  <c r="Z389" i="43"/>
  <c r="AE390" i="43"/>
  <c r="AM383" i="43"/>
  <c r="Y383" i="43"/>
  <c r="AB374" i="43"/>
  <c r="AS374" i="43" s="1"/>
  <c r="AB372" i="43"/>
  <c r="AS372" i="43" s="1"/>
  <c r="AB368" i="43"/>
  <c r="AS368" i="43" s="1"/>
  <c r="AM373" i="43"/>
  <c r="AB367" i="43"/>
  <c r="AS367" i="43" s="1"/>
  <c r="V373" i="43"/>
  <c r="AE360" i="43"/>
  <c r="Y353" i="43"/>
  <c r="AN344" i="43"/>
  <c r="AU344" i="43" s="1"/>
  <c r="Y348" i="43"/>
  <c r="AB336" i="43"/>
  <c r="AS336" i="43" s="1"/>
  <c r="AN328" i="43"/>
  <c r="AU328" i="43" s="1"/>
  <c r="AM335" i="43"/>
  <c r="AE327" i="43"/>
  <c r="AN323" i="43"/>
  <c r="AU323" i="43" s="1"/>
  <c r="AE320" i="43"/>
  <c r="AN316" i="43"/>
  <c r="AE315" i="43"/>
  <c r="AR310" i="43"/>
  <c r="V315" i="43"/>
  <c r="AM309" i="43"/>
  <c r="Y309" i="43"/>
  <c r="AN302" i="43"/>
  <c r="AU302" i="43" s="1"/>
  <c r="AN294" i="43"/>
  <c r="AU294" i="43" s="1"/>
  <c r="AB292" i="43"/>
  <c r="AS292" i="43" s="1"/>
  <c r="AN278" i="43"/>
  <c r="AU278" i="43" s="1"/>
  <c r="AM281" i="43"/>
  <c r="AR277" i="43"/>
  <c r="AN274" i="43"/>
  <c r="AU274" i="43" s="1"/>
  <c r="AM269" i="43"/>
  <c r="V269" i="43"/>
  <c r="AM265" i="43"/>
  <c r="Y265" i="43"/>
  <c r="Y259" i="43"/>
  <c r="AN238" i="43"/>
  <c r="AU238" i="43" s="1"/>
  <c r="AM242" i="43"/>
  <c r="Y236" i="43"/>
  <c r="AB228" i="43"/>
  <c r="AS228" i="43" s="1"/>
  <c r="AM230" i="43"/>
  <c r="V230" i="43"/>
  <c r="AB223" i="43"/>
  <c r="AS223" i="43" s="1"/>
  <c r="AE224" i="43"/>
  <c r="Y218" i="43"/>
  <c r="AM212" i="43"/>
  <c r="AR207" i="43"/>
  <c r="Y206" i="43"/>
  <c r="AN197" i="43"/>
  <c r="AU197" i="43" s="1"/>
  <c r="AR191" i="43"/>
  <c r="AE193" i="43"/>
  <c r="V193" i="43"/>
  <c r="AE187" i="43"/>
  <c r="V180" i="43"/>
  <c r="AE173" i="43"/>
  <c r="V167" i="43"/>
  <c r="AE161" i="43"/>
  <c r="AM155" i="43"/>
  <c r="V155" i="43"/>
  <c r="AN141" i="43"/>
  <c r="AU141" i="43" s="1"/>
  <c r="Y97" i="43"/>
  <c r="AB69" i="43"/>
  <c r="AS69" i="43" s="1"/>
  <c r="Y72" i="43"/>
  <c r="V67" i="43"/>
  <c r="AB65" i="43"/>
  <c r="AN61" i="43"/>
  <c r="AU61" i="43" s="1"/>
  <c r="V60" i="43"/>
  <c r="AB57" i="43"/>
  <c r="AS57" i="43" s="1"/>
  <c r="AN53" i="43"/>
  <c r="AU53" i="43" s="1"/>
  <c r="AB48" i="43"/>
  <c r="AS48" i="43" s="1"/>
  <c r="V43" i="43"/>
  <c r="AB40" i="43"/>
  <c r="AB18" i="43"/>
  <c r="AS18" i="43" s="1"/>
  <c r="V21" i="43"/>
  <c r="AM79" i="43"/>
  <c r="AM93" i="43"/>
  <c r="AM108" i="43"/>
  <c r="V441" i="43"/>
  <c r="AE434" i="43"/>
  <c r="AN424" i="43"/>
  <c r="AU424" i="43" s="1"/>
  <c r="AN421" i="43"/>
  <c r="AU421" i="43" s="1"/>
  <c r="AN408" i="43"/>
  <c r="AU408" i="43" s="1"/>
  <c r="AM413" i="43"/>
  <c r="V413" i="43"/>
  <c r="AE406" i="43"/>
  <c r="AM400" i="43"/>
  <c r="V400" i="43"/>
  <c r="AE397" i="43"/>
  <c r="Y390" i="43"/>
  <c r="V383" i="43"/>
  <c r="AM379" i="43"/>
  <c r="Z374" i="43"/>
  <c r="Z372" i="43"/>
  <c r="AN368" i="43"/>
  <c r="AU368" i="43" s="1"/>
  <c r="Z368" i="43"/>
  <c r="AM364" i="43"/>
  <c r="Y364" i="43"/>
  <c r="AN356" i="43"/>
  <c r="AU356" i="43" s="1"/>
  <c r="Z354" i="43"/>
  <c r="AM353" i="43"/>
  <c r="V353" i="43"/>
  <c r="AE348" i="43"/>
  <c r="V348" i="43"/>
  <c r="AM341" i="43"/>
  <c r="Z336" i="43"/>
  <c r="Y335" i="43"/>
  <c r="Y327" i="43"/>
  <c r="AE324" i="43"/>
  <c r="AN318" i="43"/>
  <c r="AU318" i="43" s="1"/>
  <c r="Y320" i="43"/>
  <c r="AN314" i="43"/>
  <c r="AU314" i="43" s="1"/>
  <c r="AN310" i="43"/>
  <c r="AU310" i="43" s="1"/>
  <c r="AB310" i="43"/>
  <c r="AS310" i="43" s="1"/>
  <c r="AN306" i="43"/>
  <c r="AU306" i="43" s="1"/>
  <c r="V309" i="43"/>
  <c r="Z300" i="43"/>
  <c r="AE305" i="43"/>
  <c r="AM298" i="43"/>
  <c r="AB288" i="43"/>
  <c r="AS288" i="43" s="1"/>
  <c r="AB284" i="43"/>
  <c r="AS284" i="43" s="1"/>
  <c r="Z283" i="43"/>
  <c r="AE289" i="43"/>
  <c r="AN280" i="43"/>
  <c r="AU280" i="43" s="1"/>
  <c r="Z279" i="43"/>
  <c r="AN277" i="43"/>
  <c r="AU277" i="43" s="1"/>
  <c r="Z277" i="43"/>
  <c r="Z275" i="43"/>
  <c r="AE276" i="43"/>
  <c r="AN264" i="43"/>
  <c r="AU264" i="43" s="1"/>
  <c r="AM259" i="43"/>
  <c r="V259" i="43"/>
  <c r="Z253" i="43"/>
  <c r="AE255" i="43"/>
  <c r="AE249" i="43"/>
  <c r="AN241" i="43"/>
  <c r="AU241" i="43" s="1"/>
  <c r="Z237" i="43"/>
  <c r="Y242" i="43"/>
  <c r="Z235" i="43"/>
  <c r="AN233" i="43"/>
  <c r="AU233" i="43" s="1"/>
  <c r="AN232" i="43"/>
  <c r="AU232" i="43" s="1"/>
  <c r="AE236" i="43"/>
  <c r="V236" i="43"/>
  <c r="AN227" i="43"/>
  <c r="AU227" i="43" s="1"/>
  <c r="Z227" i="43"/>
  <c r="AN220" i="43"/>
  <c r="AU220" i="43" s="1"/>
  <c r="AN219" i="43"/>
  <c r="AU219" i="43" s="1"/>
  <c r="AN217" i="43"/>
  <c r="AU217" i="43" s="1"/>
  <c r="AN216" i="43"/>
  <c r="AU216" i="43" s="1"/>
  <c r="AM218" i="43"/>
  <c r="V218" i="43"/>
  <c r="Z211" i="43"/>
  <c r="AN207" i="43"/>
  <c r="AU207" i="43" s="1"/>
  <c r="Z207" i="43"/>
  <c r="AN205" i="43"/>
  <c r="AU205" i="43" s="1"/>
  <c r="AM206" i="43"/>
  <c r="V206" i="43"/>
  <c r="Z195" i="43"/>
  <c r="AE199" i="43"/>
  <c r="AN191" i="43"/>
  <c r="AU191" i="43" s="1"/>
  <c r="AB188" i="43"/>
  <c r="AS188" i="43" s="1"/>
  <c r="AB185" i="43"/>
  <c r="AS185" i="43" s="1"/>
  <c r="Y187" i="43"/>
  <c r="AE180" i="43"/>
  <c r="Y173" i="43"/>
  <c r="AB165" i="43"/>
  <c r="AS165" i="43" s="1"/>
  <c r="AE167" i="43"/>
  <c r="Z156" i="43"/>
  <c r="Y161" i="43"/>
  <c r="Z135" i="43"/>
  <c r="Z121" i="43"/>
  <c r="AR121" i="43"/>
  <c r="V125" i="43"/>
  <c r="V111" i="43"/>
  <c r="AN101" i="43"/>
  <c r="AU101" i="43" s="1"/>
  <c r="V97" i="43"/>
  <c r="AB90" i="43"/>
  <c r="AS90" i="43" s="1"/>
  <c r="V72" i="43"/>
  <c r="AR68" i="43"/>
  <c r="AB68" i="43"/>
  <c r="AS68" i="43" s="1"/>
  <c r="AN65" i="43"/>
  <c r="AU65" i="43" s="1"/>
  <c r="AB20" i="43"/>
  <c r="AS20" i="43" s="1"/>
  <c r="AN133" i="43"/>
  <c r="AU133" i="43" s="1"/>
  <c r="AN130" i="43"/>
  <c r="AU130" i="43" s="1"/>
  <c r="AN126" i="43"/>
  <c r="AU126" i="43" s="1"/>
  <c r="AB126" i="43"/>
  <c r="AS126" i="43" s="1"/>
  <c r="AN124" i="43"/>
  <c r="AU124" i="43" s="1"/>
  <c r="AN119" i="43"/>
  <c r="AU119" i="43" s="1"/>
  <c r="Z119" i="43"/>
  <c r="AN117" i="43"/>
  <c r="AU117" i="43" s="1"/>
  <c r="Z115" i="43"/>
  <c r="AB112" i="43"/>
  <c r="AN98" i="43"/>
  <c r="AU98" i="43" s="1"/>
  <c r="AB98" i="43"/>
  <c r="AS98" i="43" s="1"/>
  <c r="AN96" i="43"/>
  <c r="AU96" i="43" s="1"/>
  <c r="AN68" i="43"/>
  <c r="AU68" i="43" s="1"/>
  <c r="AN50" i="43"/>
  <c r="AU50" i="43" s="1"/>
  <c r="AN44" i="43"/>
  <c r="AU44" i="43" s="1"/>
  <c r="Z35" i="43"/>
  <c r="AN32" i="43"/>
  <c r="AU32" i="43" s="1"/>
  <c r="AN30" i="43"/>
  <c r="AU30" i="43" s="1"/>
  <c r="Z27" i="43"/>
  <c r="AN112" i="43"/>
  <c r="AN62" i="43"/>
  <c r="AU62" i="43" s="1"/>
  <c r="AB61" i="43"/>
  <c r="AS61" i="43" s="1"/>
  <c r="AB53" i="43"/>
  <c r="AS53" i="43" s="1"/>
  <c r="AN38" i="43"/>
  <c r="AN34" i="43"/>
  <c r="AU34" i="43" s="1"/>
  <c r="AN24" i="43"/>
  <c r="AU24" i="43" s="1"/>
  <c r="AN22" i="43"/>
  <c r="AU22" i="43" s="1"/>
  <c r="Z19" i="43"/>
  <c r="AN16" i="43"/>
  <c r="AN14" i="43"/>
  <c r="AU14" i="43" s="1"/>
  <c r="Z68" i="43"/>
  <c r="Z48" i="43"/>
  <c r="Z44" i="43"/>
  <c r="Z40" i="43"/>
  <c r="AN25" i="43"/>
  <c r="AU25" i="43" s="1"/>
  <c r="Z20" i="43"/>
  <c r="AN18" i="43"/>
  <c r="AU18" i="43" s="1"/>
  <c r="V29" i="43"/>
  <c r="V36" i="43"/>
  <c r="V39" i="43"/>
  <c r="V52" i="43"/>
  <c r="V79" i="43"/>
  <c r="V82" i="43"/>
  <c r="V118" i="43"/>
  <c r="V138" i="43"/>
  <c r="Z385" i="43"/>
  <c r="Z362" i="43"/>
  <c r="AB362" i="43"/>
  <c r="AS362" i="43" s="1"/>
  <c r="Z308" i="43"/>
  <c r="AB308" i="43"/>
  <c r="AS308" i="43" s="1"/>
  <c r="Z233" i="43"/>
  <c r="AB233" i="43"/>
  <c r="AS233" i="43" s="1"/>
  <c r="Z215" i="43"/>
  <c r="AB215" i="43"/>
  <c r="AS215" i="43" s="1"/>
  <c r="Z149" i="43"/>
  <c r="AB149" i="43"/>
  <c r="AS149" i="43" s="1"/>
  <c r="Z147" i="43"/>
  <c r="AB147" i="43"/>
  <c r="AS147" i="43" s="1"/>
  <c r="Z107" i="43"/>
  <c r="AB107" i="43"/>
  <c r="Z101" i="43"/>
  <c r="AB101" i="43"/>
  <c r="Z94" i="43"/>
  <c r="AB94" i="43"/>
  <c r="AS94" i="43" s="1"/>
  <c r="Z87" i="43"/>
  <c r="AB87" i="43"/>
  <c r="AB70" i="43"/>
  <c r="Z55" i="43"/>
  <c r="AB55" i="43"/>
  <c r="AS55" i="43" s="1"/>
  <c r="AB22" i="43"/>
  <c r="AS22" i="43" s="1"/>
  <c r="Z15" i="43"/>
  <c r="AB15" i="43"/>
  <c r="AS15" i="43" s="1"/>
  <c r="AR448" i="43"/>
  <c r="Z443" i="43"/>
  <c r="AB443" i="43"/>
  <c r="AS443" i="43" s="1"/>
  <c r="Z437" i="43"/>
  <c r="AB437" i="43"/>
  <c r="AS437" i="43" s="1"/>
  <c r="Z428" i="43"/>
  <c r="AR428" i="43"/>
  <c r="Z421" i="43"/>
  <c r="AB421" i="43"/>
  <c r="AS421" i="43" s="1"/>
  <c r="Z412" i="43"/>
  <c r="AR412" i="43"/>
  <c r="Z405" i="43"/>
  <c r="AB405" i="43"/>
  <c r="AS405" i="43" s="1"/>
  <c r="Z398" i="43"/>
  <c r="AB398" i="43"/>
  <c r="AS398" i="43" s="1"/>
  <c r="Z387" i="43"/>
  <c r="AB387" i="43"/>
  <c r="AS387" i="43" s="1"/>
  <c r="Z384" i="43"/>
  <c r="AB384" i="43"/>
  <c r="AS384" i="43" s="1"/>
  <c r="AN382" i="43"/>
  <c r="AU382" i="43" s="1"/>
  <c r="Z376" i="43"/>
  <c r="AB376" i="43"/>
  <c r="AS376" i="43" s="1"/>
  <c r="AN374" i="43"/>
  <c r="AU374" i="43" s="1"/>
  <c r="AN371" i="43"/>
  <c r="AU371" i="43" s="1"/>
  <c r="AR350" i="43"/>
  <c r="Z350" i="43"/>
  <c r="Z344" i="43"/>
  <c r="AB344" i="43"/>
  <c r="Z285" i="43"/>
  <c r="AR285" i="43"/>
  <c r="Z264" i="43"/>
  <c r="AN254" i="43"/>
  <c r="AU254" i="43" s="1"/>
  <c r="Z245" i="43"/>
  <c r="AB243" i="43"/>
  <c r="AS243" i="43" s="1"/>
  <c r="Z239" i="43"/>
  <c r="AB211" i="43"/>
  <c r="AS211" i="43" s="1"/>
  <c r="AN209" i="43"/>
  <c r="AU209" i="43" s="1"/>
  <c r="Z201" i="43"/>
  <c r="AN443" i="43"/>
  <c r="AU443" i="43" s="1"/>
  <c r="AN363" i="43"/>
  <c r="AU363" i="43" s="1"/>
  <c r="AN354" i="43"/>
  <c r="AU354" i="43" s="1"/>
  <c r="AB338" i="43"/>
  <c r="AS338" i="43" s="1"/>
  <c r="Z338" i="43"/>
  <c r="Z316" i="43"/>
  <c r="AB316" i="43"/>
  <c r="AB302" i="43"/>
  <c r="AS302" i="43" s="1"/>
  <c r="Z302" i="43"/>
  <c r="AN293" i="43"/>
  <c r="AU293" i="43" s="1"/>
  <c r="AN290" i="43"/>
  <c r="AB271" i="43"/>
  <c r="AS271" i="43" s="1"/>
  <c r="AN257" i="43"/>
  <c r="AU257" i="43" s="1"/>
  <c r="Z217" i="43"/>
  <c r="AB217" i="43"/>
  <c r="AS217" i="43" s="1"/>
  <c r="Z175" i="43"/>
  <c r="AB175" i="43"/>
  <c r="AS175" i="43" s="1"/>
  <c r="Z151" i="43"/>
  <c r="AB151" i="43"/>
  <c r="AS151" i="43" s="1"/>
  <c r="Z449" i="43"/>
  <c r="AB449" i="43"/>
  <c r="Z395" i="43"/>
  <c r="AB395" i="43"/>
  <c r="AS395" i="43" s="1"/>
  <c r="Z377" i="43"/>
  <c r="Z330" i="43"/>
  <c r="AB330" i="43"/>
  <c r="AS330" i="43" s="1"/>
  <c r="Z318" i="43"/>
  <c r="AB318" i="43"/>
  <c r="Z442" i="43"/>
  <c r="Z436" i="43"/>
  <c r="AR436" i="43"/>
  <c r="Z429" i="43"/>
  <c r="AB429" i="43"/>
  <c r="AS429" i="43" s="1"/>
  <c r="Z404" i="43"/>
  <c r="AR404" i="43"/>
  <c r="AB370" i="43"/>
  <c r="AS370" i="43" s="1"/>
  <c r="Z370" i="43"/>
  <c r="AB356" i="43"/>
  <c r="AS356" i="43" s="1"/>
  <c r="Z356" i="43"/>
  <c r="AR340" i="43"/>
  <c r="Z340" i="43"/>
  <c r="AR304" i="43"/>
  <c r="Z304" i="43"/>
  <c r="AB285" i="43"/>
  <c r="AS285" i="43" s="1"/>
  <c r="AB280" i="43"/>
  <c r="AS280" i="43" s="1"/>
  <c r="AB272" i="43"/>
  <c r="AS272" i="43" s="1"/>
  <c r="AB245" i="43"/>
  <c r="AS245" i="43" s="1"/>
  <c r="Z244" i="43"/>
  <c r="AB244" i="43"/>
  <c r="AS244" i="43" s="1"/>
  <c r="AB239" i="43"/>
  <c r="AS239" i="43" s="1"/>
  <c r="Z225" i="43"/>
  <c r="AB225" i="43"/>
  <c r="AS225" i="43" s="1"/>
  <c r="AR219" i="43"/>
  <c r="Z219" i="43"/>
  <c r="AB213" i="43"/>
  <c r="AS213" i="43" s="1"/>
  <c r="Z213" i="43"/>
  <c r="AB201" i="43"/>
  <c r="AS201" i="43" s="1"/>
  <c r="AB189" i="43"/>
  <c r="AS189" i="43" s="1"/>
  <c r="Z189" i="43"/>
  <c r="Z181" i="43"/>
  <c r="AB181" i="43"/>
  <c r="AS181" i="43" s="1"/>
  <c r="AB177" i="43"/>
  <c r="AS177" i="43" s="1"/>
  <c r="Z163" i="43"/>
  <c r="Z129" i="43"/>
  <c r="AB129" i="43"/>
  <c r="AS129" i="43" s="1"/>
  <c r="AN105" i="43"/>
  <c r="AU105" i="43" s="1"/>
  <c r="AR380" i="43"/>
  <c r="Z380" i="43"/>
  <c r="AR358" i="43"/>
  <c r="Z358" i="43"/>
  <c r="AN352" i="43"/>
  <c r="AU352" i="43" s="1"/>
  <c r="AB352" i="43"/>
  <c r="AS352" i="43" s="1"/>
  <c r="AN339" i="43"/>
  <c r="AU339" i="43" s="1"/>
  <c r="AN331" i="43"/>
  <c r="AU331" i="43" s="1"/>
  <c r="AR312" i="43"/>
  <c r="Z312" i="43"/>
  <c r="AB306" i="43"/>
  <c r="AS306" i="43" s="1"/>
  <c r="AN286" i="43"/>
  <c r="AU286" i="43" s="1"/>
  <c r="AN279" i="43"/>
  <c r="AU279" i="43" s="1"/>
  <c r="AN273" i="43"/>
  <c r="AU273" i="43" s="1"/>
  <c r="AN270" i="43"/>
  <c r="AU270" i="43" s="1"/>
  <c r="Z267" i="43"/>
  <c r="Z260" i="43"/>
  <c r="AR260" i="43"/>
  <c r="AN253" i="43"/>
  <c r="AU253" i="43" s="1"/>
  <c r="Z252" i="43"/>
  <c r="AN223" i="43"/>
  <c r="AU223" i="43" s="1"/>
  <c r="AB183" i="43"/>
  <c r="AS183" i="43" s="1"/>
  <c r="AN177" i="43"/>
  <c r="AU177" i="43" s="1"/>
  <c r="Z171" i="43"/>
  <c r="AN169" i="43"/>
  <c r="AU169" i="43" s="1"/>
  <c r="Z164" i="43"/>
  <c r="Z145" i="43"/>
  <c r="AB145" i="43"/>
  <c r="AS145" i="43" s="1"/>
  <c r="Z109" i="43"/>
  <c r="AB109" i="43"/>
  <c r="AN198" i="43"/>
  <c r="AU198" i="43" s="1"/>
  <c r="AB195" i="43"/>
  <c r="AN181" i="43"/>
  <c r="AU181" i="43" s="1"/>
  <c r="AB153" i="43"/>
  <c r="AS153" i="43" s="1"/>
  <c r="Z153" i="43"/>
  <c r="AN147" i="43"/>
  <c r="AU147" i="43" s="1"/>
  <c r="AB96" i="43"/>
  <c r="AS96" i="43" s="1"/>
  <c r="Z63" i="43"/>
  <c r="AB63" i="43"/>
  <c r="AS63" i="43" s="1"/>
  <c r="AN58" i="43"/>
  <c r="AU58" i="43" s="1"/>
  <c r="AB54" i="43"/>
  <c r="AS54" i="43" s="1"/>
  <c r="AB14" i="43"/>
  <c r="AS14" i="43" s="1"/>
  <c r="AN448" i="43"/>
  <c r="Z445" i="43"/>
  <c r="AN440" i="43"/>
  <c r="AU440" i="43" s="1"/>
  <c r="Z438" i="43"/>
  <c r="Z430" i="43"/>
  <c r="AN426" i="43"/>
  <c r="AU426" i="43" s="1"/>
  <c r="Z422" i="43"/>
  <c r="AN418" i="43"/>
  <c r="AU418" i="43" s="1"/>
  <c r="Z414" i="43"/>
  <c r="AN410" i="43"/>
  <c r="AU410" i="43" s="1"/>
  <c r="AN402" i="43"/>
  <c r="AU402" i="43" s="1"/>
  <c r="AB399" i="43"/>
  <c r="AS399" i="43" s="1"/>
  <c r="AB396" i="43"/>
  <c r="AS396" i="43" s="1"/>
  <c r="AB391" i="43"/>
  <c r="AB388" i="43"/>
  <c r="AS388" i="43" s="1"/>
  <c r="AN442" i="43"/>
  <c r="AU442" i="43" s="1"/>
  <c r="Z439" i="43"/>
  <c r="AB438" i="43"/>
  <c r="AS438" i="43" s="1"/>
  <c r="AN436" i="43"/>
  <c r="AU436" i="43" s="1"/>
  <c r="Z433" i="43"/>
  <c r="AB432" i="43"/>
  <c r="Z431" i="43"/>
  <c r="AB431" i="43"/>
  <c r="AS431" i="43" s="1"/>
  <c r="AB430" i="43"/>
  <c r="AS430" i="43" s="1"/>
  <c r="AN428" i="43"/>
  <c r="AU428" i="43" s="1"/>
  <c r="Z425" i="43"/>
  <c r="AB424" i="43"/>
  <c r="AS424" i="43" s="1"/>
  <c r="Z423" i="43"/>
  <c r="AB423" i="43"/>
  <c r="AS423" i="43" s="1"/>
  <c r="AB422" i="43"/>
  <c r="AS422" i="43" s="1"/>
  <c r="Z417" i="43"/>
  <c r="AB416" i="43"/>
  <c r="Z415" i="43"/>
  <c r="AB415" i="43"/>
  <c r="AS415" i="43" s="1"/>
  <c r="AB414" i="43"/>
  <c r="AS414" i="43" s="1"/>
  <c r="AN412" i="43"/>
  <c r="AU412" i="43" s="1"/>
  <c r="Z409" i="43"/>
  <c r="AB408" i="43"/>
  <c r="Z407" i="43"/>
  <c r="AB407" i="43"/>
  <c r="AS407" i="43" s="1"/>
  <c r="AN404" i="43"/>
  <c r="AU404" i="43" s="1"/>
  <c r="AN396" i="43"/>
  <c r="AU396" i="43" s="1"/>
  <c r="AN388" i="43"/>
  <c r="AU388" i="43" s="1"/>
  <c r="Z381" i="43"/>
  <c r="AB354" i="43"/>
  <c r="AS354" i="43" s="1"/>
  <c r="AN346" i="43"/>
  <c r="AU346" i="43" s="1"/>
  <c r="AN334" i="43"/>
  <c r="AU334" i="43" s="1"/>
  <c r="AB334" i="43"/>
  <c r="AS334" i="43" s="1"/>
  <c r="AR326" i="43"/>
  <c r="Z326" i="43"/>
  <c r="AN307" i="43"/>
  <c r="AU307" i="43" s="1"/>
  <c r="AN299" i="43"/>
  <c r="AU299" i="43" s="1"/>
  <c r="AB267" i="43"/>
  <c r="AS267" i="43" s="1"/>
  <c r="Z261" i="43"/>
  <c r="AN245" i="43"/>
  <c r="AU245" i="43" s="1"/>
  <c r="AB241" i="43"/>
  <c r="AN237" i="43"/>
  <c r="AU237" i="43" s="1"/>
  <c r="Z231" i="43"/>
  <c r="AN229" i="43"/>
  <c r="AU229" i="43" s="1"/>
  <c r="AB221" i="43"/>
  <c r="AS221" i="43" s="1"/>
  <c r="AR205" i="43"/>
  <c r="Z205" i="43"/>
  <c r="AR197" i="43"/>
  <c r="Z197" i="43"/>
  <c r="Z172" i="43"/>
  <c r="AN164" i="43"/>
  <c r="AU164" i="43" s="1"/>
  <c r="AB163" i="43"/>
  <c r="AS163" i="43" s="1"/>
  <c r="AN438" i="43"/>
  <c r="AU438" i="43" s="1"/>
  <c r="Z435" i="43"/>
  <c r="AN430" i="43"/>
  <c r="AU430" i="43" s="1"/>
  <c r="AN422" i="43"/>
  <c r="AU422" i="43" s="1"/>
  <c r="Z419" i="43"/>
  <c r="AN414" i="43"/>
  <c r="AU414" i="43" s="1"/>
  <c r="Z411" i="43"/>
  <c r="Z403" i="43"/>
  <c r="AN398" i="43"/>
  <c r="AU398" i="43" s="1"/>
  <c r="Z375" i="43"/>
  <c r="AN347" i="43"/>
  <c r="AU347" i="43" s="1"/>
  <c r="Z287" i="43"/>
  <c r="AN285" i="43"/>
  <c r="AU285" i="43" s="1"/>
  <c r="AN282" i="43"/>
  <c r="AU282" i="43" s="1"/>
  <c r="Z271" i="43"/>
  <c r="Z268" i="43"/>
  <c r="AN261" i="43"/>
  <c r="AU261" i="43" s="1"/>
  <c r="AN248" i="43"/>
  <c r="AU248" i="43" s="1"/>
  <c r="Z243" i="43"/>
  <c r="Z232" i="43"/>
  <c r="Z228" i="43"/>
  <c r="AN225" i="43"/>
  <c r="AU225" i="43" s="1"/>
  <c r="AN214" i="43"/>
  <c r="AU214" i="43" s="1"/>
  <c r="AN204" i="43"/>
  <c r="AU204" i="43" s="1"/>
  <c r="AN201" i="43"/>
  <c r="AU201" i="43" s="1"/>
  <c r="AN196" i="43"/>
  <c r="AU196" i="43" s="1"/>
  <c r="AN189" i="43"/>
  <c r="AU189" i="43" s="1"/>
  <c r="Z168" i="43"/>
  <c r="Z160" i="43"/>
  <c r="AB156" i="43"/>
  <c r="AS156" i="43" s="1"/>
  <c r="AR152" i="43"/>
  <c r="Z152" i="43"/>
  <c r="AN149" i="43"/>
  <c r="AU149" i="43" s="1"/>
  <c r="Z137" i="43"/>
  <c r="AR137" i="43"/>
  <c r="Z99" i="43"/>
  <c r="AB99" i="43"/>
  <c r="AS99" i="43" s="1"/>
  <c r="Z83" i="43"/>
  <c r="AB83" i="43"/>
  <c r="AB78" i="43"/>
  <c r="Z71" i="43"/>
  <c r="AB71" i="43"/>
  <c r="AS71" i="43" s="1"/>
  <c r="AN75" i="43"/>
  <c r="AU75" i="43" s="1"/>
  <c r="AN143" i="43"/>
  <c r="AU143" i="43" s="1"/>
  <c r="Z139" i="43"/>
  <c r="AN135" i="43"/>
  <c r="AU135" i="43" s="1"/>
  <c r="Z131" i="43"/>
  <c r="AN127" i="43"/>
  <c r="AU127" i="43" s="1"/>
  <c r="Z123" i="43"/>
  <c r="Z73" i="43"/>
  <c r="AB73" i="43"/>
  <c r="AB62" i="43"/>
  <c r="AS62" i="43" s="1"/>
  <c r="Z47" i="43"/>
  <c r="AB47" i="43"/>
  <c r="AS47" i="43" s="1"/>
  <c r="AB38" i="43"/>
  <c r="Z31" i="43"/>
  <c r="AB31" i="43"/>
  <c r="AS31" i="43" s="1"/>
  <c r="Z188" i="43"/>
  <c r="AN182" i="43"/>
  <c r="AU182" i="43" s="1"/>
  <c r="Z182" i="43"/>
  <c r="Z179" i="43"/>
  <c r="Z174" i="43"/>
  <c r="Z170" i="43"/>
  <c r="Z166" i="43"/>
  <c r="Z162" i="43"/>
  <c r="AN152" i="43"/>
  <c r="AU152" i="43" s="1"/>
  <c r="AN145" i="43"/>
  <c r="AU145" i="43" s="1"/>
  <c r="AB141" i="43"/>
  <c r="AB139" i="43"/>
  <c r="AS139" i="43" s="1"/>
  <c r="AN137" i="43"/>
  <c r="AU137" i="43" s="1"/>
  <c r="AB133" i="43"/>
  <c r="AS133" i="43" s="1"/>
  <c r="AB131" i="43"/>
  <c r="AS131" i="43" s="1"/>
  <c r="AN129" i="43"/>
  <c r="AU129" i="43" s="1"/>
  <c r="AB123" i="43"/>
  <c r="AS123" i="43" s="1"/>
  <c r="AN121" i="43"/>
  <c r="AU121" i="43" s="1"/>
  <c r="Z117" i="43"/>
  <c r="AR117" i="43"/>
  <c r="AN110" i="43"/>
  <c r="Z96" i="43"/>
  <c r="Z85" i="43"/>
  <c r="AR85" i="43"/>
  <c r="Z81" i="43"/>
  <c r="AN66" i="43"/>
  <c r="AU66" i="43" s="1"/>
  <c r="AB30" i="43"/>
  <c r="AS30" i="43" s="1"/>
  <c r="Z23" i="43"/>
  <c r="AB23" i="43"/>
  <c r="AS23" i="43" s="1"/>
  <c r="Z65" i="43"/>
  <c r="AN59" i="43"/>
  <c r="AU59" i="43" s="1"/>
  <c r="Z58" i="43"/>
  <c r="Z57" i="43"/>
  <c r="AN51" i="43"/>
  <c r="AU51" i="43" s="1"/>
  <c r="Z50" i="43"/>
  <c r="Z42" i="43"/>
  <c r="Z41" i="43"/>
  <c r="AN35" i="43"/>
  <c r="AU35" i="43" s="1"/>
  <c r="Z34" i="43"/>
  <c r="AN27" i="43"/>
  <c r="Z25" i="43"/>
  <c r="AN19" i="43"/>
  <c r="AU19" i="43" s="1"/>
  <c r="Z18" i="43"/>
  <c r="AN139" i="43"/>
  <c r="AU139" i="43" s="1"/>
  <c r="AN131" i="43"/>
  <c r="AU131" i="43" s="1"/>
  <c r="AN123" i="43"/>
  <c r="AU123" i="43" s="1"/>
  <c r="AN115" i="43"/>
  <c r="AU115" i="43" s="1"/>
  <c r="AN107" i="43"/>
  <c r="AU107" i="43" s="1"/>
  <c r="AN99" i="43"/>
  <c r="AU99" i="43" s="1"/>
  <c r="AN92" i="43"/>
  <c r="AU92" i="43" s="1"/>
  <c r="Z92" i="43"/>
  <c r="AN77" i="43"/>
  <c r="Z75" i="43"/>
  <c r="AN69" i="43"/>
  <c r="AU69" i="43" s="1"/>
  <c r="Z88" i="43"/>
  <c r="Z84" i="43"/>
  <c r="Z80" i="43"/>
  <c r="Z78" i="43"/>
  <c r="Z70" i="43"/>
  <c r="Z69" i="43"/>
  <c r="AN63" i="43"/>
  <c r="AU63" i="43" s="1"/>
  <c r="Z62" i="43"/>
  <c r="Z61" i="43"/>
  <c r="AB59" i="43"/>
  <c r="AS59" i="43" s="1"/>
  <c r="AN55" i="43"/>
  <c r="AU55" i="43" s="1"/>
  <c r="Z54" i="43"/>
  <c r="Z53" i="43"/>
  <c r="AB51" i="43"/>
  <c r="AN47" i="43"/>
  <c r="AU47" i="43" s="1"/>
  <c r="Z45" i="43"/>
  <c r="Z38" i="43"/>
  <c r="Z37" i="43"/>
  <c r="AB35" i="43"/>
  <c r="AN31" i="43"/>
  <c r="AU31" i="43" s="1"/>
  <c r="Z30" i="43"/>
  <c r="AB27" i="43"/>
  <c r="AS27" i="43" s="1"/>
  <c r="AN23" i="43"/>
  <c r="AU23" i="43" s="1"/>
  <c r="Z22" i="43"/>
  <c r="AB19" i="43"/>
  <c r="AS19" i="43" s="1"/>
  <c r="AN15" i="43"/>
  <c r="AU15" i="43" s="1"/>
  <c r="Z14" i="43"/>
  <c r="Z371" i="43"/>
  <c r="Z363" i="43"/>
  <c r="Z355" i="43"/>
  <c r="AN401" i="43"/>
  <c r="AU401" i="43" s="1"/>
  <c r="AN393" i="43"/>
  <c r="AU393" i="43" s="1"/>
  <c r="AR393" i="43"/>
  <c r="AN389" i="43"/>
  <c r="AU389" i="43" s="1"/>
  <c r="AN385" i="43"/>
  <c r="AU385" i="43" s="1"/>
  <c r="AN381" i="43"/>
  <c r="AN377" i="43"/>
  <c r="AU377" i="43" s="1"/>
  <c r="AN375" i="43"/>
  <c r="AU375" i="43" s="1"/>
  <c r="AN365" i="43"/>
  <c r="Z365" i="43"/>
  <c r="Z366" i="43" s="1"/>
  <c r="AN357" i="43"/>
  <c r="AU357" i="43" s="1"/>
  <c r="Z357" i="43"/>
  <c r="AN349" i="43"/>
  <c r="AU349" i="43" s="1"/>
  <c r="Z349" i="43"/>
  <c r="AN333" i="43"/>
  <c r="AU333" i="43" s="1"/>
  <c r="Z333" i="43"/>
  <c r="AN325" i="43"/>
  <c r="AU325" i="43" s="1"/>
  <c r="Z325" i="43"/>
  <c r="AN301" i="43"/>
  <c r="AU301" i="43" s="1"/>
  <c r="Z301" i="43"/>
  <c r="Z238" i="43"/>
  <c r="AB238" i="43"/>
  <c r="AS238" i="43" s="1"/>
  <c r="AB401" i="43"/>
  <c r="AS401" i="43" s="1"/>
  <c r="AB389" i="43"/>
  <c r="AS389" i="43" s="1"/>
  <c r="Z339" i="43"/>
  <c r="Z331" i="43"/>
  <c r="Z299" i="43"/>
  <c r="AR439" i="43"/>
  <c r="AR435" i="43"/>
  <c r="AR425" i="43"/>
  <c r="AR411" i="43"/>
  <c r="AR409" i="43"/>
  <c r="AR403" i="43"/>
  <c r="Z393" i="43"/>
  <c r="AB371" i="43"/>
  <c r="AS371" i="43" s="1"/>
  <c r="AN367" i="43"/>
  <c r="AU367" i="43" s="1"/>
  <c r="Z367" i="43"/>
  <c r="AB363" i="43"/>
  <c r="AS363" i="43" s="1"/>
  <c r="AN359" i="43"/>
  <c r="AU359" i="43" s="1"/>
  <c r="Z359" i="43"/>
  <c r="AR359" i="43"/>
  <c r="AB355" i="43"/>
  <c r="AS355" i="43" s="1"/>
  <c r="AN351" i="43"/>
  <c r="AU351" i="43" s="1"/>
  <c r="Z351" i="43"/>
  <c r="AR351" i="43"/>
  <c r="AN343" i="43"/>
  <c r="AU343" i="43" s="1"/>
  <c r="Z343" i="43"/>
  <c r="AR343" i="43"/>
  <c r="AB339" i="43"/>
  <c r="AS339" i="43" s="1"/>
  <c r="AB331" i="43"/>
  <c r="AS331" i="43" s="1"/>
  <c r="AN319" i="43"/>
  <c r="AU319" i="43" s="1"/>
  <c r="Z319" i="43"/>
  <c r="AR319" i="43"/>
  <c r="AN311" i="43"/>
  <c r="AU311" i="43" s="1"/>
  <c r="Z311" i="43"/>
  <c r="AR311" i="43"/>
  <c r="AN303" i="43"/>
  <c r="AU303" i="43" s="1"/>
  <c r="Z303" i="43"/>
  <c r="AR303" i="43"/>
  <c r="AB299" i="43"/>
  <c r="AS299" i="43" s="1"/>
  <c r="AN295" i="43"/>
  <c r="AU295" i="43" s="1"/>
  <c r="Z295" i="43"/>
  <c r="AR295" i="43"/>
  <c r="Z254" i="43"/>
  <c r="AB254" i="43"/>
  <c r="AS254" i="43" s="1"/>
  <c r="Z240" i="43"/>
  <c r="AB240" i="43"/>
  <c r="AS240" i="43" s="1"/>
  <c r="Z216" i="43"/>
  <c r="AB216" i="43"/>
  <c r="AS216" i="43" s="1"/>
  <c r="Z200" i="43"/>
  <c r="AB200" i="43"/>
  <c r="AS200" i="43" s="1"/>
  <c r="Z347" i="43"/>
  <c r="AR347" i="43"/>
  <c r="Z323" i="43"/>
  <c r="AR323" i="43"/>
  <c r="Z307" i="43"/>
  <c r="AR307" i="43"/>
  <c r="Z91" i="43"/>
  <c r="AR91" i="43"/>
  <c r="AB91" i="43"/>
  <c r="AS91" i="43" s="1"/>
  <c r="AN399" i="43"/>
  <c r="AU399" i="43" s="1"/>
  <c r="Z396" i="43"/>
  <c r="AN395" i="43"/>
  <c r="AU395" i="43" s="1"/>
  <c r="Z392" i="43"/>
  <c r="AN391" i="43"/>
  <c r="AU391" i="43" s="1"/>
  <c r="Z388" i="43"/>
  <c r="AN387" i="43"/>
  <c r="AU387" i="43" s="1"/>
  <c r="AB385" i="43"/>
  <c r="AS385" i="43" s="1"/>
  <c r="AB381" i="43"/>
  <c r="AB377" i="43"/>
  <c r="AS377" i="43" s="1"/>
  <c r="AB375" i="43"/>
  <c r="AN369" i="43"/>
  <c r="AU369" i="43" s="1"/>
  <c r="Z369" i="43"/>
  <c r="AR369" i="43"/>
  <c r="AB365" i="43"/>
  <c r="AN361" i="43"/>
  <c r="Z361" i="43"/>
  <c r="AB357" i="43"/>
  <c r="AS357" i="43" s="1"/>
  <c r="AB349" i="43"/>
  <c r="AS349" i="43" s="1"/>
  <c r="AN345" i="43"/>
  <c r="AU345" i="43" s="1"/>
  <c r="Z345" i="43"/>
  <c r="AR345" i="43"/>
  <c r="AN337" i="43"/>
  <c r="AU337" i="43" s="1"/>
  <c r="Z337" i="43"/>
  <c r="AR337" i="43"/>
  <c r="AB333" i="43"/>
  <c r="AS333" i="43" s="1"/>
  <c r="AN329" i="43"/>
  <c r="AU329" i="43" s="1"/>
  <c r="Z329" i="43"/>
  <c r="AR329" i="43"/>
  <c r="AB325" i="43"/>
  <c r="AN321" i="43"/>
  <c r="AU321" i="43" s="1"/>
  <c r="Z321" i="43"/>
  <c r="AN313" i="43"/>
  <c r="AU313" i="43" s="1"/>
  <c r="Z313" i="43"/>
  <c r="AR313" i="43"/>
  <c r="AB301" i="43"/>
  <c r="AS301" i="43" s="1"/>
  <c r="AN297" i="43"/>
  <c r="AU297" i="43" s="1"/>
  <c r="Z297" i="43"/>
  <c r="AR297" i="43"/>
  <c r="Z270" i="43"/>
  <c r="AB270" i="43"/>
  <c r="AS270" i="43" s="1"/>
  <c r="Z256" i="43"/>
  <c r="AB256" i="43"/>
  <c r="AS256" i="43" s="1"/>
  <c r="Z184" i="43"/>
  <c r="AB184" i="43"/>
  <c r="AS184" i="43" s="1"/>
  <c r="Z294" i="43"/>
  <c r="Z290" i="43"/>
  <c r="Z291" i="43" s="1"/>
  <c r="Z286" i="43"/>
  <c r="Z282" i="43"/>
  <c r="Z278" i="43"/>
  <c r="Z274" i="43"/>
  <c r="AN266" i="43"/>
  <c r="Z266" i="43"/>
  <c r="AB266" i="43"/>
  <c r="AS266" i="43" s="1"/>
  <c r="AN250" i="43"/>
  <c r="Z250" i="43"/>
  <c r="Z251" i="43" s="1"/>
  <c r="AB250" i="43"/>
  <c r="AN234" i="43"/>
  <c r="AU234" i="43" s="1"/>
  <c r="Z234" i="43"/>
  <c r="AB234" i="43"/>
  <c r="AS234" i="43" s="1"/>
  <c r="Z220" i="43"/>
  <c r="Z204" i="43"/>
  <c r="AN202" i="43"/>
  <c r="AU202" i="43" s="1"/>
  <c r="Z186" i="43"/>
  <c r="AB294" i="43"/>
  <c r="AS294" i="43" s="1"/>
  <c r="AB290" i="43"/>
  <c r="AB286" i="43"/>
  <c r="AS286" i="43" s="1"/>
  <c r="AB282" i="43"/>
  <c r="AS282" i="43" s="1"/>
  <c r="AB278" i="43"/>
  <c r="AS278" i="43" s="1"/>
  <c r="AB274" i="43"/>
  <c r="AS274" i="43" s="1"/>
  <c r="AB268" i="43"/>
  <c r="AS268" i="43" s="1"/>
  <c r="AN262" i="43"/>
  <c r="AU262" i="43" s="1"/>
  <c r="Z262" i="43"/>
  <c r="AB262" i="43"/>
  <c r="AS262" i="43" s="1"/>
  <c r="AB252" i="43"/>
  <c r="AS252" i="43" s="1"/>
  <c r="AN246" i="43"/>
  <c r="AU246" i="43" s="1"/>
  <c r="Z246" i="43"/>
  <c r="AB246" i="43"/>
  <c r="AS246" i="43" s="1"/>
  <c r="AN222" i="43"/>
  <c r="AU222" i="43" s="1"/>
  <c r="Z208" i="43"/>
  <c r="AR208" i="43"/>
  <c r="Z192" i="43"/>
  <c r="AR192" i="43"/>
  <c r="AN190" i="43"/>
  <c r="AU190" i="43" s="1"/>
  <c r="Z176" i="43"/>
  <c r="AB176" i="43"/>
  <c r="AS176" i="43" s="1"/>
  <c r="AN174" i="43"/>
  <c r="AU174" i="43" s="1"/>
  <c r="AN170" i="43"/>
  <c r="AU170" i="43" s="1"/>
  <c r="AN166" i="43"/>
  <c r="AU166" i="43" s="1"/>
  <c r="AN162" i="43"/>
  <c r="AU162" i="43" s="1"/>
  <c r="Z159" i="43"/>
  <c r="AB159" i="43"/>
  <c r="AS159" i="43" s="1"/>
  <c r="Z292" i="43"/>
  <c r="Z288" i="43"/>
  <c r="Z284" i="43"/>
  <c r="Z280" i="43"/>
  <c r="Z272" i="43"/>
  <c r="AB264" i="43"/>
  <c r="AS264" i="43" s="1"/>
  <c r="AN258" i="43"/>
  <c r="AU258" i="43" s="1"/>
  <c r="Z258" i="43"/>
  <c r="AB258" i="43"/>
  <c r="AS258" i="43" s="1"/>
  <c r="AB248" i="43"/>
  <c r="AS248" i="43" s="1"/>
  <c r="AB232" i="43"/>
  <c r="AN226" i="43"/>
  <c r="AU226" i="43" s="1"/>
  <c r="AB220" i="43"/>
  <c r="AS220" i="43" s="1"/>
  <c r="AN210" i="43"/>
  <c r="AU210" i="43" s="1"/>
  <c r="AB204" i="43"/>
  <c r="AS204" i="43" s="1"/>
  <c r="Z196" i="43"/>
  <c r="AR196" i="43"/>
  <c r="AN194" i="43"/>
  <c r="AU194" i="43" s="1"/>
  <c r="AB186" i="43"/>
  <c r="AS186" i="43" s="1"/>
  <c r="Z178" i="43"/>
  <c r="AR178" i="43"/>
  <c r="Z226" i="43"/>
  <c r="Z222" i="43"/>
  <c r="Z214" i="43"/>
  <c r="Z210" i="43"/>
  <c r="Z202" i="43"/>
  <c r="Z198" i="43"/>
  <c r="Z194" i="43"/>
  <c r="Z190" i="43"/>
  <c r="AN188" i="43"/>
  <c r="AU188" i="43" s="1"/>
  <c r="Z154" i="43"/>
  <c r="AB154" i="43"/>
  <c r="AS154" i="43" s="1"/>
  <c r="Z95" i="43"/>
  <c r="AB95" i="43"/>
  <c r="AS95" i="43" s="1"/>
  <c r="AB226" i="43"/>
  <c r="AS226" i="43" s="1"/>
  <c r="AB222" i="43"/>
  <c r="AS222" i="43" s="1"/>
  <c r="AB214" i="43"/>
  <c r="AS214" i="43" s="1"/>
  <c r="AB210" i="43"/>
  <c r="AS210" i="43" s="1"/>
  <c r="AB202" i="43"/>
  <c r="AS202" i="43" s="1"/>
  <c r="AB198" i="43"/>
  <c r="AS198" i="43" s="1"/>
  <c r="AB194" i="43"/>
  <c r="AS194" i="43" s="1"/>
  <c r="AB190" i="43"/>
  <c r="AS190" i="43" s="1"/>
  <c r="AN186" i="43"/>
  <c r="AU186" i="43" s="1"/>
  <c r="AB182" i="43"/>
  <c r="AN178" i="43"/>
  <c r="AU178" i="43" s="1"/>
  <c r="AB174" i="43"/>
  <c r="AS174" i="43" s="1"/>
  <c r="AB172" i="43"/>
  <c r="AS172" i="43" s="1"/>
  <c r="AB170" i="43"/>
  <c r="AS170" i="43" s="1"/>
  <c r="AB168" i="43"/>
  <c r="AS168" i="43" s="1"/>
  <c r="AB166" i="43"/>
  <c r="AS166" i="43" s="1"/>
  <c r="AB164" i="43"/>
  <c r="AS164" i="43" s="1"/>
  <c r="AB162" i="43"/>
  <c r="AS162" i="43" s="1"/>
  <c r="AB160" i="43"/>
  <c r="AS160" i="43" s="1"/>
  <c r="AN151" i="43"/>
  <c r="AU151" i="43" s="1"/>
  <c r="AN157" i="43"/>
  <c r="AU157" i="43" s="1"/>
  <c r="AN153" i="43"/>
  <c r="AU153" i="43" s="1"/>
  <c r="Z148" i="43"/>
  <c r="AR148" i="43"/>
  <c r="Z146" i="43"/>
  <c r="AR146" i="43"/>
  <c r="Z142" i="43"/>
  <c r="AR142" i="43"/>
  <c r="Z140" i="43"/>
  <c r="AR140" i="43"/>
  <c r="Z136" i="43"/>
  <c r="AR136" i="43"/>
  <c r="Z134" i="43"/>
  <c r="AR134" i="43"/>
  <c r="Z130" i="43"/>
  <c r="AR130" i="43"/>
  <c r="Z128" i="43"/>
  <c r="AR128" i="43"/>
  <c r="Z126" i="43"/>
  <c r="Z124" i="43"/>
  <c r="AR124" i="43"/>
  <c r="Z122" i="43"/>
  <c r="AR122" i="43"/>
  <c r="Z120" i="43"/>
  <c r="AR120" i="43"/>
  <c r="Z116" i="43"/>
  <c r="Z112" i="43"/>
  <c r="Z110" i="43"/>
  <c r="AR110" i="43"/>
  <c r="Z106" i="43"/>
  <c r="AR106" i="43"/>
  <c r="Z102" i="43"/>
  <c r="AR102" i="43"/>
  <c r="Z98" i="43"/>
  <c r="AR129" i="44" l="1"/>
  <c r="AP30" i="45"/>
  <c r="AR100" i="44"/>
  <c r="AP34" i="45"/>
  <c r="AP255" i="43"/>
  <c r="AP97" i="43"/>
  <c r="AP39" i="43"/>
  <c r="AP450" i="43"/>
  <c r="AR189" i="43"/>
  <c r="Y609" i="43"/>
  <c r="AE609" i="43"/>
  <c r="V609" i="43"/>
  <c r="AM609" i="43"/>
  <c r="AP218" i="43"/>
  <c r="AP89" i="43"/>
  <c r="AP33" i="43"/>
  <c r="AP52" i="43"/>
  <c r="AP67" i="43"/>
  <c r="AP111" i="43"/>
  <c r="AP327" i="43"/>
  <c r="AP43" i="43"/>
  <c r="AP114" i="43"/>
  <c r="AP309" i="43"/>
  <c r="AT609" i="43"/>
  <c r="AP72" i="43"/>
  <c r="AP29" i="43"/>
  <c r="AP49" i="43"/>
  <c r="AP46" i="43"/>
  <c r="AP100" i="43"/>
  <c r="AP364" i="43"/>
  <c r="AP17" i="43"/>
  <c r="AP320" i="43"/>
  <c r="AS16" i="43"/>
  <c r="AS17" i="43" s="1"/>
  <c r="AU16" i="43"/>
  <c r="AU17" i="43" s="1"/>
  <c r="AW17" i="43"/>
  <c r="AW609" i="43" s="1"/>
  <c r="AP161" i="43"/>
  <c r="AP79" i="43"/>
  <c r="AP400" i="43"/>
  <c r="AP36" i="43"/>
  <c r="AP76" i="43"/>
  <c r="AP93" i="43"/>
  <c r="AP155" i="43"/>
  <c r="AP383" i="43"/>
  <c r="AP281" i="43"/>
  <c r="AP21" i="43"/>
  <c r="AP60" i="43"/>
  <c r="AP335" i="43"/>
  <c r="AQ609" i="43"/>
  <c r="AP26" i="43"/>
  <c r="AP242" i="43"/>
  <c r="AP379" i="43"/>
  <c r="AP56" i="43"/>
  <c r="AP397" i="43"/>
  <c r="AP390" i="43"/>
  <c r="AP224" i="43"/>
  <c r="AP269" i="43"/>
  <c r="AP64" i="43"/>
  <c r="AP86" i="43"/>
  <c r="AP259" i="43"/>
  <c r="AP324" i="43"/>
  <c r="AR449" i="43"/>
  <c r="AR450" i="43" s="1"/>
  <c r="AR94" i="43"/>
  <c r="AR97" i="43" s="1"/>
  <c r="AR119" i="43"/>
  <c r="AR125" i="43" s="1"/>
  <c r="AR83" i="43"/>
  <c r="AR86" i="43" s="1"/>
  <c r="AR133" i="43"/>
  <c r="AR138" i="43" s="1"/>
  <c r="AA72" i="43"/>
  <c r="AA155" i="43"/>
  <c r="AA224" i="43"/>
  <c r="AA29" i="43"/>
  <c r="AA43" i="43"/>
  <c r="AA64" i="43"/>
  <c r="AA79" i="43"/>
  <c r="AA400" i="43"/>
  <c r="AR266" i="43"/>
  <c r="AR269" i="43" s="1"/>
  <c r="AR30" i="43"/>
  <c r="AR33" i="43" s="1"/>
  <c r="AR109" i="43"/>
  <c r="AR111" i="43" s="1"/>
  <c r="AR210" i="43"/>
  <c r="AA167" i="43"/>
  <c r="AA281" i="43"/>
  <c r="AA434" i="43"/>
  <c r="AA353" i="43"/>
  <c r="AA21" i="43"/>
  <c r="AA206" i="43"/>
  <c r="AA379" i="43"/>
  <c r="AA180" i="43"/>
  <c r="AA236" i="43"/>
  <c r="AA406" i="43"/>
  <c r="AA93" i="43"/>
  <c r="AA289" i="43"/>
  <c r="AA390" i="43"/>
  <c r="AA100" i="43"/>
  <c r="AA420" i="43"/>
  <c r="AA276" i="43"/>
  <c r="AA397" i="43"/>
  <c r="AR200" i="43"/>
  <c r="AR206" i="43" s="1"/>
  <c r="AR349" i="43"/>
  <c r="AR353" i="43" s="1"/>
  <c r="AR401" i="43"/>
  <c r="AR406" i="43" s="1"/>
  <c r="AR175" i="43"/>
  <c r="AR180" i="43" s="1"/>
  <c r="AR398" i="43"/>
  <c r="AR400" i="43" s="1"/>
  <c r="AR90" i="43"/>
  <c r="AR93" i="43" s="1"/>
  <c r="AA441" i="43"/>
  <c r="AA383" i="43"/>
  <c r="AA373" i="43"/>
  <c r="AA242" i="43"/>
  <c r="AA46" i="43"/>
  <c r="AA255" i="43"/>
  <c r="AA341" i="43"/>
  <c r="AA265" i="43"/>
  <c r="AR367" i="43"/>
  <c r="AR373" i="43" s="1"/>
  <c r="AR107" i="43"/>
  <c r="AR233" i="43"/>
  <c r="AR236" i="43" s="1"/>
  <c r="AR77" i="43"/>
  <c r="AR79" i="43" s="1"/>
  <c r="AR139" i="43"/>
  <c r="AR57" i="43"/>
  <c r="AR60" i="43" s="1"/>
  <c r="AR237" i="43"/>
  <c r="AR242" i="43" s="1"/>
  <c r="AR194" i="43"/>
  <c r="AR199" i="43" s="1"/>
  <c r="AA132" i="43"/>
  <c r="AA161" i="43"/>
  <c r="AA230" i="43"/>
  <c r="AA298" i="43"/>
  <c r="AA309" i="43"/>
  <c r="AA335" i="43"/>
  <c r="AA413" i="43"/>
  <c r="AA26" i="43"/>
  <c r="AA36" i="43"/>
  <c r="AA49" i="43"/>
  <c r="AA259" i="43"/>
  <c r="AA360" i="43"/>
  <c r="AA218" i="43"/>
  <c r="AA249" i="43"/>
  <c r="AA364" i="43"/>
  <c r="AA17" i="43"/>
  <c r="AA89" i="43"/>
  <c r="AA150" i="43"/>
  <c r="AA187" i="43"/>
  <c r="AA305" i="43"/>
  <c r="AA324" i="43"/>
  <c r="AA348" i="43"/>
  <c r="AA173" i="43"/>
  <c r="AR282" i="43"/>
  <c r="AR289" i="43" s="1"/>
  <c r="AR270" i="43"/>
  <c r="AR276" i="43" s="1"/>
  <c r="AR442" i="43"/>
  <c r="AR318" i="43"/>
  <c r="AR320" i="43" s="1"/>
  <c r="AR151" i="43"/>
  <c r="AR155" i="43" s="1"/>
  <c r="AR384" i="43"/>
  <c r="AR101" i="43"/>
  <c r="AR336" i="43"/>
  <c r="AR341" i="43" s="1"/>
  <c r="Z67" i="43"/>
  <c r="AR46" i="43"/>
  <c r="AF378" i="43"/>
  <c r="AO378" i="43" s="1"/>
  <c r="AP360" i="43"/>
  <c r="AS46" i="43"/>
  <c r="AU104" i="43"/>
  <c r="AU199" i="43"/>
  <c r="AU100" i="44"/>
  <c r="AF100" i="44"/>
  <c r="AF336" i="43"/>
  <c r="AO336" i="43" s="1"/>
  <c r="AP348" i="43"/>
  <c r="AR100" i="43"/>
  <c r="AU167" i="43"/>
  <c r="AP406" i="43"/>
  <c r="Z114" i="43"/>
  <c r="AU46" i="43"/>
  <c r="AP298" i="43"/>
  <c r="AP427" i="43"/>
  <c r="AP447" i="43"/>
  <c r="AR255" i="43"/>
  <c r="AF392" i="43"/>
  <c r="AO392" i="43" s="1"/>
  <c r="AS138" i="43"/>
  <c r="AR49" i="43"/>
  <c r="AF152" i="43"/>
  <c r="AO152" i="43" s="1"/>
  <c r="AF271" i="43"/>
  <c r="AO271" i="43" s="1"/>
  <c r="Z400" i="43"/>
  <c r="AP236" i="43"/>
  <c r="AP353" i="43"/>
  <c r="AF80" i="43"/>
  <c r="AO80" i="43" s="1"/>
  <c r="AF113" i="43"/>
  <c r="AO113" i="43" s="1"/>
  <c r="AF386" i="43"/>
  <c r="AO386" i="43" s="1"/>
  <c r="AP249" i="43"/>
  <c r="AP104" i="43"/>
  <c r="AP150" i="43"/>
  <c r="AS206" i="43"/>
  <c r="AU373" i="43"/>
  <c r="AF53" i="43"/>
  <c r="AO53" i="43" s="1"/>
  <c r="AR265" i="43"/>
  <c r="AU309" i="43"/>
  <c r="AS60" i="43"/>
  <c r="AS373" i="43"/>
  <c r="AS324" i="43"/>
  <c r="AF32" i="43"/>
  <c r="AO32" i="43" s="1"/>
  <c r="AF247" i="43"/>
  <c r="AO247" i="43" s="1"/>
  <c r="AR36" i="43"/>
  <c r="AS125" i="43"/>
  <c r="AF203" i="43"/>
  <c r="AO203" i="43" s="1"/>
  <c r="AF16" i="43"/>
  <c r="AF74" i="43"/>
  <c r="AO74" i="43" s="1"/>
  <c r="AU76" i="43"/>
  <c r="AP132" i="43"/>
  <c r="AP138" i="43"/>
  <c r="AP289" i="43"/>
  <c r="AP108" i="43"/>
  <c r="AP276" i="43"/>
  <c r="AP212" i="43"/>
  <c r="AF446" i="43"/>
  <c r="AO446" i="43" s="1"/>
  <c r="AF135" i="43"/>
  <c r="AO135" i="43" s="1"/>
  <c r="AU138" i="43"/>
  <c r="AS21" i="43"/>
  <c r="AU173" i="43"/>
  <c r="AU259" i="43"/>
  <c r="AS441" i="43"/>
  <c r="AW461" i="43"/>
  <c r="AP33" i="45" s="1"/>
  <c r="AS305" i="43"/>
  <c r="AU327" i="43"/>
  <c r="AU118" i="43"/>
  <c r="AS390" i="43"/>
  <c r="AP373" i="43"/>
  <c r="AV72" i="43"/>
  <c r="AV609" i="43" s="1"/>
  <c r="AP125" i="43"/>
  <c r="AP413" i="43"/>
  <c r="AW455" i="43"/>
  <c r="AP27" i="45" s="1"/>
  <c r="AS167" i="43"/>
  <c r="AU193" i="43"/>
  <c r="AS276" i="43"/>
  <c r="AP187" i="43"/>
  <c r="AP199" i="43"/>
  <c r="AP230" i="43"/>
  <c r="AP341" i="43"/>
  <c r="AR360" i="43"/>
  <c r="AP420" i="43"/>
  <c r="AS255" i="43"/>
  <c r="AU49" i="43"/>
  <c r="AS33" i="43"/>
  <c r="AU150" i="43"/>
  <c r="AU447" i="43"/>
  <c r="AR397" i="43"/>
  <c r="AR249" i="43"/>
  <c r="AP305" i="43"/>
  <c r="AP206" i="43"/>
  <c r="AS29" i="43"/>
  <c r="AS309" i="43"/>
  <c r="AR89" i="43"/>
  <c r="AP144" i="43"/>
  <c r="AP441" i="43"/>
  <c r="AP173" i="43"/>
  <c r="AW463" i="43"/>
  <c r="AP35" i="45" s="1"/>
  <c r="AW133" i="44"/>
  <c r="AW130" i="44"/>
  <c r="AP14" i="45" s="1"/>
  <c r="AU94" i="44"/>
  <c r="AU90" i="44"/>
  <c r="AU41" i="44"/>
  <c r="AO35" i="44"/>
  <c r="AO41" i="44" s="1"/>
  <c r="AF41" i="44"/>
  <c r="AO107" i="44"/>
  <c r="AO112" i="44" s="1"/>
  <c r="AF112" i="44"/>
  <c r="AU112" i="44"/>
  <c r="AU34" i="44"/>
  <c r="AO49" i="44"/>
  <c r="AO55" i="44" s="1"/>
  <c r="AF55" i="44"/>
  <c r="AF48" i="44"/>
  <c r="AO70" i="44"/>
  <c r="AO76" i="44" s="1"/>
  <c r="AF76" i="44"/>
  <c r="AO124" i="44"/>
  <c r="AO129" i="44" s="1"/>
  <c r="AF129" i="44"/>
  <c r="AO105" i="44"/>
  <c r="AO106" i="44" s="1"/>
  <c r="AF106" i="44"/>
  <c r="AU123" i="44"/>
  <c r="AO19" i="44"/>
  <c r="AO27" i="44" s="1"/>
  <c r="AF27" i="44"/>
  <c r="AU69" i="44"/>
  <c r="AO95" i="44"/>
  <c r="AO100" i="44" s="1"/>
  <c r="AO48" i="44"/>
  <c r="AR90" i="44"/>
  <c r="AO63" i="44"/>
  <c r="AO69" i="44" s="1"/>
  <c r="AF69" i="44"/>
  <c r="AU62" i="44"/>
  <c r="AU83" i="44"/>
  <c r="AO101" i="44"/>
  <c r="AO104" i="44" s="1"/>
  <c r="AF104" i="44"/>
  <c r="AU55" i="44"/>
  <c r="AU48" i="44"/>
  <c r="AO77" i="44"/>
  <c r="AO83" i="44" s="1"/>
  <c r="AF83" i="44"/>
  <c r="AU104" i="44"/>
  <c r="AU129" i="44"/>
  <c r="AF62" i="44"/>
  <c r="AO115" i="44"/>
  <c r="AO123" i="44" s="1"/>
  <c r="AF123" i="44"/>
  <c r="AR123" i="44"/>
  <c r="AO84" i="44"/>
  <c r="AO90" i="44" s="1"/>
  <c r="AF90" i="44"/>
  <c r="AU76" i="44"/>
  <c r="AO113" i="44"/>
  <c r="AO114" i="44" s="1"/>
  <c r="AF114" i="44"/>
  <c r="AO14" i="44"/>
  <c r="AO18" i="44" s="1"/>
  <c r="AF18" i="44"/>
  <c r="AU18" i="44"/>
  <c r="AU27" i="44"/>
  <c r="AO91" i="44"/>
  <c r="AO94" i="44" s="1"/>
  <c r="AF94" i="44"/>
  <c r="AO62" i="44"/>
  <c r="AO28" i="44"/>
  <c r="AO34" i="44" s="1"/>
  <c r="AF34" i="44"/>
  <c r="AO12" i="44"/>
  <c r="AO13" i="44" s="1"/>
  <c r="AS259" i="43"/>
  <c r="AU36" i="43"/>
  <c r="AU335" i="43"/>
  <c r="AR324" i="43"/>
  <c r="AR364" i="43"/>
  <c r="AR413" i="43"/>
  <c r="AU353" i="43"/>
  <c r="AU406" i="43"/>
  <c r="AU230" i="43"/>
  <c r="AU289" i="43"/>
  <c r="AU420" i="43"/>
  <c r="AU242" i="43"/>
  <c r="AR17" i="43"/>
  <c r="AS150" i="43"/>
  <c r="AU276" i="43"/>
  <c r="AR383" i="43"/>
  <c r="AS218" i="43"/>
  <c r="AS230" i="43"/>
  <c r="AS155" i="43"/>
  <c r="AS427" i="43"/>
  <c r="AU21" i="43"/>
  <c r="AS100" i="43"/>
  <c r="AS132" i="43"/>
  <c r="AU67" i="43"/>
  <c r="AS93" i="43"/>
  <c r="AF277" i="43"/>
  <c r="AO277" i="43" s="1"/>
  <c r="AS315" i="43"/>
  <c r="AU320" i="43"/>
  <c r="AS341" i="43"/>
  <c r="AU236" i="43"/>
  <c r="AR379" i="43"/>
  <c r="AU390" i="43"/>
  <c r="AU218" i="43"/>
  <c r="AR335" i="43"/>
  <c r="AU93" i="43"/>
  <c r="AS82" i="43"/>
  <c r="AS212" i="43"/>
  <c r="AP82" i="43"/>
  <c r="AU298" i="43"/>
  <c r="AR193" i="43"/>
  <c r="AS281" i="43"/>
  <c r="AR167" i="43"/>
  <c r="AR132" i="43"/>
  <c r="AU155" i="43"/>
  <c r="AS180" i="43"/>
  <c r="AU397" i="43"/>
  <c r="AS406" i="43"/>
  <c r="AU144" i="43"/>
  <c r="AS161" i="43"/>
  <c r="AR173" i="43"/>
  <c r="AF228" i="43"/>
  <c r="AO228" i="43" s="1"/>
  <c r="AU400" i="43"/>
  <c r="AU305" i="43"/>
  <c r="AS360" i="43"/>
  <c r="AU187" i="43"/>
  <c r="AR150" i="43"/>
  <c r="AR309" i="43"/>
  <c r="AU108" i="43"/>
  <c r="AR218" i="43"/>
  <c r="AS400" i="43"/>
  <c r="AU26" i="43"/>
  <c r="AS56" i="43"/>
  <c r="AU72" i="43"/>
  <c r="AU100" i="43"/>
  <c r="AU132" i="43"/>
  <c r="AU224" i="43"/>
  <c r="AR298" i="43"/>
  <c r="AU315" i="43"/>
  <c r="AR21" i="43"/>
  <c r="AR43" i="43"/>
  <c r="AU161" i="43"/>
  <c r="AU206" i="43"/>
  <c r="AU97" i="43"/>
  <c r="AS335" i="43"/>
  <c r="AS447" i="43"/>
  <c r="AU265" i="43"/>
  <c r="AU86" i="43"/>
  <c r="AU348" i="43"/>
  <c r="AU249" i="43"/>
  <c r="AP265" i="43"/>
  <c r="AP315" i="43"/>
  <c r="AP180" i="43"/>
  <c r="AS269" i="43"/>
  <c r="AR224" i="43"/>
  <c r="AU360" i="43"/>
  <c r="AS97" i="43"/>
  <c r="AU212" i="43"/>
  <c r="AU64" i="43"/>
  <c r="AU413" i="43"/>
  <c r="AU180" i="43"/>
  <c r="AS289" i="43"/>
  <c r="AU324" i="43"/>
  <c r="AS353" i="43"/>
  <c r="AR305" i="43"/>
  <c r="AS49" i="43"/>
  <c r="AR161" i="43"/>
  <c r="AR187" i="43"/>
  <c r="AU434" i="43"/>
  <c r="AS249" i="43"/>
  <c r="AF253" i="43"/>
  <c r="AO253" i="43" s="1"/>
  <c r="AU379" i="43"/>
  <c r="AS64" i="43"/>
  <c r="AU33" i="43"/>
  <c r="AU52" i="43"/>
  <c r="AU125" i="43"/>
  <c r="AR72" i="43"/>
  <c r="AS193" i="43"/>
  <c r="AU281" i="43"/>
  <c r="AU427" i="43"/>
  <c r="AU56" i="43"/>
  <c r="AR281" i="43"/>
  <c r="AS298" i="43"/>
  <c r="AR315" i="43"/>
  <c r="AU341" i="43"/>
  <c r="AS364" i="43"/>
  <c r="AU441" i="43"/>
  <c r="AU60" i="43"/>
  <c r="AS118" i="43"/>
  <c r="AS265" i="43"/>
  <c r="AP434" i="43"/>
  <c r="AP193" i="43"/>
  <c r="AP118" i="43"/>
  <c r="AU255" i="43"/>
  <c r="AS224" i="43"/>
  <c r="AP167" i="43"/>
  <c r="AF232" i="43"/>
  <c r="AO232" i="43" s="1"/>
  <c r="AS232" i="43"/>
  <c r="AS236" i="43" s="1"/>
  <c r="AN364" i="43"/>
  <c r="AU361" i="43"/>
  <c r="AU364" i="43" s="1"/>
  <c r="AF421" i="43"/>
  <c r="AO421" i="43" s="1"/>
  <c r="AR421" i="43"/>
  <c r="AB111" i="43"/>
  <c r="AS109" i="43"/>
  <c r="AS111" i="43" s="1"/>
  <c r="AN291" i="43"/>
  <c r="AU290" i="43"/>
  <c r="AU291" i="43" s="1"/>
  <c r="AF70" i="43"/>
  <c r="AO70" i="43" s="1"/>
  <c r="AS70" i="43"/>
  <c r="AS72" i="43" s="1"/>
  <c r="AB104" i="43"/>
  <c r="AS101" i="43"/>
  <c r="AS104" i="43" s="1"/>
  <c r="AB67" i="43"/>
  <c r="AS65" i="43"/>
  <c r="AS67" i="43" s="1"/>
  <c r="AF143" i="43"/>
  <c r="AO143" i="43" s="1"/>
  <c r="AR143" i="43"/>
  <c r="AF375" i="43"/>
  <c r="AO375" i="43" s="1"/>
  <c r="AS375" i="43"/>
  <c r="AS379" i="43" s="1"/>
  <c r="AB36" i="43"/>
  <c r="AS35" i="43"/>
  <c r="AS36" i="43" s="1"/>
  <c r="AF78" i="43"/>
  <c r="AO78" i="43" s="1"/>
  <c r="AR62" i="43"/>
  <c r="AR64" i="43" s="1"/>
  <c r="AB86" i="43"/>
  <c r="AS83" i="43"/>
  <c r="AS86" i="43" s="1"/>
  <c r="AF432" i="43"/>
  <c r="AO432" i="43" s="1"/>
  <c r="AS432" i="43"/>
  <c r="AS434" i="43" s="1"/>
  <c r="AN450" i="43"/>
  <c r="AU448" i="43"/>
  <c r="AU450" i="43" s="1"/>
  <c r="AF195" i="43"/>
  <c r="AO195" i="43" s="1"/>
  <c r="AS195" i="43"/>
  <c r="AS199" i="43" s="1"/>
  <c r="AB114" i="43"/>
  <c r="AS112" i="43"/>
  <c r="AS114" i="43" s="1"/>
  <c r="AN317" i="43"/>
  <c r="AU316" i="43"/>
  <c r="AU317" i="43" s="1"/>
  <c r="AN89" i="43"/>
  <c r="AU87" i="43"/>
  <c r="AU89" i="43" s="1"/>
  <c r="AF169" i="43"/>
  <c r="AO169" i="43" s="1"/>
  <c r="AS169" i="43"/>
  <c r="AS173" i="43" s="1"/>
  <c r="AF229" i="43"/>
  <c r="AO229" i="43" s="1"/>
  <c r="AR229" i="43"/>
  <c r="AR230" i="43" s="1"/>
  <c r="AB291" i="43"/>
  <c r="AS290" i="43"/>
  <c r="AS291" i="43" s="1"/>
  <c r="AB251" i="43"/>
  <c r="AS250" i="43"/>
  <c r="AS251" i="43" s="1"/>
  <c r="AF445" i="43"/>
  <c r="AO445" i="43" s="1"/>
  <c r="AR445" i="43"/>
  <c r="AR325" i="43"/>
  <c r="AR327" i="43" s="1"/>
  <c r="AR365" i="43"/>
  <c r="AR366" i="43" s="1"/>
  <c r="AN111" i="43"/>
  <c r="AU110" i="43"/>
  <c r="AU111" i="43" s="1"/>
  <c r="AB76" i="43"/>
  <c r="AS73" i="43"/>
  <c r="AS76" i="43" s="1"/>
  <c r="AF416" i="43"/>
  <c r="AO416" i="43" s="1"/>
  <c r="AS416" i="43"/>
  <c r="AS420" i="43" s="1"/>
  <c r="AB348" i="43"/>
  <c r="AS344" i="43"/>
  <c r="AS348" i="43" s="1"/>
  <c r="AB89" i="43"/>
  <c r="AS87" i="43"/>
  <c r="AS89" i="43" s="1"/>
  <c r="AN39" i="43"/>
  <c r="AU38" i="43"/>
  <c r="AU39" i="43" s="1"/>
  <c r="AN114" i="43"/>
  <c r="AU112" i="43"/>
  <c r="AU114" i="43" s="1"/>
  <c r="AR51" i="43"/>
  <c r="AR52" i="43" s="1"/>
  <c r="AR112" i="43"/>
  <c r="AR114" i="43" s="1"/>
  <c r="AF182" i="43"/>
  <c r="AO182" i="43" s="1"/>
  <c r="AS182" i="43"/>
  <c r="AS187" i="43" s="1"/>
  <c r="AN251" i="43"/>
  <c r="AU250" i="43"/>
  <c r="AU251" i="43" s="1"/>
  <c r="AN366" i="43"/>
  <c r="AU365" i="43"/>
  <c r="AU366" i="43" s="1"/>
  <c r="AR38" i="43"/>
  <c r="AR39" i="43" s="1"/>
  <c r="AF241" i="43"/>
  <c r="AO241" i="43" s="1"/>
  <c r="AS241" i="43"/>
  <c r="AS242" i="43" s="1"/>
  <c r="AF408" i="43"/>
  <c r="AO408" i="43" s="1"/>
  <c r="AS408" i="43"/>
  <c r="AS413" i="43" s="1"/>
  <c r="AB320" i="43"/>
  <c r="AS318" i="43"/>
  <c r="AS320" i="43" s="1"/>
  <c r="AF440" i="43"/>
  <c r="AO440" i="43" s="1"/>
  <c r="AR440" i="43"/>
  <c r="AR441" i="43" s="1"/>
  <c r="AF22" i="43"/>
  <c r="AO22" i="43" s="1"/>
  <c r="AR22" i="43"/>
  <c r="AR26" i="43" s="1"/>
  <c r="AF385" i="43"/>
  <c r="AO385" i="43" s="1"/>
  <c r="AR385" i="43"/>
  <c r="AF342" i="43"/>
  <c r="AO342" i="43" s="1"/>
  <c r="AR342" i="43"/>
  <c r="AR348" i="43" s="1"/>
  <c r="AB43" i="43"/>
  <c r="AS40" i="43"/>
  <c r="AS43" i="43" s="1"/>
  <c r="AB327" i="43"/>
  <c r="AS325" i="43"/>
  <c r="AS327" i="43" s="1"/>
  <c r="AB366" i="43"/>
  <c r="AS365" i="43"/>
  <c r="AS366" i="43" s="1"/>
  <c r="AF433" i="43"/>
  <c r="AO433" i="43" s="1"/>
  <c r="AR433" i="43"/>
  <c r="AR434" i="43" s="1"/>
  <c r="AR81" i="43"/>
  <c r="AR82" i="43" s="1"/>
  <c r="AF141" i="43"/>
  <c r="AO141" i="43" s="1"/>
  <c r="AS141" i="43"/>
  <c r="AS144" i="43" s="1"/>
  <c r="AB397" i="43"/>
  <c r="AS391" i="43"/>
  <c r="AS397" i="43" s="1"/>
  <c r="AF54" i="43"/>
  <c r="AO54" i="43" s="1"/>
  <c r="AR54" i="43"/>
  <c r="AR56" i="43" s="1"/>
  <c r="AB317" i="43"/>
  <c r="AS316" i="43"/>
  <c r="AS317" i="43" s="1"/>
  <c r="AR27" i="43"/>
  <c r="AR29" i="43" s="1"/>
  <c r="AF103" i="43"/>
  <c r="AO103" i="43" s="1"/>
  <c r="AR103" i="43"/>
  <c r="AF165" i="43"/>
  <c r="AO165" i="43" s="1"/>
  <c r="AF105" i="43"/>
  <c r="AO105" i="43" s="1"/>
  <c r="AR105" i="43"/>
  <c r="AR116" i="43"/>
  <c r="AR118" i="43" s="1"/>
  <c r="AF417" i="43"/>
  <c r="AO417" i="43" s="1"/>
  <c r="AR417" i="43"/>
  <c r="AF51" i="43"/>
  <c r="AO51" i="43" s="1"/>
  <c r="AS51" i="43"/>
  <c r="AS52" i="43" s="1"/>
  <c r="AR65" i="43"/>
  <c r="AR67" i="43" s="1"/>
  <c r="AF75" i="43"/>
  <c r="AO75" i="43" s="1"/>
  <c r="AF41" i="43"/>
  <c r="AO41" i="43" s="1"/>
  <c r="AF66" i="43"/>
  <c r="AO66" i="43" s="1"/>
  <c r="AR250" i="43"/>
  <c r="AR251" i="43" s="1"/>
  <c r="AF272" i="43"/>
  <c r="AO272" i="43" s="1"/>
  <c r="AR290" i="43"/>
  <c r="AR291" i="43" s="1"/>
  <c r="AN269" i="43"/>
  <c r="AU266" i="43"/>
  <c r="AU269" i="43" s="1"/>
  <c r="Z364" i="43"/>
  <c r="AF381" i="43"/>
  <c r="AO381" i="43" s="1"/>
  <c r="AS381" i="43"/>
  <c r="AS383" i="43" s="1"/>
  <c r="AF419" i="43"/>
  <c r="AO419" i="43" s="1"/>
  <c r="AR419" i="43"/>
  <c r="Z327" i="43"/>
  <c r="AN383" i="43"/>
  <c r="AU381" i="43"/>
  <c r="AU383" i="43" s="1"/>
  <c r="Z33" i="43"/>
  <c r="AF84" i="43"/>
  <c r="AO84" i="43" s="1"/>
  <c r="AN79" i="43"/>
  <c r="AU77" i="43"/>
  <c r="AU79" i="43" s="1"/>
  <c r="AN29" i="43"/>
  <c r="AU27" i="43"/>
  <c r="AU29" i="43" s="1"/>
  <c r="AB39" i="43"/>
  <c r="AS38" i="43"/>
  <c r="AS39" i="43" s="1"/>
  <c r="Z49" i="43"/>
  <c r="AR73" i="43"/>
  <c r="AR76" i="43" s="1"/>
  <c r="AB79" i="43"/>
  <c r="AS78" i="43"/>
  <c r="AS79" i="43" s="1"/>
  <c r="AF115" i="43"/>
  <c r="AO115" i="43" s="1"/>
  <c r="AB450" i="43"/>
  <c r="AS449" i="43"/>
  <c r="AS450" i="43" s="1"/>
  <c r="AR316" i="43"/>
  <c r="AR317" i="43" s="1"/>
  <c r="AB108" i="43"/>
  <c r="AS107" i="43"/>
  <c r="AS108" i="43" s="1"/>
  <c r="AB82" i="43"/>
  <c r="AF257" i="43"/>
  <c r="AO257" i="43" s="1"/>
  <c r="AR257" i="43"/>
  <c r="AR259" i="43" s="1"/>
  <c r="AF382" i="43"/>
  <c r="AO382" i="43" s="1"/>
  <c r="AF444" i="43"/>
  <c r="AO444" i="43" s="1"/>
  <c r="AF28" i="43"/>
  <c r="AO28" i="43" s="1"/>
  <c r="AN43" i="43"/>
  <c r="AU42" i="43"/>
  <c r="AU43" i="43" s="1"/>
  <c r="AB118" i="43"/>
  <c r="AF209" i="43"/>
  <c r="AO209" i="43" s="1"/>
  <c r="AR209" i="43"/>
  <c r="AF296" i="43"/>
  <c r="AO296" i="43" s="1"/>
  <c r="AF426" i="43"/>
  <c r="AO426" i="43" s="1"/>
  <c r="AR426" i="43"/>
  <c r="AF24" i="43"/>
  <c r="AO24" i="43" s="1"/>
  <c r="AS24" i="43"/>
  <c r="AS26" i="43" s="1"/>
  <c r="AF346" i="43"/>
  <c r="AO346" i="43" s="1"/>
  <c r="AN82" i="43"/>
  <c r="AU81" i="43"/>
  <c r="AU82" i="43" s="1"/>
  <c r="AF170" i="43"/>
  <c r="AO170" i="43" s="1"/>
  <c r="AF284" i="43"/>
  <c r="AO284" i="43" s="1"/>
  <c r="AF58" i="43"/>
  <c r="AO58" i="43" s="1"/>
  <c r="AB125" i="43"/>
  <c r="AF399" i="43"/>
  <c r="AO399" i="43" s="1"/>
  <c r="AN60" i="43"/>
  <c r="AN46" i="43"/>
  <c r="AF300" i="43"/>
  <c r="AO300" i="43" s="1"/>
  <c r="AB46" i="43"/>
  <c r="Z17" i="43"/>
  <c r="AN49" i="43"/>
  <c r="AF92" i="43"/>
  <c r="AO92" i="43" s="1"/>
  <c r="AF424" i="43"/>
  <c r="AO424" i="43" s="1"/>
  <c r="AF185" i="43"/>
  <c r="AO185" i="43" s="1"/>
  <c r="AF77" i="43"/>
  <c r="AN93" i="43"/>
  <c r="AF287" i="43"/>
  <c r="AO287" i="43" s="1"/>
  <c r="AF372" i="43"/>
  <c r="AO372" i="43" s="1"/>
  <c r="AF275" i="43"/>
  <c r="AO275" i="43" s="1"/>
  <c r="AN327" i="43"/>
  <c r="AF88" i="43"/>
  <c r="AO88" i="43" s="1"/>
  <c r="AB33" i="43"/>
  <c r="AF334" i="43"/>
  <c r="AO334" i="43" s="1"/>
  <c r="AF293" i="43"/>
  <c r="AO293" i="43" s="1"/>
  <c r="AN86" i="43"/>
  <c r="AF283" i="43"/>
  <c r="AO283" i="43" s="1"/>
  <c r="AB265" i="43"/>
  <c r="AF166" i="43"/>
  <c r="AO166" i="43" s="1"/>
  <c r="AN144" i="43"/>
  <c r="AF42" i="43"/>
  <c r="AO42" i="43" s="1"/>
  <c r="AF131" i="43"/>
  <c r="AO131" i="43" s="1"/>
  <c r="AN76" i="43"/>
  <c r="AB413" i="43"/>
  <c r="AF430" i="43"/>
  <c r="AO430" i="43" s="1"/>
  <c r="AN255" i="43"/>
  <c r="Z348" i="43"/>
  <c r="AB441" i="43"/>
  <c r="AF61" i="43"/>
  <c r="AO61" i="43" s="1"/>
  <c r="Z29" i="43"/>
  <c r="AF59" i="43"/>
  <c r="AO59" i="43" s="1"/>
  <c r="AF227" i="43"/>
  <c r="AO227" i="43" s="1"/>
  <c r="AF310" i="43"/>
  <c r="AO310" i="43" s="1"/>
  <c r="AF157" i="43"/>
  <c r="AO157" i="43" s="1"/>
  <c r="AF422" i="43"/>
  <c r="AO422" i="43" s="1"/>
  <c r="Z320" i="43"/>
  <c r="AB281" i="43"/>
  <c r="Z324" i="43"/>
  <c r="AN397" i="43"/>
  <c r="AF425" i="43"/>
  <c r="AO425" i="43" s="1"/>
  <c r="AN353" i="43"/>
  <c r="AN406" i="43"/>
  <c r="AB29" i="43"/>
  <c r="AF179" i="43"/>
  <c r="AO179" i="43" s="1"/>
  <c r="AN242" i="43"/>
  <c r="AB420" i="43"/>
  <c r="AB17" i="43"/>
  <c r="AF394" i="43"/>
  <c r="AO394" i="43" s="1"/>
  <c r="AB434" i="43"/>
  <c r="Z100" i="43"/>
  <c r="Z138" i="43"/>
  <c r="AB224" i="43"/>
  <c r="AN193" i="43"/>
  <c r="AF202" i="43"/>
  <c r="AO202" i="43" s="1"/>
  <c r="AN199" i="43"/>
  <c r="AN180" i="43"/>
  <c r="AF208" i="43"/>
  <c r="AO208" i="43" s="1"/>
  <c r="AN249" i="43"/>
  <c r="AB289" i="43"/>
  <c r="AN324" i="43"/>
  <c r="AF409" i="43"/>
  <c r="AO409" i="43" s="1"/>
  <c r="AB406" i="43"/>
  <c r="AN118" i="43"/>
  <c r="AF117" i="43"/>
  <c r="AO117" i="43" s="1"/>
  <c r="AB144" i="43"/>
  <c r="AN447" i="43"/>
  <c r="AF414" i="43"/>
  <c r="AO414" i="43" s="1"/>
  <c r="Z265" i="43"/>
  <c r="AB309" i="43"/>
  <c r="AF211" i="43"/>
  <c r="AO211" i="43" s="1"/>
  <c r="AB400" i="43"/>
  <c r="Z427" i="43"/>
  <c r="AN21" i="43"/>
  <c r="AF68" i="43"/>
  <c r="AO68" i="43" s="1"/>
  <c r="AN36" i="43"/>
  <c r="AN72" i="43"/>
  <c r="AN100" i="43"/>
  <c r="AN132" i="43"/>
  <c r="AF20" i="43"/>
  <c r="AO20" i="43" s="1"/>
  <c r="AF402" i="43"/>
  <c r="AO402" i="43" s="1"/>
  <c r="AF332" i="43"/>
  <c r="AO332" i="43" s="1"/>
  <c r="AF164" i="43"/>
  <c r="AO164" i="43" s="1"/>
  <c r="AF439" i="43"/>
  <c r="AO439" i="43" s="1"/>
  <c r="AN265" i="43"/>
  <c r="Z413" i="43"/>
  <c r="AF239" i="43"/>
  <c r="AO239" i="43" s="1"/>
  <c r="AF245" i="43"/>
  <c r="AO245" i="43" s="1"/>
  <c r="Z79" i="43"/>
  <c r="Z180" i="43"/>
  <c r="AF27" i="43"/>
  <c r="AO27" i="43" s="1"/>
  <c r="Z315" i="43"/>
  <c r="AB180" i="43"/>
  <c r="AB212" i="43"/>
  <c r="AF248" i="43"/>
  <c r="AO248" i="43" s="1"/>
  <c r="AF288" i="43"/>
  <c r="AO288" i="43" s="1"/>
  <c r="AF396" i="43"/>
  <c r="AO396" i="43" s="1"/>
  <c r="AF323" i="43"/>
  <c r="AO323" i="43" s="1"/>
  <c r="AF216" i="43"/>
  <c r="AO216" i="43" s="1"/>
  <c r="AF295" i="43"/>
  <c r="AO295" i="43" s="1"/>
  <c r="AF303" i="43"/>
  <c r="AO303" i="43" s="1"/>
  <c r="AN348" i="43"/>
  <c r="AF415" i="43"/>
  <c r="AO415" i="43" s="1"/>
  <c r="AF423" i="43"/>
  <c r="Z353" i="43"/>
  <c r="Z26" i="43"/>
  <c r="AF45" i="43"/>
  <c r="AO45" i="43" s="1"/>
  <c r="AF62" i="43"/>
  <c r="AO62" i="43" s="1"/>
  <c r="AF31" i="43"/>
  <c r="AO31" i="43" s="1"/>
  <c r="AF99" i="43"/>
  <c r="AO99" i="43" s="1"/>
  <c r="Z173" i="43"/>
  <c r="AF177" i="43"/>
  <c r="AO177" i="43" s="1"/>
  <c r="AN104" i="43"/>
  <c r="Z161" i="43"/>
  <c r="AF223" i="43"/>
  <c r="AO223" i="43" s="1"/>
  <c r="AF279" i="43"/>
  <c r="AO279" i="43" s="1"/>
  <c r="AN309" i="43"/>
  <c r="AB60" i="43"/>
  <c r="AF69" i="43"/>
  <c r="AO69" i="43" s="1"/>
  <c r="AB324" i="43"/>
  <c r="AF263" i="43"/>
  <c r="AO263" i="43" s="1"/>
  <c r="AB364" i="43"/>
  <c r="AF410" i="43"/>
  <c r="AO410" i="43" s="1"/>
  <c r="AF162" i="43"/>
  <c r="AO162" i="43" s="1"/>
  <c r="AB167" i="43"/>
  <c r="AF30" i="43"/>
  <c r="AB187" i="43"/>
  <c r="Z125" i="43"/>
  <c r="AN212" i="43"/>
  <c r="AB383" i="43"/>
  <c r="AN218" i="43"/>
  <c r="AN413" i="43"/>
  <c r="AN206" i="43"/>
  <c r="AF38" i="43"/>
  <c r="AO38" i="43" s="1"/>
  <c r="AN155" i="43"/>
  <c r="AF172" i="43"/>
  <c r="AO172" i="43" s="1"/>
  <c r="AN167" i="43"/>
  <c r="AB255" i="43"/>
  <c r="AB269" i="43"/>
  <c r="AB259" i="43"/>
  <c r="AB276" i="43"/>
  <c r="AB353" i="43"/>
  <c r="AF307" i="43"/>
  <c r="AO307" i="43" s="1"/>
  <c r="AB305" i="43"/>
  <c r="AF351" i="43"/>
  <c r="AO351" i="43" s="1"/>
  <c r="AF359" i="43"/>
  <c r="AO359" i="43" s="1"/>
  <c r="AF367" i="43"/>
  <c r="AO367" i="43" s="1"/>
  <c r="Z373" i="43"/>
  <c r="AF449" i="43"/>
  <c r="AO449" i="43" s="1"/>
  <c r="AF35" i="43"/>
  <c r="AO35" i="43" s="1"/>
  <c r="AF44" i="43"/>
  <c r="AF18" i="43"/>
  <c r="AO18" i="43" s="1"/>
  <c r="Z21" i="43"/>
  <c r="AF34" i="43"/>
  <c r="Z36" i="43"/>
  <c r="AF50" i="43"/>
  <c r="Z52" i="43"/>
  <c r="Z167" i="43"/>
  <c r="Z76" i="43"/>
  <c r="AF243" i="43"/>
  <c r="AO243" i="43" s="1"/>
  <c r="Z249" i="43"/>
  <c r="AF411" i="43"/>
  <c r="AO411" i="43" s="1"/>
  <c r="AN305" i="43"/>
  <c r="AF354" i="43"/>
  <c r="AO354" i="43" s="1"/>
  <c r="AB360" i="43"/>
  <c r="AF438" i="43"/>
  <c r="AO438" i="43" s="1"/>
  <c r="Z111" i="43"/>
  <c r="Z150" i="43"/>
  <c r="AF171" i="43"/>
  <c r="AO171" i="43" s="1"/>
  <c r="Z255" i="43"/>
  <c r="AF352" i="43"/>
  <c r="AO352" i="43" s="1"/>
  <c r="AF380" i="43"/>
  <c r="Z383" i="43"/>
  <c r="Z187" i="43"/>
  <c r="AF219" i="43"/>
  <c r="AO219" i="43" s="1"/>
  <c r="Z224" i="43"/>
  <c r="Z230" i="43"/>
  <c r="AF244" i="43"/>
  <c r="AO244" i="43" s="1"/>
  <c r="Z447" i="43"/>
  <c r="AB155" i="43"/>
  <c r="AN360" i="43"/>
  <c r="AF350" i="43"/>
  <c r="AO350" i="43" s="1"/>
  <c r="AN379" i="43"/>
  <c r="AF87" i="43"/>
  <c r="Z89" i="43"/>
  <c r="AF40" i="43"/>
  <c r="AO40" i="43" s="1"/>
  <c r="Z43" i="43"/>
  <c r="AN17" i="43"/>
  <c r="AN26" i="43"/>
  <c r="AN52" i="43"/>
  <c r="AN125" i="43"/>
  <c r="AB93" i="43"/>
  <c r="Z242" i="43"/>
  <c r="Z281" i="43"/>
  <c r="AB315" i="43"/>
  <c r="AN320" i="43"/>
  <c r="Z360" i="43"/>
  <c r="AF374" i="43"/>
  <c r="AO374" i="43" s="1"/>
  <c r="Z379" i="43"/>
  <c r="AB298" i="43"/>
  <c r="Z406" i="43"/>
  <c r="AF314" i="43"/>
  <c r="AO314" i="43" s="1"/>
  <c r="Z397" i="43"/>
  <c r="Z450" i="43"/>
  <c r="AF127" i="43"/>
  <c r="AO127" i="43" s="1"/>
  <c r="AF252" i="43"/>
  <c r="AO252" i="43" s="1"/>
  <c r="AF292" i="43"/>
  <c r="AO292" i="43" s="1"/>
  <c r="Z298" i="43"/>
  <c r="AF188" i="43"/>
  <c r="AO188" i="43" s="1"/>
  <c r="Z193" i="43"/>
  <c r="AB26" i="43"/>
  <c r="Z97" i="43"/>
  <c r="AB21" i="43"/>
  <c r="AN64" i="43"/>
  <c r="AN390" i="43"/>
  <c r="AF328" i="43"/>
  <c r="AO328" i="43" s="1"/>
  <c r="Z335" i="43"/>
  <c r="Z132" i="43"/>
  <c r="Z199" i="43"/>
  <c r="AF178" i="43"/>
  <c r="AO178" i="43" s="1"/>
  <c r="AF196" i="43"/>
  <c r="AO196" i="43" s="1"/>
  <c r="AF268" i="43"/>
  <c r="AO268" i="43" s="1"/>
  <c r="Z269" i="43"/>
  <c r="Z289" i="43"/>
  <c r="Z276" i="43"/>
  <c r="AB206" i="43"/>
  <c r="AN373" i="43"/>
  <c r="AF403" i="43"/>
  <c r="AO403" i="43" s="1"/>
  <c r="AF431" i="43"/>
  <c r="AO431" i="43" s="1"/>
  <c r="AF37" i="43"/>
  <c r="AO37" i="43" s="1"/>
  <c r="Z39" i="43"/>
  <c r="Z82" i="43"/>
  <c r="AF119" i="43"/>
  <c r="AO119" i="43" s="1"/>
  <c r="AB49" i="43"/>
  <c r="AF123" i="43"/>
  <c r="AO123" i="43" s="1"/>
  <c r="AF139" i="43"/>
  <c r="AO139" i="43" s="1"/>
  <c r="Z144" i="43"/>
  <c r="AF83" i="43"/>
  <c r="AO83" i="43" s="1"/>
  <c r="Z86" i="43"/>
  <c r="AF137" i="43"/>
  <c r="AO137" i="43" s="1"/>
  <c r="AN230" i="43"/>
  <c r="AN289" i="43"/>
  <c r="AN420" i="43"/>
  <c r="Z441" i="43"/>
  <c r="AF183" i="43"/>
  <c r="AO183" i="43" s="1"/>
  <c r="AN434" i="43"/>
  <c r="AF14" i="43"/>
  <c r="AO14" i="43" s="1"/>
  <c r="AF96" i="43"/>
  <c r="AO96" i="43" s="1"/>
  <c r="AN276" i="43"/>
  <c r="AF189" i="43"/>
  <c r="AO189" i="43" s="1"/>
  <c r="Z218" i="43"/>
  <c r="AF340" i="43"/>
  <c r="AO340" i="43" s="1"/>
  <c r="AF404" i="43"/>
  <c r="AO404" i="43" s="1"/>
  <c r="AF436" i="43"/>
  <c r="AO436" i="43" s="1"/>
  <c r="AF377" i="43"/>
  <c r="AO377" i="43" s="1"/>
  <c r="AF151" i="43"/>
  <c r="AO151" i="43" s="1"/>
  <c r="AF175" i="43"/>
  <c r="AO175" i="43" s="1"/>
  <c r="AB249" i="43"/>
  <c r="AF285" i="43"/>
  <c r="AO285" i="43" s="1"/>
  <c r="AB390" i="43"/>
  <c r="AF387" i="43"/>
  <c r="AO387" i="43" s="1"/>
  <c r="Z434" i="43"/>
  <c r="AB97" i="43"/>
  <c r="AF233" i="43"/>
  <c r="AO233" i="43" s="1"/>
  <c r="Z46" i="43"/>
  <c r="AB56" i="43"/>
  <c r="Z118" i="43"/>
  <c r="AN138" i="43"/>
  <c r="AN67" i="43"/>
  <c r="Z212" i="43"/>
  <c r="AN224" i="43"/>
  <c r="AN315" i="43"/>
  <c r="Z341" i="43"/>
  <c r="AF368" i="43"/>
  <c r="AO368" i="43" s="1"/>
  <c r="AN335" i="43"/>
  <c r="AB373" i="43"/>
  <c r="AB379" i="43"/>
  <c r="AN173" i="43"/>
  <c r="AF322" i="43"/>
  <c r="AO322" i="43" s="1"/>
  <c r="AN441" i="43"/>
  <c r="AB236" i="43"/>
  <c r="AN97" i="43"/>
  <c r="Z206" i="43"/>
  <c r="AF407" i="43"/>
  <c r="AO407" i="43" s="1"/>
  <c r="AF435" i="43"/>
  <c r="AO435" i="43" s="1"/>
  <c r="AF156" i="43"/>
  <c r="AO156" i="43" s="1"/>
  <c r="AF109" i="43"/>
  <c r="AO109" i="43" s="1"/>
  <c r="AF213" i="43"/>
  <c r="AO213" i="43" s="1"/>
  <c r="AF225" i="43"/>
  <c r="AO225" i="43" s="1"/>
  <c r="AF306" i="43"/>
  <c r="AO306" i="43" s="1"/>
  <c r="AF448" i="43"/>
  <c r="AO448" i="43" s="1"/>
  <c r="Z72" i="43"/>
  <c r="AN33" i="43"/>
  <c r="AB173" i="43"/>
  <c r="AB199" i="43"/>
  <c r="AF256" i="43"/>
  <c r="AO256" i="43" s="1"/>
  <c r="Z259" i="43"/>
  <c r="AF388" i="43"/>
  <c r="AO388" i="43" s="1"/>
  <c r="Z305" i="43"/>
  <c r="AF401" i="43"/>
  <c r="AO401" i="43" s="1"/>
  <c r="AF19" i="43"/>
  <c r="AO19" i="43" s="1"/>
  <c r="Z56" i="43"/>
  <c r="Z64" i="43"/>
  <c r="AF25" i="43"/>
  <c r="AO25" i="43" s="1"/>
  <c r="AF57" i="43"/>
  <c r="Z60" i="43"/>
  <c r="AF133" i="43"/>
  <c r="AO133" i="43" s="1"/>
  <c r="AB138" i="43"/>
  <c r="AN150" i="43"/>
  <c r="AB161" i="43"/>
  <c r="AN400" i="43"/>
  <c r="AF231" i="43"/>
  <c r="AO231" i="43" s="1"/>
  <c r="Z236" i="43"/>
  <c r="AF261" i="43"/>
  <c r="AO261" i="43" s="1"/>
  <c r="AF326" i="43"/>
  <c r="AO326" i="43" s="1"/>
  <c r="Z420" i="43"/>
  <c r="AN187" i="43"/>
  <c r="AB150" i="43"/>
  <c r="AF237" i="43"/>
  <c r="AO237" i="43" s="1"/>
  <c r="AF260" i="43"/>
  <c r="AO260" i="43" s="1"/>
  <c r="AF312" i="43"/>
  <c r="AO312" i="43" s="1"/>
  <c r="AF358" i="43"/>
  <c r="AO358" i="43" s="1"/>
  <c r="AN108" i="43"/>
  <c r="AB218" i="43"/>
  <c r="AB230" i="43"/>
  <c r="AF330" i="43"/>
  <c r="AO330" i="43" s="1"/>
  <c r="Z155" i="43"/>
  <c r="AF302" i="43"/>
  <c r="AO302" i="43" s="1"/>
  <c r="AF316" i="43"/>
  <c r="Z317" i="43"/>
  <c r="AF344" i="43"/>
  <c r="AO344" i="43" s="1"/>
  <c r="Z390" i="43"/>
  <c r="AB427" i="43"/>
  <c r="AF443" i="43"/>
  <c r="AO443" i="43" s="1"/>
  <c r="Z104" i="43"/>
  <c r="AF147" i="43"/>
  <c r="AO147" i="43" s="1"/>
  <c r="AF48" i="43"/>
  <c r="AO48" i="43" s="1"/>
  <c r="AB64" i="43"/>
  <c r="AB100" i="43"/>
  <c r="AB132" i="43"/>
  <c r="AB72" i="43"/>
  <c r="AF121" i="43"/>
  <c r="AO121" i="43" s="1"/>
  <c r="AB193" i="43"/>
  <c r="AF235" i="43"/>
  <c r="AO235" i="43" s="1"/>
  <c r="AN281" i="43"/>
  <c r="AN427" i="43"/>
  <c r="AN56" i="43"/>
  <c r="AF191" i="43"/>
  <c r="AO191" i="43" s="1"/>
  <c r="AF207" i="43"/>
  <c r="AO207" i="43" s="1"/>
  <c r="AB341" i="43"/>
  <c r="AB52" i="43"/>
  <c r="AF90" i="43"/>
  <c r="AO90" i="43" s="1"/>
  <c r="Z93" i="43"/>
  <c r="AN236" i="43"/>
  <c r="Z309" i="43"/>
  <c r="AN161" i="43"/>
  <c r="AF273" i="43"/>
  <c r="AO273" i="43" s="1"/>
  <c r="AN341" i="43"/>
  <c r="AF418" i="43"/>
  <c r="Z108" i="43"/>
  <c r="AN259" i="43"/>
  <c r="AN298" i="43"/>
  <c r="AB242" i="43"/>
  <c r="AB335" i="43"/>
  <c r="AB447" i="43"/>
  <c r="AF389" i="43"/>
  <c r="AO389" i="43" s="1"/>
  <c r="AF65" i="43"/>
  <c r="AF23" i="43"/>
  <c r="AO23" i="43" s="1"/>
  <c r="AF63" i="43"/>
  <c r="AO63" i="43" s="1"/>
  <c r="AF267" i="43"/>
  <c r="AO267" i="43" s="1"/>
  <c r="AF181" i="43"/>
  <c r="AO181" i="43" s="1"/>
  <c r="AF370" i="43"/>
  <c r="AO370" i="43" s="1"/>
  <c r="AF55" i="43"/>
  <c r="AF107" i="43"/>
  <c r="AO107" i="43" s="1"/>
  <c r="AF362" i="43"/>
  <c r="AO362" i="43" s="1"/>
  <c r="AF95" i="43"/>
  <c r="AO95" i="43" s="1"/>
  <c r="AF280" i="43"/>
  <c r="AO280" i="43" s="1"/>
  <c r="AF246" i="43"/>
  <c r="AO246" i="43" s="1"/>
  <c r="AF85" i="43"/>
  <c r="AO85" i="43" s="1"/>
  <c r="AF47" i="43"/>
  <c r="AF197" i="43"/>
  <c r="AO197" i="43" s="1"/>
  <c r="AF221" i="43"/>
  <c r="AO221" i="43" s="1"/>
  <c r="AF391" i="43"/>
  <c r="AO391" i="43" s="1"/>
  <c r="AF145" i="43"/>
  <c r="AO145" i="43" s="1"/>
  <c r="AF129" i="43"/>
  <c r="AO129" i="43" s="1"/>
  <c r="AF163" i="43"/>
  <c r="AO163" i="43" s="1"/>
  <c r="AF318" i="43"/>
  <c r="AO318" i="43" s="1"/>
  <c r="AF376" i="43"/>
  <c r="AO376" i="43" s="1"/>
  <c r="AF384" i="43"/>
  <c r="AO384" i="43" s="1"/>
  <c r="AF15" i="43"/>
  <c r="AO15" i="43" s="1"/>
  <c r="AF94" i="43"/>
  <c r="AF215" i="43"/>
  <c r="AO215" i="43" s="1"/>
  <c r="AF174" i="43"/>
  <c r="AO174" i="43" s="1"/>
  <c r="AF264" i="43"/>
  <c r="AO264" i="43" s="1"/>
  <c r="AF159" i="43"/>
  <c r="AO159" i="43" s="1"/>
  <c r="AF220" i="43"/>
  <c r="AO220" i="43" s="1"/>
  <c r="AF297" i="43"/>
  <c r="AO297" i="43" s="1"/>
  <c r="AF313" i="43"/>
  <c r="AO313" i="43" s="1"/>
  <c r="AF321" i="43"/>
  <c r="AO321" i="43" s="1"/>
  <c r="AF329" i="43"/>
  <c r="AO329" i="43" s="1"/>
  <c r="AF337" i="43"/>
  <c r="AO337" i="43" s="1"/>
  <c r="AF345" i="43"/>
  <c r="AO345" i="43" s="1"/>
  <c r="AF361" i="43"/>
  <c r="AO361" i="43" s="1"/>
  <c r="AF369" i="43"/>
  <c r="AO369" i="43" s="1"/>
  <c r="AF347" i="43"/>
  <c r="AO347" i="43" s="1"/>
  <c r="AF319" i="43"/>
  <c r="AO319" i="43" s="1"/>
  <c r="AF160" i="43"/>
  <c r="AO160" i="43" s="1"/>
  <c r="AF168" i="43"/>
  <c r="AO168" i="43" s="1"/>
  <c r="AF154" i="43"/>
  <c r="AO154" i="43" s="1"/>
  <c r="AF240" i="43"/>
  <c r="AO240" i="43" s="1"/>
  <c r="AF311" i="43"/>
  <c r="AO311" i="43" s="1"/>
  <c r="AF405" i="43"/>
  <c r="AO405" i="43" s="1"/>
  <c r="AF429" i="43"/>
  <c r="AO429" i="43" s="1"/>
  <c r="AF437" i="43"/>
  <c r="AO437" i="43" s="1"/>
  <c r="AF81" i="43"/>
  <c r="AF73" i="43"/>
  <c r="AF71" i="43"/>
  <c r="AO71" i="43" s="1"/>
  <c r="AF205" i="43"/>
  <c r="AO205" i="43" s="1"/>
  <c r="AF153" i="43"/>
  <c r="AO153" i="43" s="1"/>
  <c r="AF304" i="43"/>
  <c r="AO304" i="43" s="1"/>
  <c r="AF356" i="43"/>
  <c r="AO356" i="43" s="1"/>
  <c r="AF442" i="43"/>
  <c r="AF395" i="43"/>
  <c r="AO395" i="43" s="1"/>
  <c r="AF217" i="43"/>
  <c r="AO217" i="43" s="1"/>
  <c r="AF338" i="43"/>
  <c r="AO338" i="43" s="1"/>
  <c r="AF201" i="43"/>
  <c r="AO201" i="43" s="1"/>
  <c r="AF398" i="43"/>
  <c r="AF412" i="43"/>
  <c r="AO412" i="43" s="1"/>
  <c r="AF428" i="43"/>
  <c r="AO428" i="43" s="1"/>
  <c r="AF101" i="43"/>
  <c r="AO101" i="43" s="1"/>
  <c r="AF149" i="43"/>
  <c r="AO149" i="43" s="1"/>
  <c r="AF308" i="43"/>
  <c r="AO308" i="43" s="1"/>
  <c r="AF325" i="43"/>
  <c r="AO325" i="43" s="1"/>
  <c r="AF112" i="43"/>
  <c r="AF116" i="43"/>
  <c r="AO116" i="43" s="1"/>
  <c r="AF120" i="43"/>
  <c r="AO120" i="43" s="1"/>
  <c r="AF124" i="43"/>
  <c r="AO124" i="43" s="1"/>
  <c r="AF128" i="43"/>
  <c r="AO128" i="43" s="1"/>
  <c r="AF136" i="43"/>
  <c r="AO136" i="43" s="1"/>
  <c r="AF140" i="43"/>
  <c r="AO140" i="43" s="1"/>
  <c r="AF148" i="43"/>
  <c r="AO148" i="43" s="1"/>
  <c r="AF190" i="43"/>
  <c r="AO190" i="43" s="1"/>
  <c r="AF222" i="43"/>
  <c r="AO222" i="43" s="1"/>
  <c r="AF192" i="43"/>
  <c r="AO192" i="43" s="1"/>
  <c r="AF204" i="43"/>
  <c r="AO204" i="43" s="1"/>
  <c r="AF274" i="43"/>
  <c r="AO274" i="43" s="1"/>
  <c r="AF290" i="43"/>
  <c r="AF184" i="43"/>
  <c r="AO184" i="43" s="1"/>
  <c r="AF200" i="43"/>
  <c r="AO200" i="43" s="1"/>
  <c r="AF343" i="43"/>
  <c r="AO343" i="43" s="1"/>
  <c r="AF393" i="43"/>
  <c r="AO393" i="43" s="1"/>
  <c r="AF331" i="43"/>
  <c r="AO331" i="43" s="1"/>
  <c r="AF238" i="43"/>
  <c r="AO238" i="43" s="1"/>
  <c r="AF349" i="43"/>
  <c r="AO349" i="43" s="1"/>
  <c r="AF363" i="43"/>
  <c r="AO363" i="43" s="1"/>
  <c r="AF286" i="43"/>
  <c r="AO286" i="43" s="1"/>
  <c r="AF357" i="43"/>
  <c r="AO357" i="43" s="1"/>
  <c r="AF194" i="43"/>
  <c r="AO194" i="43" s="1"/>
  <c r="AF210" i="43"/>
  <c r="AO210" i="43" s="1"/>
  <c r="AF226" i="43"/>
  <c r="AO226" i="43" s="1"/>
  <c r="AF176" i="43"/>
  <c r="AO176" i="43" s="1"/>
  <c r="AF186" i="43"/>
  <c r="AO186" i="43" s="1"/>
  <c r="AF234" i="43"/>
  <c r="AO234" i="43" s="1"/>
  <c r="AF250" i="43"/>
  <c r="AF266" i="43"/>
  <c r="AO266" i="43" s="1"/>
  <c r="AF278" i="43"/>
  <c r="AO278" i="43" s="1"/>
  <c r="AF294" i="43"/>
  <c r="AO294" i="43" s="1"/>
  <c r="AF91" i="43"/>
  <c r="AO91" i="43" s="1"/>
  <c r="AF254" i="43"/>
  <c r="AO254" i="43" s="1"/>
  <c r="AF98" i="43"/>
  <c r="AF102" i="43"/>
  <c r="AO102" i="43" s="1"/>
  <c r="AF106" i="43"/>
  <c r="AO106" i="43" s="1"/>
  <c r="AF110" i="43"/>
  <c r="AO110" i="43" s="1"/>
  <c r="AF122" i="43"/>
  <c r="AO122" i="43" s="1"/>
  <c r="AF126" i="43"/>
  <c r="AO126" i="43" s="1"/>
  <c r="AF130" i="43"/>
  <c r="AO130" i="43" s="1"/>
  <c r="AF134" i="43"/>
  <c r="AO134" i="43" s="1"/>
  <c r="AF142" i="43"/>
  <c r="AO142" i="43" s="1"/>
  <c r="AF146" i="43"/>
  <c r="AO146" i="43" s="1"/>
  <c r="AF198" i="43"/>
  <c r="AO198" i="43" s="1"/>
  <c r="AF214" i="43"/>
  <c r="AO214" i="43" s="1"/>
  <c r="AF258" i="43"/>
  <c r="AO258" i="43" s="1"/>
  <c r="AF262" i="43"/>
  <c r="AO262" i="43" s="1"/>
  <c r="AF282" i="43"/>
  <c r="AO282" i="43" s="1"/>
  <c r="AF270" i="43"/>
  <c r="AO270" i="43" s="1"/>
  <c r="AF299" i="43"/>
  <c r="AO299" i="43" s="1"/>
  <c r="AF339" i="43"/>
  <c r="AO339" i="43" s="1"/>
  <c r="AF301" i="43"/>
  <c r="AO301" i="43" s="1"/>
  <c r="AF333" i="43"/>
  <c r="AO333" i="43" s="1"/>
  <c r="AF365" i="43"/>
  <c r="AF355" i="43"/>
  <c r="AO355" i="43" s="1"/>
  <c r="AF371" i="43"/>
  <c r="AO371" i="43" s="1"/>
  <c r="Z609" i="43" l="1"/>
  <c r="AN609" i="43"/>
  <c r="AB609" i="43"/>
  <c r="AA609" i="43"/>
  <c r="AP609" i="43"/>
  <c r="AR104" i="43"/>
  <c r="AS609" i="43"/>
  <c r="AO16" i="43"/>
  <c r="AO17" i="43" s="1"/>
  <c r="AU609" i="43"/>
  <c r="AR144" i="43"/>
  <c r="AR212" i="43"/>
  <c r="AR390" i="43"/>
  <c r="AR108" i="43"/>
  <c r="AO450" i="43"/>
  <c r="AR447" i="43"/>
  <c r="AO39" i="43"/>
  <c r="AF29" i="43"/>
  <c r="AR420" i="43"/>
  <c r="AO341" i="43"/>
  <c r="AO324" i="43"/>
  <c r="AO29" i="43"/>
  <c r="AO305" i="43"/>
  <c r="AO199" i="43"/>
  <c r="AO353" i="43"/>
  <c r="AO104" i="43"/>
  <c r="AO138" i="43"/>
  <c r="AO406" i="43"/>
  <c r="AO155" i="43"/>
  <c r="AO255" i="43"/>
  <c r="AO373" i="43"/>
  <c r="AO64" i="43"/>
  <c r="AO26" i="43"/>
  <c r="AO348" i="43"/>
  <c r="AO276" i="43"/>
  <c r="AO269" i="43"/>
  <c r="AO206" i="43"/>
  <c r="AO327" i="43"/>
  <c r="AO434" i="43"/>
  <c r="AO180" i="43"/>
  <c r="AO390" i="43"/>
  <c r="AO230" i="43"/>
  <c r="AO111" i="43"/>
  <c r="AO441" i="43"/>
  <c r="AO86" i="43"/>
  <c r="AO379" i="43"/>
  <c r="AO224" i="43"/>
  <c r="AO360" i="43"/>
  <c r="AO72" i="43"/>
  <c r="AO315" i="43"/>
  <c r="AO289" i="43"/>
  <c r="AO173" i="43"/>
  <c r="AO150" i="43"/>
  <c r="AO93" i="43"/>
  <c r="AO212" i="43"/>
  <c r="AO265" i="43"/>
  <c r="AO259" i="43"/>
  <c r="AO125" i="43"/>
  <c r="AO335" i="43"/>
  <c r="AO298" i="43"/>
  <c r="AO249" i="43"/>
  <c r="AO167" i="43"/>
  <c r="AO118" i="43"/>
  <c r="AR427" i="43"/>
  <c r="AO132" i="43"/>
  <c r="AO364" i="43"/>
  <c r="AO320" i="43"/>
  <c r="AO397" i="43"/>
  <c r="AO187" i="43"/>
  <c r="AO242" i="43"/>
  <c r="AO236" i="43"/>
  <c r="AO309" i="43"/>
  <c r="AO218" i="43"/>
  <c r="AO161" i="43"/>
  <c r="AO413" i="43"/>
  <c r="AO144" i="43"/>
  <c r="AO193" i="43"/>
  <c r="AO43" i="43"/>
  <c r="AO21" i="43"/>
  <c r="AO108" i="43"/>
  <c r="AO281" i="43"/>
  <c r="AF100" i="43"/>
  <c r="AO98" i="43"/>
  <c r="AO100" i="43" s="1"/>
  <c r="AF114" i="43"/>
  <c r="AO112" i="43"/>
  <c r="AO114" i="43" s="1"/>
  <c r="AF447" i="43"/>
  <c r="AO442" i="43"/>
  <c r="AO447" i="43" s="1"/>
  <c r="AF317" i="43"/>
  <c r="AO316" i="43"/>
  <c r="AO317" i="43" s="1"/>
  <c r="AF56" i="43"/>
  <c r="AO55" i="43"/>
  <c r="AO56" i="43" s="1"/>
  <c r="AF36" i="43"/>
  <c r="AO34" i="43"/>
  <c r="AO36" i="43" s="1"/>
  <c r="AF79" i="43"/>
  <c r="AO77" i="43"/>
  <c r="AO79" i="43" s="1"/>
  <c r="AF251" i="43"/>
  <c r="AO250" i="43"/>
  <c r="AO251" i="43" s="1"/>
  <c r="AF76" i="43"/>
  <c r="AO73" i="43"/>
  <c r="AO76" i="43" s="1"/>
  <c r="AF49" i="43"/>
  <c r="AO47" i="43"/>
  <c r="AO49" i="43" s="1"/>
  <c r="AF60" i="43"/>
  <c r="AO57" i="43"/>
  <c r="AO60" i="43" s="1"/>
  <c r="AF366" i="43"/>
  <c r="AO365" i="43"/>
  <c r="AO366" i="43" s="1"/>
  <c r="AF383" i="43"/>
  <c r="AO380" i="43"/>
  <c r="AO383" i="43" s="1"/>
  <c r="AF46" i="43"/>
  <c r="AO44" i="43"/>
  <c r="AO46" i="43" s="1"/>
  <c r="AF33" i="43"/>
  <c r="AO30" i="43"/>
  <c r="AO33" i="43" s="1"/>
  <c r="AF89" i="43"/>
  <c r="AO87" i="43"/>
  <c r="AO89" i="43" s="1"/>
  <c r="AF427" i="43"/>
  <c r="AO423" i="43"/>
  <c r="AO427" i="43" s="1"/>
  <c r="AF291" i="43"/>
  <c r="AO290" i="43"/>
  <c r="AO291" i="43" s="1"/>
  <c r="AF400" i="43"/>
  <c r="AO398" i="43"/>
  <c r="AO400" i="43" s="1"/>
  <c r="AF82" i="43"/>
  <c r="AO81" i="43"/>
  <c r="AO82" i="43" s="1"/>
  <c r="AF97" i="43"/>
  <c r="AO94" i="43"/>
  <c r="AO97" i="43" s="1"/>
  <c r="AF67" i="43"/>
  <c r="AO65" i="43"/>
  <c r="AO67" i="43" s="1"/>
  <c r="AF420" i="43"/>
  <c r="AO418" i="43"/>
  <c r="AO420" i="43" s="1"/>
  <c r="AF52" i="43"/>
  <c r="AO50" i="43"/>
  <c r="AO52" i="43" s="1"/>
  <c r="AF118" i="43"/>
  <c r="AF324" i="43"/>
  <c r="AF305" i="43"/>
  <c r="AF281" i="43"/>
  <c r="AF341" i="43"/>
  <c r="AF289" i="43"/>
  <c r="AF108" i="43"/>
  <c r="AF173" i="43"/>
  <c r="AF315" i="43"/>
  <c r="AF309" i="43"/>
  <c r="AF218" i="43"/>
  <c r="AF43" i="43"/>
  <c r="AF199" i="43"/>
  <c r="AF353" i="43"/>
  <c r="AF348" i="43"/>
  <c r="AF104" i="43"/>
  <c r="AF138" i="43"/>
  <c r="AF406" i="43"/>
  <c r="AF72" i="43"/>
  <c r="AF64" i="43"/>
  <c r="AF161" i="43"/>
  <c r="AF335" i="43"/>
  <c r="AF298" i="43"/>
  <c r="AF26" i="43"/>
  <c r="AF379" i="43"/>
  <c r="AF17" i="43"/>
  <c r="AF276" i="43"/>
  <c r="AF269" i="43"/>
  <c r="AF206" i="43"/>
  <c r="AF327" i="43"/>
  <c r="AF434" i="43"/>
  <c r="AF180" i="43"/>
  <c r="AF390" i="43"/>
  <c r="AF413" i="43"/>
  <c r="AF86" i="43"/>
  <c r="AF39" i="43"/>
  <c r="AF193" i="43"/>
  <c r="AF21" i="43"/>
  <c r="AF167" i="43"/>
  <c r="AF249" i="43"/>
  <c r="AF150" i="43"/>
  <c r="AF93" i="43"/>
  <c r="AF212" i="43"/>
  <c r="AF265" i="43"/>
  <c r="AF259" i="43"/>
  <c r="AF230" i="43"/>
  <c r="AF111" i="43"/>
  <c r="AF155" i="43"/>
  <c r="AF125" i="43"/>
  <c r="AF255" i="43"/>
  <c r="AF373" i="43"/>
  <c r="AF132" i="43"/>
  <c r="AF364" i="43"/>
  <c r="AF320" i="43"/>
  <c r="AF397" i="43"/>
  <c r="AF187" i="43"/>
  <c r="AF242" i="43"/>
  <c r="AF236" i="43"/>
  <c r="AF450" i="43"/>
  <c r="AF441" i="43"/>
  <c r="AF144" i="43"/>
  <c r="AF224" i="43"/>
  <c r="AF360" i="43"/>
  <c r="AR609" i="43" l="1"/>
  <c r="AF609" i="43"/>
  <c r="AO609" i="43"/>
  <c r="AM12" i="43"/>
  <c r="AW12" i="43" s="1"/>
  <c r="AV12" i="43"/>
  <c r="AV13" i="43" s="1"/>
  <c r="AE12" i="43"/>
  <c r="AT12" i="43" s="1"/>
  <c r="AT13" i="43" s="1"/>
  <c r="Y12" i="43"/>
  <c r="AQ12" i="43" s="1"/>
  <c r="V12" i="43"/>
  <c r="AA12" i="43" l="1"/>
  <c r="AA13" i="43" s="1"/>
  <c r="AQ13" i="43"/>
  <c r="AW13" i="43"/>
  <c r="AW451" i="43" s="1"/>
  <c r="AP13" i="45" s="1"/>
  <c r="AP23" i="45" s="1"/>
  <c r="AW464" i="43"/>
  <c r="AP36" i="45" s="1"/>
  <c r="V13" i="43"/>
  <c r="AP12" i="43"/>
  <c r="AP13" i="43" s="1"/>
  <c r="AM13" i="43"/>
  <c r="Y13" i="43"/>
  <c r="AE13" i="43"/>
  <c r="AN12" i="43"/>
  <c r="AU12" i="43" s="1"/>
  <c r="AU13" i="43" s="1"/>
  <c r="Z12" i="43"/>
  <c r="Z13" i="43" s="1"/>
  <c r="AR12" i="43"/>
  <c r="AR13" i="43" s="1"/>
  <c r="AB12" i="43"/>
  <c r="AS12" i="43" s="1"/>
  <c r="AS13" i="43" s="1"/>
  <c r="AW454" i="43" l="1"/>
  <c r="AP26" i="45"/>
  <c r="AB13" i="43"/>
  <c r="AN13" i="43"/>
  <c r="AF12" i="43"/>
  <c r="AO12" i="43" s="1"/>
  <c r="AO13" i="43" s="1"/>
  <c r="AF13" i="43" l="1"/>
  <c r="AJ143" i="44" l="1"/>
  <c r="AI143" i="44"/>
  <c r="AB36" i="45" s="1"/>
  <c r="AH143" i="44"/>
  <c r="AG143" i="44"/>
  <c r="AF143" i="44"/>
  <c r="AC143" i="44"/>
  <c r="AB143" i="44"/>
  <c r="W143" i="44"/>
  <c r="V143" i="44"/>
  <c r="T143" i="44"/>
  <c r="M36" i="45" s="1"/>
  <c r="S143" i="44"/>
  <c r="L36" i="45" s="1"/>
  <c r="R143" i="44"/>
  <c r="Q143" i="44"/>
  <c r="P143" i="44"/>
  <c r="N143" i="44"/>
  <c r="M143" i="44"/>
  <c r="L143" i="44"/>
  <c r="J143" i="44"/>
  <c r="AJ142" i="44"/>
  <c r="AI142" i="44"/>
  <c r="AB35" i="45" s="1"/>
  <c r="AH142" i="44"/>
  <c r="AG142" i="44"/>
  <c r="AF142" i="44"/>
  <c r="AC142" i="44"/>
  <c r="AB142" i="44"/>
  <c r="W142" i="44"/>
  <c r="V142" i="44"/>
  <c r="T142" i="44"/>
  <c r="M35" i="45" s="1"/>
  <c r="S142" i="44"/>
  <c r="L35" i="45" s="1"/>
  <c r="R142" i="44"/>
  <c r="Q142" i="44"/>
  <c r="P142" i="44"/>
  <c r="N142" i="44"/>
  <c r="M142" i="44"/>
  <c r="L142" i="44"/>
  <c r="J142" i="44"/>
  <c r="AJ141" i="44"/>
  <c r="AI141" i="44"/>
  <c r="AB34" i="45" s="1"/>
  <c r="AH141" i="44"/>
  <c r="AG141" i="44"/>
  <c r="AF141" i="44"/>
  <c r="AC141" i="44"/>
  <c r="AB141" i="44"/>
  <c r="W141" i="44"/>
  <c r="V141" i="44"/>
  <c r="T141" i="44"/>
  <c r="M34" i="45" s="1"/>
  <c r="S141" i="44"/>
  <c r="L34" i="45" s="1"/>
  <c r="R141" i="44"/>
  <c r="Q141" i="44"/>
  <c r="P141" i="44"/>
  <c r="N141" i="44"/>
  <c r="M141" i="44"/>
  <c r="L141" i="44"/>
  <c r="E34" i="45" s="1"/>
  <c r="J141" i="44"/>
  <c r="AJ140" i="44"/>
  <c r="AI140" i="44"/>
  <c r="AB33" i="45" s="1"/>
  <c r="AH140" i="44"/>
  <c r="AG140" i="44"/>
  <c r="AF140" i="44"/>
  <c r="AC140" i="44"/>
  <c r="AB140" i="44"/>
  <c r="W140" i="44"/>
  <c r="V140" i="44"/>
  <c r="T140" i="44"/>
  <c r="M33" i="45" s="1"/>
  <c r="S140" i="44"/>
  <c r="L33" i="45" s="1"/>
  <c r="R140" i="44"/>
  <c r="Q140" i="44"/>
  <c r="P140" i="44"/>
  <c r="N140" i="44"/>
  <c r="M140" i="44"/>
  <c r="L140" i="44"/>
  <c r="E33" i="45" s="1"/>
  <c r="J140" i="44"/>
  <c r="AV139" i="44"/>
  <c r="AU139" i="44"/>
  <c r="AT139" i="44"/>
  <c r="AS139" i="44"/>
  <c r="AR139" i="44"/>
  <c r="AQ139" i="44"/>
  <c r="AP139" i="44"/>
  <c r="AO139" i="44"/>
  <c r="AN139" i="44"/>
  <c r="AM139" i="44"/>
  <c r="AL139" i="44"/>
  <c r="AK139" i="44"/>
  <c r="AJ139" i="44"/>
  <c r="AI139" i="44"/>
  <c r="AB32" i="45" s="1"/>
  <c r="AH139" i="44"/>
  <c r="AG139" i="44"/>
  <c r="AF139" i="44"/>
  <c r="AE139" i="44"/>
  <c r="AD139" i="44"/>
  <c r="AC139" i="44"/>
  <c r="AB139" i="44"/>
  <c r="AA139" i="44"/>
  <c r="Z139" i="44"/>
  <c r="Y139" i="44"/>
  <c r="X139" i="44"/>
  <c r="W139" i="44"/>
  <c r="V139" i="44"/>
  <c r="U139" i="44"/>
  <c r="T139" i="44"/>
  <c r="M32" i="45" s="1"/>
  <c r="S139" i="44"/>
  <c r="L32" i="45" s="1"/>
  <c r="R139" i="44"/>
  <c r="Q139" i="44"/>
  <c r="P139" i="44"/>
  <c r="O139" i="44"/>
  <c r="N139" i="44"/>
  <c r="M139" i="44"/>
  <c r="L139" i="44"/>
  <c r="E32" i="45" s="1"/>
  <c r="J139" i="44"/>
  <c r="I139" i="44"/>
  <c r="AV138" i="44"/>
  <c r="AU138" i="44"/>
  <c r="AT138" i="44"/>
  <c r="AS138" i="44"/>
  <c r="AR138" i="44"/>
  <c r="AQ138" i="44"/>
  <c r="AP138" i="44"/>
  <c r="AO138" i="44"/>
  <c r="AN138" i="44"/>
  <c r="AM138" i="44"/>
  <c r="AL138" i="44"/>
  <c r="AK138" i="44"/>
  <c r="AJ138" i="44"/>
  <c r="AI138" i="44"/>
  <c r="AB31" i="45" s="1"/>
  <c r="AH138" i="44"/>
  <c r="AG138" i="44"/>
  <c r="AF138" i="44"/>
  <c r="AE138" i="44"/>
  <c r="AD138" i="44"/>
  <c r="AC138" i="44"/>
  <c r="AB138" i="44"/>
  <c r="AA138" i="44"/>
  <c r="Z138" i="44"/>
  <c r="Y138" i="44"/>
  <c r="X138" i="44"/>
  <c r="W138" i="44"/>
  <c r="V138" i="44"/>
  <c r="U138" i="44"/>
  <c r="T138" i="44"/>
  <c r="M31" i="45" s="1"/>
  <c r="S138" i="44"/>
  <c r="L31" i="45" s="1"/>
  <c r="R138" i="44"/>
  <c r="Q138" i="44"/>
  <c r="P138" i="44"/>
  <c r="O138" i="44"/>
  <c r="N138" i="44"/>
  <c r="M138" i="44"/>
  <c r="L138" i="44"/>
  <c r="E31" i="45" s="1"/>
  <c r="J138" i="44"/>
  <c r="I138" i="44"/>
  <c r="AJ137" i="44"/>
  <c r="AI137" i="44"/>
  <c r="AB30" i="45" s="1"/>
  <c r="AH137" i="44"/>
  <c r="AG137" i="44"/>
  <c r="AF137" i="44"/>
  <c r="AC137" i="44"/>
  <c r="AB137" i="44"/>
  <c r="W137" i="44"/>
  <c r="V137" i="44"/>
  <c r="T137" i="44"/>
  <c r="M30" i="45" s="1"/>
  <c r="S137" i="44"/>
  <c r="L30" i="45" s="1"/>
  <c r="R137" i="44"/>
  <c r="Q137" i="44"/>
  <c r="P137" i="44"/>
  <c r="N137" i="44"/>
  <c r="M137" i="44"/>
  <c r="L137" i="44"/>
  <c r="E30" i="45" s="1"/>
  <c r="J137" i="44"/>
  <c r="AJ136" i="44"/>
  <c r="AH136" i="44"/>
  <c r="AG136" i="44"/>
  <c r="AF136" i="44"/>
  <c r="AC136" i="44"/>
  <c r="AB136" i="44"/>
  <c r="W136" i="44"/>
  <c r="V136" i="44"/>
  <c r="S136" i="44"/>
  <c r="L29" i="45" s="1"/>
  <c r="R136" i="44"/>
  <c r="Q136" i="44"/>
  <c r="P136" i="44"/>
  <c r="N136" i="44"/>
  <c r="M136" i="44"/>
  <c r="L136" i="44"/>
  <c r="E29" i="45" s="1"/>
  <c r="J136" i="44"/>
  <c r="AJ135" i="44"/>
  <c r="AI135" i="44"/>
  <c r="AB28" i="45" s="1"/>
  <c r="AG135" i="44"/>
  <c r="AF135" i="44"/>
  <c r="AC135" i="44"/>
  <c r="W135" i="44"/>
  <c r="V135" i="44"/>
  <c r="T135" i="44"/>
  <c r="M28" i="45" s="1"/>
  <c r="R135" i="44"/>
  <c r="Q135" i="44"/>
  <c r="P135" i="44"/>
  <c r="N135" i="44"/>
  <c r="M135" i="44"/>
  <c r="L135" i="44"/>
  <c r="E28" i="45" s="1"/>
  <c r="J135" i="44"/>
  <c r="AJ134" i="44"/>
  <c r="AI134" i="44"/>
  <c r="AB27" i="45" s="1"/>
  <c r="AH134" i="44"/>
  <c r="AG134" i="44"/>
  <c r="AF134" i="44"/>
  <c r="AC134" i="44"/>
  <c r="AB134" i="44"/>
  <c r="W134" i="44"/>
  <c r="V134" i="44"/>
  <c r="T134" i="44"/>
  <c r="M27" i="45" s="1"/>
  <c r="S134" i="44"/>
  <c r="L27" i="45" s="1"/>
  <c r="R134" i="44"/>
  <c r="Q134" i="44"/>
  <c r="P134" i="44"/>
  <c r="N134" i="44"/>
  <c r="M134" i="44"/>
  <c r="L134" i="44"/>
  <c r="E27" i="45" s="1"/>
  <c r="J134" i="44"/>
  <c r="J455" i="43"/>
  <c r="C27" i="45" s="1"/>
  <c r="M455" i="43"/>
  <c r="N455" i="43"/>
  <c r="P455" i="43"/>
  <c r="I27" i="45" s="1"/>
  <c r="Q455" i="43"/>
  <c r="R455" i="43"/>
  <c r="K27" i="45" s="1"/>
  <c r="V455" i="43"/>
  <c r="O27" i="45" s="1"/>
  <c r="W455" i="43"/>
  <c r="AB455" i="43"/>
  <c r="U27" i="45" s="1"/>
  <c r="AC455" i="43"/>
  <c r="V27" i="45" s="1"/>
  <c r="AF455" i="43"/>
  <c r="Y27" i="45" s="1"/>
  <c r="AG455" i="43"/>
  <c r="AH455" i="43"/>
  <c r="AA27" i="45" s="1"/>
  <c r="AJ455" i="43"/>
  <c r="J456" i="43"/>
  <c r="C28" i="45" s="1"/>
  <c r="M456" i="43"/>
  <c r="F28" i="45" s="1"/>
  <c r="N456" i="43"/>
  <c r="G28" i="45" s="1"/>
  <c r="P456" i="43"/>
  <c r="I28" i="45" s="1"/>
  <c r="Q456" i="43"/>
  <c r="J28" i="45" s="1"/>
  <c r="R456" i="43"/>
  <c r="K28" i="45" s="1"/>
  <c r="V456" i="43"/>
  <c r="W456" i="43"/>
  <c r="P28" i="45" s="1"/>
  <c r="AC456" i="43"/>
  <c r="V28" i="45" s="1"/>
  <c r="AF456" i="43"/>
  <c r="Y28" i="45" s="1"/>
  <c r="AG456" i="43"/>
  <c r="Z28" i="45" s="1"/>
  <c r="AJ456" i="43"/>
  <c r="J457" i="43"/>
  <c r="C29" i="45" s="1"/>
  <c r="M457" i="43"/>
  <c r="F29" i="45" s="1"/>
  <c r="N457" i="43"/>
  <c r="G29" i="45" s="1"/>
  <c r="P457" i="43"/>
  <c r="I29" i="45" s="1"/>
  <c r="Q457" i="43"/>
  <c r="R457" i="43"/>
  <c r="K29" i="45" s="1"/>
  <c r="V457" i="43"/>
  <c r="O29" i="45" s="1"/>
  <c r="W457" i="43"/>
  <c r="P29" i="45" s="1"/>
  <c r="AB457" i="43"/>
  <c r="U29" i="45" s="1"/>
  <c r="AC457" i="43"/>
  <c r="AF457" i="43"/>
  <c r="Y29" i="45" s="1"/>
  <c r="AG457" i="43"/>
  <c r="Z29" i="45" s="1"/>
  <c r="AH457" i="43"/>
  <c r="AA29" i="45" s="1"/>
  <c r="AJ457" i="43"/>
  <c r="AC29" i="45" s="1"/>
  <c r="J458" i="43"/>
  <c r="C30" i="45" s="1"/>
  <c r="M458" i="43"/>
  <c r="F30" i="45" s="1"/>
  <c r="N458" i="43"/>
  <c r="G30" i="45" s="1"/>
  <c r="P458" i="43"/>
  <c r="I30" i="45" s="1"/>
  <c r="Q458" i="43"/>
  <c r="J30" i="45" s="1"/>
  <c r="R458" i="43"/>
  <c r="K30" i="45" s="1"/>
  <c r="V458" i="43"/>
  <c r="O30" i="45" s="1"/>
  <c r="W458" i="43"/>
  <c r="P30" i="45" s="1"/>
  <c r="AB458" i="43"/>
  <c r="U30" i="45" s="1"/>
  <c r="AC458" i="43"/>
  <c r="V30" i="45" s="1"/>
  <c r="AF458" i="43"/>
  <c r="AG458" i="43"/>
  <c r="Z30" i="45" s="1"/>
  <c r="AJ458" i="43"/>
  <c r="AC30" i="45" s="1"/>
  <c r="J459" i="43"/>
  <c r="M459" i="43"/>
  <c r="F31" i="45" s="1"/>
  <c r="N459" i="43"/>
  <c r="G31" i="45" s="1"/>
  <c r="O459" i="43"/>
  <c r="H31" i="45" s="1"/>
  <c r="P459" i="43"/>
  <c r="I31" i="45" s="1"/>
  <c r="Q459" i="43"/>
  <c r="R459" i="43"/>
  <c r="K31" i="45" s="1"/>
  <c r="U459" i="43"/>
  <c r="N31" i="45" s="1"/>
  <c r="V459" i="43"/>
  <c r="O31" i="45" s="1"/>
  <c r="W459" i="43"/>
  <c r="X459" i="43"/>
  <c r="Q31" i="45" s="1"/>
  <c r="Y459" i="43"/>
  <c r="R31" i="45" s="1"/>
  <c r="Z459" i="43"/>
  <c r="S31" i="45" s="1"/>
  <c r="AA459" i="43"/>
  <c r="T31" i="45" s="1"/>
  <c r="AB459" i="43"/>
  <c r="U31" i="45" s="1"/>
  <c r="AC459" i="43"/>
  <c r="AD459" i="43"/>
  <c r="W31" i="45" s="1"/>
  <c r="AE459" i="43"/>
  <c r="X31" i="45" s="1"/>
  <c r="AF459" i="43"/>
  <c r="Y31" i="45" s="1"/>
  <c r="AG459" i="43"/>
  <c r="Z31" i="45" s="1"/>
  <c r="AH459" i="43"/>
  <c r="AA31" i="45" s="1"/>
  <c r="AJ459" i="43"/>
  <c r="AC31" i="45" s="1"/>
  <c r="AK459" i="43"/>
  <c r="AD31" i="45" s="1"/>
  <c r="AL459" i="43"/>
  <c r="AE31" i="45" s="1"/>
  <c r="AM459" i="43"/>
  <c r="AF31" i="45" s="1"/>
  <c r="AN459" i="43"/>
  <c r="AG31" i="45" s="1"/>
  <c r="AO459" i="43"/>
  <c r="AP459" i="43"/>
  <c r="AI31" i="45" s="1"/>
  <c r="AQ459" i="43"/>
  <c r="AJ31" i="45" s="1"/>
  <c r="AR459" i="43"/>
  <c r="AK31" i="45" s="1"/>
  <c r="AS459" i="43"/>
  <c r="AL31" i="45" s="1"/>
  <c r="AT459" i="43"/>
  <c r="AM31" i="45" s="1"/>
  <c r="AU459" i="43"/>
  <c r="AV459" i="43"/>
  <c r="AO31" i="45" s="1"/>
  <c r="J460" i="43"/>
  <c r="C32" i="45" s="1"/>
  <c r="M460" i="43"/>
  <c r="F32" i="45" s="1"/>
  <c r="N460" i="43"/>
  <c r="O460" i="43"/>
  <c r="H32" i="45" s="1"/>
  <c r="P460" i="43"/>
  <c r="I32" i="45" s="1"/>
  <c r="Q460" i="43"/>
  <c r="J32" i="45" s="1"/>
  <c r="R460" i="43"/>
  <c r="K32" i="45" s="1"/>
  <c r="U460" i="43"/>
  <c r="N32" i="45" s="1"/>
  <c r="V460" i="43"/>
  <c r="O32" i="45" s="1"/>
  <c r="W460" i="43"/>
  <c r="P32" i="45" s="1"/>
  <c r="X460" i="43"/>
  <c r="Q32" i="45" s="1"/>
  <c r="Y460" i="43"/>
  <c r="R32" i="45" s="1"/>
  <c r="Z460" i="43"/>
  <c r="S32" i="45" s="1"/>
  <c r="AA460" i="43"/>
  <c r="T32" i="45" s="1"/>
  <c r="AB460" i="43"/>
  <c r="U32" i="45" s="1"/>
  <c r="AC460" i="43"/>
  <c r="V32" i="45" s="1"/>
  <c r="AD460" i="43"/>
  <c r="W32" i="45" s="1"/>
  <c r="AE460" i="43"/>
  <c r="X32" i="45" s="1"/>
  <c r="AF460" i="43"/>
  <c r="Y32" i="45" s="1"/>
  <c r="AG460" i="43"/>
  <c r="Z32" i="45" s="1"/>
  <c r="AH460" i="43"/>
  <c r="AA32" i="45" s="1"/>
  <c r="AJ460" i="43"/>
  <c r="AC32" i="45" s="1"/>
  <c r="AK460" i="43"/>
  <c r="AD32" i="45" s="1"/>
  <c r="AL460" i="43"/>
  <c r="AM460" i="43"/>
  <c r="AF32" i="45" s="1"/>
  <c r="AN460" i="43"/>
  <c r="AG32" i="45" s="1"/>
  <c r="AO460" i="43"/>
  <c r="AH32" i="45" s="1"/>
  <c r="AP460" i="43"/>
  <c r="AI32" i="45" s="1"/>
  <c r="AQ460" i="43"/>
  <c r="AJ32" i="45" s="1"/>
  <c r="AR460" i="43"/>
  <c r="AS460" i="43"/>
  <c r="AL32" i="45" s="1"/>
  <c r="AT460" i="43"/>
  <c r="AM32" i="45" s="1"/>
  <c r="AU460" i="43"/>
  <c r="AN32" i="45" s="1"/>
  <c r="AV460" i="43"/>
  <c r="AO32" i="45" s="1"/>
  <c r="J461" i="43"/>
  <c r="C33" i="45" s="1"/>
  <c r="M461" i="43"/>
  <c r="F33" i="45" s="1"/>
  <c r="N461" i="43"/>
  <c r="G33" i="45" s="1"/>
  <c r="P461" i="43"/>
  <c r="I33" i="45" s="1"/>
  <c r="Q461" i="43"/>
  <c r="J33" i="45" s="1"/>
  <c r="R461" i="43"/>
  <c r="K33" i="45" s="1"/>
  <c r="V461" i="43"/>
  <c r="O33" i="45" s="1"/>
  <c r="W461" i="43"/>
  <c r="P33" i="45" s="1"/>
  <c r="AB461" i="43"/>
  <c r="U33" i="45" s="1"/>
  <c r="AC461" i="43"/>
  <c r="V33" i="45" s="1"/>
  <c r="AF461" i="43"/>
  <c r="AG461" i="43"/>
  <c r="Z33" i="45" s="1"/>
  <c r="AH461" i="43"/>
  <c r="AA33" i="45" s="1"/>
  <c r="AJ461" i="43"/>
  <c r="AC33" i="45" s="1"/>
  <c r="J462" i="43"/>
  <c r="C34" i="45" s="1"/>
  <c r="M462" i="43"/>
  <c r="F34" i="45" s="1"/>
  <c r="N462" i="43"/>
  <c r="G34" i="45" s="1"/>
  <c r="P462" i="43"/>
  <c r="I34" i="45" s="1"/>
  <c r="Q462" i="43"/>
  <c r="J34" i="45" s="1"/>
  <c r="R462" i="43"/>
  <c r="K34" i="45" s="1"/>
  <c r="V462" i="43"/>
  <c r="O34" i="45" s="1"/>
  <c r="W462" i="43"/>
  <c r="P34" i="45" s="1"/>
  <c r="AB462" i="43"/>
  <c r="U34" i="45" s="1"/>
  <c r="AC462" i="43"/>
  <c r="V34" i="45" s="1"/>
  <c r="AF462" i="43"/>
  <c r="AG462" i="43"/>
  <c r="Z34" i="45" s="1"/>
  <c r="AH462" i="43"/>
  <c r="AA34" i="45" s="1"/>
  <c r="AJ462" i="43"/>
  <c r="AC34" i="45" s="1"/>
  <c r="J463" i="43"/>
  <c r="C35" i="45" s="1"/>
  <c r="L463" i="43"/>
  <c r="M463" i="43"/>
  <c r="F35" i="45" s="1"/>
  <c r="N463" i="43"/>
  <c r="G35" i="45" s="1"/>
  <c r="P463" i="43"/>
  <c r="I35" i="45" s="1"/>
  <c r="Q463" i="43"/>
  <c r="J35" i="45" s="1"/>
  <c r="R463" i="43"/>
  <c r="K35" i="45" s="1"/>
  <c r="V463" i="43"/>
  <c r="O35" i="45" s="1"/>
  <c r="W463" i="43"/>
  <c r="P35" i="45" s="1"/>
  <c r="AB463" i="43"/>
  <c r="U35" i="45" s="1"/>
  <c r="AC463" i="43"/>
  <c r="V35" i="45" s="1"/>
  <c r="AF463" i="43"/>
  <c r="AG463" i="43"/>
  <c r="Z35" i="45" s="1"/>
  <c r="AH463" i="43"/>
  <c r="AA35" i="45" s="1"/>
  <c r="AJ463" i="43"/>
  <c r="AC35" i="45" s="1"/>
  <c r="J464" i="43"/>
  <c r="C36" i="45" s="1"/>
  <c r="L464" i="43"/>
  <c r="E36" i="45" s="1"/>
  <c r="M464" i="43"/>
  <c r="F36" i="45" s="1"/>
  <c r="N464" i="43"/>
  <c r="G36" i="45" s="1"/>
  <c r="P464" i="43"/>
  <c r="I36" i="45" s="1"/>
  <c r="Q464" i="43"/>
  <c r="J36" i="45" s="1"/>
  <c r="R464" i="43"/>
  <c r="K36" i="45" s="1"/>
  <c r="V464" i="43"/>
  <c r="O36" i="45" s="1"/>
  <c r="W464" i="43"/>
  <c r="P36" i="45" s="1"/>
  <c r="AB464" i="43"/>
  <c r="U36" i="45" s="1"/>
  <c r="AC464" i="43"/>
  <c r="V36" i="45" s="1"/>
  <c r="AF464" i="43"/>
  <c r="AG464" i="43"/>
  <c r="Z36" i="45" s="1"/>
  <c r="AH464" i="43"/>
  <c r="AA36" i="45" s="1"/>
  <c r="AJ464" i="43"/>
  <c r="AC36" i="45" s="1"/>
  <c r="I460" i="43"/>
  <c r="B32" i="45" s="1"/>
  <c r="I459" i="43"/>
  <c r="B31" i="45" s="1"/>
  <c r="O142" i="44"/>
  <c r="I142" i="44"/>
  <c r="AI136" i="44"/>
  <c r="AB29" i="45" s="1"/>
  <c r="O141" i="44"/>
  <c r="O134" i="44"/>
  <c r="I143" i="44"/>
  <c r="O136" i="44"/>
  <c r="I140" i="44"/>
  <c r="I135" i="44"/>
  <c r="O137" i="44"/>
  <c r="O140" i="44"/>
  <c r="T136" i="44"/>
  <c r="M29" i="45" s="1"/>
  <c r="I141" i="44"/>
  <c r="I134" i="44"/>
  <c r="O135" i="44"/>
  <c r="AH135" i="44"/>
  <c r="S135" i="44"/>
  <c r="L28" i="45" s="1"/>
  <c r="I136" i="44"/>
  <c r="AB135" i="44"/>
  <c r="O143" i="44"/>
  <c r="I137" i="44"/>
  <c r="O463" i="43"/>
  <c r="I464" i="43"/>
  <c r="B36" i="45" s="1"/>
  <c r="O455" i="43"/>
  <c r="I456" i="43"/>
  <c r="I463" i="43"/>
  <c r="B35" i="45" s="1"/>
  <c r="I457" i="43"/>
  <c r="B29" i="45" s="1"/>
  <c r="AB456" i="43"/>
  <c r="I461" i="43"/>
  <c r="O456" i="43"/>
  <c r="I462" i="43"/>
  <c r="B34" i="45" s="1"/>
  <c r="I458" i="43"/>
  <c r="AH456" i="43"/>
  <c r="AA28" i="45" s="1"/>
  <c r="I455" i="43"/>
  <c r="O458" i="43"/>
  <c r="H30" i="45" s="1"/>
  <c r="O457" i="43"/>
  <c r="O461" i="43"/>
  <c r="H33" i="45" s="1"/>
  <c r="O462" i="43"/>
  <c r="H34" i="45" s="1"/>
  <c r="O464" i="43"/>
  <c r="H36" i="45" s="1"/>
  <c r="AH458" i="43"/>
  <c r="AA30" i="45" s="1"/>
  <c r="U28" i="45" l="1"/>
  <c r="H35" i="45"/>
  <c r="Y35" i="45"/>
  <c r="J31" i="45"/>
  <c r="AK32" i="45"/>
  <c r="AE32" i="45"/>
  <c r="V31" i="45"/>
  <c r="P31" i="45"/>
  <c r="Y30" i="45"/>
  <c r="O28" i="45"/>
  <c r="Y34" i="45"/>
  <c r="AN31" i="45"/>
  <c r="AH31" i="45"/>
  <c r="AC28" i="45"/>
  <c r="F27" i="45"/>
  <c r="B30" i="45"/>
  <c r="H29" i="45"/>
  <c r="H28" i="45"/>
  <c r="E35" i="45"/>
  <c r="J29" i="45"/>
  <c r="B28" i="45"/>
  <c r="Y36" i="45"/>
  <c r="B33" i="45"/>
  <c r="Y33" i="45"/>
  <c r="G32" i="45"/>
  <c r="C31" i="45"/>
  <c r="V29" i="45"/>
  <c r="Z27" i="45"/>
  <c r="G27" i="45"/>
  <c r="P27" i="45"/>
  <c r="H27" i="45"/>
  <c r="AC27" i="45"/>
  <c r="J27" i="45"/>
  <c r="B27" i="45"/>
  <c r="M26" i="45"/>
  <c r="AB26" i="45"/>
  <c r="L26" i="45"/>
  <c r="L454" i="43"/>
  <c r="X143" i="44"/>
  <c r="U143" i="44"/>
  <c r="AD136" i="44"/>
  <c r="X142" i="44"/>
  <c r="AG130" i="44"/>
  <c r="Z14" i="45" s="1"/>
  <c r="X463" i="43"/>
  <c r="Q35" i="45" s="1"/>
  <c r="AD464" i="43"/>
  <c r="O131" i="44"/>
  <c r="AF130" i="44"/>
  <c r="Y14" i="45" s="1"/>
  <c r="I131" i="44"/>
  <c r="AS136" i="44"/>
  <c r="U142" i="44"/>
  <c r="AK134" i="44"/>
  <c r="W130" i="44"/>
  <c r="P14" i="45" s="1"/>
  <c r="X136" i="44"/>
  <c r="AO143" i="44"/>
  <c r="AH130" i="44"/>
  <c r="AA14" i="45" s="1"/>
  <c r="AD461" i="43"/>
  <c r="AD463" i="43"/>
  <c r="W35" i="45" s="1"/>
  <c r="AL464" i="43"/>
  <c r="AV136" i="44"/>
  <c r="AD137" i="44"/>
  <c r="AJ130" i="44"/>
  <c r="AC14" i="45" s="1"/>
  <c r="AK143" i="44"/>
  <c r="AK140" i="44"/>
  <c r="AK136" i="44"/>
  <c r="AD143" i="44"/>
  <c r="AC130" i="44"/>
  <c r="V14" i="45" s="1"/>
  <c r="U134" i="44"/>
  <c r="AK137" i="44"/>
  <c r="AH133" i="44"/>
  <c r="AL141" i="44"/>
  <c r="AU136" i="44"/>
  <c r="AK135" i="44"/>
  <c r="AL135" i="44"/>
  <c r="AK141" i="44"/>
  <c r="AL142" i="44"/>
  <c r="AL134" i="44"/>
  <c r="AL143" i="44"/>
  <c r="AP136" i="44"/>
  <c r="X140" i="44"/>
  <c r="AL140" i="44"/>
  <c r="AD140" i="44"/>
  <c r="AK142" i="44"/>
  <c r="AB130" i="44"/>
  <c r="U14" i="45" s="1"/>
  <c r="AD142" i="44"/>
  <c r="AD141" i="44"/>
  <c r="AL137" i="44"/>
  <c r="AL136" i="44"/>
  <c r="AP142" i="44"/>
  <c r="AG133" i="44"/>
  <c r="AF133" i="44"/>
  <c r="AJ133" i="44"/>
  <c r="T130" i="44"/>
  <c r="M14" i="45" s="1"/>
  <c r="M23" i="45" s="1"/>
  <c r="AD134" i="44"/>
  <c r="V130" i="44"/>
  <c r="O14" i="45" s="1"/>
  <c r="R130" i="44"/>
  <c r="K14" i="45" s="1"/>
  <c r="P133" i="44"/>
  <c r="AD135" i="44"/>
  <c r="S130" i="44"/>
  <c r="L14" i="45" s="1"/>
  <c r="L23" i="45" s="1"/>
  <c r="AI130" i="44"/>
  <c r="AB14" i="45" s="1"/>
  <c r="AB23" i="45" s="1"/>
  <c r="AB133" i="44"/>
  <c r="X141" i="44"/>
  <c r="X135" i="44"/>
  <c r="U135" i="44"/>
  <c r="U137" i="44"/>
  <c r="X137" i="44"/>
  <c r="U141" i="44"/>
  <c r="U140" i="44"/>
  <c r="S133" i="44"/>
  <c r="X134" i="44"/>
  <c r="V133" i="44"/>
  <c r="R133" i="44"/>
  <c r="T133" i="44"/>
  <c r="Q133" i="44"/>
  <c r="O133" i="44"/>
  <c r="M133" i="44"/>
  <c r="L133" i="44"/>
  <c r="I133" i="44"/>
  <c r="J133" i="44"/>
  <c r="N133" i="44"/>
  <c r="X461" i="43"/>
  <c r="Q33" i="45" s="1"/>
  <c r="U461" i="43"/>
  <c r="U464" i="43"/>
  <c r="AO464" i="43"/>
  <c r="AH36" i="45" s="1"/>
  <c r="AL458" i="43"/>
  <c r="AE30" i="45" s="1"/>
  <c r="AL456" i="43"/>
  <c r="AE28" i="45" s="1"/>
  <c r="AK463" i="43"/>
  <c r="AL457" i="43"/>
  <c r="AE29" i="45" s="1"/>
  <c r="AL463" i="43"/>
  <c r="AE35" i="45" s="1"/>
  <c r="AL461" i="43"/>
  <c r="AE33" i="45" s="1"/>
  <c r="AL455" i="43"/>
  <c r="AK464" i="43"/>
  <c r="AD36" i="45" s="1"/>
  <c r="AK461" i="43"/>
  <c r="AD33" i="45" s="1"/>
  <c r="AK455" i="43"/>
  <c r="AK456" i="43"/>
  <c r="AD28" i="45" s="1"/>
  <c r="AK457" i="43"/>
  <c r="X458" i="43"/>
  <c r="Q30" i="45" s="1"/>
  <c r="AK462" i="43"/>
  <c r="AD34" i="45" s="1"/>
  <c r="AL462" i="43"/>
  <c r="AD462" i="43"/>
  <c r="W34" i="45" s="1"/>
  <c r="U457" i="43"/>
  <c r="N29" i="45" s="1"/>
  <c r="AK458" i="43"/>
  <c r="AD30" i="45" s="1"/>
  <c r="AU457" i="43"/>
  <c r="X457" i="43"/>
  <c r="Q29" i="45" s="1"/>
  <c r="AD457" i="43"/>
  <c r="U463" i="43"/>
  <c r="N35" i="45" s="1"/>
  <c r="X464" i="43"/>
  <c r="Q36" i="45" s="1"/>
  <c r="AD458" i="43"/>
  <c r="W30" i="45" s="1"/>
  <c r="AD456" i="43"/>
  <c r="W28" i="45" s="1"/>
  <c r="AD455" i="43"/>
  <c r="W27" i="45" s="1"/>
  <c r="U458" i="43"/>
  <c r="N30" i="45" s="1"/>
  <c r="X456" i="43"/>
  <c r="Q28" i="45" s="1"/>
  <c r="U462" i="43"/>
  <c r="U456" i="43"/>
  <c r="N28" i="45" s="1"/>
  <c r="U455" i="43"/>
  <c r="X455" i="43"/>
  <c r="AI133" i="44"/>
  <c r="U136" i="44"/>
  <c r="AP464" i="43"/>
  <c r="AP463" i="43"/>
  <c r="AJ454" i="43"/>
  <c r="Q454" i="43"/>
  <c r="AG451" i="43"/>
  <c r="Z13" i="45" s="1"/>
  <c r="Z23" i="45" s="1"/>
  <c r="AC454" i="43"/>
  <c r="X462" i="43"/>
  <c r="W451" i="43"/>
  <c r="P13" i="45" s="1"/>
  <c r="AJ451" i="43"/>
  <c r="AC13" i="45" s="1"/>
  <c r="AC23" i="45" s="1"/>
  <c r="AC451" i="43"/>
  <c r="V13" i="45" s="1"/>
  <c r="V23" i="45" s="1"/>
  <c r="AH454" i="43"/>
  <c r="J454" i="43"/>
  <c r="W454" i="43"/>
  <c r="M454" i="43"/>
  <c r="AH451" i="43"/>
  <c r="AA13" i="45" s="1"/>
  <c r="AA23" i="45" s="1"/>
  <c r="AB451" i="43"/>
  <c r="U13" i="45" s="1"/>
  <c r="U23" i="45" s="1"/>
  <c r="AF451" i="43"/>
  <c r="Y13" i="45" s="1"/>
  <c r="R451" i="43"/>
  <c r="K13" i="45" s="1"/>
  <c r="V451" i="43"/>
  <c r="O13" i="45" s="1"/>
  <c r="O454" i="43"/>
  <c r="N454" i="43"/>
  <c r="AB454" i="43"/>
  <c r="I454" i="43"/>
  <c r="AG454" i="43"/>
  <c r="AF454" i="43"/>
  <c r="P454" i="43"/>
  <c r="V454" i="43"/>
  <c r="W133" i="44"/>
  <c r="R454" i="43"/>
  <c r="AC133" i="44"/>
  <c r="AI35" i="45" l="1"/>
  <c r="O23" i="45"/>
  <c r="N34" i="45"/>
  <c r="Y23" i="45"/>
  <c r="W29" i="45"/>
  <c r="AE34" i="45"/>
  <c r="AD35" i="45"/>
  <c r="AE36" i="45"/>
  <c r="AD29" i="45"/>
  <c r="W36" i="45"/>
  <c r="AN29" i="45"/>
  <c r="P23" i="45"/>
  <c r="N36" i="45"/>
  <c r="W33" i="45"/>
  <c r="Q34" i="45"/>
  <c r="K23" i="45"/>
  <c r="N33" i="45"/>
  <c r="AD27" i="45"/>
  <c r="N27" i="45"/>
  <c r="AE27" i="45"/>
  <c r="Q27" i="45"/>
  <c r="AC26" i="45"/>
  <c r="P26" i="45"/>
  <c r="AA26" i="45"/>
  <c r="Z26" i="45"/>
  <c r="V26" i="45"/>
  <c r="Y26" i="45"/>
  <c r="U26" i="45"/>
  <c r="O26" i="45"/>
  <c r="AL453" i="43"/>
  <c r="AL452" i="43"/>
  <c r="AL131" i="44"/>
  <c r="AL132" i="44"/>
  <c r="AP143" i="44"/>
  <c r="AI36" i="45" s="1"/>
  <c r="AO463" i="43"/>
  <c r="AU135" i="44"/>
  <c r="AO136" i="44"/>
  <c r="AV464" i="43"/>
  <c r="AS464" i="43"/>
  <c r="AP457" i="43"/>
  <c r="AI29" i="45" s="1"/>
  <c r="AS463" i="43"/>
  <c r="AV457" i="43"/>
  <c r="AO29" i="45" s="1"/>
  <c r="Y142" i="44"/>
  <c r="AS143" i="44"/>
  <c r="AO457" i="43"/>
  <c r="AH29" i="45" s="1"/>
  <c r="AP458" i="43"/>
  <c r="AI30" i="45" s="1"/>
  <c r="AP456" i="43"/>
  <c r="AI28" i="45" s="1"/>
  <c r="AO461" i="43"/>
  <c r="AV455" i="43"/>
  <c r="AP461" i="43"/>
  <c r="AS461" i="43"/>
  <c r="AL33" i="45" s="1"/>
  <c r="AP137" i="44"/>
  <c r="AV140" i="44"/>
  <c r="AO135" i="44"/>
  <c r="AS140" i="44"/>
  <c r="AP135" i="44"/>
  <c r="AU142" i="44"/>
  <c r="AU143" i="44"/>
  <c r="AO140" i="44"/>
  <c r="AU140" i="44"/>
  <c r="AO142" i="44"/>
  <c r="AU134" i="44"/>
  <c r="O132" i="44"/>
  <c r="AO141" i="44"/>
  <c r="AS137" i="44"/>
  <c r="AO137" i="44"/>
  <c r="Z142" i="44"/>
  <c r="AA137" i="44"/>
  <c r="AQ135" i="44"/>
  <c r="AS134" i="44"/>
  <c r="AA135" i="44"/>
  <c r="AA142" i="44"/>
  <c r="AU137" i="44"/>
  <c r="Z136" i="44"/>
  <c r="AS456" i="43"/>
  <c r="AS457" i="43"/>
  <c r="AL29" i="45" s="1"/>
  <c r="AU464" i="43"/>
  <c r="Y457" i="43"/>
  <c r="B26" i="45"/>
  <c r="AR136" i="44"/>
  <c r="AP141" i="44"/>
  <c r="AK133" i="44"/>
  <c r="AM132" i="44" s="1"/>
  <c r="AR135" i="44"/>
  <c r="AA136" i="44"/>
  <c r="AM140" i="44"/>
  <c r="AA143" i="44"/>
  <c r="AQ143" i="44"/>
  <c r="Z143" i="44"/>
  <c r="AO134" i="44"/>
  <c r="AU141" i="44"/>
  <c r="AV142" i="44"/>
  <c r="AL133" i="44"/>
  <c r="AT141" i="44"/>
  <c r="AM143" i="44"/>
  <c r="AV141" i="44"/>
  <c r="AV143" i="44"/>
  <c r="AV135" i="44"/>
  <c r="AD133" i="44"/>
  <c r="AE132" i="44" s="1"/>
  <c r="AT137" i="44"/>
  <c r="AM137" i="44"/>
  <c r="AM134" i="44"/>
  <c r="AM141" i="44"/>
  <c r="E26" i="45"/>
  <c r="U130" i="44"/>
  <c r="N14" i="45" s="1"/>
  <c r="Y137" i="44"/>
  <c r="Y141" i="44"/>
  <c r="AL130" i="44"/>
  <c r="AE14" i="45" s="1"/>
  <c r="AS142" i="44"/>
  <c r="AP140" i="44"/>
  <c r="AS141" i="44"/>
  <c r="Y135" i="44"/>
  <c r="X133" i="44"/>
  <c r="Y132" i="44" s="1"/>
  <c r="AD130" i="44"/>
  <c r="W14" i="45" s="1"/>
  <c r="AK130" i="44"/>
  <c r="AD14" i="45" s="1"/>
  <c r="AM136" i="44"/>
  <c r="AM142" i="44"/>
  <c r="AM135" i="44"/>
  <c r="Z135" i="44"/>
  <c r="AV137" i="44"/>
  <c r="AP134" i="44"/>
  <c r="AA140" i="44"/>
  <c r="AS135" i="44"/>
  <c r="Y143" i="44"/>
  <c r="AV134" i="44"/>
  <c r="X130" i="44"/>
  <c r="Q14" i="45" s="1"/>
  <c r="Y140" i="44"/>
  <c r="Z140" i="44"/>
  <c r="Z137" i="44"/>
  <c r="AA141" i="44"/>
  <c r="Z141" i="44"/>
  <c r="Y134" i="44"/>
  <c r="Z134" i="44"/>
  <c r="AA134" i="44"/>
  <c r="I132" i="44"/>
  <c r="G26" i="45"/>
  <c r="F26" i="45"/>
  <c r="J26" i="45"/>
  <c r="AU463" i="43"/>
  <c r="AN35" i="45" s="1"/>
  <c r="AV461" i="43"/>
  <c r="AO33" i="45" s="1"/>
  <c r="AO456" i="43"/>
  <c r="AH28" i="45" s="1"/>
  <c r="AO462" i="43"/>
  <c r="AS458" i="43"/>
  <c r="AL30" i="45" s="1"/>
  <c r="AU456" i="43"/>
  <c r="AN28" i="45" s="1"/>
  <c r="AU458" i="43"/>
  <c r="AN30" i="45" s="1"/>
  <c r="AV458" i="43"/>
  <c r="AO30" i="45" s="1"/>
  <c r="AU462" i="43"/>
  <c r="AN34" i="45" s="1"/>
  <c r="AU455" i="43"/>
  <c r="AV462" i="43"/>
  <c r="AO34" i="45" s="1"/>
  <c r="AL454" i="43"/>
  <c r="AS455" i="43"/>
  <c r="AU461" i="43"/>
  <c r="AN33" i="45" s="1"/>
  <c r="AP462" i="43"/>
  <c r="AI34" i="45" s="1"/>
  <c r="AV463" i="43"/>
  <c r="AO35" i="45" s="1"/>
  <c r="AO458" i="43"/>
  <c r="AH30" i="45" s="1"/>
  <c r="AS462" i="43"/>
  <c r="AL34" i="45" s="1"/>
  <c r="AK454" i="43"/>
  <c r="AM453" i="43" s="1"/>
  <c r="AV456" i="43"/>
  <c r="AO28" i="45" s="1"/>
  <c r="AD454" i="43"/>
  <c r="AE453" i="43" s="1"/>
  <c r="Z456" i="43"/>
  <c r="U454" i="43"/>
  <c r="V453" i="43" s="1"/>
  <c r="U451" i="43"/>
  <c r="N13" i="45" s="1"/>
  <c r="N23" i="45" s="1"/>
  <c r="X454" i="43"/>
  <c r="Y453" i="43" s="1"/>
  <c r="C26" i="45"/>
  <c r="Y136" i="44"/>
  <c r="U133" i="44"/>
  <c r="V132" i="44" s="1"/>
  <c r="AQ136" i="44"/>
  <c r="H26" i="45"/>
  <c r="I26" i="45"/>
  <c r="I453" i="43"/>
  <c r="O453" i="43"/>
  <c r="O452" i="43"/>
  <c r="AA457" i="43"/>
  <c r="T29" i="45" s="1"/>
  <c r="AM464" i="43"/>
  <c r="AT462" i="43"/>
  <c r="AM34" i="45" s="1"/>
  <c r="Y464" i="43"/>
  <c r="R36" i="45" s="1"/>
  <c r="AK451" i="43"/>
  <c r="AD13" i="45" s="1"/>
  <c r="AD23" i="45" s="1"/>
  <c r="AD451" i="43"/>
  <c r="W13" i="45" s="1"/>
  <c r="W23" i="45" s="1"/>
  <c r="AM463" i="43"/>
  <c r="AF35" i="45" s="1"/>
  <c r="I452" i="43"/>
  <c r="Z463" i="43"/>
  <c r="S35" i="45" s="1"/>
  <c r="Y461" i="43"/>
  <c r="R33" i="45" s="1"/>
  <c r="AM456" i="43"/>
  <c r="AF28" i="45" s="1"/>
  <c r="X451" i="43"/>
  <c r="Q13" i="45" s="1"/>
  <c r="Q23" i="45" s="1"/>
  <c r="AM462" i="43"/>
  <c r="AF34" i="45" s="1"/>
  <c r="Z462" i="43"/>
  <c r="AM461" i="43"/>
  <c r="AF33" i="45" s="1"/>
  <c r="AA461" i="43"/>
  <c r="T33" i="45" s="1"/>
  <c r="Z455" i="43"/>
  <c r="S27" i="45" s="1"/>
  <c r="Z461" i="43"/>
  <c r="S33" i="45" s="1"/>
  <c r="AM455" i="43"/>
  <c r="Y458" i="43"/>
  <c r="R30" i="45" s="1"/>
  <c r="AA455" i="43"/>
  <c r="AA463" i="43"/>
  <c r="T35" i="45" s="1"/>
  <c r="AA462" i="43"/>
  <c r="T34" i="45" s="1"/>
  <c r="AM457" i="43"/>
  <c r="AF29" i="45" s="1"/>
  <c r="AA464" i="43"/>
  <c r="T36" i="45" s="1"/>
  <c r="Z458" i="43"/>
  <c r="S30" i="45" s="1"/>
  <c r="Y456" i="43"/>
  <c r="R28" i="45" s="1"/>
  <c r="Y463" i="43"/>
  <c r="R35" i="45" s="1"/>
  <c r="AM458" i="43"/>
  <c r="AT458" i="43"/>
  <c r="AM30" i="45" s="1"/>
  <c r="AL451" i="43"/>
  <c r="AE13" i="45" s="1"/>
  <c r="AE23" i="45" s="1"/>
  <c r="AO455" i="43"/>
  <c r="AP455" i="43"/>
  <c r="AI27" i="45" s="1"/>
  <c r="Z457" i="43"/>
  <c r="S29" i="45" s="1"/>
  <c r="Z464" i="43"/>
  <c r="Y455" i="43"/>
  <c r="R27" i="45" s="1"/>
  <c r="AA458" i="43"/>
  <c r="T30" i="45" s="1"/>
  <c r="Y462" i="43"/>
  <c r="AA456" i="43"/>
  <c r="T28" i="45" s="1"/>
  <c r="R34" i="45" l="1"/>
  <c r="S34" i="45"/>
  <c r="AF36" i="45"/>
  <c r="AN36" i="45"/>
  <c r="AL35" i="45"/>
  <c r="AH35" i="45"/>
  <c r="S28" i="45"/>
  <c r="AH34" i="45"/>
  <c r="AL28" i="45"/>
  <c r="AL36" i="45"/>
  <c r="S36" i="45"/>
  <c r="AF30" i="45"/>
  <c r="AI33" i="45"/>
  <c r="AO36" i="45"/>
  <c r="AL27" i="45"/>
  <c r="R29" i="45"/>
  <c r="AH33" i="45"/>
  <c r="AN27" i="45"/>
  <c r="AO27" i="45"/>
  <c r="T27" i="45"/>
  <c r="AH27" i="45"/>
  <c r="AF27" i="45"/>
  <c r="AE25" i="45"/>
  <c r="AE24" i="45"/>
  <c r="AD26" i="45"/>
  <c r="AF25" i="45" s="1"/>
  <c r="N26" i="45"/>
  <c r="R24" i="45"/>
  <c r="X24" i="45"/>
  <c r="O24" i="45"/>
  <c r="Q26" i="45"/>
  <c r="R25" i="45" s="1"/>
  <c r="W26" i="45"/>
  <c r="X25" i="45" s="1"/>
  <c r="AF24" i="45"/>
  <c r="AE26" i="45"/>
  <c r="B25" i="45"/>
  <c r="H25" i="45"/>
  <c r="AE452" i="43"/>
  <c r="AM452" i="43"/>
  <c r="Y452" i="43"/>
  <c r="V452" i="43"/>
  <c r="AE131" i="44"/>
  <c r="Y131" i="44"/>
  <c r="AM131" i="44"/>
  <c r="V131" i="44"/>
  <c r="AR140" i="44"/>
  <c r="AE142" i="44"/>
  <c r="AS130" i="44"/>
  <c r="AL14" i="45" s="1"/>
  <c r="AT140" i="44"/>
  <c r="AU130" i="44"/>
  <c r="AN14" i="45" s="1"/>
  <c r="AS451" i="43"/>
  <c r="AL13" i="45" s="1"/>
  <c r="AE464" i="43"/>
  <c r="X36" i="45" s="1"/>
  <c r="AR143" i="44"/>
  <c r="AP133" i="44"/>
  <c r="AS133" i="44"/>
  <c r="AU133" i="44"/>
  <c r="K26" i="45"/>
  <c r="AR142" i="44"/>
  <c r="AO130" i="44"/>
  <c r="AH14" i="45" s="1"/>
  <c r="AR137" i="44"/>
  <c r="AO133" i="44"/>
  <c r="AQ142" i="44"/>
  <c r="AV454" i="43"/>
  <c r="AU453" i="43" s="1"/>
  <c r="AT143" i="44"/>
  <c r="Z130" i="44"/>
  <c r="S14" i="45" s="1"/>
  <c r="AP130" i="44"/>
  <c r="AI14" i="45" s="1"/>
  <c r="AV130" i="44"/>
  <c r="AO14" i="45" s="1"/>
  <c r="Y130" i="44"/>
  <c r="R14" i="45" s="1"/>
  <c r="AT142" i="44"/>
  <c r="AT134" i="44"/>
  <c r="AT136" i="44"/>
  <c r="AM133" i="44"/>
  <c r="AN132" i="44" s="1"/>
  <c r="AA130" i="44"/>
  <c r="T14" i="45" s="1"/>
  <c r="AV133" i="44"/>
  <c r="AU132" i="44" s="1"/>
  <c r="AE143" i="44"/>
  <c r="AM130" i="44"/>
  <c r="AF14" i="45" s="1"/>
  <c r="AT135" i="44"/>
  <c r="Y133" i="44"/>
  <c r="Z132" i="44" s="1"/>
  <c r="Z133" i="44"/>
  <c r="AE135" i="44"/>
  <c r="AN140" i="44"/>
  <c r="AE140" i="44"/>
  <c r="AQ140" i="44"/>
  <c r="AQ137" i="44"/>
  <c r="AE137" i="44"/>
  <c r="AA133" i="44"/>
  <c r="AE141" i="44"/>
  <c r="AR141" i="44"/>
  <c r="AQ141" i="44"/>
  <c r="AR134" i="44"/>
  <c r="AQ134" i="44"/>
  <c r="AE134" i="44"/>
  <c r="AS454" i="43"/>
  <c r="AU451" i="43"/>
  <c r="AN13" i="45" s="1"/>
  <c r="AN23" i="45" s="1"/>
  <c r="AV451" i="43"/>
  <c r="AO13" i="45" s="1"/>
  <c r="AU454" i="43"/>
  <c r="AP451" i="43"/>
  <c r="AI13" i="45" s="1"/>
  <c r="AI23" i="45" s="1"/>
  <c r="AE462" i="43"/>
  <c r="AE455" i="43"/>
  <c r="AO451" i="43"/>
  <c r="AH13" i="45" s="1"/>
  <c r="AH23" i="45" s="1"/>
  <c r="AE136" i="44"/>
  <c r="AR457" i="43"/>
  <c r="AK29" i="45" s="1"/>
  <c r="AQ463" i="43"/>
  <c r="AJ35" i="45" s="1"/>
  <c r="AT463" i="43"/>
  <c r="AM35" i="45" s="1"/>
  <c r="AT464" i="43"/>
  <c r="AM36" i="45" s="1"/>
  <c r="AE461" i="43"/>
  <c r="X33" i="45" s="1"/>
  <c r="Z451" i="43"/>
  <c r="S13" i="45" s="1"/>
  <c r="S23" i="45" s="1"/>
  <c r="AM451" i="43"/>
  <c r="AF13" i="45" s="1"/>
  <c r="AF23" i="45" s="1"/>
  <c r="AR462" i="43"/>
  <c r="AK34" i="45" s="1"/>
  <c r="AP454" i="43"/>
  <c r="AR455" i="43"/>
  <c r="Z454" i="43"/>
  <c r="AE458" i="43"/>
  <c r="AQ464" i="43"/>
  <c r="AJ36" i="45" s="1"/>
  <c r="AE463" i="43"/>
  <c r="X35" i="45" s="1"/>
  <c r="AR461" i="43"/>
  <c r="AK33" i="45" s="1"/>
  <c r="AQ462" i="43"/>
  <c r="AJ34" i="45" s="1"/>
  <c r="AQ458" i="43"/>
  <c r="AJ30" i="45" s="1"/>
  <c r="AE456" i="43"/>
  <c r="X28" i="45" s="1"/>
  <c r="AR458" i="43"/>
  <c r="AK30" i="45" s="1"/>
  <c r="AR464" i="43"/>
  <c r="AK36" i="45" s="1"/>
  <c r="AT457" i="43"/>
  <c r="AM29" i="45" s="1"/>
  <c r="AR463" i="43"/>
  <c r="AK35" i="45" s="1"/>
  <c r="AM454" i="43"/>
  <c r="AN453" i="43" s="1"/>
  <c r="AQ461" i="43"/>
  <c r="AJ33" i="45" s="1"/>
  <c r="AQ455" i="43"/>
  <c r="AQ457" i="43"/>
  <c r="AJ29" i="45" s="1"/>
  <c r="AO454" i="43"/>
  <c r="AA451" i="43"/>
  <c r="T13" i="45" s="1"/>
  <c r="AQ456" i="43"/>
  <c r="AJ28" i="45" s="1"/>
  <c r="Y451" i="43"/>
  <c r="R13" i="45" s="1"/>
  <c r="R23" i="45" s="1"/>
  <c r="AE457" i="43"/>
  <c r="X29" i="45" s="1"/>
  <c r="AT455" i="43"/>
  <c r="AM27" i="45" s="1"/>
  <c r="AT461" i="43"/>
  <c r="AT456" i="43"/>
  <c r="AM28" i="45" s="1"/>
  <c r="Y454" i="43"/>
  <c r="Z453" i="43" s="1"/>
  <c r="AA454" i="43"/>
  <c r="AR456" i="43"/>
  <c r="AK28" i="45" s="1"/>
  <c r="AM33" i="45" l="1"/>
  <c r="X34" i="45"/>
  <c r="X30" i="45"/>
  <c r="AO23" i="45"/>
  <c r="AN24" i="45" s="1"/>
  <c r="AJ27" i="45"/>
  <c r="T23" i="45"/>
  <c r="AK27" i="45"/>
  <c r="AL23" i="45"/>
  <c r="X27" i="45"/>
  <c r="R26" i="45"/>
  <c r="S25" i="45" s="1"/>
  <c r="AF26" i="45"/>
  <c r="AG25" i="45" s="1"/>
  <c r="O25" i="45"/>
  <c r="S24" i="45"/>
  <c r="AI26" i="45"/>
  <c r="AO26" i="45"/>
  <c r="AN25" i="45" s="1"/>
  <c r="S26" i="45"/>
  <c r="T26" i="45"/>
  <c r="AG24" i="45"/>
  <c r="AN26" i="45"/>
  <c r="AH26" i="45"/>
  <c r="AL26" i="45"/>
  <c r="Z452" i="43"/>
  <c r="AN452" i="43"/>
  <c r="AU452" i="43"/>
  <c r="Z131" i="44"/>
  <c r="AN131" i="44"/>
  <c r="AU131" i="44"/>
  <c r="AN142" i="44"/>
  <c r="AT130" i="44"/>
  <c r="AM14" i="45" s="1"/>
  <c r="AN143" i="44"/>
  <c r="AT133" i="44"/>
  <c r="AN135" i="44"/>
  <c r="AQ133" i="44"/>
  <c r="AQ130" i="44"/>
  <c r="AJ14" i="45" s="1"/>
  <c r="AR133" i="44"/>
  <c r="AN137" i="44"/>
  <c r="AR130" i="44"/>
  <c r="AK14" i="45" s="1"/>
  <c r="AN141" i="44"/>
  <c r="AE133" i="44"/>
  <c r="AF132" i="44" s="1"/>
  <c r="AE130" i="44"/>
  <c r="X14" i="45" s="1"/>
  <c r="AN134" i="44"/>
  <c r="AN456" i="43"/>
  <c r="AG28" i="45" s="1"/>
  <c r="AN136" i="44"/>
  <c r="AQ451" i="43"/>
  <c r="AJ13" i="45" s="1"/>
  <c r="AT451" i="43"/>
  <c r="AM13" i="45" s="1"/>
  <c r="AM23" i="45" s="1"/>
  <c r="AR451" i="43"/>
  <c r="AK13" i="45" s="1"/>
  <c r="AK23" i="45" s="1"/>
  <c r="AE451" i="43"/>
  <c r="X13" i="45" s="1"/>
  <c r="AN463" i="43"/>
  <c r="AG35" i="45" s="1"/>
  <c r="AN455" i="43"/>
  <c r="AG27" i="45" s="1"/>
  <c r="AT454" i="43"/>
  <c r="AN457" i="43"/>
  <c r="AG29" i="45" s="1"/>
  <c r="AN458" i="43"/>
  <c r="AG30" i="45" s="1"/>
  <c r="AN462" i="43"/>
  <c r="AG34" i="45" s="1"/>
  <c r="AN461" i="43"/>
  <c r="AG33" i="45" s="1"/>
  <c r="AE454" i="43"/>
  <c r="AF453" i="43" s="1"/>
  <c r="AQ454" i="43"/>
  <c r="AN464" i="43"/>
  <c r="AG36" i="45" s="1"/>
  <c r="AR454" i="43"/>
  <c r="X23" i="45" l="1"/>
  <c r="AJ23" i="45"/>
  <c r="AJ26" i="45"/>
  <c r="Y24" i="45"/>
  <c r="AM26" i="45"/>
  <c r="X26" i="45"/>
  <c r="Y25" i="45" s="1"/>
  <c r="AK26" i="45"/>
  <c r="AF452" i="43"/>
  <c r="AO452" i="43"/>
  <c r="AF131" i="44"/>
  <c r="AO132" i="44"/>
  <c r="AO131" i="44"/>
  <c r="AO453" i="43"/>
  <c r="AN451" i="43"/>
  <c r="AG13" i="45" s="1"/>
  <c r="AG23" i="45" s="1"/>
  <c r="AN130" i="44"/>
  <c r="AG14" i="45" s="1"/>
  <c r="AN133" i="44"/>
  <c r="AN454" i="43"/>
  <c r="AH25" i="45" l="1"/>
  <c r="AG26" i="45"/>
  <c r="AH24" i="4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AD15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DŘ</t>
        </r>
      </text>
    </comment>
    <comment ref="AK15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DŘ</t>
        </r>
      </text>
    </comment>
    <comment ref="AD23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DŘ</t>
        </r>
      </text>
    </comment>
    <comment ref="AK23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DŘ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Luňáčková Miroslava</author>
  </authors>
  <commentList>
    <comment ref="AJ192" authorId="0" shapeId="0" xr:uid="{00000000-0006-0000-0500-000001000000}">
      <text>
        <r>
          <rPr>
            <b/>
            <sz val="9"/>
            <color indexed="81"/>
            <rFont val="Tahoma"/>
            <charset val="1"/>
          </rPr>
          <t>Luňáčková Miroslava:</t>
        </r>
        <r>
          <rPr>
            <sz val="9"/>
            <color indexed="81"/>
            <rFont val="Tahoma"/>
            <charset val="1"/>
          </rPr>
          <t xml:space="preserve">
DŘ</t>
        </r>
      </text>
    </comment>
  </commentList>
</comments>
</file>

<file path=xl/sharedStrings.xml><?xml version="1.0" encoding="utf-8"?>
<sst xmlns="http://schemas.openxmlformats.org/spreadsheetml/2006/main" count="5836" uniqueCount="846">
  <si>
    <t>§</t>
  </si>
  <si>
    <t>FKSP</t>
  </si>
  <si>
    <t>Krajský úřad Libereckého kraje</t>
  </si>
  <si>
    <t>U Jezu 642/2a, Liberec 2, 461 80</t>
  </si>
  <si>
    <t>Odbor školství, mládeže, tělovýchovy a sportu</t>
  </si>
  <si>
    <t>Odvody</t>
  </si>
  <si>
    <t>Celkem NIV</t>
  </si>
  <si>
    <t xml:space="preserve">ONIV </t>
  </si>
  <si>
    <t>DDM Jablonec n. N., Podhorská 49</t>
  </si>
  <si>
    <t>DDM Jablonec n. N., Podhorská 49 Celkem</t>
  </si>
  <si>
    <t>MŠ Jablonec n. N., 28.října 16/1858</t>
  </si>
  <si>
    <t>MŠ Jablonec n. N., 28.října 16/1858 Celkem</t>
  </si>
  <si>
    <t xml:space="preserve">MŠ Jablonec n. N., Arbesova 50/3779 </t>
  </si>
  <si>
    <t>MŠ Jablonec n. N., Arbesova 50/3779  Celkem</t>
  </si>
  <si>
    <t>MŠ Jablonec n. N., Čs. armády 37</t>
  </si>
  <si>
    <t>MŠ Jablonec n. N., Čs. armády 37 Celkem</t>
  </si>
  <si>
    <t xml:space="preserve">MŠ Jablonec n. N., Dolní 3969 </t>
  </si>
  <si>
    <t>MŠ Jablonec n. N., Dolní 3969  Celkem</t>
  </si>
  <si>
    <t>MŠ Jablonec n. N., Havlíčkova 4/130</t>
  </si>
  <si>
    <t>MŠ Jablonec n. N., Havlíčkova 4/130 Celkem</t>
  </si>
  <si>
    <t>MŠ Jablonec n. N., Hřbitovní 10/3677</t>
  </si>
  <si>
    <t>MŠ Jablonec n. N., Hřbitovní 10/3677 Celkem</t>
  </si>
  <si>
    <t>MŠ Jablonec n. N., Husova 3/1444</t>
  </si>
  <si>
    <t>MŠ Jablonec n. N., Husova 3/1444 Celkem</t>
  </si>
  <si>
    <t xml:space="preserve">MŠ Jablonec n. N., J. Hory 31/4097 </t>
  </si>
  <si>
    <t>MŠ Jablonec n. N., J. Hory 31/4097  Celkem</t>
  </si>
  <si>
    <t>MŠ Jablonec n. N., Jugoslávská 13/1885</t>
  </si>
  <si>
    <t>MŠ Jablonec n. N., Jugoslávská 13/1885 Celkem</t>
  </si>
  <si>
    <t xml:space="preserve">MŠ Jablonec n. N., Lovecká 11/249 </t>
  </si>
  <si>
    <t>MŠ Jablonec n. N., Lovecká 11/249  Celkem</t>
  </si>
  <si>
    <t>MŠ Jablonec n. N., Mechová 10/3645</t>
  </si>
  <si>
    <t>MŠ Jablonec n. N., Mechová 10/3645 Celkem</t>
  </si>
  <si>
    <t xml:space="preserve">MŠ Jablonec n. N., Nová Pasířská 10/3825 </t>
  </si>
  <si>
    <t>MŠ Jablonec n. N., Nová Pasířská 10/3825</t>
  </si>
  <si>
    <t>MŠ Jablonec n. N., Nová Pasířská 10/3825 Celkem</t>
  </si>
  <si>
    <t>MŠ Jablonec n. N., Slunečná 9/336</t>
  </si>
  <si>
    <t xml:space="preserve">MŠ Jablonec n. N., Slunečná 9/336 </t>
  </si>
  <si>
    <t>MŠ Jablonec n. N., Slunečná 9/336 Celkem</t>
  </si>
  <si>
    <t xml:space="preserve">MŠ Jablonec n. N., Střelecká 14/1067 </t>
  </si>
  <si>
    <t>MŠ Jablonec n. N., Střelecká 14/1067  Celkem</t>
  </si>
  <si>
    <t>MŠ Jablonec n. N., Švédská 14/3494</t>
  </si>
  <si>
    <t>MŠ Jablonec n. N., Švédská 14/3494 Celkem</t>
  </si>
  <si>
    <t>MŠ Jablonec n. N., Tichá 19/3892</t>
  </si>
  <si>
    <t>MŠ Jablonec n. N., Tichá 19/3892 Celkem</t>
  </si>
  <si>
    <t xml:space="preserve">MŠ Jablonec n. N., Zámecká 10/223 </t>
  </si>
  <si>
    <t>MŠ Jablonec n. N., Zámecká 10/223  Celkem</t>
  </si>
  <si>
    <t>MŠ spec. Jablonec n. N., Palackého 37 Celkem</t>
  </si>
  <si>
    <t>ZŠ Jablonec n. N., 5. května 76</t>
  </si>
  <si>
    <t>ZŠ Jablonec n. N., 5. května 76 Celkem</t>
  </si>
  <si>
    <t>ZŠ Jablonec n. N., Arbesova 30</t>
  </si>
  <si>
    <t>ZŠ Jablonec n. N., Arbesova 30 Celkem</t>
  </si>
  <si>
    <t>ZŠ Jablonec n. N., Liberecká 26</t>
  </si>
  <si>
    <t>ZŠ Jablonec n. N., Liberecká 26 Celkem</t>
  </si>
  <si>
    <t>ZŠ Jablonec n. N., Mozartova 24</t>
  </si>
  <si>
    <t>ZŠ Jablonec n. N., Mozartova 24 Celkem</t>
  </si>
  <si>
    <t>ZŠ Jablonec n. N., Na Šumavě 43</t>
  </si>
  <si>
    <t>ZŠ Jablonec n. N., Na Šumavě 43 Celkem</t>
  </si>
  <si>
    <t>ZŠ Jablonec n. N., Pasířská 72</t>
  </si>
  <si>
    <t>ZŠ Jablonec n. N., Pasířská 72 Celkem</t>
  </si>
  <si>
    <t>ZŠ Jablonec n. N., Pivovarská 15</t>
  </si>
  <si>
    <t>ZŠ Jablonec n. N., Pivovarská 15 Celkem</t>
  </si>
  <si>
    <t>ZŠ Jablonec n. N., Pod Vodárnou 10</t>
  </si>
  <si>
    <t>ZŠ Jablonec n. N., Pod Vodárnou 10 Celkem</t>
  </si>
  <si>
    <t>ZŠ Jablonec n. N., Rychnovská 216</t>
  </si>
  <si>
    <t>ZŠ Jablonec n. N., Rychnovská 216 Celkem</t>
  </si>
  <si>
    <t>ZUŠ Jablonec n. N., Podhorská 47</t>
  </si>
  <si>
    <t>ZUŠ Jablonec n. N., Podhorská 47 Celkem</t>
  </si>
  <si>
    <t>ZŠ a MŠ Janov n. N. 374</t>
  </si>
  <si>
    <t>ZŠ a MŠ Janov n. N. 374 Celkem</t>
  </si>
  <si>
    <t>ZŠ a MŠ Josefův Důl 208</t>
  </si>
  <si>
    <t>ZŠ a MŠ Josefův Důl 208 Celkem</t>
  </si>
  <si>
    <t>MŠ Lučany n. N. 570</t>
  </si>
  <si>
    <t>MŠ Lučany n. N. 570 Celkem</t>
  </si>
  <si>
    <t>ZŠ Lučany n. N. 420</t>
  </si>
  <si>
    <t>ZŠ Lučany n. N. 420 Celkem</t>
  </si>
  <si>
    <t>MŠ Maršovice 81</t>
  </si>
  <si>
    <t>MŠ Maršovice 81 Celkem</t>
  </si>
  <si>
    <t>ZŠ a MŠ Nová Ves n. N. 264</t>
  </si>
  <si>
    <t>ZŠ a MŠ Nová Ves n. N. 264 Celkem</t>
  </si>
  <si>
    <t>MŠ Rádlo 3</t>
  </si>
  <si>
    <t>MŠ Rádlo 3 Celkem</t>
  </si>
  <si>
    <t>ZŠ Rádlo 121</t>
  </si>
  <si>
    <t xml:space="preserve">ZŠ Rádlo 121 </t>
  </si>
  <si>
    <t>ZŠ Rádlo 121 Celkem</t>
  </si>
  <si>
    <t>ZŠ a MŠ Rychnov u Jabl. n. N., Školní 488</t>
  </si>
  <si>
    <t>ZŠ a MŠ Rychnov u Jabl. n. N., Školní 488 Celkem</t>
  </si>
  <si>
    <t>MŠ Tanvald, U Školky 579</t>
  </si>
  <si>
    <t>MŠ Tanvald, U Školky 579 Celkem</t>
  </si>
  <si>
    <t>SVČ Tanvald, Protifašistických boj. 336</t>
  </si>
  <si>
    <t>SVČ Tanvald, Protifašistických boj. 336 Celkem</t>
  </si>
  <si>
    <t>ZŠ a OA Tanvald, Školní 416 Celkem</t>
  </si>
  <si>
    <t>ZŠ Tanvald, Sportovní 576</t>
  </si>
  <si>
    <t>ZŠ Tanvald, Sportovní 576 Celkem</t>
  </si>
  <si>
    <t>ZUŠ Tanvald, Nemocniční 339</t>
  </si>
  <si>
    <t>ZUŠ Tanvald, Nemocniční 339 Celkem</t>
  </si>
  <si>
    <t>ZŠ a MŠ Albrechtice v Jiz. horách 226</t>
  </si>
  <si>
    <t>ZŠ a MŠ Albrechtice v Jiz. horách 226 Celkem</t>
  </si>
  <si>
    <t>ZŠ a MŠ Desná v Jiz. horách, Krkonošská 613</t>
  </si>
  <si>
    <t>ZŠ a MŠ Desná v Jiz. horách, Krkonošská 613 Celkem</t>
  </si>
  <si>
    <t>MŠ Harrachov 419</t>
  </si>
  <si>
    <t>MŠ Harrachov 419 Celkem</t>
  </si>
  <si>
    <t xml:space="preserve">ZŠ Harrachov, Nový Svět 77 </t>
  </si>
  <si>
    <t>ZŠ Harrachov, Nový Svět 77  Celkem</t>
  </si>
  <si>
    <t>ZŠ a MŠ Kořenov 800</t>
  </si>
  <si>
    <t>ZŠ a MŠ Kořenov 800 Celkem</t>
  </si>
  <si>
    <t>MŠ Plavy 24</t>
  </si>
  <si>
    <t>MŠ Plavy 24 Celkem</t>
  </si>
  <si>
    <t>ZŠ Plavy 65</t>
  </si>
  <si>
    <t>ZŠ Plavy 65 Celkem</t>
  </si>
  <si>
    <t>MŠ Smržovka, Havlíčkova 826</t>
  </si>
  <si>
    <t>MŠ Smržovka, Havlíčkova 826 Celkem</t>
  </si>
  <si>
    <t>ZŠ Smržovka, Komenského 964</t>
  </si>
  <si>
    <t>ZŠ Smržovka, Komenského 964 Celkem</t>
  </si>
  <si>
    <t>MŠ Velké Hamry I. 621</t>
  </si>
  <si>
    <t>MŠ Velké Hamry I.621</t>
  </si>
  <si>
    <t>MŠ Velké Hamry I.621 Celkem</t>
  </si>
  <si>
    <t>ZŠ a MŠ Velké Hamry II. 212</t>
  </si>
  <si>
    <t>ZŠ a MŠ Velké Hamry II.212 Celkem</t>
  </si>
  <si>
    <t>ZŠ a MŠ Zlatá Olešnice 34</t>
  </si>
  <si>
    <t>ZŠ a MŠ Zlatá Olešnice 34 Celkem</t>
  </si>
  <si>
    <t>MŠ  Železný Brod, Na Vápence 766</t>
  </si>
  <si>
    <t>MŠ Železný Brod, Na Vápence 766</t>
  </si>
  <si>
    <t>MŠ  Železný Brod, Na Vápence 766 Celkem</t>
  </si>
  <si>
    <t>MŠ  Železný Brod, Slunečná 327</t>
  </si>
  <si>
    <t>MŠ  Železný Brod, Slunečná 327 Celkem</t>
  </si>
  <si>
    <t>MŠ Železný Brod, Stavbařů 832</t>
  </si>
  <si>
    <t>MŠ Železný Brod, Stavbařů 832 Celkem</t>
  </si>
  <si>
    <t>SVČ Mozaika Železný Brod, Jiráskovo nábřeží 366</t>
  </si>
  <si>
    <t>SVČ Mozaika Železný Brod, Jiráskovo nábřeží 366 Celkem</t>
  </si>
  <si>
    <t>ZŠ Železný Brod, Pelechovská 800</t>
  </si>
  <si>
    <t>ZŠ Železný Brod, Pelechovská 800 Celkem</t>
  </si>
  <si>
    <t>ZŠ Železný Brod, Školní 700</t>
  </si>
  <si>
    <t>ZŠ Železný Brod, Školní 700 Celkem</t>
  </si>
  <si>
    <t>ZUŠ Železný Brod, Koberovská 589</t>
  </si>
  <si>
    <t>ZUŠ Železný Brod, Koberovská 589 Celkem</t>
  </si>
  <si>
    <t>MŠ Koberovy 140</t>
  </si>
  <si>
    <t>MŠ Koberovy 140 Celkem</t>
  </si>
  <si>
    <t>ZŠ Koberovy 1</t>
  </si>
  <si>
    <t>ZŠ Koberovy 1 Celkem</t>
  </si>
  <si>
    <t>MŠ Pěnčín 62</t>
  </si>
  <si>
    <t>MŠ Pěnčín 62 Celkem</t>
  </si>
  <si>
    <t>ZŠ Pěnčín 22, Bratříkov</t>
  </si>
  <si>
    <t>ZŠ Pěnčín 22, Bratříkov Celkem</t>
  </si>
  <si>
    <t>ZŠ a MŠ Skuhrov, Huntířov n. J. 63</t>
  </si>
  <si>
    <t>ZŠ a MŠ Skuhrov, Huntířov n. J. 63 Celkem</t>
  </si>
  <si>
    <t>MŠ Zásada 326</t>
  </si>
  <si>
    <t>MŠ Zásada 326 Celkem</t>
  </si>
  <si>
    <t>ZŠ Zásada 264</t>
  </si>
  <si>
    <t>ZŠ Zásada 264 Celkem</t>
  </si>
  <si>
    <t>DDM Česká Lípa, Škroupovo nám. 138</t>
  </si>
  <si>
    <t>DDM Česká Lípa, Škroupovo nám. 138 Celkem</t>
  </si>
  <si>
    <t>MŠ Česká Lípa,  A.Sovy 1740</t>
  </si>
  <si>
    <t>MŠ Česká Lípa,  A.Sovy 1740 Celkem</t>
  </si>
  <si>
    <t>MŠ Česká Lípa, Arbesova 411</t>
  </si>
  <si>
    <t>MŠ Česká Lípa, Arbesova 411 Celkem</t>
  </si>
  <si>
    <t>MŠ Česká Lípa, Bratří Čapků 2864</t>
  </si>
  <si>
    <t>MŠ Česká Lípa, Bratří Čapků 2864 Celkem</t>
  </si>
  <si>
    <t>MŠ Česká Lípa, Moskevská 2434</t>
  </si>
  <si>
    <t>MŠ Česká Lípa, Moskevská 2434 Celkem</t>
  </si>
  <si>
    <t>MŠ Česká Lípa, Severní 2214</t>
  </si>
  <si>
    <t>MŠ Česká Lípa, Severní 2214 Celkem</t>
  </si>
  <si>
    <t>MŠ Česká Lípa, Svárovská 3315</t>
  </si>
  <si>
    <t>MŠ Česká Lípa, Svárovská 3315 Celkem</t>
  </si>
  <si>
    <t>MŠ Česká Lípa, Zhořelecká 2607</t>
  </si>
  <si>
    <t>MŠ Česká Lípa, Zhořelecká 2607 Celkem</t>
  </si>
  <si>
    <t>ŠJ Česká Lípa, 28. října 2733</t>
  </si>
  <si>
    <t>ŠJ Česká Lípa, 28. října 2733 Celkem</t>
  </si>
  <si>
    <t>ZŠ a MŠ Česká Lípa, Jižní 1903</t>
  </si>
  <si>
    <t>ZŠ a MŠ Česká Lípa, Jižní 1903 Celkem</t>
  </si>
  <si>
    <t>ZŠ Česká Lípa, 28.října 2733</t>
  </si>
  <si>
    <t>ZŠ Česká Lípa, 28.října 2733 Celkem</t>
  </si>
  <si>
    <t>ZŠ Česká Lípa, A. Sovy 3056</t>
  </si>
  <si>
    <t>ZŠ Česká Lípa, A. Sovy 3056 Celkem</t>
  </si>
  <si>
    <t xml:space="preserve">ZŠ Česká Lípa, Mánesova 1526 </t>
  </si>
  <si>
    <t>ZŠ Česká Lípa, Mánesova 1526  Celkem</t>
  </si>
  <si>
    <t>ZŠ Česká Lípa, Partyzánská 1053</t>
  </si>
  <si>
    <t>ZŠ Česká Lípa, Partyzánská 1053 Celkem</t>
  </si>
  <si>
    <t>ZŠ Česká Lípa, Pátova 406</t>
  </si>
  <si>
    <t>ZŠ Česká Lípa, Pátova 406 Celkem</t>
  </si>
  <si>
    <t>ZŠ Česká Lípa, Školní 2520</t>
  </si>
  <si>
    <t>ZŠ Česká Lípa, Školní 2520 Celkem</t>
  </si>
  <si>
    <t>ZŠ Česká Lípa, Šluknovská 2904</t>
  </si>
  <si>
    <t>ZŠ Česká Lípa, Šluknovská 2904 Celkem</t>
  </si>
  <si>
    <t>ZŠ, Prakt. škola a MŠ Česká Lípa, Moskevská 679</t>
  </si>
  <si>
    <t>ZŠ, Prakt. škola a MŠ Česká Lípa, Moskevská 679 Celkem</t>
  </si>
  <si>
    <t>ZUŠ Česká Lípa, Arbesova 2077</t>
  </si>
  <si>
    <t>ZUŠ Česká Lípa, Arbesova 2077 Celkem</t>
  </si>
  <si>
    <t>MŠ Blíževedly 55</t>
  </si>
  <si>
    <t>MŠ Blíževedly 55 Celkem</t>
  </si>
  <si>
    <t>ZŠ a MŠ Brniště 101</t>
  </si>
  <si>
    <t>ZŠ a MŠ Brniště 101 Celkem</t>
  </si>
  <si>
    <t>MŠ Doksy, Libušina 838</t>
  </si>
  <si>
    <t>MŠ Doksy, Libušina 838 Celkem</t>
  </si>
  <si>
    <t>MŠ Doksy, Pražská 836</t>
  </si>
  <si>
    <t>MŠ Doksy, Pražská 836 Celkem</t>
  </si>
  <si>
    <t>ZŠ a MŠ Doksy-Staré Splavy, Jezerní 74</t>
  </si>
  <si>
    <t>ZŠ a MŠ Doksy-Staré Splavy, Jezerní 74 Celkem</t>
  </si>
  <si>
    <t xml:space="preserve">ZŠ Doksy, Valdštejnská 253 </t>
  </si>
  <si>
    <t>ZŠ Doksy, Valdštejnská 253  Celkem</t>
  </si>
  <si>
    <t>ZUŠ Doksy, Sokolská 299</t>
  </si>
  <si>
    <t>ZUŠ Doksy, Sokolská 299 Celkem</t>
  </si>
  <si>
    <t>MŠ Dubá, Luční 28</t>
  </si>
  <si>
    <t>MŠ Dubá, Luční 28 Celkem</t>
  </si>
  <si>
    <t>ZŠ Dubá, Dlouhá 113</t>
  </si>
  <si>
    <t>ZŠ Dubá, Dlouhá 113 Celkem</t>
  </si>
  <si>
    <t>ZŠ a MŠ Dubnice 240</t>
  </si>
  <si>
    <t>ZŠ a MŠ Dubnice 240 Celkem</t>
  </si>
  <si>
    <t>ZŠ a MŠ Holany 45</t>
  </si>
  <si>
    <t>ZŠ a MŠ Holany 45 Celkem</t>
  </si>
  <si>
    <t>ZŠ a MŠ Horní Libchava 196</t>
  </si>
  <si>
    <t>ZŠ a MŠ Horní Libchava 196 Celkem</t>
  </si>
  <si>
    <t>MŠ Horní Police, Křižíkova 183</t>
  </si>
  <si>
    <t>MŠ Horní Police, Křižíkova 183 Celkem</t>
  </si>
  <si>
    <t>ZŠ Horní Police, 9. května 2</t>
  </si>
  <si>
    <t>ZŠ Horní Police, 9. května 2 Celkem</t>
  </si>
  <si>
    <t>ZŠ a MŠ Jestřebí 105</t>
  </si>
  <si>
    <t>ZŠ a MŠ Jestřebí 105 Celkem</t>
  </si>
  <si>
    <t>MŠ Kravaře, Úštěcká 43</t>
  </si>
  <si>
    <t>MŠ Kravaře, Úštěcká 43 Celkem</t>
  </si>
  <si>
    <t>ZŠ Kravaře, Školní 115</t>
  </si>
  <si>
    <t>ZŠ Kravaře, Školní 115 Celkem</t>
  </si>
  <si>
    <t>ZŠ a MŠ Mimoň, Mírová 81</t>
  </si>
  <si>
    <t>ZŠ a MŠ Mimoň, Mírová 81 Celkem</t>
  </si>
  <si>
    <t>ZŠ a MŠ Mimoň, Pod Ralskem 572</t>
  </si>
  <si>
    <t>ZŠ a MŠ Mimoň, Pod Ralskem 572 Celkem</t>
  </si>
  <si>
    <t>ZUŠ Mimoň, Mírová 119</t>
  </si>
  <si>
    <t>ZUŠ Mimoň, Mírová 119 Celkem</t>
  </si>
  <si>
    <t>MŠ Noviny pod Ralskem 116</t>
  </si>
  <si>
    <t>MŠ Noviny pod Ralskem 116 Celkem</t>
  </si>
  <si>
    <t>ZŠ a MŠ Nový Oldřichov 86</t>
  </si>
  <si>
    <t>ZŠ a MŠ Nový Oldřichov 86 Celkem</t>
  </si>
  <si>
    <t>ZŠ a MŠ Okna 3</t>
  </si>
  <si>
    <t>ZŠ a MŠ Okna 3 Celkem</t>
  </si>
  <si>
    <t>MŠ Provodín 1</t>
  </si>
  <si>
    <t>MŠ Provodín 1 Celkem</t>
  </si>
  <si>
    <t>ZŠ a MŠ Ralsko-Kuřivody 700</t>
  </si>
  <si>
    <t>ZŠ a MŠ Ralsko-Kuřivody 700 Celkem</t>
  </si>
  <si>
    <t>MŠ Sosnová 49</t>
  </si>
  <si>
    <t>MŠ Sosnová 49 Celkem</t>
  </si>
  <si>
    <t>ZŠ a MŠ Stráž p. R., Pionýrů 141</t>
  </si>
  <si>
    <t>ZŠ a MŠ Stráž p. R., Pionýrů 141 Celkem</t>
  </si>
  <si>
    <t>MŠ Stružnice 69</t>
  </si>
  <si>
    <t>MŠ Stružnice 69 Celkem</t>
  </si>
  <si>
    <t>ZŠ Stružnice</t>
  </si>
  <si>
    <t xml:space="preserve">ZŠ Stružnice </t>
  </si>
  <si>
    <t>ZŠ Stružnice Celkem</t>
  </si>
  <si>
    <t>ZŠ a MŠ Volfartice 81</t>
  </si>
  <si>
    <t>ZŠ a MŠ Volfartice 81 Celkem</t>
  </si>
  <si>
    <t>ZŠ a MŠ Zahrádky u Č. L. 19</t>
  </si>
  <si>
    <t>ZŠ a MŠ Zahrádky u Č. L. 19 Celkem</t>
  </si>
  <si>
    <t>ZŠ a MŠ Zákupy, Školní 347</t>
  </si>
  <si>
    <t>ZŠ a MŠ Zákupy, Školní 347 Celkem</t>
  </si>
  <si>
    <t>ZŠ a MŠ Žandov, Kostelní 200</t>
  </si>
  <si>
    <t>ZŠ a MŠ Žandov, Kostelní 200 Celkem</t>
  </si>
  <si>
    <t>ZUŠ Žandov, Dlouhá 121</t>
  </si>
  <si>
    <t>ZUŠ Žandov, Dlouhá 121 Celkem</t>
  </si>
  <si>
    <t>SUMÁŘ</t>
  </si>
  <si>
    <t xml:space="preserve">PO III </t>
  </si>
  <si>
    <t>LB</t>
  </si>
  <si>
    <t>FR</t>
  </si>
  <si>
    <t>JN</t>
  </si>
  <si>
    <t>TA</t>
  </si>
  <si>
    <t>ŽB</t>
  </si>
  <si>
    <t>ČL</t>
  </si>
  <si>
    <t>NB</t>
  </si>
  <si>
    <t>SM</t>
  </si>
  <si>
    <t>JI</t>
  </si>
  <si>
    <t>TU</t>
  </si>
  <si>
    <t>Celkem</t>
  </si>
  <si>
    <t>kontrolní</t>
  </si>
  <si>
    <t>IČO</t>
  </si>
  <si>
    <t>druh činnosti</t>
  </si>
  <si>
    <t>RED_IZO</t>
  </si>
  <si>
    <t>ICO</t>
  </si>
  <si>
    <t>NIV_CELKEM</t>
  </si>
  <si>
    <t>Platy_CELKEM</t>
  </si>
  <si>
    <t>ODVODY_CELKEM</t>
  </si>
  <si>
    <t>FKSP_CELKEM</t>
  </si>
  <si>
    <t>ONIV_CELKEM</t>
  </si>
  <si>
    <t>ZAM_CELKEM</t>
  </si>
  <si>
    <t>Platy</t>
  </si>
  <si>
    <t>OON_CELKEM</t>
  </si>
  <si>
    <t>rozpočet sestavil</t>
  </si>
  <si>
    <t>MŠMT</t>
  </si>
  <si>
    <t>KÚ</t>
  </si>
  <si>
    <t>MŠ Jablonec n. N., Palackého 37</t>
  </si>
  <si>
    <t>Limit počtu zaměstnanců</t>
  </si>
  <si>
    <t>ped.</t>
  </si>
  <si>
    <t>neped.</t>
  </si>
  <si>
    <t>PLATY</t>
  </si>
  <si>
    <t>OON</t>
  </si>
  <si>
    <t>Mzdové prostředky celkem</t>
  </si>
  <si>
    <t xml:space="preserve">FKSP          </t>
  </si>
  <si>
    <t>ONIV</t>
  </si>
  <si>
    <t>LIMIT ZAMĚSTNANCŮ</t>
  </si>
  <si>
    <t>převody (platy-dohody)</t>
  </si>
  <si>
    <t>Podpůrná opatření</t>
  </si>
  <si>
    <t>Individuální úpravy</t>
  </si>
  <si>
    <t>celkem úprava limitu zaměstnanců</t>
  </si>
  <si>
    <t>Převody do OON</t>
  </si>
  <si>
    <t xml:space="preserve">Dohody </t>
  </si>
  <si>
    <t>Odstupné</t>
  </si>
  <si>
    <t>Individ. úpravy</t>
  </si>
  <si>
    <t>PLATY_UPR</t>
  </si>
  <si>
    <t>OON_UPR</t>
  </si>
  <si>
    <t>ODST_UPR</t>
  </si>
  <si>
    <t>MP_UPR</t>
  </si>
  <si>
    <t>ODV_UPR</t>
  </si>
  <si>
    <t>FKSP_UPR</t>
  </si>
  <si>
    <t>ONIV_UPR</t>
  </si>
  <si>
    <t>ONIVPO_UPR</t>
  </si>
  <si>
    <t>celkem</t>
  </si>
  <si>
    <t>PED_UPR</t>
  </si>
  <si>
    <t>NEPED_UPR</t>
  </si>
  <si>
    <t>ZAM_UPR</t>
  </si>
  <si>
    <t>Úprava NIV celkem</t>
  </si>
  <si>
    <t>NIV_UPR</t>
  </si>
  <si>
    <t>MŠ</t>
  </si>
  <si>
    <t>PO</t>
  </si>
  <si>
    <t>AP spec.tř.</t>
  </si>
  <si>
    <t>ZŠ</t>
  </si>
  <si>
    <t>ŠJ</t>
  </si>
  <si>
    <t>ZUŠ</t>
  </si>
  <si>
    <t>ŠK</t>
  </si>
  <si>
    <t>SVČ</t>
  </si>
  <si>
    <t xml:space="preserve">PO </t>
  </si>
  <si>
    <t>SŠ</t>
  </si>
  <si>
    <t>AP SŠ</t>
  </si>
  <si>
    <t>DDM Nový Bor, Smetanova 387</t>
  </si>
  <si>
    <t>DDM Nový Bor, Smetanova 387 Celkem</t>
  </si>
  <si>
    <t>MŠ Nový Bor, Svojsíkova 754</t>
  </si>
  <si>
    <t xml:space="preserve">MŠ </t>
  </si>
  <si>
    <t>MŠ Nový Bor, Svojsíkova 754 Celkem</t>
  </si>
  <si>
    <t>600074943</t>
  </si>
  <si>
    <t>ZŠ Nový Bor, B. Němcové 539</t>
  </si>
  <si>
    <t xml:space="preserve">ZŠ 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</si>
  <si>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</si>
  <si>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</si>
  <si>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</si>
  <si>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</si>
  <si>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</si>
  <si>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</si>
  <si>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</si>
  <si>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</si>
  <si>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</si>
  <si>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</si>
  <si>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</si>
  <si>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</si>
  <si>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</si>
  <si>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</si>
  <si>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 Cvikov, Sad 5. května 130/I</t>
  </si>
  <si>
    <t xml:space="preserve">ZŠ  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</si>
  <si>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</si>
  <si>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</si>
  <si>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</si>
  <si>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</si>
  <si>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</si>
  <si>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</si>
  <si>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</si>
  <si>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 xml:space="preserve">MŠ  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</si>
  <si>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</si>
  <si>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</si>
  <si>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</si>
  <si>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</si>
  <si>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</si>
  <si>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</si>
  <si>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</si>
  <si>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</si>
  <si>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</si>
  <si>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</si>
  <si>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</si>
  <si>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</si>
  <si>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</si>
  <si>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</si>
  <si>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</si>
  <si>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</si>
  <si>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</si>
  <si>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MŠ Semily, Na Olešce 433</t>
  </si>
  <si>
    <t>MŠ Semily, Na Olešce 433 Celkem</t>
  </si>
  <si>
    <t>MŠ Semily, Pekárenská 468</t>
  </si>
  <si>
    <t>MŠ Semily, Pekárenská 468 Celkem</t>
  </si>
  <si>
    <t>MŠ Semily, Pod Vartou 609 - waldorfská Celkem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</si>
  <si>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</si>
  <si>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</si>
  <si>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</si>
  <si>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</si>
  <si>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</si>
  <si>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</si>
  <si>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</si>
  <si>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</si>
  <si>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</si>
  <si>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</si>
  <si>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</si>
  <si>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</si>
  <si>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</si>
  <si>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</si>
  <si>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</si>
  <si>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</si>
  <si>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</si>
  <si>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</si>
  <si>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</si>
  <si>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</si>
  <si>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</si>
  <si>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</si>
  <si>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</si>
  <si>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</si>
  <si>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</si>
  <si>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</si>
  <si>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</si>
  <si>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</si>
  <si>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</si>
  <si>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</si>
  <si>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 Lomnice n. P., Komenského 1037</t>
  </si>
  <si>
    <t xml:space="preserve">SVČ </t>
  </si>
  <si>
    <t>SVČ  Lomnice n. P., Komenského 1037 Celkem</t>
  </si>
  <si>
    <t>MŠ Lomnice n. P., Bezručova 1534</t>
  </si>
  <si>
    <t>MŠ Lomnice n. P., Bezručova 1534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</si>
  <si>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</si>
  <si>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</si>
  <si>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</si>
  <si>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</si>
  <si>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</si>
  <si>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</si>
  <si>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</si>
  <si>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 xml:space="preserve">ZUŠ 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</si>
  <si>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</si>
  <si>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</si>
  <si>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</si>
  <si>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</si>
  <si>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</si>
  <si>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</si>
  <si>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</si>
  <si>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</si>
  <si>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</si>
  <si>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</si>
  <si>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</si>
  <si>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</si>
  <si>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</si>
  <si>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MŠ Jilemnice, Spořilovská 994 Celkem</t>
  </si>
  <si>
    <t>ZŠ Jilemnice, Jana Harracha 97</t>
  </si>
  <si>
    <t>ZŠ Jilemnice, Jana Harracha 97 Celkem</t>
  </si>
  <si>
    <t>ZŠ Jilemnice, Komenského 288</t>
  </si>
  <si>
    <t xml:space="preserve">ŠK </t>
  </si>
  <si>
    <t>ZŠ Jilemnice, Komenského 288 Celkem</t>
  </si>
  <si>
    <t>ZUŠ Jilemnice, Valdštejnská 216</t>
  </si>
  <si>
    <t>ZUŠ Jilemnice, Valdštejnská 216 Celkem</t>
  </si>
  <si>
    <t>MŠ Benecko 104</t>
  </si>
  <si>
    <t>MŠ Benecko 104 Celkem</t>
  </si>
  <si>
    <t>ZŠ Benecko 150</t>
  </si>
  <si>
    <t>ZŠ Benecko 150 Celkem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</si>
  <si>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</si>
  <si>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</si>
  <si>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</si>
  <si>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</si>
  <si>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</si>
  <si>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</si>
  <si>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</si>
  <si>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</si>
  <si>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</si>
  <si>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</si>
  <si>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</si>
  <si>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</si>
  <si>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</si>
  <si>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</si>
  <si>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</si>
  <si>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</si>
  <si>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</si>
  <si>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</si>
  <si>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</si>
  <si>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</si>
  <si>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t>DDM Rokytnice n. J., Horní 467</t>
  </si>
  <si>
    <t>DDM Rokytnice n. J., Horní 467 Celkem</t>
  </si>
  <si>
    <t>MŠ Rokytnice n. J., Dolní Rokytnice 210</t>
  </si>
  <si>
    <t>MŠ Rokytnice n. J., Dolní Rokytnice 210 Celkem</t>
  </si>
  <si>
    <t>MŠ Rokytnice n. J., Horní Rokytnice 555</t>
  </si>
  <si>
    <t>MŠ Rokytnice n. J., Horní Rokytnice 555 Celkem</t>
  </si>
  <si>
    <t>ZŠ Rokytnice n. J., Dolní 172</t>
  </si>
  <si>
    <t>ZŠ Rokytnice n. J., Dolní 172 Celkem</t>
  </si>
  <si>
    <t>ZŠ a MŠ Roztoky u Jilemnice 190</t>
  </si>
  <si>
    <t>ZŠ a MŠ Roztoky u Jilemnice 190 Celkem</t>
  </si>
  <si>
    <t>ZŠ a MŠ Studenec 367</t>
  </si>
  <si>
    <t xml:space="preserve"> ŠK</t>
  </si>
  <si>
    <t>ZŠ a MŠ Studenec 367 Celkem</t>
  </si>
  <si>
    <t>MŠ Víchová n. J. 197</t>
  </si>
  <si>
    <t>MŠ Víchová n. J. 197 Celkem</t>
  </si>
  <si>
    <t>ZŠ Víchová n. J. 140</t>
  </si>
  <si>
    <t>ZŠ Víchová n. J. 140 Celkem</t>
  </si>
  <si>
    <t>ZŠ a MŠ Vítkovice v Krkonoších 28</t>
  </si>
  <si>
    <t>ZŠ a MŠ Vítkovice v Krkonoších 28 Celkem</t>
  </si>
  <si>
    <t>MŠ a ZŠ Turnov, Kosmonautů 1641</t>
  </si>
  <si>
    <t>MŠ a ZŠ Turnov, Kosmonautů 1641 Celkem</t>
  </si>
  <si>
    <t>MŠ Turnov, 28. října 757</t>
  </si>
  <si>
    <t>MŠ Turnov, 28. října 757 Celkem</t>
  </si>
  <si>
    <t>MŠ Turnov, Alešova 1140</t>
  </si>
  <si>
    <t>MŠ Turnov, Alešova 1140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</si>
  <si>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</si>
  <si>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</si>
  <si>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</si>
  <si>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</si>
  <si>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</si>
  <si>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</si>
  <si>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</si>
  <si>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</si>
  <si>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</si>
  <si>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</si>
  <si>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</si>
  <si>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</si>
  <si>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</si>
  <si>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</si>
  <si>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</si>
  <si>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</si>
  <si>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</si>
  <si>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</si>
  <si>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</si>
  <si>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</si>
  <si>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</si>
  <si>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</si>
  <si>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</si>
  <si>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</si>
  <si>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</si>
  <si>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</si>
  <si>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</si>
  <si>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</si>
  <si>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</si>
  <si>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</si>
  <si>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32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</si>
  <si>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</si>
  <si>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</si>
  <si>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</si>
  <si>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</si>
  <si>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</si>
  <si>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</si>
  <si>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</si>
  <si>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</si>
  <si>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</si>
  <si>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</si>
  <si>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</si>
  <si>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</si>
  <si>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</si>
  <si>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</si>
  <si>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</si>
  <si>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</si>
  <si>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</si>
  <si>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</si>
  <si>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</si>
  <si>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</si>
  <si>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</si>
  <si>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</si>
  <si>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</si>
  <si>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</si>
  <si>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</si>
  <si>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</si>
  <si>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</si>
  <si>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</si>
  <si>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</si>
  <si>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</si>
  <si>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</si>
  <si>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</si>
  <si>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</si>
  <si>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</si>
  <si>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</si>
  <si>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</si>
  <si>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</si>
  <si>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</si>
  <si>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</si>
  <si>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ZŠ spec.</t>
  </si>
  <si>
    <t>č. KÚ</t>
  </si>
  <si>
    <t>RED IZO</t>
  </si>
  <si>
    <t>por</t>
  </si>
  <si>
    <t>c_KU</t>
  </si>
  <si>
    <t>Zkr_nazev</t>
  </si>
  <si>
    <t>druh_cinnosti</t>
  </si>
  <si>
    <t>ZAM_PED</t>
  </si>
  <si>
    <t>ZAM_NEPED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</si>
  <si>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</si>
  <si>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</si>
  <si>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</si>
  <si>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</si>
  <si>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</si>
  <si>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</si>
  <si>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</si>
  <si>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</si>
  <si>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</si>
  <si>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</si>
  <si>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</si>
  <si>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</si>
  <si>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</si>
  <si>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</si>
  <si>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</si>
  <si>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</si>
  <si>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</si>
  <si>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</si>
  <si>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</si>
  <si>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</si>
  <si>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</si>
  <si>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</si>
  <si>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</si>
  <si>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</si>
  <si>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</si>
  <si>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</si>
  <si>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</si>
  <si>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</si>
  <si>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</si>
  <si>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</si>
  <si>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</si>
  <si>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</si>
  <si>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</si>
  <si>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</si>
  <si>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</si>
  <si>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</si>
  <si>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</si>
  <si>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</si>
  <si>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</si>
  <si>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</si>
  <si>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</si>
  <si>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</si>
  <si>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</si>
  <si>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</si>
  <si>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</si>
  <si>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</si>
  <si>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</si>
  <si>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</si>
  <si>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</si>
  <si>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</si>
  <si>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</si>
  <si>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</si>
  <si>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</si>
  <si>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</si>
  <si>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</si>
  <si>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</si>
  <si>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</si>
  <si>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</si>
  <si>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</si>
  <si>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</si>
  <si>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</si>
  <si>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ŠD ped.</t>
  </si>
  <si>
    <t>ŠD neped.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</si>
  <si>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</si>
  <si>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</si>
  <si>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</si>
  <si>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</si>
  <si>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</si>
  <si>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</si>
  <si>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</si>
  <si>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</si>
  <si>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</si>
  <si>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</si>
  <si>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</si>
  <si>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</si>
  <si>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</si>
  <si>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</si>
  <si>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</si>
  <si>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</si>
  <si>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</si>
  <si>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</si>
  <si>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</si>
  <si>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</si>
  <si>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</si>
  <si>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</si>
  <si>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</si>
  <si>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</si>
  <si>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</si>
  <si>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</si>
  <si>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</si>
  <si>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</si>
  <si>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</si>
  <si>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</si>
  <si>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</si>
  <si>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</si>
  <si>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</si>
  <si>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</si>
  <si>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</si>
  <si>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</si>
  <si>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</si>
  <si>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</si>
  <si>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</si>
  <si>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</si>
  <si>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</si>
  <si>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</si>
  <si>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</si>
  <si>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</si>
  <si>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</si>
  <si>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</si>
  <si>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</si>
  <si>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</si>
  <si>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</si>
  <si>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</si>
  <si>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</si>
  <si>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</si>
  <si>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</si>
  <si>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</si>
  <si>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</si>
  <si>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</si>
  <si>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</si>
  <si>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</si>
  <si>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</si>
  <si>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</si>
  <si>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</si>
  <si>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</si>
  <si>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</si>
  <si>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</si>
  <si>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</si>
  <si>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</si>
  <si>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</si>
  <si>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</si>
  <si>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</si>
  <si>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</si>
  <si>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</si>
  <si>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</si>
  <si>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</si>
  <si>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</si>
  <si>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</si>
  <si>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</si>
  <si>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</si>
  <si>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</si>
  <si>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</si>
  <si>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</si>
  <si>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</si>
  <si>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</si>
  <si>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</si>
  <si>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</si>
  <si>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</si>
  <si>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</si>
  <si>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</si>
  <si>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</si>
  <si>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</si>
  <si>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</si>
  <si>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</si>
  <si>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</si>
  <si>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MŠ Jablonné v Podj., Liberecká 76</t>
  </si>
  <si>
    <t>MŠ Jablonné v Podj., Liberecká 76 Celkem</t>
  </si>
  <si>
    <t>ZŠ a ZUŠ Jablonné v Podj., U Školy 98</t>
  </si>
  <si>
    <t>ZŠ a ZUŠ Jablonné v Podj., U Školy 98 Celkem</t>
  </si>
  <si>
    <t>MŠ Křižany 342</t>
  </si>
  <si>
    <t>MŠ Křižany 342 Celkem</t>
  </si>
  <si>
    <t>ZŠ Křižany, Žibřidice 271</t>
  </si>
  <si>
    <t>ZŠ Křižany, Žibřidice 271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</si>
  <si>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</si>
  <si>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</si>
  <si>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</si>
  <si>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</si>
  <si>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</si>
  <si>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</si>
  <si>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</si>
  <si>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</si>
  <si>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</si>
  <si>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</si>
  <si>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</si>
  <si>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</si>
  <si>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Celkem za PO III Liberec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</si>
  <si>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</si>
  <si>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</si>
  <si>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</si>
  <si>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</si>
  <si>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</si>
  <si>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</si>
  <si>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</si>
  <si>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</si>
  <si>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</si>
  <si>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</si>
  <si>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</si>
  <si>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</si>
  <si>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</si>
  <si>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</si>
  <si>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</si>
  <si>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</si>
  <si>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</si>
  <si>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</si>
  <si>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</si>
  <si>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</si>
  <si>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</si>
  <si>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</si>
  <si>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</si>
  <si>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</si>
  <si>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</si>
  <si>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</si>
  <si>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</si>
  <si>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</si>
  <si>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</si>
  <si>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</si>
  <si>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</si>
  <si>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</si>
  <si>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</si>
  <si>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</si>
  <si>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</si>
  <si>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</si>
  <si>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</si>
  <si>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</si>
  <si>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</si>
  <si>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</si>
  <si>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Celkem za PO III Frýdlant</t>
  </si>
  <si>
    <t>Platy úprava celkem</t>
  </si>
  <si>
    <t>OON úprava celkem</t>
  </si>
  <si>
    <t>ONIV úprava celkem</t>
  </si>
  <si>
    <t>SUMÁŘ - PO III LIBEREC</t>
  </si>
  <si>
    <t>SUMÁŘ - PO III FRÝDLANT</t>
  </si>
  <si>
    <t>od</t>
  </si>
  <si>
    <t>Celkem za PO III Jablonec nad Nisou</t>
  </si>
  <si>
    <t>Celkem za PO III Tanvald</t>
  </si>
  <si>
    <t>Celkem za PO III Železný Brod</t>
  </si>
  <si>
    <t>poř.</t>
  </si>
  <si>
    <t>Celkem za PO III Česká Lípa</t>
  </si>
  <si>
    <t>škola - škol. zařízení (zkráceně)</t>
  </si>
  <si>
    <t>Celkem za PO III Nový Bor</t>
  </si>
  <si>
    <t>Celkem za PO III Semily</t>
  </si>
  <si>
    <t>Celkem za PO III Jilemnice</t>
  </si>
  <si>
    <t>Celkem za PO III Turnov</t>
  </si>
  <si>
    <t>ZŠ Jablonné v Podj., Komenského 453</t>
  </si>
  <si>
    <t>09360379</t>
  </si>
  <si>
    <t>ZŠ a ZUŠ Hrádek n. N., Komenského 478</t>
  </si>
  <si>
    <r>
      <t xml:space="preserve">ZŠ a ZUŠ Hrádek n. N., Komenského 478 - </t>
    </r>
    <r>
      <rPr>
        <b/>
        <sz val="8"/>
        <color rgb="FFFF0000"/>
        <rFont val="Arial CE"/>
        <charset val="238"/>
      </rPr>
      <t>nově od 1. 9. 2020</t>
    </r>
  </si>
  <si>
    <t>ZŠ a ZUŠ Hrádek n. N., Komenského 478 Celkem</t>
  </si>
  <si>
    <t>Masarykova ZŠ Tanvald, Školní 416</t>
  </si>
  <si>
    <t xml:space="preserve">AP ŠD </t>
  </si>
  <si>
    <t>MŠ Jilemnice, Roztocká 994</t>
  </si>
  <si>
    <t>Dohodovací řízení</t>
  </si>
  <si>
    <t>MŠ Všelibice 100</t>
  </si>
  <si>
    <t>MŠ Všelibice 100 Celkem</t>
  </si>
  <si>
    <t>PO III JABLONEC NAD NISOU</t>
  </si>
  <si>
    <t>PO III TANVALD</t>
  </si>
  <si>
    <t>PO III ŽELEZNÝ BROD</t>
  </si>
  <si>
    <t>PO III ČESKÁ LÍPA</t>
  </si>
  <si>
    <t>PO III NOVÝ BOR</t>
  </si>
  <si>
    <t>PO III SEMILY</t>
  </si>
  <si>
    <t>PO III JILEMNICE</t>
  </si>
  <si>
    <t>PO III TURNOV</t>
  </si>
  <si>
    <t>z toho v Kč:</t>
  </si>
  <si>
    <t>z toho:</t>
  </si>
  <si>
    <t xml:space="preserve">z toho:           </t>
  </si>
  <si>
    <r>
      <t>MŠ Semily, Pod Vartou 609 - waldorfská</t>
    </r>
    <r>
      <rPr>
        <sz val="8"/>
        <color rgb="FFFF0000"/>
        <rFont val="Arial"/>
        <family val="2"/>
        <charset val="238"/>
      </rPr>
      <t xml:space="preserve"> zaniklá od 1.1.2021</t>
    </r>
  </si>
  <si>
    <r>
      <t xml:space="preserve">MŠ Semily, Pod Vartou 609 - waldorfská </t>
    </r>
    <r>
      <rPr>
        <sz val="8"/>
        <color rgb="FFFF0000"/>
        <rFont val="Arial"/>
        <family val="2"/>
        <charset val="238"/>
      </rPr>
      <t>zaniklá</t>
    </r>
    <r>
      <rPr>
        <sz val="8"/>
        <color rgb="FFFF5050"/>
        <rFont val="Arial"/>
        <family val="2"/>
        <charset val="238"/>
      </rPr>
      <t xml:space="preserve"> od 1.1.2021</t>
    </r>
  </si>
  <si>
    <r>
      <t xml:space="preserve">MŠ Treperka a waldorfská Semily, Komenského nám.146 </t>
    </r>
    <r>
      <rPr>
        <sz val="8"/>
        <color rgb="FFFF0000"/>
        <rFont val="Arial"/>
        <family val="2"/>
        <charset val="238"/>
      </rPr>
      <t>nově od 1.1.2021</t>
    </r>
  </si>
  <si>
    <t>Vážená paní ředitelko, vážený pane řediteli,</t>
  </si>
  <si>
    <t>Zpracoval: OŠMTS KÚ LK, oddělení financování přímých nákladů</t>
  </si>
  <si>
    <t>Závazné ukazatele k 8. 3. 2021</t>
  </si>
  <si>
    <t>úprava</t>
  </si>
  <si>
    <r>
      <t xml:space="preserve">ZŠ Liberec, Husova 142/44 - </t>
    </r>
    <r>
      <rPr>
        <b/>
        <sz val="8"/>
        <color rgb="FFFF0000"/>
        <rFont val="Arial CE"/>
        <charset val="238"/>
      </rPr>
      <t>nově od 1. 3. 2021</t>
    </r>
  </si>
  <si>
    <t>ÚPRAVA ROZPOČTU K 15. DUBNU 2021</t>
  </si>
  <si>
    <t>Závazné ukazatele pro rok 2021 - přímé náklady k 15. 4. 2021</t>
  </si>
  <si>
    <t xml:space="preserve">MŠ Treperka a waldorfská Semily, Komenského nám.146 </t>
  </si>
  <si>
    <t>1) úpravu rozpočtu o prostředky na podpůrná opatření (PO) vykázaná v termínu od 1.3.2021 do 31.3.2021 - platy, úvazky a ONIV,  případně opravy dříve vykázaných PO</t>
  </si>
  <si>
    <t>2) úpravu rozpočtu v souvislosti s dohodovacím řízením (MP, úvazky)</t>
  </si>
  <si>
    <t>3) individuální úpravy (důvod změny uveden v komentáři v příslušné buňce)</t>
  </si>
  <si>
    <t>Komentář k úpravě rozpisu rozpočtu přímých NIV k 15. 4. 2021  (obecní školství)</t>
  </si>
  <si>
    <t>předkládáme vám návrh rozpočtu přímých NIV k 15. 4. 2021, který obsahuje:</t>
  </si>
  <si>
    <t>V Liberci dne 15. 4.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</si>
</sst>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00"/>
  </numFmts>
  <fonts count="5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 CE"/>
      <charset val="238"/>
    </font>
    <font>
      <sz val="8"/>
      <name val="Arial CE"/>
    </font>
    <font>
      <b/>
      <sz val="9"/>
      <name val="Arial CE"/>
    </font>
    <font>
      <b/>
      <sz val="8"/>
      <name val="Arial CE"/>
    </font>
    <font>
      <sz val="8"/>
      <color indexed="8"/>
      <name val="Arial CE"/>
    </font>
    <font>
      <b/>
      <sz val="8"/>
      <color indexed="8"/>
      <name val="Arial CE"/>
    </font>
    <font>
      <b/>
      <sz val="9"/>
      <name val="Arial CE"/>
      <charset val="238"/>
    </font>
    <font>
      <sz val="8"/>
      <color indexed="8"/>
      <name val="Arial CE"/>
      <charset val="238"/>
    </font>
    <font>
      <sz val="8"/>
      <color theme="1"/>
      <name val="Arial CE"/>
      <charset val="238"/>
    </font>
    <font>
      <b/>
      <sz val="8"/>
      <color theme="1"/>
      <name val="Arial CE"/>
      <charset val="238"/>
    </font>
    <font>
      <sz val="11"/>
      <name val="Calibri"/>
      <family val="2"/>
      <charset val="238"/>
    </font>
    <font>
      <b/>
      <sz val="8"/>
      <color indexed="8"/>
      <name val="Arial CE"/>
      <charset val="238"/>
    </font>
    <font>
      <b/>
      <sz val="8"/>
      <color rgb="FFFF0000"/>
      <name val="Arial CE"/>
      <charset val="238"/>
    </font>
    <font>
      <sz val="8"/>
      <color rgb="FFFF0000"/>
      <name val="Arial"/>
      <family val="2"/>
      <charset val="238"/>
    </font>
    <font>
      <sz val="8"/>
      <color rgb="FFFF5050"/>
      <name val="Arial"/>
      <family val="2"/>
      <charset val="238"/>
    </font>
    <font>
      <b/>
      <u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3" fillId="0" borderId="0" applyFont="0" applyFill="0" applyBorder="0" applyAlignment="0" applyProtection="0"/>
    <xf numFmtId="0" fontId="13" fillId="0" borderId="0"/>
    <xf numFmtId="0" fontId="3" fillId="0" borderId="0"/>
    <xf numFmtId="0" fontId="8" fillId="0" borderId="0"/>
    <xf numFmtId="0" fontId="2" fillId="0" borderId="0"/>
    <xf numFmtId="0" fontId="37" fillId="0" borderId="0"/>
    <xf numFmtId="0" fontId="8" fillId="0" borderId="0"/>
  </cellStyleXfs>
  <cellXfs count="1038">
    <xf numFmtId="0" fontId="0" fillId="0" borderId="0" xfId="0"/>
    <xf numFmtId="0" fontId="6" fillId="0" borderId="1" xfId="0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4" fillId="0" borderId="0" xfId="0" applyFont="1"/>
    <xf numFmtId="3" fontId="6" fillId="0" borderId="8" xfId="0" applyNumberFormat="1" applyFont="1" applyFill="1" applyBorder="1" applyAlignment="1">
      <alignment horizontal="right"/>
    </xf>
    <xf numFmtId="3" fontId="10" fillId="3" borderId="8" xfId="0" applyNumberFormat="1" applyFont="1" applyFill="1" applyBorder="1"/>
    <xf numFmtId="3" fontId="10" fillId="3" borderId="8" xfId="0" applyNumberFormat="1" applyFont="1" applyFill="1" applyBorder="1" applyAlignment="1">
      <alignment horizontal="right"/>
    </xf>
    <xf numFmtId="3" fontId="10" fillId="3" borderId="8" xfId="0" applyNumberFormat="1" applyFont="1" applyFill="1" applyBorder="1" applyAlignment="1"/>
    <xf numFmtId="4" fontId="5" fillId="0" borderId="0" xfId="0" applyNumberFormat="1" applyFont="1"/>
    <xf numFmtId="3" fontId="10" fillId="3" borderId="1" xfId="0" applyNumberFormat="1" applyFont="1" applyFill="1" applyBorder="1"/>
    <xf numFmtId="4" fontId="10" fillId="3" borderId="1" xfId="0" applyNumberFormat="1" applyFont="1" applyFill="1" applyBorder="1"/>
    <xf numFmtId="3" fontId="10" fillId="3" borderId="1" xfId="0" applyNumberFormat="1" applyFont="1" applyFill="1" applyBorder="1" applyAlignment="1">
      <alignment horizontal="right"/>
    </xf>
    <xf numFmtId="4" fontId="10" fillId="3" borderId="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/>
    <xf numFmtId="4" fontId="10" fillId="3" borderId="1" xfId="0" applyNumberFormat="1" applyFont="1" applyFill="1" applyBorder="1" applyAlignment="1"/>
    <xf numFmtId="0" fontId="5" fillId="0" borderId="0" xfId="0" applyFont="1"/>
    <xf numFmtId="0" fontId="7" fillId="0" borderId="0" xfId="0" applyFont="1" applyAlignment="1"/>
    <xf numFmtId="0" fontId="0" fillId="0" borderId="0" xfId="0" applyAlignment="1"/>
    <xf numFmtId="4" fontId="0" fillId="0" borderId="0" xfId="0" applyNumberFormat="1"/>
    <xf numFmtId="3" fontId="0" fillId="0" borderId="0" xfId="0" applyNumberFormat="1"/>
    <xf numFmtId="0" fontId="5" fillId="0" borderId="0" xfId="0" applyFont="1" applyAlignment="1">
      <alignment horizontal="center"/>
    </xf>
    <xf numFmtId="0" fontId="16" fillId="0" borderId="0" xfId="0" applyFont="1" applyAlignment="1"/>
    <xf numFmtId="4" fontId="6" fillId="0" borderId="0" xfId="0" applyNumberFormat="1" applyFont="1" applyFill="1" applyBorder="1"/>
    <xf numFmtId="3" fontId="6" fillId="0" borderId="0" xfId="0" applyNumberFormat="1" applyFont="1" applyFill="1" applyBorder="1"/>
    <xf numFmtId="0" fontId="17" fillId="0" borderId="0" xfId="0" applyFont="1" applyAlignment="1"/>
    <xf numFmtId="0" fontId="6" fillId="0" borderId="1" xfId="2" applyFont="1" applyFill="1" applyBorder="1" applyAlignment="1">
      <alignment horizontal="center"/>
    </xf>
    <xf numFmtId="4" fontId="5" fillId="0" borderId="1" xfId="0" applyNumberFormat="1" applyFont="1" applyFill="1" applyBorder="1"/>
    <xf numFmtId="0" fontId="9" fillId="3" borderId="1" xfId="2" applyFont="1" applyFill="1" applyBorder="1" applyAlignment="1">
      <alignment horizontal="center"/>
    </xf>
    <xf numFmtId="3" fontId="9" fillId="3" borderId="1" xfId="2" applyNumberFormat="1" applyFont="1" applyFill="1" applyBorder="1"/>
    <xf numFmtId="4" fontId="9" fillId="3" borderId="1" xfId="2" applyNumberFormat="1" applyFont="1" applyFill="1" applyBorder="1"/>
    <xf numFmtId="3" fontId="9" fillId="4" borderId="18" xfId="2" applyNumberFormat="1" applyFont="1" applyFill="1" applyBorder="1"/>
    <xf numFmtId="4" fontId="9" fillId="4" borderId="18" xfId="2" applyNumberFormat="1" applyFont="1" applyFill="1" applyBorder="1"/>
    <xf numFmtId="3" fontId="5" fillId="0" borderId="0" xfId="0" applyNumberFormat="1" applyFont="1"/>
    <xf numFmtId="3" fontId="5" fillId="0" borderId="1" xfId="0" applyNumberFormat="1" applyFont="1" applyFill="1" applyBorder="1"/>
    <xf numFmtId="4" fontId="5" fillId="0" borderId="10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0" fillId="0" borderId="0" xfId="0" applyFill="1" applyBorder="1"/>
    <xf numFmtId="0" fontId="10" fillId="3" borderId="1" xfId="0" applyFont="1" applyFill="1" applyBorder="1" applyAlignment="1">
      <alignment horizontal="center"/>
    </xf>
    <xf numFmtId="0" fontId="14" fillId="0" borderId="0" xfId="0" applyFont="1" applyFill="1" applyBorder="1"/>
    <xf numFmtId="0" fontId="11" fillId="0" borderId="15" xfId="0" applyFont="1" applyBorder="1" applyAlignment="1">
      <alignment horizontal="left"/>
    </xf>
    <xf numFmtId="3" fontId="9" fillId="3" borderId="8" xfId="2" applyNumberFormat="1" applyFont="1" applyFill="1" applyBorder="1"/>
    <xf numFmtId="3" fontId="9" fillId="4" borderId="17" xfId="2" applyNumberFormat="1" applyFont="1" applyFill="1" applyBorder="1"/>
    <xf numFmtId="3" fontId="4" fillId="0" borderId="8" xfId="0" applyNumberFormat="1" applyFont="1" applyFill="1" applyBorder="1"/>
    <xf numFmtId="4" fontId="10" fillId="3" borderId="9" xfId="0" applyNumberFormat="1" applyFont="1" applyFill="1" applyBorder="1" applyAlignment="1">
      <alignment horizontal="right"/>
    </xf>
    <xf numFmtId="4" fontId="10" fillId="3" borderId="9" xfId="0" applyNumberFormat="1" applyFont="1" applyFill="1" applyBorder="1"/>
    <xf numFmtId="0" fontId="9" fillId="0" borderId="39" xfId="0" applyFont="1" applyBorder="1" applyAlignment="1">
      <alignment vertical="center" wrapText="1"/>
    </xf>
    <xf numFmtId="3" fontId="6" fillId="0" borderId="25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3" fontId="5" fillId="0" borderId="0" xfId="0" applyNumberFormat="1" applyFont="1" applyBorder="1"/>
    <xf numFmtId="4" fontId="5" fillId="0" borderId="0" xfId="0" applyNumberFormat="1" applyFont="1" applyBorder="1"/>
    <xf numFmtId="0" fontId="0" fillId="0" borderId="0" xfId="0" applyAlignment="1">
      <alignment horizontal="center"/>
    </xf>
    <xf numFmtId="3" fontId="11" fillId="0" borderId="0" xfId="0" applyNumberFormat="1" applyFont="1" applyFill="1"/>
    <xf numFmtId="3" fontId="10" fillId="3" borderId="22" xfId="0" applyNumberFormat="1" applyFont="1" applyFill="1" applyBorder="1"/>
    <xf numFmtId="4" fontId="10" fillId="3" borderId="9" xfId="0" applyNumberFormat="1" applyFont="1" applyFill="1" applyBorder="1" applyAlignment="1"/>
    <xf numFmtId="0" fontId="11" fillId="0" borderId="43" xfId="0" applyFont="1" applyBorder="1" applyAlignment="1">
      <alignment horizontal="left"/>
    </xf>
    <xf numFmtId="4" fontId="10" fillId="3" borderId="22" xfId="0" applyNumberFormat="1" applyFont="1" applyFill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11" fillId="0" borderId="39" xfId="0" applyFont="1" applyBorder="1" applyAlignment="1">
      <alignment horizontal="left"/>
    </xf>
    <xf numFmtId="3" fontId="18" fillId="0" borderId="8" xfId="0" applyNumberFormat="1" applyFont="1" applyBorder="1"/>
    <xf numFmtId="3" fontId="18" fillId="0" borderId="1" xfId="0" applyNumberFormat="1" applyFont="1" applyBorder="1"/>
    <xf numFmtId="4" fontId="18" fillId="0" borderId="1" xfId="0" applyNumberFormat="1" applyFont="1" applyBorder="1"/>
    <xf numFmtId="3" fontId="18" fillId="0" borderId="11" xfId="0" applyNumberFormat="1" applyFont="1" applyBorder="1"/>
    <xf numFmtId="3" fontId="18" fillId="0" borderId="12" xfId="0" applyNumberFormat="1" applyFont="1" applyBorder="1"/>
    <xf numFmtId="0" fontId="10" fillId="4" borderId="18" xfId="0" applyFont="1" applyFill="1" applyBorder="1" applyAlignment="1">
      <alignment horizontal="center"/>
    </xf>
    <xf numFmtId="3" fontId="10" fillId="4" borderId="18" xfId="0" applyNumberFormat="1" applyFont="1" applyFill="1" applyBorder="1" applyAlignment="1">
      <alignment horizontal="right"/>
    </xf>
    <xf numFmtId="4" fontId="10" fillId="4" borderId="18" xfId="0" applyNumberFormat="1" applyFont="1" applyFill="1" applyBorder="1" applyAlignment="1">
      <alignment horizontal="right"/>
    </xf>
    <xf numFmtId="0" fontId="0" fillId="0" borderId="0" xfId="0" applyFill="1"/>
    <xf numFmtId="3" fontId="18" fillId="0" borderId="4" xfId="0" applyNumberFormat="1" applyFont="1" applyBorder="1"/>
    <xf numFmtId="3" fontId="18" fillId="0" borderId="40" xfId="0" applyNumberFormat="1" applyFont="1" applyBorder="1"/>
    <xf numFmtId="0" fontId="10" fillId="3" borderId="22" xfId="0" applyFont="1" applyFill="1" applyBorder="1" applyAlignment="1">
      <alignment horizontal="center"/>
    </xf>
    <xf numFmtId="3" fontId="12" fillId="4" borderId="18" xfId="0" applyNumberFormat="1" applyFont="1" applyFill="1" applyBorder="1"/>
    <xf numFmtId="4" fontId="12" fillId="4" borderId="18" xfId="0" applyNumberFormat="1" applyFont="1" applyFill="1" applyBorder="1"/>
    <xf numFmtId="4" fontId="12" fillId="4" borderId="19" xfId="0" applyNumberFormat="1" applyFont="1" applyFill="1" applyBorder="1"/>
    <xf numFmtId="3" fontId="10" fillId="4" borderId="18" xfId="0" applyNumberFormat="1" applyFont="1" applyFill="1" applyBorder="1"/>
    <xf numFmtId="4" fontId="10" fillId="4" borderId="18" xfId="0" applyNumberFormat="1" applyFont="1" applyFill="1" applyBorder="1"/>
    <xf numFmtId="4" fontId="10" fillId="3" borderId="32" xfId="0" applyNumberFormat="1" applyFont="1" applyFill="1" applyBorder="1"/>
    <xf numFmtId="4" fontId="10" fillId="4" borderId="20" xfId="0" applyNumberFormat="1" applyFont="1" applyFill="1" applyBorder="1"/>
    <xf numFmtId="3" fontId="10" fillId="4" borderId="17" xfId="0" applyNumberFormat="1" applyFont="1" applyFill="1" applyBorder="1" applyAlignment="1">
      <alignment horizontal="right"/>
    </xf>
    <xf numFmtId="4" fontId="10" fillId="4" borderId="20" xfId="0" applyNumberFormat="1" applyFont="1" applyFill="1" applyBorder="1" applyAlignment="1">
      <alignment horizontal="right"/>
    </xf>
    <xf numFmtId="4" fontId="9" fillId="3" borderId="10" xfId="2" applyNumberFormat="1" applyFont="1" applyFill="1" applyBorder="1"/>
    <xf numFmtId="4" fontId="9" fillId="4" borderId="19" xfId="2" applyNumberFormat="1" applyFont="1" applyFill="1" applyBorder="1"/>
    <xf numFmtId="0" fontId="9" fillId="2" borderId="20" xfId="2" applyFont="1" applyFill="1" applyBorder="1" applyAlignment="1">
      <alignment horizontal="center" vertical="center" wrapText="1"/>
    </xf>
    <xf numFmtId="4" fontId="10" fillId="4" borderId="12" xfId="2" applyNumberFormat="1" applyFont="1" applyFill="1" applyBorder="1" applyAlignment="1">
      <alignment horizontal="center" vertical="center" wrapText="1"/>
    </xf>
    <xf numFmtId="3" fontId="9" fillId="4" borderId="12" xfId="2" applyNumberFormat="1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4" fontId="9" fillId="0" borderId="14" xfId="0" applyNumberFormat="1" applyFont="1" applyFill="1" applyBorder="1" applyAlignment="1">
      <alignment horizontal="center" vertical="center" wrapText="1"/>
    </xf>
    <xf numFmtId="3" fontId="10" fillId="5" borderId="12" xfId="2" applyNumberFormat="1" applyFont="1" applyFill="1" applyBorder="1" applyAlignment="1">
      <alignment horizontal="center" vertical="center" wrapText="1"/>
    </xf>
    <xf numFmtId="3" fontId="10" fillId="4" borderId="12" xfId="2" applyNumberFormat="1" applyFont="1" applyFill="1" applyBorder="1" applyAlignment="1">
      <alignment horizontal="center" vertical="center" wrapText="1"/>
    </xf>
    <xf numFmtId="3" fontId="11" fillId="0" borderId="22" xfId="0" applyNumberFormat="1" applyFont="1" applyBorder="1" applyAlignment="1">
      <alignment horizontal="center" vertical="center" wrapText="1"/>
    </xf>
    <xf numFmtId="3" fontId="11" fillId="0" borderId="22" xfId="0" applyNumberFormat="1" applyFont="1" applyFill="1" applyBorder="1" applyAlignment="1">
      <alignment horizontal="center" vertical="center" wrapText="1"/>
    </xf>
    <xf numFmtId="3" fontId="9" fillId="3" borderId="28" xfId="2" applyNumberFormat="1" applyFont="1" applyFill="1" applyBorder="1"/>
    <xf numFmtId="3" fontId="9" fillId="3" borderId="22" xfId="2" applyNumberFormat="1" applyFont="1" applyFill="1" applyBorder="1"/>
    <xf numFmtId="3" fontId="11" fillId="0" borderId="22" xfId="0" applyNumberFormat="1" applyFont="1" applyBorder="1" applyAlignment="1">
      <alignment horizontal="center" vertical="center"/>
    </xf>
    <xf numFmtId="4" fontId="9" fillId="3" borderId="22" xfId="2" applyNumberFormat="1" applyFont="1" applyFill="1" applyBorder="1"/>
    <xf numFmtId="4" fontId="9" fillId="3" borderId="29" xfId="2" applyNumberFormat="1" applyFont="1" applyFill="1" applyBorder="1"/>
    <xf numFmtId="3" fontId="18" fillId="0" borderId="30" xfId="0" applyNumberFormat="1" applyFont="1" applyBorder="1"/>
    <xf numFmtId="3" fontId="10" fillId="3" borderId="22" xfId="0" applyNumberFormat="1" applyFont="1" applyFill="1" applyBorder="1" applyAlignment="1">
      <alignment horizontal="right"/>
    </xf>
    <xf numFmtId="3" fontId="10" fillId="4" borderId="24" xfId="0" applyNumberFormat="1" applyFont="1" applyFill="1" applyBorder="1" applyAlignment="1">
      <alignment horizontal="right"/>
    </xf>
    <xf numFmtId="4" fontId="10" fillId="4" borderId="19" xfId="0" applyNumberFormat="1" applyFont="1" applyFill="1" applyBorder="1" applyAlignment="1">
      <alignment horizontal="right"/>
    </xf>
    <xf numFmtId="4" fontId="10" fillId="3" borderId="10" xfId="0" applyNumberFormat="1" applyFont="1" applyFill="1" applyBorder="1"/>
    <xf numFmtId="4" fontId="10" fillId="3" borderId="10" xfId="0" applyNumberFormat="1" applyFont="1" applyFill="1" applyBorder="1" applyAlignment="1">
      <alignment horizontal="right"/>
    </xf>
    <xf numFmtId="4" fontId="10" fillId="3" borderId="29" xfId="0" applyNumberFormat="1" applyFont="1" applyFill="1" applyBorder="1"/>
    <xf numFmtId="4" fontId="10" fillId="3" borderId="10" xfId="0" applyNumberFormat="1" applyFont="1" applyFill="1" applyBorder="1" applyAlignment="1"/>
    <xf numFmtId="4" fontId="10" fillId="4" borderId="19" xfId="0" applyNumberFormat="1" applyFont="1" applyFill="1" applyBorder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9" xfId="0" applyFont="1" applyFill="1" applyBorder="1" applyAlignment="1">
      <alignment horizontal="left"/>
    </xf>
    <xf numFmtId="0" fontId="15" fillId="0" borderId="0" xfId="0" applyFont="1" applyAlignment="1"/>
    <xf numFmtId="0" fontId="3" fillId="0" borderId="0" xfId="3" applyAlignment="1">
      <alignment horizontal="center"/>
    </xf>
    <xf numFmtId="3" fontId="3" fillId="0" borderId="0" xfId="3" applyNumberFormat="1"/>
    <xf numFmtId="0" fontId="3" fillId="0" borderId="0" xfId="3"/>
    <xf numFmtId="0" fontId="6" fillId="0" borderId="1" xfId="3" applyFont="1" applyFill="1" applyBorder="1" applyAlignment="1">
      <alignment horizontal="center"/>
    </xf>
    <xf numFmtId="0" fontId="24" fillId="0" borderId="1" xfId="3" applyFont="1" applyBorder="1" applyAlignment="1">
      <alignment horizontal="center"/>
    </xf>
    <xf numFmtId="0" fontId="6" fillId="0" borderId="9" xfId="3" applyFont="1" applyFill="1" applyBorder="1" applyAlignment="1"/>
    <xf numFmtId="0" fontId="9" fillId="3" borderId="1" xfId="3" applyFont="1" applyFill="1" applyBorder="1" applyAlignment="1">
      <alignment horizontal="center"/>
    </xf>
    <xf numFmtId="0" fontId="21" fillId="3" borderId="1" xfId="3" applyFont="1" applyFill="1" applyBorder="1" applyAlignment="1">
      <alignment horizontal="center"/>
    </xf>
    <xf numFmtId="0" fontId="9" fillId="3" borderId="30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6" fillId="3" borderId="9" xfId="3" applyFont="1" applyFill="1" applyBorder="1" applyAlignment="1"/>
    <xf numFmtId="3" fontId="10" fillId="3" borderId="1" xfId="3" applyNumberFormat="1" applyFont="1" applyFill="1" applyBorder="1"/>
    <xf numFmtId="4" fontId="10" fillId="3" borderId="1" xfId="3" applyNumberFormat="1" applyFont="1" applyFill="1" applyBorder="1"/>
    <xf numFmtId="0" fontId="24" fillId="0" borderId="1" xfId="3" applyFont="1" applyFill="1" applyBorder="1" applyAlignment="1">
      <alignment horizontal="center"/>
    </xf>
    <xf numFmtId="0" fontId="23" fillId="0" borderId="66" xfId="3" applyNumberFormat="1" applyFont="1" applyFill="1" applyBorder="1" applyAlignment="1">
      <alignment horizontal="center"/>
    </xf>
    <xf numFmtId="0" fontId="24" fillId="0" borderId="30" xfId="3" applyFont="1" applyFill="1" applyBorder="1"/>
    <xf numFmtId="0" fontId="24" fillId="0" borderId="9" xfId="3" applyFont="1" applyFill="1" applyBorder="1"/>
    <xf numFmtId="0" fontId="25" fillId="3" borderId="66" xfId="3" applyNumberFormat="1" applyFont="1" applyFill="1" applyBorder="1" applyAlignment="1">
      <alignment horizontal="center"/>
    </xf>
    <xf numFmtId="0" fontId="21" fillId="3" borderId="30" xfId="3" applyFont="1" applyFill="1" applyBorder="1"/>
    <xf numFmtId="0" fontId="21" fillId="3" borderId="9" xfId="3" applyFont="1" applyFill="1" applyBorder="1"/>
    <xf numFmtId="3" fontId="21" fillId="3" borderId="1" xfId="3" applyNumberFormat="1" applyFont="1" applyFill="1" applyBorder="1"/>
    <xf numFmtId="0" fontId="24" fillId="3" borderId="1" xfId="3" applyFont="1" applyFill="1" applyBorder="1" applyAlignment="1">
      <alignment horizontal="center"/>
    </xf>
    <xf numFmtId="0" fontId="24" fillId="3" borderId="9" xfId="3" applyFont="1" applyFill="1" applyBorder="1"/>
    <xf numFmtId="4" fontId="21" fillId="3" borderId="1" xfId="3" applyNumberFormat="1" applyFont="1" applyFill="1" applyBorder="1"/>
    <xf numFmtId="0" fontId="21" fillId="3" borderId="31" xfId="3" applyFont="1" applyFill="1" applyBorder="1"/>
    <xf numFmtId="0" fontId="24" fillId="3" borderId="22" xfId="3" applyFont="1" applyFill="1" applyBorder="1" applyAlignment="1">
      <alignment horizontal="center"/>
    </xf>
    <xf numFmtId="0" fontId="24" fillId="3" borderId="32" xfId="3" applyFont="1" applyFill="1" applyBorder="1"/>
    <xf numFmtId="0" fontId="24" fillId="0" borderId="31" xfId="3" applyFont="1" applyFill="1" applyBorder="1"/>
    <xf numFmtId="0" fontId="24" fillId="0" borderId="22" xfId="3" applyFont="1" applyFill="1" applyBorder="1" applyAlignment="1">
      <alignment horizontal="center"/>
    </xf>
    <xf numFmtId="0" fontId="24" fillId="0" borderId="32" xfId="3" applyFont="1" applyFill="1" applyBorder="1"/>
    <xf numFmtId="0" fontId="3" fillId="5" borderId="18" xfId="3" applyFill="1" applyBorder="1" applyAlignment="1">
      <alignment horizontal="center"/>
    </xf>
    <xf numFmtId="0" fontId="3" fillId="5" borderId="20" xfId="3" applyFill="1" applyBorder="1"/>
    <xf numFmtId="0" fontId="11" fillId="0" borderId="0" xfId="3" applyFont="1"/>
    <xf numFmtId="0" fontId="22" fillId="0" borderId="0" xfId="3" applyFont="1"/>
    <xf numFmtId="0" fontId="23" fillId="0" borderId="0" xfId="3" applyFont="1" applyAlignment="1">
      <alignment horizontal="right"/>
    </xf>
    <xf numFmtId="0" fontId="5" fillId="0" borderId="1" xfId="3" applyFont="1" applyFill="1" applyBorder="1" applyAlignment="1">
      <alignment horizontal="center"/>
    </xf>
    <xf numFmtId="1" fontId="5" fillId="0" borderId="1" xfId="3" applyNumberFormat="1" applyFont="1" applyFill="1" applyBorder="1" applyAlignment="1">
      <alignment horizontal="center"/>
    </xf>
    <xf numFmtId="0" fontId="24" fillId="0" borderId="5" xfId="3" applyFont="1" applyBorder="1" applyAlignment="1">
      <alignment horizontal="center"/>
    </xf>
    <xf numFmtId="0" fontId="11" fillId="3" borderId="1" xfId="3" applyFont="1" applyFill="1" applyBorder="1" applyAlignment="1">
      <alignment horizontal="center"/>
    </xf>
    <xf numFmtId="1" fontId="11" fillId="3" borderId="1" xfId="3" applyNumberFormat="1" applyFont="1" applyFill="1" applyBorder="1" applyAlignment="1">
      <alignment horizontal="center"/>
    </xf>
    <xf numFmtId="3" fontId="11" fillId="3" borderId="1" xfId="3" applyNumberFormat="1" applyFont="1" applyFill="1" applyBorder="1" applyAlignment="1"/>
    <xf numFmtId="3" fontId="11" fillId="3" borderId="1" xfId="3" applyNumberFormat="1" applyFont="1" applyFill="1" applyBorder="1"/>
    <xf numFmtId="1" fontId="24" fillId="0" borderId="1" xfId="3" applyNumberFormat="1" applyFont="1" applyBorder="1" applyAlignment="1">
      <alignment horizontal="center"/>
    </xf>
    <xf numFmtId="3" fontId="11" fillId="3" borderId="1" xfId="3" applyNumberFormat="1" applyFont="1" applyFill="1" applyBorder="1" applyAlignment="1">
      <alignment horizontal="right"/>
    </xf>
    <xf numFmtId="0" fontId="11" fillId="3" borderId="22" xfId="3" applyFont="1" applyFill="1" applyBorder="1" applyAlignment="1">
      <alignment horizontal="center"/>
    </xf>
    <xf numFmtId="0" fontId="3" fillId="5" borderId="18" xfId="3" applyFill="1" applyBorder="1"/>
    <xf numFmtId="1" fontId="3" fillId="0" borderId="0" xfId="3" applyNumberFormat="1" applyAlignment="1">
      <alignment horizontal="center"/>
    </xf>
    <xf numFmtId="4" fontId="3" fillId="0" borderId="0" xfId="3" applyNumberFormat="1"/>
    <xf numFmtId="0" fontId="5" fillId="0" borderId="30" xfId="3" applyFont="1" applyFill="1" applyBorder="1" applyAlignment="1"/>
    <xf numFmtId="0" fontId="5" fillId="0" borderId="9" xfId="3" applyFont="1" applyFill="1" applyBorder="1" applyAlignment="1"/>
    <xf numFmtId="1" fontId="21" fillId="3" borderId="1" xfId="3" applyNumberFormat="1" applyFont="1" applyFill="1" applyBorder="1" applyAlignment="1">
      <alignment horizontal="center"/>
    </xf>
    <xf numFmtId="0" fontId="11" fillId="3" borderId="9" xfId="3" applyFont="1" applyFill="1" applyBorder="1" applyAlignment="1">
      <alignment horizontal="left"/>
    </xf>
    <xf numFmtId="0" fontId="11" fillId="3" borderId="53" xfId="3" applyFont="1" applyFill="1" applyBorder="1" applyAlignment="1">
      <alignment horizontal="left"/>
    </xf>
    <xf numFmtId="0" fontId="11" fillId="3" borderId="30" xfId="3" applyFont="1" applyFill="1" applyBorder="1" applyAlignment="1"/>
    <xf numFmtId="0" fontId="11" fillId="3" borderId="9" xfId="3" applyFont="1" applyFill="1" applyBorder="1" applyAlignment="1"/>
    <xf numFmtId="0" fontId="11" fillId="3" borderId="53" xfId="3" applyFont="1" applyFill="1" applyBorder="1" applyAlignment="1"/>
    <xf numFmtId="3" fontId="10" fillId="3" borderId="1" xfId="3" applyNumberFormat="1" applyFont="1" applyFill="1" applyBorder="1" applyAlignment="1"/>
    <xf numFmtId="3" fontId="10" fillId="3" borderId="1" xfId="3" applyNumberFormat="1" applyFont="1" applyFill="1" applyBorder="1" applyAlignment="1">
      <alignment horizontal="right"/>
    </xf>
    <xf numFmtId="1" fontId="24" fillId="0" borderId="1" xfId="3" applyNumberFormat="1" applyFont="1" applyFill="1" applyBorder="1" applyAlignment="1">
      <alignment horizontal="center"/>
    </xf>
    <xf numFmtId="0" fontId="5" fillId="0" borderId="30" xfId="3" applyFont="1" applyFill="1" applyBorder="1"/>
    <xf numFmtId="0" fontId="5" fillId="3" borderId="1" xfId="3" applyFont="1" applyFill="1" applyBorder="1" applyAlignment="1">
      <alignment horizontal="center"/>
    </xf>
    <xf numFmtId="1" fontId="5" fillId="3" borderId="1" xfId="3" applyNumberFormat="1" applyFont="1" applyFill="1" applyBorder="1" applyAlignment="1">
      <alignment horizontal="center"/>
    </xf>
    <xf numFmtId="0" fontId="11" fillId="3" borderId="30" xfId="3" applyFont="1" applyFill="1" applyBorder="1"/>
    <xf numFmtId="0" fontId="5" fillId="3" borderId="9" xfId="3" applyFont="1" applyFill="1" applyBorder="1"/>
    <xf numFmtId="0" fontId="5" fillId="3" borderId="53" xfId="3" applyFont="1" applyFill="1" applyBorder="1"/>
    <xf numFmtId="0" fontId="5" fillId="3" borderId="9" xfId="3" applyFont="1" applyFill="1" applyBorder="1" applyAlignment="1"/>
    <xf numFmtId="0" fontId="5" fillId="3" borderId="53" xfId="3" applyFont="1" applyFill="1" applyBorder="1" applyAlignment="1"/>
    <xf numFmtId="0" fontId="5" fillId="0" borderId="9" xfId="3" applyFont="1" applyFill="1" applyBorder="1"/>
    <xf numFmtId="0" fontId="11" fillId="3" borderId="9" xfId="3" applyFont="1" applyFill="1" applyBorder="1"/>
    <xf numFmtId="0" fontId="11" fillId="3" borderId="53" xfId="3" applyFont="1" applyFill="1" applyBorder="1"/>
    <xf numFmtId="0" fontId="5" fillId="0" borderId="31" xfId="3" applyFont="1" applyFill="1" applyBorder="1" applyAlignment="1"/>
    <xf numFmtId="0" fontId="5" fillId="0" borderId="22" xfId="3" applyFont="1" applyFill="1" applyBorder="1" applyAlignment="1">
      <alignment horizontal="center"/>
    </xf>
    <xf numFmtId="0" fontId="11" fillId="3" borderId="31" xfId="3" applyFont="1" applyFill="1" applyBorder="1" applyAlignment="1"/>
    <xf numFmtId="0" fontId="11" fillId="3" borderId="32" xfId="3" applyFont="1" applyFill="1" applyBorder="1" applyAlignment="1"/>
    <xf numFmtId="0" fontId="11" fillId="3" borderId="54" xfId="3" applyFont="1" applyFill="1" applyBorder="1" applyAlignment="1"/>
    <xf numFmtId="0" fontId="10" fillId="7" borderId="18" xfId="3" applyFont="1" applyFill="1" applyBorder="1" applyAlignment="1">
      <alignment horizontal="center"/>
    </xf>
    <xf numFmtId="0" fontId="10" fillId="7" borderId="20" xfId="3" applyFont="1" applyFill="1" applyBorder="1" applyAlignment="1"/>
    <xf numFmtId="1" fontId="19" fillId="0" borderId="0" xfId="3" applyNumberFormat="1" applyFont="1" applyAlignment="1">
      <alignment horizontal="center"/>
    </xf>
    <xf numFmtId="1" fontId="19" fillId="0" borderId="0" xfId="3" applyNumberFormat="1" applyFont="1"/>
    <xf numFmtId="0" fontId="3" fillId="0" borderId="0" xfId="3" applyAlignment="1">
      <alignment horizontal="left"/>
    </xf>
    <xf numFmtId="0" fontId="28" fillId="0" borderId="1" xfId="4" applyFont="1" applyFill="1" applyBorder="1" applyAlignment="1">
      <alignment horizontal="center"/>
    </xf>
    <xf numFmtId="0" fontId="30" fillId="3" borderId="1" xfId="4" applyFont="1" applyFill="1" applyBorder="1" applyAlignment="1">
      <alignment horizontal="center"/>
    </xf>
    <xf numFmtId="3" fontId="9" fillId="3" borderId="8" xfId="3" applyNumberFormat="1" applyFont="1" applyFill="1" applyBorder="1" applyAlignment="1">
      <alignment horizontal="right"/>
    </xf>
    <xf numFmtId="0" fontId="4" fillId="0" borderId="1" xfId="4" applyFont="1" applyFill="1" applyBorder="1" applyAlignment="1">
      <alignment horizontal="center"/>
    </xf>
    <xf numFmtId="3" fontId="10" fillId="3" borderId="8" xfId="3" applyNumberFormat="1" applyFont="1" applyFill="1" applyBorder="1"/>
    <xf numFmtId="0" fontId="10" fillId="3" borderId="1" xfId="4" applyFont="1" applyFill="1" applyBorder="1" applyAlignment="1">
      <alignment horizontal="center"/>
    </xf>
    <xf numFmtId="3" fontId="9" fillId="3" borderId="8" xfId="3" applyNumberFormat="1" applyFont="1" applyFill="1" applyBorder="1" applyAlignment="1"/>
    <xf numFmtId="0" fontId="31" fillId="0" borderId="1" xfId="4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0" fontId="10" fillId="3" borderId="1" xfId="3" applyFont="1" applyFill="1" applyBorder="1" applyAlignment="1">
      <alignment horizontal="center"/>
    </xf>
    <xf numFmtId="3" fontId="10" fillId="3" borderId="8" xfId="3" applyNumberFormat="1" applyFont="1" applyFill="1" applyBorder="1" applyAlignment="1"/>
    <xf numFmtId="3" fontId="9" fillId="3" borderId="8" xfId="3" applyNumberFormat="1" applyFont="1" applyFill="1" applyBorder="1"/>
    <xf numFmtId="0" fontId="32" fillId="3" borderId="1" xfId="4" applyFont="1" applyFill="1" applyBorder="1" applyAlignment="1">
      <alignment horizontal="center"/>
    </xf>
    <xf numFmtId="0" fontId="28" fillId="3" borderId="1" xfId="4" applyFont="1" applyFill="1" applyBorder="1" applyAlignment="1">
      <alignment horizontal="center"/>
    </xf>
    <xf numFmtId="3" fontId="10" fillId="3" borderId="8" xfId="3" applyNumberFormat="1" applyFont="1" applyFill="1" applyBorder="1" applyAlignment="1">
      <alignment horizontal="right"/>
    </xf>
    <xf numFmtId="0" fontId="4" fillId="3" borderId="1" xfId="3" applyFont="1" applyFill="1" applyBorder="1" applyAlignment="1">
      <alignment horizontal="center"/>
    </xf>
    <xf numFmtId="0" fontId="30" fillId="3" borderId="22" xfId="4" applyFont="1" applyFill="1" applyBorder="1" applyAlignment="1">
      <alignment horizontal="center"/>
    </xf>
    <xf numFmtId="0" fontId="4" fillId="7" borderId="18" xfId="3" applyFont="1" applyFill="1" applyBorder="1" applyAlignment="1">
      <alignment horizontal="center"/>
    </xf>
    <xf numFmtId="0" fontId="3" fillId="0" borderId="0" xfId="3" applyFill="1"/>
    <xf numFmtId="0" fontId="23" fillId="0" borderId="0" xfId="3" applyFont="1" applyAlignment="1">
      <alignment horizontal="center"/>
    </xf>
    <xf numFmtId="3" fontId="10" fillId="3" borderId="30" xfId="3" applyNumberFormat="1" applyFont="1" applyFill="1" applyBorder="1"/>
    <xf numFmtId="3" fontId="21" fillId="3" borderId="30" xfId="3" applyNumberFormat="1" applyFont="1" applyFill="1" applyBorder="1"/>
    <xf numFmtId="3" fontId="21" fillId="3" borderId="31" xfId="3" applyNumberFormat="1" applyFont="1" applyFill="1" applyBorder="1"/>
    <xf numFmtId="3" fontId="21" fillId="3" borderId="22" xfId="3" applyNumberFormat="1" applyFont="1" applyFill="1" applyBorder="1"/>
    <xf numFmtId="3" fontId="21" fillId="5" borderId="17" xfId="3" applyNumberFormat="1" applyFont="1" applyFill="1" applyBorder="1"/>
    <xf numFmtId="3" fontId="21" fillId="5" borderId="18" xfId="3" applyNumberFormat="1" applyFont="1" applyFill="1" applyBorder="1"/>
    <xf numFmtId="3" fontId="21" fillId="3" borderId="8" xfId="3" applyNumberFormat="1" applyFont="1" applyFill="1" applyBorder="1"/>
    <xf numFmtId="0" fontId="16" fillId="0" borderId="0" xfId="3" applyFont="1" applyAlignment="1">
      <alignment horizontal="left"/>
    </xf>
    <xf numFmtId="3" fontId="11" fillId="3" borderId="30" xfId="3" applyNumberFormat="1" applyFont="1" applyFill="1" applyBorder="1" applyAlignment="1"/>
    <xf numFmtId="3" fontId="11" fillId="3" borderId="30" xfId="3" applyNumberFormat="1" applyFont="1" applyFill="1" applyBorder="1"/>
    <xf numFmtId="3" fontId="11" fillId="3" borderId="30" xfId="3" applyNumberFormat="1" applyFont="1" applyFill="1" applyBorder="1" applyAlignment="1">
      <alignment horizontal="right"/>
    </xf>
    <xf numFmtId="4" fontId="21" fillId="3" borderId="22" xfId="3" applyNumberFormat="1" applyFont="1" applyFill="1" applyBorder="1"/>
    <xf numFmtId="4" fontId="21" fillId="5" borderId="18" xfId="3" applyNumberFormat="1" applyFont="1" applyFill="1" applyBorder="1"/>
    <xf numFmtId="4" fontId="21" fillId="5" borderId="19" xfId="3" applyNumberFormat="1" applyFont="1" applyFill="1" applyBorder="1"/>
    <xf numFmtId="0" fontId="24" fillId="0" borderId="8" xfId="3" applyFont="1" applyBorder="1" applyAlignment="1">
      <alignment horizontal="center"/>
    </xf>
    <xf numFmtId="0" fontId="21" fillId="3" borderId="8" xfId="3" applyFont="1" applyFill="1" applyBorder="1" applyAlignment="1">
      <alignment horizontal="center"/>
    </xf>
    <xf numFmtId="0" fontId="11" fillId="3" borderId="8" xfId="3" applyFont="1" applyFill="1" applyBorder="1" applyAlignment="1">
      <alignment horizontal="center"/>
    </xf>
    <xf numFmtId="4" fontId="11" fillId="3" borderId="1" xfId="3" applyNumberFormat="1" applyFont="1" applyFill="1" applyBorder="1" applyAlignment="1"/>
    <xf numFmtId="4" fontId="11" fillId="3" borderId="1" xfId="3" applyNumberFormat="1" applyFont="1" applyFill="1" applyBorder="1"/>
    <xf numFmtId="4" fontId="11" fillId="3" borderId="1" xfId="3" applyNumberFormat="1" applyFont="1" applyFill="1" applyBorder="1" applyAlignment="1">
      <alignment horizontal="right"/>
    </xf>
    <xf numFmtId="1" fontId="11" fillId="3" borderId="22" xfId="3" applyNumberFormat="1" applyFont="1" applyFill="1" applyBorder="1" applyAlignment="1">
      <alignment horizontal="center"/>
    </xf>
    <xf numFmtId="0" fontId="27" fillId="7" borderId="17" xfId="3" applyFont="1" applyFill="1" applyBorder="1" applyAlignment="1">
      <alignment horizontal="center"/>
    </xf>
    <xf numFmtId="1" fontId="10" fillId="7" borderId="18" xfId="3" applyNumberFormat="1" applyFont="1" applyFill="1" applyBorder="1" applyAlignment="1">
      <alignment horizontal="center"/>
    </xf>
    <xf numFmtId="0" fontId="11" fillId="3" borderId="28" xfId="3" applyFont="1" applyFill="1" applyBorder="1" applyAlignment="1">
      <alignment horizontal="center"/>
    </xf>
    <xf numFmtId="0" fontId="23" fillId="5" borderId="17" xfId="3" applyFont="1" applyFill="1" applyBorder="1" applyAlignment="1">
      <alignment horizontal="center"/>
    </xf>
    <xf numFmtId="1" fontId="3" fillId="5" borderId="18" xfId="3" applyNumberFormat="1" applyFill="1" applyBorder="1" applyAlignment="1">
      <alignment horizontal="center"/>
    </xf>
    <xf numFmtId="0" fontId="21" fillId="3" borderId="28" xfId="3" applyFont="1" applyFill="1" applyBorder="1" applyAlignment="1">
      <alignment horizontal="center"/>
    </xf>
    <xf numFmtId="0" fontId="21" fillId="3" borderId="22" xfId="3" applyFont="1" applyFill="1" applyBorder="1" applyAlignment="1">
      <alignment horizontal="center"/>
    </xf>
    <xf numFmtId="0" fontId="26" fillId="5" borderId="17" xfId="3" applyFont="1" applyFill="1" applyBorder="1" applyAlignment="1">
      <alignment horizontal="center"/>
    </xf>
    <xf numFmtId="3" fontId="9" fillId="3" borderId="1" xfId="3" applyNumberFormat="1" applyFont="1" applyFill="1" applyBorder="1" applyAlignment="1">
      <alignment horizontal="right"/>
    </xf>
    <xf numFmtId="3" fontId="9" fillId="3" borderId="1" xfId="3" applyNumberFormat="1" applyFont="1" applyFill="1" applyBorder="1" applyAlignment="1"/>
    <xf numFmtId="3" fontId="9" fillId="3" borderId="1" xfId="3" applyNumberFormat="1" applyFont="1" applyFill="1" applyBorder="1"/>
    <xf numFmtId="3" fontId="10" fillId="3" borderId="22" xfId="3" applyNumberFormat="1" applyFont="1" applyFill="1" applyBorder="1"/>
    <xf numFmtId="3" fontId="10" fillId="7" borderId="18" xfId="3" applyNumberFormat="1" applyFont="1" applyFill="1" applyBorder="1"/>
    <xf numFmtId="3" fontId="10" fillId="3" borderId="11" xfId="3" applyNumberFormat="1" applyFont="1" applyFill="1" applyBorder="1"/>
    <xf numFmtId="0" fontId="15" fillId="0" borderId="0" xfId="0" applyFont="1" applyAlignment="1">
      <alignment horizontal="left"/>
    </xf>
    <xf numFmtId="0" fontId="35" fillId="0" borderId="0" xfId="5" applyFont="1" applyFill="1" applyAlignment="1">
      <alignment horizontal="right"/>
    </xf>
    <xf numFmtId="0" fontId="35" fillId="0" borderId="0" xfId="5" applyFont="1" applyFill="1" applyAlignment="1">
      <alignment horizontal="center"/>
    </xf>
    <xf numFmtId="3" fontId="35" fillId="0" borderId="0" xfId="5" applyNumberFormat="1" applyFont="1" applyAlignment="1"/>
    <xf numFmtId="3" fontId="36" fillId="0" borderId="0" xfId="5" applyNumberFormat="1" applyFont="1" applyAlignment="1"/>
    <xf numFmtId="4" fontId="36" fillId="0" borderId="0" xfId="5" applyNumberFormat="1" applyFont="1" applyAlignment="1"/>
    <xf numFmtId="3" fontId="2" fillId="0" borderId="0" xfId="5" applyNumberFormat="1"/>
    <xf numFmtId="4" fontId="2" fillId="0" borderId="0" xfId="5" applyNumberFormat="1"/>
    <xf numFmtId="0" fontId="35" fillId="0" borderId="0" xfId="5" applyFont="1"/>
    <xf numFmtId="0" fontId="36" fillId="0" borderId="0" xfId="5" applyFont="1" applyFill="1" applyAlignment="1">
      <alignment horizontal="right"/>
    </xf>
    <xf numFmtId="0" fontId="36" fillId="0" borderId="0" xfId="5" applyFont="1" applyFill="1"/>
    <xf numFmtId="0" fontId="35" fillId="0" borderId="0" xfId="5" applyFont="1" applyFill="1" applyAlignment="1">
      <alignment horizontal="center" vertical="center"/>
    </xf>
    <xf numFmtId="0" fontId="36" fillId="0" borderId="0" xfId="5" applyFont="1" applyFill="1" applyBorder="1" applyAlignment="1">
      <alignment vertical="center"/>
    </xf>
    <xf numFmtId="0" fontId="36" fillId="0" borderId="17" xfId="5" applyFont="1" applyFill="1" applyBorder="1" applyAlignment="1">
      <alignment horizontal="center" vertical="center"/>
    </xf>
    <xf numFmtId="0" fontId="36" fillId="0" borderId="18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right"/>
    </xf>
    <xf numFmtId="0" fontId="4" fillId="0" borderId="1" xfId="5" applyFont="1" applyFill="1" applyBorder="1" applyAlignment="1" applyProtection="1">
      <alignment horizontal="right"/>
      <protection locked="0"/>
    </xf>
    <xf numFmtId="0" fontId="4" fillId="0" borderId="1" xfId="5" applyFont="1" applyFill="1" applyBorder="1" applyAlignment="1"/>
    <xf numFmtId="0" fontId="4" fillId="0" borderId="1" xfId="5" applyFont="1" applyFill="1" applyBorder="1" applyAlignment="1">
      <alignment horizontal="center"/>
    </xf>
    <xf numFmtId="0" fontId="4" fillId="0" borderId="9" xfId="5" applyFont="1" applyFill="1" applyBorder="1" applyAlignment="1"/>
    <xf numFmtId="3" fontId="35" fillId="0" borderId="8" xfId="5" applyNumberFormat="1" applyFont="1" applyBorder="1" applyAlignment="1"/>
    <xf numFmtId="3" fontId="35" fillId="0" borderId="1" xfId="5" applyNumberFormat="1" applyFont="1" applyFill="1" applyBorder="1" applyAlignment="1"/>
    <xf numFmtId="3" fontId="5" fillId="0" borderId="8" xfId="5" applyNumberFormat="1" applyFont="1" applyFill="1" applyBorder="1"/>
    <xf numFmtId="3" fontId="5" fillId="0" borderId="30" xfId="5" applyNumberFormat="1" applyFont="1" applyFill="1" applyBorder="1"/>
    <xf numFmtId="3" fontId="5" fillId="0" borderId="1" xfId="5" applyNumberFormat="1" applyFont="1" applyFill="1" applyBorder="1"/>
    <xf numFmtId="3" fontId="4" fillId="0" borderId="1" xfId="5" applyNumberFormat="1" applyFont="1" applyBorder="1"/>
    <xf numFmtId="4" fontId="5" fillId="0" borderId="1" xfId="5" applyNumberFormat="1" applyFont="1" applyFill="1" applyBorder="1"/>
    <xf numFmtId="4" fontId="5" fillId="0" borderId="10" xfId="5" applyNumberFormat="1" applyFont="1" applyFill="1" applyBorder="1"/>
    <xf numFmtId="0" fontId="10" fillId="3" borderId="1" xfId="5" applyFont="1" applyFill="1" applyBorder="1" applyAlignment="1">
      <alignment horizontal="right"/>
    </xf>
    <xf numFmtId="0" fontId="10" fillId="3" borderId="1" xfId="5" applyFont="1" applyFill="1" applyBorder="1" applyAlignment="1" applyProtection="1">
      <alignment horizontal="right"/>
      <protection locked="0"/>
    </xf>
    <xf numFmtId="0" fontId="10" fillId="3" borderId="1" xfId="5" applyFont="1" applyFill="1" applyBorder="1" applyAlignment="1"/>
    <xf numFmtId="0" fontId="10" fillId="3" borderId="1" xfId="5" applyFont="1" applyFill="1" applyBorder="1" applyAlignment="1">
      <alignment horizontal="center"/>
    </xf>
    <xf numFmtId="0" fontId="10" fillId="3" borderId="9" xfId="5" applyFont="1" applyFill="1" applyBorder="1" applyAlignment="1"/>
    <xf numFmtId="3" fontId="10" fillId="3" borderId="8" xfId="5" applyNumberFormat="1" applyFont="1" applyFill="1" applyBorder="1" applyAlignment="1"/>
    <xf numFmtId="3" fontId="10" fillId="3" borderId="1" xfId="5" applyNumberFormat="1" applyFont="1" applyFill="1" applyBorder="1" applyAlignment="1"/>
    <xf numFmtId="4" fontId="10" fillId="3" borderId="1" xfId="5" applyNumberFormat="1" applyFont="1" applyFill="1" applyBorder="1" applyAlignment="1"/>
    <xf numFmtId="4" fontId="10" fillId="3" borderId="10" xfId="5" applyNumberFormat="1" applyFont="1" applyFill="1" applyBorder="1" applyAlignment="1"/>
    <xf numFmtId="0" fontId="5" fillId="0" borderId="1" xfId="5" applyFont="1" applyFill="1" applyBorder="1" applyAlignment="1"/>
    <xf numFmtId="0" fontId="4" fillId="0" borderId="1" xfId="5" applyNumberFormat="1" applyFont="1" applyFill="1" applyBorder="1" applyAlignment="1" applyProtection="1">
      <alignment horizontal="right"/>
      <protection locked="0"/>
    </xf>
    <xf numFmtId="0" fontId="5" fillId="0" borderId="1" xfId="5" applyFont="1" applyFill="1" applyBorder="1"/>
    <xf numFmtId="0" fontId="10" fillId="3" borderId="1" xfId="5" applyNumberFormat="1" applyFont="1" applyFill="1" applyBorder="1" applyAlignment="1" applyProtection="1">
      <alignment horizontal="right"/>
      <protection locked="0"/>
    </xf>
    <xf numFmtId="3" fontId="10" fillId="3" borderId="8" xfId="5" applyNumberFormat="1" applyFont="1" applyFill="1" applyBorder="1" applyAlignment="1">
      <alignment horizontal="right"/>
    </xf>
    <xf numFmtId="3" fontId="10" fillId="3" borderId="1" xfId="5" applyNumberFormat="1" applyFont="1" applyFill="1" applyBorder="1" applyAlignment="1">
      <alignment horizontal="right"/>
    </xf>
    <xf numFmtId="4" fontId="10" fillId="3" borderId="1" xfId="5" applyNumberFormat="1" applyFont="1" applyFill="1" applyBorder="1" applyAlignment="1">
      <alignment horizontal="right"/>
    </xf>
    <xf numFmtId="4" fontId="10" fillId="3" borderId="10" xfId="5" applyNumberFormat="1" applyFont="1" applyFill="1" applyBorder="1" applyAlignment="1">
      <alignment horizontal="right"/>
    </xf>
    <xf numFmtId="0" fontId="35" fillId="0" borderId="0" xfId="5" applyFont="1" applyFill="1"/>
    <xf numFmtId="0" fontId="4" fillId="0" borderId="1" xfId="5" applyFont="1" applyFill="1" applyBorder="1" applyAlignment="1">
      <alignment wrapText="1"/>
    </xf>
    <xf numFmtId="3" fontId="36" fillId="3" borderId="8" xfId="5" applyNumberFormat="1" applyFont="1" applyFill="1" applyBorder="1" applyAlignment="1"/>
    <xf numFmtId="3" fontId="36" fillId="3" borderId="1" xfId="5" applyNumberFormat="1" applyFont="1" applyFill="1" applyBorder="1" applyAlignment="1"/>
    <xf numFmtId="4" fontId="36" fillId="3" borderId="1" xfId="5" applyNumberFormat="1" applyFont="1" applyFill="1" applyBorder="1" applyAlignment="1"/>
    <xf numFmtId="4" fontId="36" fillId="3" borderId="10" xfId="5" applyNumberFormat="1" applyFont="1" applyFill="1" applyBorder="1" applyAlignment="1"/>
    <xf numFmtId="0" fontId="10" fillId="3" borderId="22" xfId="5" applyFont="1" applyFill="1" applyBorder="1" applyAlignment="1">
      <alignment horizontal="right"/>
    </xf>
    <xf numFmtId="0" fontId="10" fillId="3" borderId="22" xfId="5" applyNumberFormat="1" applyFont="1" applyFill="1" applyBorder="1" applyAlignment="1" applyProtection="1">
      <alignment horizontal="right"/>
      <protection locked="0"/>
    </xf>
    <xf numFmtId="0" fontId="10" fillId="3" borderId="22" xfId="5" applyFont="1" applyFill="1" applyBorder="1" applyAlignment="1"/>
    <xf numFmtId="0" fontId="10" fillId="3" borderId="22" xfId="5" applyFont="1" applyFill="1" applyBorder="1" applyAlignment="1">
      <alignment horizontal="center"/>
    </xf>
    <xf numFmtId="0" fontId="10" fillId="3" borderId="32" xfId="5" applyFont="1" applyFill="1" applyBorder="1" applyAlignment="1"/>
    <xf numFmtId="3" fontId="10" fillId="3" borderId="28" xfId="5" applyNumberFormat="1" applyFont="1" applyFill="1" applyBorder="1" applyAlignment="1"/>
    <xf numFmtId="3" fontId="10" fillId="3" borderId="22" xfId="5" applyNumberFormat="1" applyFont="1" applyFill="1" applyBorder="1" applyAlignment="1"/>
    <xf numFmtId="4" fontId="10" fillId="3" borderId="22" xfId="5" applyNumberFormat="1" applyFont="1" applyFill="1" applyBorder="1" applyAlignment="1"/>
    <xf numFmtId="4" fontId="10" fillId="3" borderId="29" xfId="5" applyNumberFormat="1" applyFont="1" applyFill="1" applyBorder="1" applyAlignment="1"/>
    <xf numFmtId="3" fontId="38" fillId="7" borderId="20" xfId="5" applyNumberFormat="1" applyFont="1" applyFill="1" applyBorder="1"/>
    <xf numFmtId="3" fontId="10" fillId="7" borderId="18" xfId="5" applyNumberFormat="1" applyFont="1" applyFill="1" applyBorder="1"/>
    <xf numFmtId="4" fontId="5" fillId="0" borderId="0" xfId="5" applyNumberFormat="1" applyFont="1" applyFill="1" applyBorder="1"/>
    <xf numFmtId="4" fontId="11" fillId="0" borderId="0" xfId="5" applyNumberFormat="1" applyFont="1" applyFill="1" applyBorder="1"/>
    <xf numFmtId="0" fontId="35" fillId="0" borderId="0" xfId="5" applyFont="1" applyBorder="1"/>
    <xf numFmtId="4" fontId="36" fillId="0" borderId="0" xfId="5" applyNumberFormat="1" applyFont="1" applyBorder="1"/>
    <xf numFmtId="3" fontId="36" fillId="0" borderId="0" xfId="5" applyNumberFormat="1" applyFont="1" applyAlignment="1">
      <alignment horizontal="right"/>
    </xf>
    <xf numFmtId="0" fontId="35" fillId="0" borderId="0" xfId="5" applyFont="1" applyAlignment="1">
      <alignment horizontal="right"/>
    </xf>
    <xf numFmtId="4" fontId="36" fillId="0" borderId="0" xfId="5" applyNumberFormat="1" applyFont="1" applyAlignment="1">
      <alignment horizontal="right"/>
    </xf>
    <xf numFmtId="3" fontId="35" fillId="0" borderId="0" xfId="5" applyNumberFormat="1" applyFont="1"/>
    <xf numFmtId="4" fontId="35" fillId="0" borderId="0" xfId="5" applyNumberFormat="1" applyFont="1"/>
    <xf numFmtId="3" fontId="35" fillId="0" borderId="0" xfId="5" applyNumberFormat="1" applyFont="1" applyFill="1"/>
    <xf numFmtId="0" fontId="35" fillId="0" borderId="0" xfId="5" applyFont="1" applyFill="1" applyAlignment="1">
      <alignment horizontal="left"/>
    </xf>
    <xf numFmtId="0" fontId="35" fillId="0" borderId="0" xfId="5" applyFont="1" applyAlignment="1"/>
    <xf numFmtId="0" fontId="35" fillId="0" borderId="0" xfId="5" applyFont="1" applyFill="1" applyBorder="1" applyAlignment="1">
      <alignment horizontal="right"/>
    </xf>
    <xf numFmtId="0" fontId="35" fillId="0" borderId="0" xfId="5" applyFont="1" applyFill="1" applyBorder="1" applyAlignment="1">
      <alignment horizontal="center"/>
    </xf>
    <xf numFmtId="0" fontId="35" fillId="0" borderId="0" xfId="5" applyFont="1" applyBorder="1" applyAlignment="1"/>
    <xf numFmtId="3" fontId="35" fillId="0" borderId="0" xfId="5" applyNumberFormat="1" applyFont="1" applyBorder="1"/>
    <xf numFmtId="4" fontId="35" fillId="0" borderId="0" xfId="5" applyNumberFormat="1" applyFont="1" applyBorder="1"/>
    <xf numFmtId="3" fontId="35" fillId="0" borderId="0" xfId="5" applyNumberFormat="1" applyFont="1" applyBorder="1" applyAlignment="1"/>
    <xf numFmtId="3" fontId="36" fillId="0" borderId="0" xfId="5" applyNumberFormat="1" applyFont="1" applyBorder="1" applyAlignment="1"/>
    <xf numFmtId="4" fontId="36" fillId="0" borderId="0" xfId="5" applyNumberFormat="1" applyFont="1" applyBorder="1" applyAlignment="1"/>
    <xf numFmtId="0" fontId="35" fillId="0" borderId="0" xfId="5" applyFont="1" applyAlignment="1">
      <alignment horizontal="center"/>
    </xf>
    <xf numFmtId="3" fontId="35" fillId="0" borderId="0" xfId="5" applyNumberFormat="1" applyFont="1" applyAlignment="1">
      <alignment horizontal="center"/>
    </xf>
    <xf numFmtId="0" fontId="2" fillId="0" borderId="0" xfId="5" applyAlignment="1"/>
    <xf numFmtId="0" fontId="2" fillId="0" borderId="0" xfId="5" applyAlignment="1">
      <alignment horizontal="center"/>
    </xf>
    <xf numFmtId="3" fontId="2" fillId="0" borderId="0" xfId="5" applyNumberFormat="1" applyFont="1"/>
    <xf numFmtId="3" fontId="22" fillId="0" borderId="0" xfId="5" applyNumberFormat="1" applyFont="1"/>
    <xf numFmtId="4" fontId="2" fillId="0" borderId="0" xfId="5" applyNumberFormat="1" applyFont="1"/>
    <xf numFmtId="4" fontId="22" fillId="0" borderId="0" xfId="5" applyNumberFormat="1" applyFont="1"/>
    <xf numFmtId="0" fontId="2" fillId="0" borderId="0" xfId="5"/>
    <xf numFmtId="0" fontId="22" fillId="0" borderId="0" xfId="5" applyFont="1" applyAlignment="1"/>
    <xf numFmtId="0" fontId="22" fillId="0" borderId="0" xfId="5" applyFont="1"/>
    <xf numFmtId="0" fontId="35" fillId="0" borderId="0" xfId="5" applyFont="1" applyAlignment="1">
      <alignment horizontal="center" vertical="center"/>
    </xf>
    <xf numFmtId="0" fontId="36" fillId="0" borderId="0" xfId="5" applyFont="1" applyBorder="1" applyAlignment="1">
      <alignment vertical="center"/>
    </xf>
    <xf numFmtId="0" fontId="22" fillId="0" borderId="0" xfId="5" applyFont="1" applyBorder="1" applyAlignment="1">
      <alignment horizontal="center" vertical="center" wrapText="1"/>
    </xf>
    <xf numFmtId="0" fontId="36" fillId="0" borderId="17" xfId="5" applyFont="1" applyBorder="1" applyAlignment="1">
      <alignment horizontal="center" vertical="center"/>
    </xf>
    <xf numFmtId="0" fontId="36" fillId="0" borderId="18" xfId="5" applyFont="1" applyBorder="1" applyAlignment="1">
      <alignment horizontal="center" vertical="center"/>
    </xf>
    <xf numFmtId="0" fontId="5" fillId="0" borderId="1" xfId="5" applyFont="1" applyBorder="1" applyAlignment="1"/>
    <xf numFmtId="0" fontId="5" fillId="0" borderId="1" xfId="5" applyFont="1" applyBorder="1" applyAlignment="1" applyProtection="1">
      <protection locked="0"/>
    </xf>
    <xf numFmtId="0" fontId="5" fillId="0" borderId="1" xfId="5" applyFont="1" applyBorder="1"/>
    <xf numFmtId="0" fontId="5" fillId="0" borderId="1" xfId="5" applyFont="1" applyBorder="1" applyAlignment="1">
      <alignment horizontal="center"/>
    </xf>
    <xf numFmtId="0" fontId="5" fillId="0" borderId="9" xfId="5" applyFont="1" applyFill="1" applyBorder="1" applyAlignment="1"/>
    <xf numFmtId="0" fontId="24" fillId="0" borderId="0" xfId="5" applyFont="1"/>
    <xf numFmtId="3" fontId="11" fillId="3" borderId="8" xfId="5" applyNumberFormat="1" applyFont="1" applyFill="1" applyBorder="1" applyAlignment="1"/>
    <xf numFmtId="0" fontId="11" fillId="3" borderId="1" xfId="5" applyFont="1" applyFill="1" applyBorder="1" applyAlignment="1"/>
    <xf numFmtId="0" fontId="11" fillId="3" borderId="1" xfId="5" applyFont="1" applyFill="1" applyBorder="1" applyAlignment="1" applyProtection="1">
      <protection locked="0"/>
    </xf>
    <xf numFmtId="0" fontId="11" fillId="3" borderId="1" xfId="5" applyFont="1" applyFill="1" applyBorder="1"/>
    <xf numFmtId="0" fontId="11" fillId="3" borderId="1" xfId="5" applyFont="1" applyFill="1" applyBorder="1" applyAlignment="1">
      <alignment horizontal="center"/>
    </xf>
    <xf numFmtId="0" fontId="5" fillId="3" borderId="1" xfId="5" applyFont="1" applyFill="1" applyBorder="1"/>
    <xf numFmtId="0" fontId="5" fillId="3" borderId="9" xfId="5" applyFont="1" applyFill="1" applyBorder="1"/>
    <xf numFmtId="0" fontId="5" fillId="0" borderId="1" xfId="5" applyFont="1" applyFill="1" applyBorder="1" applyAlignment="1" applyProtection="1">
      <protection locked="0"/>
    </xf>
    <xf numFmtId="0" fontId="5" fillId="0" borderId="9" xfId="5" applyFont="1" applyFill="1" applyBorder="1"/>
    <xf numFmtId="0" fontId="5" fillId="0" borderId="1" xfId="5" applyFont="1" applyFill="1" applyBorder="1" applyAlignment="1">
      <alignment horizontal="center"/>
    </xf>
    <xf numFmtId="0" fontId="5" fillId="2" borderId="1" xfId="5" applyFont="1" applyFill="1" applyBorder="1" applyAlignment="1"/>
    <xf numFmtId="0" fontId="5" fillId="2" borderId="1" xfId="5" applyFont="1" applyFill="1" applyBorder="1"/>
    <xf numFmtId="0" fontId="5" fillId="2" borderId="9" xfId="5" applyFont="1" applyFill="1" applyBorder="1"/>
    <xf numFmtId="3" fontId="11" fillId="3" borderId="1" xfId="5" applyNumberFormat="1" applyFont="1" applyFill="1" applyBorder="1" applyAlignment="1"/>
    <xf numFmtId="4" fontId="11" fillId="3" borderId="1" xfId="5" applyNumberFormat="1" applyFont="1" applyFill="1" applyBorder="1" applyAlignment="1"/>
    <xf numFmtId="4" fontId="11" fillId="3" borderId="10" xfId="5" applyNumberFormat="1" applyFont="1" applyFill="1" applyBorder="1" applyAlignment="1"/>
    <xf numFmtId="0" fontId="5" fillId="0" borderId="1" xfId="5" applyNumberFormat="1" applyFont="1" applyBorder="1" applyAlignment="1" applyProtection="1">
      <protection locked="0"/>
    </xf>
    <xf numFmtId="0" fontId="11" fillId="3" borderId="1" xfId="5" applyNumberFormat="1" applyFont="1" applyFill="1" applyBorder="1" applyAlignment="1" applyProtection="1">
      <protection locked="0"/>
    </xf>
    <xf numFmtId="0" fontId="5" fillId="0" borderId="1" xfId="5" applyFont="1" applyBorder="1" applyAlignment="1">
      <alignment wrapText="1"/>
    </xf>
    <xf numFmtId="0" fontId="5" fillId="0" borderId="1" xfId="5" applyFont="1" applyBorder="1" applyAlignment="1">
      <alignment horizontal="center" wrapText="1"/>
    </xf>
    <xf numFmtId="0" fontId="11" fillId="3" borderId="1" xfId="5" applyFont="1" applyFill="1" applyBorder="1" applyAlignment="1">
      <alignment horizontal="center" wrapText="1"/>
    </xf>
    <xf numFmtId="3" fontId="11" fillId="3" borderId="8" xfId="5" applyNumberFormat="1" applyFont="1" applyFill="1" applyBorder="1" applyAlignment="1">
      <alignment horizontal="right"/>
    </xf>
    <xf numFmtId="3" fontId="11" fillId="3" borderId="1" xfId="5" applyNumberFormat="1" applyFont="1" applyFill="1" applyBorder="1" applyAlignment="1">
      <alignment horizontal="right"/>
    </xf>
    <xf numFmtId="4" fontId="11" fillId="3" borderId="1" xfId="5" applyNumberFormat="1" applyFont="1" applyFill="1" applyBorder="1" applyAlignment="1">
      <alignment horizontal="right"/>
    </xf>
    <xf numFmtId="4" fontId="11" fillId="3" borderId="10" xfId="5" applyNumberFormat="1" applyFont="1" applyFill="1" applyBorder="1" applyAlignment="1">
      <alignment horizontal="right"/>
    </xf>
    <xf numFmtId="0" fontId="11" fillId="3" borderId="22" xfId="5" applyFont="1" applyFill="1" applyBorder="1" applyAlignment="1"/>
    <xf numFmtId="0" fontId="11" fillId="3" borderId="22" xfId="5" applyNumberFormat="1" applyFont="1" applyFill="1" applyBorder="1" applyAlignment="1" applyProtection="1">
      <protection locked="0"/>
    </xf>
    <xf numFmtId="0" fontId="11" fillId="3" borderId="22" xfId="5" applyFont="1" applyFill="1" applyBorder="1"/>
    <xf numFmtId="0" fontId="11" fillId="3" borderId="22" xfId="5" applyFont="1" applyFill="1" applyBorder="1" applyAlignment="1">
      <alignment horizontal="center" wrapText="1"/>
    </xf>
    <xf numFmtId="0" fontId="5" fillId="3" borderId="22" xfId="5" applyFont="1" applyFill="1" applyBorder="1"/>
    <xf numFmtId="0" fontId="5" fillId="3" borderId="32" xfId="5" applyFont="1" applyFill="1" applyBorder="1"/>
    <xf numFmtId="3" fontId="11" fillId="6" borderId="18" xfId="5" applyNumberFormat="1" applyFont="1" applyFill="1" applyBorder="1"/>
    <xf numFmtId="3" fontId="11" fillId="6" borderId="20" xfId="5" applyNumberFormat="1" applyFont="1" applyFill="1" applyBorder="1"/>
    <xf numFmtId="0" fontId="24" fillId="0" borderId="0" xfId="5" applyFont="1" applyAlignment="1"/>
    <xf numFmtId="0" fontId="24" fillId="0" borderId="0" xfId="5" applyFont="1" applyAlignment="1">
      <alignment horizontal="center"/>
    </xf>
    <xf numFmtId="3" fontId="2" fillId="0" borderId="0" xfId="5" applyNumberFormat="1" applyAlignment="1">
      <alignment horizontal="center"/>
    </xf>
    <xf numFmtId="3" fontId="11" fillId="0" borderId="0" xfId="5" applyNumberFormat="1" applyFont="1" applyFill="1" applyBorder="1" applyAlignment="1">
      <alignment horizontal="center"/>
    </xf>
    <xf numFmtId="3" fontId="20" fillId="0" borderId="0" xfId="5" applyNumberFormat="1" applyFont="1" applyFill="1" applyBorder="1" applyAlignment="1">
      <alignment vertical="center"/>
    </xf>
    <xf numFmtId="4" fontId="11" fillId="0" borderId="0" xfId="5" applyNumberFormat="1" applyFont="1" applyFill="1" applyBorder="1" applyAlignment="1">
      <alignment vertical="center"/>
    </xf>
    <xf numFmtId="4" fontId="11" fillId="0" borderId="0" xfId="5" applyNumberFormat="1" applyFont="1" applyFill="1" applyBorder="1" applyAlignment="1">
      <alignment horizontal="center" vertical="center"/>
    </xf>
    <xf numFmtId="3" fontId="23" fillId="0" borderId="0" xfId="5" applyNumberFormat="1" applyFont="1" applyFill="1"/>
    <xf numFmtId="3" fontId="21" fillId="0" borderId="0" xfId="5" applyNumberFormat="1" applyFont="1" applyFill="1" applyBorder="1" applyAlignment="1">
      <alignment vertical="center" wrapText="1"/>
    </xf>
    <xf numFmtId="3" fontId="11" fillId="0" borderId="0" xfId="5" applyNumberFormat="1" applyFont="1" applyFill="1" applyBorder="1" applyAlignment="1">
      <alignment vertical="center" wrapText="1"/>
    </xf>
    <xf numFmtId="3" fontId="11" fillId="0" borderId="0" xfId="5" applyNumberFormat="1" applyFont="1" applyFill="1" applyBorder="1" applyAlignment="1">
      <alignment vertical="center"/>
    </xf>
    <xf numFmtId="3" fontId="20" fillId="0" borderId="0" xfId="5" applyNumberFormat="1" applyFont="1" applyFill="1" applyBorder="1" applyAlignment="1">
      <alignment horizontal="center" vertical="center"/>
    </xf>
    <xf numFmtId="0" fontId="36" fillId="0" borderId="0" xfId="5" applyFont="1" applyFill="1" applyAlignment="1">
      <alignment horizontal="center"/>
    </xf>
    <xf numFmtId="0" fontId="17" fillId="0" borderId="0" xfId="0" applyFont="1" applyAlignment="1">
      <alignment horizontal="center"/>
    </xf>
    <xf numFmtId="3" fontId="38" fillId="7" borderId="43" xfId="5" applyNumberFormat="1" applyFont="1" applyFill="1" applyBorder="1" applyAlignment="1">
      <alignment horizontal="center"/>
    </xf>
    <xf numFmtId="0" fontId="22" fillId="0" borderId="0" xfId="5" applyFont="1" applyAlignment="1">
      <alignment horizontal="center"/>
    </xf>
    <xf numFmtId="3" fontId="5" fillId="0" borderId="8" xfId="5" applyNumberFormat="1" applyFont="1" applyFill="1" applyBorder="1" applyAlignment="1">
      <alignment horizontal="center"/>
    </xf>
    <xf numFmtId="3" fontId="11" fillId="3" borderId="8" xfId="5" applyNumberFormat="1" applyFont="1" applyFill="1" applyBorder="1" applyAlignment="1">
      <alignment horizontal="center"/>
    </xf>
    <xf numFmtId="3" fontId="11" fillId="3" borderId="28" xfId="5" applyNumberFormat="1" applyFont="1" applyFill="1" applyBorder="1" applyAlignment="1">
      <alignment horizontal="center"/>
    </xf>
    <xf numFmtId="3" fontId="11" fillId="6" borderId="17" xfId="5" applyNumberFormat="1" applyFont="1" applyFill="1" applyBorder="1" applyAlignment="1">
      <alignment horizontal="center"/>
    </xf>
    <xf numFmtId="0" fontId="36" fillId="0" borderId="18" xfId="5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3" fillId="0" borderId="0" xfId="3" applyBorder="1"/>
    <xf numFmtId="3" fontId="3" fillId="0" borderId="0" xfId="3" applyNumberFormat="1" applyFill="1"/>
    <xf numFmtId="0" fontId="15" fillId="0" borderId="0" xfId="0" applyFont="1" applyAlignment="1">
      <alignment horizontal="left"/>
    </xf>
    <xf numFmtId="3" fontId="9" fillId="3" borderId="30" xfId="3" applyNumberFormat="1" applyFont="1" applyFill="1" applyBorder="1" applyAlignment="1">
      <alignment horizontal="right"/>
    </xf>
    <xf numFmtId="3" fontId="9" fillId="3" borderId="30" xfId="3" applyNumberFormat="1" applyFont="1" applyFill="1" applyBorder="1" applyAlignment="1"/>
    <xf numFmtId="3" fontId="10" fillId="3" borderId="30" xfId="3" applyNumberFormat="1" applyFont="1" applyFill="1" applyBorder="1" applyAlignment="1"/>
    <xf numFmtId="3" fontId="9" fillId="3" borderId="30" xfId="3" applyNumberFormat="1" applyFont="1" applyFill="1" applyBorder="1"/>
    <xf numFmtId="3" fontId="10" fillId="3" borderId="30" xfId="3" applyNumberFormat="1" applyFont="1" applyFill="1" applyBorder="1" applyAlignment="1">
      <alignment horizontal="right"/>
    </xf>
    <xf numFmtId="3" fontId="10" fillId="3" borderId="45" xfId="3" applyNumberFormat="1" applyFont="1" applyFill="1" applyBorder="1"/>
    <xf numFmtId="3" fontId="10" fillId="7" borderId="52" xfId="3" applyNumberFormat="1" applyFont="1" applyFill="1" applyBorder="1"/>
    <xf numFmtId="0" fontId="15" fillId="0" borderId="0" xfId="0" applyFont="1" applyAlignment="1">
      <alignment horizontal="left"/>
    </xf>
    <xf numFmtId="0" fontId="19" fillId="0" borderId="0" xfId="5" applyFont="1"/>
    <xf numFmtId="0" fontId="4" fillId="0" borderId="5" xfId="5" applyFont="1" applyFill="1" applyBorder="1" applyAlignment="1">
      <alignment horizontal="center"/>
    </xf>
    <xf numFmtId="0" fontId="4" fillId="0" borderId="5" xfId="5" applyFont="1" applyFill="1" applyBorder="1" applyAlignment="1">
      <alignment horizontal="right"/>
    </xf>
    <xf numFmtId="0" fontId="4" fillId="0" borderId="5" xfId="5" applyFont="1" applyFill="1" applyBorder="1" applyAlignment="1" applyProtection="1">
      <alignment horizontal="right"/>
      <protection locked="0"/>
    </xf>
    <xf numFmtId="0" fontId="4" fillId="0" borderId="5" xfId="5" applyFont="1" applyFill="1" applyBorder="1" applyAlignment="1"/>
    <xf numFmtId="0" fontId="4" fillId="0" borderId="6" xfId="5" applyFont="1" applyFill="1" applyBorder="1" applyAlignment="1"/>
    <xf numFmtId="3" fontId="5" fillId="0" borderId="5" xfId="5" applyNumberFormat="1" applyFont="1" applyFill="1" applyBorder="1"/>
    <xf numFmtId="4" fontId="5" fillId="0" borderId="5" xfId="5" applyNumberFormat="1" applyFont="1" applyFill="1" applyBorder="1"/>
    <xf numFmtId="4" fontId="5" fillId="0" borderId="7" xfId="5" applyNumberFormat="1" applyFont="1" applyFill="1" applyBorder="1"/>
    <xf numFmtId="0" fontId="6" fillId="0" borderId="5" xfId="3" applyFont="1" applyFill="1" applyBorder="1" applyAlignment="1">
      <alignment horizontal="center"/>
    </xf>
    <xf numFmtId="0" fontId="4" fillId="0" borderId="40" xfId="3" applyFont="1" applyFill="1" applyBorder="1" applyAlignment="1"/>
    <xf numFmtId="0" fontId="6" fillId="0" borderId="6" xfId="3" applyFont="1" applyFill="1" applyBorder="1" applyAlignment="1"/>
    <xf numFmtId="0" fontId="5" fillId="0" borderId="5" xfId="3" applyFont="1" applyFill="1" applyBorder="1" applyAlignment="1">
      <alignment horizontal="center"/>
    </xf>
    <xf numFmtId="1" fontId="5" fillId="0" borderId="5" xfId="3" applyNumberFormat="1" applyFont="1" applyFill="1" applyBorder="1" applyAlignment="1">
      <alignment horizontal="center"/>
    </xf>
    <xf numFmtId="0" fontId="5" fillId="0" borderId="40" xfId="3" applyFont="1" applyFill="1" applyBorder="1" applyAlignment="1"/>
    <xf numFmtId="0" fontId="5" fillId="0" borderId="6" xfId="3" applyFont="1" applyFill="1" applyBorder="1" applyAlignment="1"/>
    <xf numFmtId="0" fontId="24" fillId="0" borderId="6" xfId="3" applyFont="1" applyFill="1" applyBorder="1"/>
    <xf numFmtId="0" fontId="24" fillId="0" borderId="4" xfId="3" applyFont="1" applyBorder="1" applyAlignment="1">
      <alignment horizontal="center"/>
    </xf>
    <xf numFmtId="0" fontId="24" fillId="0" borderId="5" xfId="3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3" fontId="5" fillId="0" borderId="4" xfId="5" applyNumberFormat="1" applyFont="1" applyFill="1" applyBorder="1" applyAlignment="1">
      <alignment horizontal="center"/>
    </xf>
    <xf numFmtId="0" fontId="5" fillId="0" borderId="5" xfId="5" applyFont="1" applyBorder="1" applyAlignment="1"/>
    <xf numFmtId="0" fontId="5" fillId="0" borderId="5" xfId="5" applyFont="1" applyBorder="1" applyAlignment="1" applyProtection="1">
      <protection locked="0"/>
    </xf>
    <xf numFmtId="0" fontId="5" fillId="0" borderId="5" xfId="5" applyFont="1" applyFill="1" applyBorder="1" applyAlignment="1"/>
    <xf numFmtId="0" fontId="5" fillId="0" borderId="5" xfId="5" applyFont="1" applyBorder="1"/>
    <xf numFmtId="0" fontId="5" fillId="0" borderId="5" xfId="5" applyFont="1" applyBorder="1" applyAlignment="1">
      <alignment horizontal="center"/>
    </xf>
    <xf numFmtId="0" fontId="5" fillId="0" borderId="5" xfId="5" applyFont="1" applyFill="1" applyBorder="1"/>
    <xf numFmtId="0" fontId="5" fillId="0" borderId="6" xfId="5" applyFont="1" applyFill="1" applyBorder="1" applyAlignment="1"/>
    <xf numFmtId="0" fontId="19" fillId="8" borderId="17" xfId="5" applyFont="1" applyFill="1" applyBorder="1" applyAlignment="1">
      <alignment horizontal="center"/>
    </xf>
    <xf numFmtId="0" fontId="19" fillId="8" borderId="18" xfId="5" applyFont="1" applyFill="1" applyBorder="1" applyAlignment="1">
      <alignment horizontal="center"/>
    </xf>
    <xf numFmtId="0" fontId="19" fillId="8" borderId="20" xfId="5" applyFont="1" applyFill="1" applyBorder="1" applyAlignment="1">
      <alignment horizontal="center"/>
    </xf>
    <xf numFmtId="3" fontId="19" fillId="8" borderId="17" xfId="5" applyNumberFormat="1" applyFont="1" applyFill="1" applyBorder="1" applyAlignment="1">
      <alignment horizontal="center"/>
    </xf>
    <xf numFmtId="3" fontId="19" fillId="8" borderId="18" xfId="5" applyNumberFormat="1" applyFont="1" applyFill="1" applyBorder="1" applyAlignment="1">
      <alignment horizontal="center"/>
    </xf>
    <xf numFmtId="0" fontId="11" fillId="0" borderId="23" xfId="0" applyFont="1" applyBorder="1" applyAlignment="1">
      <alignment horizontal="left"/>
    </xf>
    <xf numFmtId="0" fontId="11" fillId="0" borderId="69" xfId="0" applyFont="1" applyBorder="1" applyAlignment="1">
      <alignment horizontal="left"/>
    </xf>
    <xf numFmtId="0" fontId="11" fillId="0" borderId="47" xfId="0" applyFont="1" applyBorder="1" applyAlignment="1">
      <alignment horizontal="left"/>
    </xf>
    <xf numFmtId="3" fontId="12" fillId="4" borderId="17" xfId="0" applyNumberFormat="1" applyFont="1" applyFill="1" applyBorder="1"/>
    <xf numFmtId="3" fontId="19" fillId="8" borderId="35" xfId="5" applyNumberFormat="1" applyFont="1" applyFill="1" applyBorder="1" applyAlignment="1">
      <alignment horizontal="center"/>
    </xf>
    <xf numFmtId="3" fontId="19" fillId="8" borderId="36" xfId="5" applyNumberFormat="1" applyFont="1" applyFill="1" applyBorder="1" applyAlignment="1">
      <alignment horizontal="center"/>
    </xf>
    <xf numFmtId="4" fontId="19" fillId="8" borderId="36" xfId="5" applyNumberFormat="1" applyFont="1" applyFill="1" applyBorder="1" applyAlignment="1">
      <alignment horizontal="center"/>
    </xf>
    <xf numFmtId="4" fontId="19" fillId="8" borderId="38" xfId="5" applyNumberFormat="1" applyFont="1" applyFill="1" applyBorder="1" applyAlignment="1">
      <alignment horizontal="center"/>
    </xf>
    <xf numFmtId="3" fontId="11" fillId="0" borderId="0" xfId="5" applyNumberFormat="1" applyFont="1" applyFill="1" applyBorder="1"/>
    <xf numFmtId="3" fontId="5" fillId="0" borderId="0" xfId="5" applyNumberFormat="1" applyFont="1" applyFill="1" applyBorder="1"/>
    <xf numFmtId="3" fontId="4" fillId="0" borderId="0" xfId="5" applyNumberFormat="1" applyFont="1" applyBorder="1"/>
    <xf numFmtId="3" fontId="5" fillId="0" borderId="26" xfId="5" applyNumberFormat="1" applyFont="1" applyFill="1" applyBorder="1"/>
    <xf numFmtId="3" fontId="4" fillId="0" borderId="26" xfId="5" applyNumberFormat="1" applyFont="1" applyBorder="1"/>
    <xf numFmtId="4" fontId="5" fillId="0" borderId="26" xfId="5" applyNumberFormat="1" applyFont="1" applyFill="1" applyBorder="1"/>
    <xf numFmtId="4" fontId="5" fillId="0" borderId="27" xfId="5" applyNumberFormat="1" applyFont="1" applyFill="1" applyBorder="1"/>
    <xf numFmtId="4" fontId="20" fillId="0" borderId="0" xfId="5" applyNumberFormat="1" applyFont="1" applyFill="1" applyBorder="1" applyAlignment="1">
      <alignment vertical="center"/>
    </xf>
    <xf numFmtId="4" fontId="18" fillId="0" borderId="12" xfId="0" applyNumberFormat="1" applyFont="1" applyBorder="1"/>
    <xf numFmtId="3" fontId="18" fillId="0" borderId="5" xfId="0" applyNumberFormat="1" applyFont="1" applyBorder="1"/>
    <xf numFmtId="4" fontId="18" fillId="0" borderId="5" xfId="0" applyNumberFormat="1" applyFont="1" applyBorder="1"/>
    <xf numFmtId="0" fontId="11" fillId="0" borderId="44" xfId="0" applyFont="1" applyBorder="1" applyAlignment="1">
      <alignment horizontal="left"/>
    </xf>
    <xf numFmtId="4" fontId="12" fillId="4" borderId="20" xfId="0" applyNumberFormat="1" applyFont="1" applyFill="1" applyBorder="1"/>
    <xf numFmtId="3" fontId="12" fillId="4" borderId="24" xfId="0" applyNumberFormat="1" applyFont="1" applyFill="1" applyBorder="1"/>
    <xf numFmtId="3" fontId="18" fillId="0" borderId="45" xfId="0" applyNumberFormat="1" applyFont="1" applyBorder="1"/>
    <xf numFmtId="0" fontId="11" fillId="0" borderId="16" xfId="0" applyFont="1" applyBorder="1" applyAlignment="1">
      <alignment horizontal="left"/>
    </xf>
    <xf numFmtId="3" fontId="9" fillId="3" borderId="30" xfId="2" applyNumberFormat="1" applyFont="1" applyFill="1" applyBorder="1"/>
    <xf numFmtId="3" fontId="9" fillId="3" borderId="31" xfId="2" applyNumberFormat="1" applyFont="1" applyFill="1" applyBorder="1"/>
    <xf numFmtId="4" fontId="10" fillId="3" borderId="22" xfId="0" applyNumberFormat="1" applyFont="1" applyFill="1" applyBorder="1" applyAlignment="1">
      <alignment horizontal="right"/>
    </xf>
    <xf numFmtId="4" fontId="10" fillId="3" borderId="29" xfId="0" applyNumberFormat="1" applyFont="1" applyFill="1" applyBorder="1" applyAlignment="1">
      <alignment horizontal="right"/>
    </xf>
    <xf numFmtId="3" fontId="10" fillId="3" borderId="30" xfId="0" applyNumberFormat="1" applyFont="1" applyFill="1" applyBorder="1"/>
    <xf numFmtId="3" fontId="10" fillId="3" borderId="30" xfId="0" applyNumberFormat="1" applyFont="1" applyFill="1" applyBorder="1" applyAlignment="1">
      <alignment horizontal="right"/>
    </xf>
    <xf numFmtId="3" fontId="10" fillId="3" borderId="31" xfId="0" applyNumberFormat="1" applyFont="1" applyFill="1" applyBorder="1"/>
    <xf numFmtId="3" fontId="21" fillId="5" borderId="24" xfId="3" applyNumberFormat="1" applyFont="1" applyFill="1" applyBorder="1"/>
    <xf numFmtId="4" fontId="10" fillId="3" borderId="10" xfId="3" applyNumberFormat="1" applyFont="1" applyFill="1" applyBorder="1"/>
    <xf numFmtId="4" fontId="21" fillId="3" borderId="10" xfId="3" applyNumberFormat="1" applyFont="1" applyFill="1" applyBorder="1"/>
    <xf numFmtId="4" fontId="21" fillId="3" borderId="29" xfId="3" applyNumberFormat="1" applyFont="1" applyFill="1" applyBorder="1"/>
    <xf numFmtId="0" fontId="6" fillId="0" borderId="1" xfId="2" applyFont="1" applyFill="1" applyBorder="1" applyAlignment="1"/>
    <xf numFmtId="0" fontId="6" fillId="0" borderId="1" xfId="2" applyFont="1" applyFill="1" applyBorder="1" applyAlignment="1">
      <alignment horizontal="left"/>
    </xf>
    <xf numFmtId="0" fontId="10" fillId="3" borderId="1" xfId="2" applyFont="1" applyFill="1" applyBorder="1" applyAlignment="1">
      <alignment horizontal="center"/>
    </xf>
    <xf numFmtId="0" fontId="9" fillId="3" borderId="1" xfId="2" applyFont="1" applyFill="1" applyBorder="1" applyAlignment="1"/>
    <xf numFmtId="0" fontId="9" fillId="3" borderId="1" xfId="2" applyFont="1" applyFill="1" applyBorder="1" applyAlignment="1">
      <alignment horizontal="left"/>
    </xf>
    <xf numFmtId="0" fontId="6" fillId="0" borderId="8" xfId="2" applyFont="1" applyFill="1" applyBorder="1" applyAlignment="1">
      <alignment horizontal="center"/>
    </xf>
    <xf numFmtId="0" fontId="9" fillId="3" borderId="8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6" fillId="0" borderId="5" xfId="2" applyFont="1" applyFill="1" applyBorder="1" applyAlignment="1"/>
    <xf numFmtId="0" fontId="6" fillId="0" borderId="5" xfId="2" applyFont="1" applyFill="1" applyBorder="1" applyAlignment="1">
      <alignment horizontal="left"/>
    </xf>
    <xf numFmtId="3" fontId="10" fillId="3" borderId="30" xfId="0" applyNumberFormat="1" applyFont="1" applyFill="1" applyBorder="1" applyAlignment="1"/>
    <xf numFmtId="3" fontId="10" fillId="3" borderId="31" xfId="0" applyNumberFormat="1" applyFont="1" applyFill="1" applyBorder="1" applyAlignment="1">
      <alignment horizontal="right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10" fillId="3" borderId="1" xfId="0" applyFont="1" applyFill="1" applyBorder="1" applyAlignment="1"/>
    <xf numFmtId="0" fontId="10" fillId="3" borderId="1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9" fillId="3" borderId="28" xfId="2" applyFont="1" applyFill="1" applyBorder="1" applyAlignment="1">
      <alignment horizontal="center"/>
    </xf>
    <xf numFmtId="0" fontId="9" fillId="3" borderId="22" xfId="2" applyFont="1" applyFill="1" applyBorder="1" applyAlignment="1">
      <alignment horizontal="center"/>
    </xf>
    <xf numFmtId="0" fontId="10" fillId="3" borderId="22" xfId="2" applyFont="1" applyFill="1" applyBorder="1" applyAlignment="1">
      <alignment horizontal="center"/>
    </xf>
    <xf numFmtId="0" fontId="9" fillId="3" borderId="22" xfId="2" applyFont="1" applyFill="1" applyBorder="1" applyAlignment="1"/>
    <xf numFmtId="0" fontId="9" fillId="3" borderId="22" xfId="2" applyFont="1" applyFill="1" applyBorder="1" applyAlignment="1">
      <alignment horizontal="left"/>
    </xf>
    <xf numFmtId="0" fontId="9" fillId="4" borderId="17" xfId="2" applyFont="1" applyFill="1" applyBorder="1" applyAlignment="1"/>
    <xf numFmtId="0" fontId="9" fillId="4" borderId="18" xfId="2" applyFont="1" applyFill="1" applyBorder="1" applyAlignment="1"/>
    <xf numFmtId="0" fontId="10" fillId="3" borderId="28" xfId="0" applyFont="1" applyFill="1" applyBorder="1" applyAlignment="1">
      <alignment horizontal="center"/>
    </xf>
    <xf numFmtId="0" fontId="10" fillId="3" borderId="22" xfId="0" applyFont="1" applyFill="1" applyBorder="1" applyAlignment="1"/>
    <xf numFmtId="0" fontId="10" fillId="3" borderId="22" xfId="0" applyFont="1" applyFill="1" applyBorder="1" applyAlignment="1">
      <alignment horizontal="left"/>
    </xf>
    <xf numFmtId="0" fontId="10" fillId="4" borderId="17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left"/>
    </xf>
    <xf numFmtId="0" fontId="9" fillId="2" borderId="36" xfId="2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4" fillId="0" borderId="5" xfId="0" applyFont="1" applyFill="1" applyBorder="1" applyAlignment="1">
      <alignment horizontal="left"/>
    </xf>
    <xf numFmtId="0" fontId="4" fillId="0" borderId="1" xfId="0" applyFont="1" applyFill="1" applyBorder="1"/>
    <xf numFmtId="0" fontId="10" fillId="3" borderId="1" xfId="0" applyFont="1" applyFill="1" applyBorder="1"/>
    <xf numFmtId="3" fontId="10" fillId="4" borderId="24" xfId="0" applyNumberFormat="1" applyFont="1" applyFill="1" applyBorder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/>
    <xf numFmtId="0" fontId="6" fillId="0" borderId="8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3" fontId="11" fillId="3" borderId="8" xfId="3" applyNumberFormat="1" applyFont="1" applyFill="1" applyBorder="1" applyAlignment="1"/>
    <xf numFmtId="3" fontId="11" fillId="3" borderId="8" xfId="3" applyNumberFormat="1" applyFont="1" applyFill="1" applyBorder="1"/>
    <xf numFmtId="3" fontId="11" fillId="3" borderId="8" xfId="3" applyNumberFormat="1" applyFont="1" applyFill="1" applyBorder="1" applyAlignment="1">
      <alignment horizontal="right"/>
    </xf>
    <xf numFmtId="4" fontId="11" fillId="3" borderId="10" xfId="3" applyNumberFormat="1" applyFont="1" applyFill="1" applyBorder="1" applyAlignment="1"/>
    <xf numFmtId="4" fontId="11" fillId="3" borderId="10" xfId="3" applyNumberFormat="1" applyFont="1" applyFill="1" applyBorder="1"/>
    <xf numFmtId="4" fontId="11" fillId="3" borderId="10" xfId="3" applyNumberFormat="1" applyFont="1" applyFill="1" applyBorder="1" applyAlignment="1">
      <alignment horizontal="right"/>
    </xf>
    <xf numFmtId="0" fontId="24" fillId="0" borderId="1" xfId="3" applyFont="1" applyFill="1" applyBorder="1"/>
    <xf numFmtId="0" fontId="21" fillId="3" borderId="1" xfId="3" applyFont="1" applyFill="1" applyBorder="1"/>
    <xf numFmtId="0" fontId="24" fillId="3" borderId="1" xfId="3" applyFont="1" applyFill="1" applyBorder="1"/>
    <xf numFmtId="1" fontId="23" fillId="0" borderId="1" xfId="3" applyNumberFormat="1" applyFont="1" applyFill="1" applyBorder="1" applyAlignment="1">
      <alignment horizontal="center"/>
    </xf>
    <xf numFmtId="0" fontId="24" fillId="0" borderId="5" xfId="3" applyFont="1" applyFill="1" applyBorder="1"/>
    <xf numFmtId="0" fontId="21" fillId="3" borderId="22" xfId="3" applyFont="1" applyFill="1" applyBorder="1"/>
    <xf numFmtId="0" fontId="24" fillId="3" borderId="22" xfId="3" applyFont="1" applyFill="1" applyBorder="1"/>
    <xf numFmtId="0" fontId="17" fillId="0" borderId="0" xfId="0" applyFont="1" applyAlignment="1">
      <alignment horizontal="left"/>
    </xf>
    <xf numFmtId="4" fontId="10" fillId="3" borderId="1" xfId="3" applyNumberFormat="1" applyFont="1" applyFill="1" applyBorder="1" applyAlignment="1"/>
    <xf numFmtId="4" fontId="10" fillId="3" borderId="10" xfId="3" applyNumberFormat="1" applyFont="1" applyFill="1" applyBorder="1" applyAlignment="1"/>
    <xf numFmtId="4" fontId="10" fillId="3" borderId="1" xfId="3" applyNumberFormat="1" applyFont="1" applyFill="1" applyBorder="1" applyAlignment="1">
      <alignment horizontal="right"/>
    </xf>
    <xf numFmtId="4" fontId="10" fillId="3" borderId="10" xfId="3" applyNumberFormat="1" applyFont="1" applyFill="1" applyBorder="1" applyAlignment="1">
      <alignment horizontal="right"/>
    </xf>
    <xf numFmtId="0" fontId="4" fillId="0" borderId="1" xfId="3" applyFont="1" applyFill="1" applyBorder="1" applyAlignment="1"/>
    <xf numFmtId="0" fontId="6" fillId="0" borderId="1" xfId="3" applyFont="1" applyFill="1" applyBorder="1" applyAlignment="1"/>
    <xf numFmtId="0" fontId="28" fillId="0" borderId="1" xfId="4" applyFont="1" applyFill="1" applyBorder="1" applyAlignment="1"/>
    <xf numFmtId="0" fontId="30" fillId="3" borderId="1" xfId="4" applyFont="1" applyFill="1" applyBorder="1" applyAlignment="1"/>
    <xf numFmtId="0" fontId="4" fillId="0" borderId="1" xfId="4" applyFont="1" applyFill="1" applyBorder="1" applyAlignment="1"/>
    <xf numFmtId="0" fontId="10" fillId="3" borderId="1" xfId="4" applyFont="1" applyFill="1" applyBorder="1" applyAlignment="1"/>
    <xf numFmtId="0" fontId="31" fillId="0" borderId="1" xfId="4" applyFont="1" applyFill="1" applyBorder="1" applyAlignment="1"/>
    <xf numFmtId="0" fontId="10" fillId="3" borderId="1" xfId="3" applyFont="1" applyFill="1" applyBorder="1" applyAlignment="1"/>
    <xf numFmtId="0" fontId="32" fillId="3" borderId="1" xfId="4" applyFont="1" applyFill="1" applyBorder="1" applyAlignment="1"/>
    <xf numFmtId="0" fontId="28" fillId="3" borderId="1" xfId="4" applyFont="1" applyFill="1" applyBorder="1" applyAlignment="1"/>
    <xf numFmtId="0" fontId="34" fillId="0" borderId="1" xfId="4" applyFont="1" applyFill="1" applyBorder="1" applyAlignment="1"/>
    <xf numFmtId="0" fontId="23" fillId="0" borderId="8" xfId="3" applyFont="1" applyBorder="1" applyAlignment="1">
      <alignment horizontal="right"/>
    </xf>
    <xf numFmtId="0" fontId="29" fillId="3" borderId="8" xfId="4" applyFont="1" applyFill="1" applyBorder="1" applyAlignment="1">
      <alignment horizontal="right"/>
    </xf>
    <xf numFmtId="0" fontId="33" fillId="3" borderId="8" xfId="4" applyFont="1" applyFill="1" applyBorder="1" applyAlignment="1">
      <alignment horizontal="right"/>
    </xf>
    <xf numFmtId="0" fontId="27" fillId="3" borderId="8" xfId="4" applyFont="1" applyFill="1" applyBorder="1" applyAlignment="1">
      <alignment horizontal="right"/>
    </xf>
    <xf numFmtId="0" fontId="23" fillId="0" borderId="4" xfId="3" applyFont="1" applyBorder="1" applyAlignment="1">
      <alignment horizontal="right"/>
    </xf>
    <xf numFmtId="0" fontId="4" fillId="0" borderId="5" xfId="3" applyFont="1" applyFill="1" applyBorder="1" applyAlignment="1"/>
    <xf numFmtId="0" fontId="6" fillId="0" borderId="5" xfId="3" applyFont="1" applyFill="1" applyBorder="1" applyAlignment="1"/>
    <xf numFmtId="0" fontId="27" fillId="3" borderId="28" xfId="4" applyFont="1" applyFill="1" applyBorder="1" applyAlignment="1">
      <alignment horizontal="right"/>
    </xf>
    <xf numFmtId="0" fontId="10" fillId="3" borderId="22" xfId="4" applyFont="1" applyFill="1" applyBorder="1" applyAlignment="1">
      <alignment horizontal="center"/>
    </xf>
    <xf numFmtId="0" fontId="30" fillId="3" borderId="22" xfId="4" applyFont="1" applyFill="1" applyBorder="1" applyAlignment="1"/>
    <xf numFmtId="0" fontId="27" fillId="7" borderId="17" xfId="3" applyFont="1" applyFill="1" applyBorder="1" applyAlignment="1">
      <alignment horizontal="right"/>
    </xf>
    <xf numFmtId="0" fontId="4" fillId="7" borderId="18" xfId="3" applyFont="1" applyFill="1" applyBorder="1" applyAlignment="1"/>
    <xf numFmtId="3" fontId="10" fillId="3" borderId="31" xfId="3" applyNumberFormat="1" applyFont="1" applyFill="1" applyBorder="1"/>
    <xf numFmtId="4" fontId="9" fillId="3" borderId="1" xfId="3" applyNumberFormat="1" applyFont="1" applyFill="1" applyBorder="1" applyAlignment="1">
      <alignment horizontal="right"/>
    </xf>
    <xf numFmtId="4" fontId="9" fillId="3" borderId="10" xfId="3" applyNumberFormat="1" applyFont="1" applyFill="1" applyBorder="1" applyAlignment="1">
      <alignment horizontal="right"/>
    </xf>
    <xf numFmtId="4" fontId="9" fillId="3" borderId="1" xfId="3" applyNumberFormat="1" applyFont="1" applyFill="1" applyBorder="1" applyAlignment="1"/>
    <xf numFmtId="4" fontId="9" fillId="3" borderId="10" xfId="3" applyNumberFormat="1" applyFont="1" applyFill="1" applyBorder="1" applyAlignment="1"/>
    <xf numFmtId="4" fontId="9" fillId="3" borderId="1" xfId="3" applyNumberFormat="1" applyFont="1" applyFill="1" applyBorder="1"/>
    <xf numFmtId="4" fontId="9" fillId="3" borderId="10" xfId="3" applyNumberFormat="1" applyFont="1" applyFill="1" applyBorder="1"/>
    <xf numFmtId="3" fontId="36" fillId="0" borderId="0" xfId="5" applyNumberFormat="1" applyFont="1" applyBorder="1"/>
    <xf numFmtId="3" fontId="5" fillId="0" borderId="4" xfId="5" applyNumberFormat="1" applyFont="1" applyFill="1" applyBorder="1"/>
    <xf numFmtId="3" fontId="4" fillId="0" borderId="5" xfId="5" applyNumberFormat="1" applyFont="1" applyBorder="1"/>
    <xf numFmtId="4" fontId="21" fillId="0" borderId="22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 applyFill="1" applyBorder="1"/>
    <xf numFmtId="3" fontId="5" fillId="0" borderId="4" xfId="0" applyNumberFormat="1" applyFont="1" applyBorder="1"/>
    <xf numFmtId="3" fontId="5" fillId="0" borderId="5" xfId="0" applyNumberFormat="1" applyFont="1" applyBorder="1"/>
    <xf numFmtId="4" fontId="5" fillId="0" borderId="5" xfId="0" applyNumberFormat="1" applyFont="1" applyBorder="1"/>
    <xf numFmtId="4" fontId="5" fillId="0" borderId="7" xfId="0" applyNumberFormat="1" applyFont="1" applyBorder="1"/>
    <xf numFmtId="3" fontId="5" fillId="0" borderId="40" xfId="0" applyNumberFormat="1" applyFont="1" applyBorder="1"/>
    <xf numFmtId="4" fontId="5" fillId="0" borderId="6" xfId="0" applyNumberFormat="1" applyFont="1" applyBorder="1"/>
    <xf numFmtId="3" fontId="5" fillId="0" borderId="8" xfId="0" applyNumberFormat="1" applyFont="1" applyBorder="1"/>
    <xf numFmtId="3" fontId="5" fillId="0" borderId="1" xfId="0" applyNumberFormat="1" applyFont="1" applyBorder="1"/>
    <xf numFmtId="4" fontId="5" fillId="0" borderId="1" xfId="0" applyNumberFormat="1" applyFont="1" applyBorder="1"/>
    <xf numFmtId="4" fontId="5" fillId="0" borderId="10" xfId="0" applyNumberFormat="1" applyFont="1" applyBorder="1"/>
    <xf numFmtId="3" fontId="5" fillId="0" borderId="30" xfId="0" applyNumberFormat="1" applyFont="1" applyBorder="1"/>
    <xf numFmtId="4" fontId="5" fillId="0" borderId="9" xfId="0" applyNumberFormat="1" applyFont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4" fontId="5" fillId="0" borderId="12" xfId="0" applyNumberFormat="1" applyFont="1" applyBorder="1"/>
    <xf numFmtId="4" fontId="5" fillId="0" borderId="14" xfId="0" applyNumberFormat="1" applyFont="1" applyBorder="1"/>
    <xf numFmtId="3" fontId="5" fillId="0" borderId="45" xfId="0" applyNumberFormat="1" applyFont="1" applyBorder="1"/>
    <xf numFmtId="4" fontId="5" fillId="0" borderId="13" xfId="0" applyNumberFormat="1" applyFont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4" fontId="35" fillId="0" borderId="0" xfId="5" applyNumberFormat="1" applyFont="1" applyAlignment="1">
      <alignment horizontal="right"/>
    </xf>
    <xf numFmtId="4" fontId="21" fillId="0" borderId="32" xfId="0" applyNumberFormat="1" applyFont="1" applyFill="1" applyBorder="1" applyAlignment="1">
      <alignment horizontal="center" vertical="center" wrapText="1"/>
    </xf>
    <xf numFmtId="0" fontId="12" fillId="0" borderId="70" xfId="0" applyFont="1" applyBorder="1" applyAlignment="1"/>
    <xf numFmtId="0" fontId="12" fillId="0" borderId="3" xfId="0" applyFont="1" applyBorder="1" applyAlignment="1"/>
    <xf numFmtId="0" fontId="12" fillId="0" borderId="16" xfId="0" applyFont="1" applyBorder="1" applyAlignment="1"/>
    <xf numFmtId="0" fontId="12" fillId="0" borderId="43" xfId="0" applyFont="1" applyBorder="1" applyAlignment="1"/>
    <xf numFmtId="3" fontId="10" fillId="3" borderId="30" xfId="5" applyNumberFormat="1" applyFont="1" applyFill="1" applyBorder="1" applyAlignment="1"/>
    <xf numFmtId="3" fontId="10" fillId="3" borderId="30" xfId="5" applyNumberFormat="1" applyFont="1" applyFill="1" applyBorder="1" applyAlignment="1">
      <alignment horizontal="right"/>
    </xf>
    <xf numFmtId="3" fontId="36" fillId="3" borderId="30" xfId="5" applyNumberFormat="1" applyFont="1" applyFill="1" applyBorder="1" applyAlignment="1"/>
    <xf numFmtId="3" fontId="10" fillId="3" borderId="31" xfId="5" applyNumberFormat="1" applyFont="1" applyFill="1" applyBorder="1" applyAlignment="1"/>
    <xf numFmtId="4" fontId="21" fillId="0" borderId="29" xfId="0" applyNumberFormat="1" applyFont="1" applyFill="1" applyBorder="1" applyAlignment="1">
      <alignment horizontal="center" vertical="center" wrapText="1"/>
    </xf>
    <xf numFmtId="3" fontId="10" fillId="7" borderId="41" xfId="3" applyNumberFormat="1" applyFont="1" applyFill="1" applyBorder="1"/>
    <xf numFmtId="4" fontId="20" fillId="0" borderId="0" xfId="5" applyNumberFormat="1" applyFont="1" applyFill="1" applyBorder="1" applyAlignment="1">
      <alignment horizontal="center" vertical="center"/>
    </xf>
    <xf numFmtId="4" fontId="19" fillId="8" borderId="61" xfId="5" applyNumberFormat="1" applyFont="1" applyFill="1" applyBorder="1" applyAlignment="1">
      <alignment horizontal="center"/>
    </xf>
    <xf numFmtId="4" fontId="19" fillId="8" borderId="37" xfId="5" applyNumberFormat="1" applyFont="1" applyFill="1" applyBorder="1" applyAlignment="1">
      <alignment horizontal="center"/>
    </xf>
    <xf numFmtId="4" fontId="24" fillId="0" borderId="1" xfId="5" applyNumberFormat="1" applyFont="1" applyFill="1" applyBorder="1" applyAlignment="1"/>
    <xf numFmtId="3" fontId="35" fillId="0" borderId="25" xfId="5" applyNumberFormat="1" applyFont="1" applyBorder="1" applyAlignment="1"/>
    <xf numFmtId="3" fontId="35" fillId="0" borderId="26" xfId="5" applyNumberFormat="1" applyFont="1" applyFill="1" applyBorder="1" applyAlignment="1"/>
    <xf numFmtId="4" fontId="24" fillId="0" borderId="26" xfId="5" applyNumberFormat="1" applyFont="1" applyFill="1" applyBorder="1" applyAlignment="1"/>
    <xf numFmtId="0" fontId="4" fillId="3" borderId="22" xfId="5" applyFont="1" applyFill="1" applyBorder="1" applyAlignment="1">
      <alignment horizontal="center"/>
    </xf>
    <xf numFmtId="4" fontId="23" fillId="0" borderId="0" xfId="5" applyNumberFormat="1" applyFont="1" applyFill="1"/>
    <xf numFmtId="3" fontId="11" fillId="3" borderId="28" xfId="5" applyNumberFormat="1" applyFont="1" applyFill="1" applyBorder="1" applyAlignment="1"/>
    <xf numFmtId="3" fontId="11" fillId="3" borderId="22" xfId="5" applyNumberFormat="1" applyFont="1" applyFill="1" applyBorder="1" applyAlignment="1"/>
    <xf numFmtId="4" fontId="11" fillId="3" borderId="22" xfId="5" applyNumberFormat="1" applyFont="1" applyFill="1" applyBorder="1" applyAlignment="1"/>
    <xf numFmtId="4" fontId="11" fillId="3" borderId="29" xfId="5" applyNumberFormat="1" applyFont="1" applyFill="1" applyBorder="1" applyAlignment="1"/>
    <xf numFmtId="3" fontId="11" fillId="3" borderId="30" xfId="5" applyNumberFormat="1" applyFont="1" applyFill="1" applyBorder="1" applyAlignment="1"/>
    <xf numFmtId="3" fontId="11" fillId="3" borderId="30" xfId="5" applyNumberFormat="1" applyFont="1" applyFill="1" applyBorder="1" applyAlignment="1">
      <alignment horizontal="right"/>
    </xf>
    <xf numFmtId="3" fontId="11" fillId="3" borderId="31" xfId="5" applyNumberFormat="1" applyFont="1" applyFill="1" applyBorder="1" applyAlignment="1"/>
    <xf numFmtId="3" fontId="11" fillId="6" borderId="17" xfId="5" applyNumberFormat="1" applyFont="1" applyFill="1" applyBorder="1" applyAlignment="1"/>
    <xf numFmtId="3" fontId="11" fillId="6" borderId="18" xfId="5" applyNumberFormat="1" applyFont="1" applyFill="1" applyBorder="1" applyAlignment="1"/>
    <xf numFmtId="4" fontId="11" fillId="6" borderId="18" xfId="5" applyNumberFormat="1" applyFont="1" applyFill="1" applyBorder="1" applyAlignment="1"/>
    <xf numFmtId="4" fontId="11" fillId="6" borderId="19" xfId="5" applyNumberFormat="1" applyFont="1" applyFill="1" applyBorder="1" applyAlignment="1"/>
    <xf numFmtId="3" fontId="11" fillId="6" borderId="24" xfId="5" applyNumberFormat="1" applyFont="1" applyFill="1" applyBorder="1" applyAlignment="1"/>
    <xf numFmtId="3" fontId="12" fillId="4" borderId="17" xfId="0" applyNumberFormat="1" applyFont="1" applyFill="1" applyBorder="1" applyAlignment="1"/>
    <xf numFmtId="3" fontId="12" fillId="4" borderId="18" xfId="0" applyNumberFormat="1" applyFont="1" applyFill="1" applyBorder="1" applyAlignment="1"/>
    <xf numFmtId="4" fontId="12" fillId="4" borderId="18" xfId="0" applyNumberFormat="1" applyFont="1" applyFill="1" applyBorder="1" applyAlignment="1"/>
    <xf numFmtId="3" fontId="12" fillId="4" borderId="24" xfId="0" applyNumberFormat="1" applyFont="1" applyFill="1" applyBorder="1" applyAlignment="1"/>
    <xf numFmtId="3" fontId="18" fillId="0" borderId="4" xfId="0" applyNumberFormat="1" applyFont="1" applyBorder="1" applyAlignment="1"/>
    <xf numFmtId="3" fontId="18" fillId="0" borderId="5" xfId="0" applyNumberFormat="1" applyFont="1" applyBorder="1" applyAlignment="1"/>
    <xf numFmtId="4" fontId="18" fillId="0" borderId="5" xfId="0" applyNumberFormat="1" applyFont="1" applyBorder="1" applyAlignment="1"/>
    <xf numFmtId="3" fontId="18" fillId="0" borderId="40" xfId="0" applyNumberFormat="1" applyFont="1" applyBorder="1" applyAlignment="1"/>
    <xf numFmtId="4" fontId="18" fillId="0" borderId="6" xfId="0" applyNumberFormat="1" applyFont="1" applyBorder="1" applyAlignment="1"/>
    <xf numFmtId="3" fontId="18" fillId="0" borderId="8" xfId="0" applyNumberFormat="1" applyFont="1" applyBorder="1" applyAlignment="1"/>
    <xf numFmtId="3" fontId="18" fillId="0" borderId="1" xfId="0" applyNumberFormat="1" applyFont="1" applyBorder="1" applyAlignment="1"/>
    <xf numFmtId="4" fontId="18" fillId="0" borderId="1" xfId="0" applyNumberFormat="1" applyFont="1" applyBorder="1" applyAlignment="1"/>
    <xf numFmtId="3" fontId="18" fillId="0" borderId="30" xfId="0" applyNumberFormat="1" applyFont="1" applyBorder="1" applyAlignment="1"/>
    <xf numFmtId="4" fontId="18" fillId="0" borderId="9" xfId="0" applyNumberFormat="1" applyFont="1" applyBorder="1" applyAlignment="1"/>
    <xf numFmtId="3" fontId="18" fillId="0" borderId="11" xfId="0" applyNumberFormat="1" applyFont="1" applyBorder="1" applyAlignment="1"/>
    <xf numFmtId="3" fontId="18" fillId="0" borderId="12" xfId="0" applyNumberFormat="1" applyFont="1" applyBorder="1" applyAlignment="1"/>
    <xf numFmtId="4" fontId="18" fillId="0" borderId="12" xfId="0" applyNumberFormat="1" applyFont="1" applyBorder="1" applyAlignment="1"/>
    <xf numFmtId="3" fontId="18" fillId="0" borderId="45" xfId="0" applyNumberFormat="1" applyFont="1" applyBorder="1" applyAlignment="1"/>
    <xf numFmtId="4" fontId="18" fillId="0" borderId="13" xfId="0" applyNumberFormat="1" applyFont="1" applyBorder="1" applyAlignment="1"/>
    <xf numFmtId="3" fontId="2" fillId="0" borderId="0" xfId="5" applyNumberFormat="1" applyAlignment="1"/>
    <xf numFmtId="4" fontId="2" fillId="0" borderId="0" xfId="5" applyNumberFormat="1" applyAlignment="1"/>
    <xf numFmtId="4" fontId="11" fillId="3" borderId="9" xfId="5" applyNumberFormat="1" applyFont="1" applyFill="1" applyBorder="1" applyAlignment="1"/>
    <xf numFmtId="4" fontId="11" fillId="3" borderId="9" xfId="5" applyNumberFormat="1" applyFont="1" applyFill="1" applyBorder="1" applyAlignment="1">
      <alignment horizontal="right"/>
    </xf>
    <xf numFmtId="4" fontId="11" fillId="3" borderId="32" xfId="5" applyNumberFormat="1" applyFont="1" applyFill="1" applyBorder="1" applyAlignment="1"/>
    <xf numFmtId="4" fontId="12" fillId="4" borderId="52" xfId="0" applyNumberFormat="1" applyFont="1" applyFill="1" applyBorder="1" applyAlignment="1"/>
    <xf numFmtId="4" fontId="12" fillId="4" borderId="68" xfId="0" applyNumberFormat="1" applyFont="1" applyFill="1" applyBorder="1" applyAlignment="1"/>
    <xf numFmtId="4" fontId="10" fillId="3" borderId="22" xfId="3" applyNumberFormat="1" applyFont="1" applyFill="1" applyBorder="1"/>
    <xf numFmtId="4" fontId="10" fillId="3" borderId="29" xfId="3" applyNumberFormat="1" applyFont="1" applyFill="1" applyBorder="1"/>
    <xf numFmtId="4" fontId="10" fillId="7" borderId="18" xfId="3" applyNumberFormat="1" applyFont="1" applyFill="1" applyBorder="1"/>
    <xf numFmtId="4" fontId="10" fillId="7" borderId="19" xfId="3" applyNumberFormat="1" applyFont="1" applyFill="1" applyBorder="1"/>
    <xf numFmtId="0" fontId="4" fillId="0" borderId="6" xfId="0" applyFont="1" applyFill="1" applyBorder="1" applyAlignment="1"/>
    <xf numFmtId="0" fontId="4" fillId="0" borderId="9" xfId="0" applyFont="1" applyFill="1" applyBorder="1" applyAlignment="1"/>
    <xf numFmtId="0" fontId="10" fillId="3" borderId="9" xfId="0" applyFont="1" applyFill="1" applyBorder="1" applyAlignment="1"/>
    <xf numFmtId="0" fontId="6" fillId="0" borderId="9" xfId="2" applyFont="1" applyFill="1" applyBorder="1" applyAlignment="1"/>
    <xf numFmtId="0" fontId="10" fillId="3" borderId="32" xfId="0" applyFont="1" applyFill="1" applyBorder="1" applyAlignment="1"/>
    <xf numFmtId="3" fontId="5" fillId="0" borderId="40" xfId="5" applyNumberFormat="1" applyFont="1" applyFill="1" applyBorder="1"/>
    <xf numFmtId="4" fontId="35" fillId="0" borderId="0" xfId="5" applyNumberFormat="1" applyFont="1" applyFill="1" applyAlignment="1">
      <alignment horizontal="center"/>
    </xf>
    <xf numFmtId="4" fontId="35" fillId="0" borderId="26" xfId="5" applyNumberFormat="1" applyFont="1" applyFill="1" applyBorder="1" applyAlignment="1"/>
    <xf numFmtId="4" fontId="35" fillId="0" borderId="1" xfId="5" applyNumberFormat="1" applyFont="1" applyFill="1" applyBorder="1" applyAlignment="1"/>
    <xf numFmtId="4" fontId="9" fillId="3" borderId="30" xfId="2" applyNumberFormat="1" applyFont="1" applyFill="1" applyBorder="1"/>
    <xf numFmtId="4" fontId="9" fillId="3" borderId="9" xfId="2" applyNumberFormat="1" applyFont="1" applyFill="1" applyBorder="1"/>
    <xf numFmtId="4" fontId="9" fillId="4" borderId="24" xfId="2" applyNumberFormat="1" applyFont="1" applyFill="1" applyBorder="1"/>
    <xf numFmtId="4" fontId="9" fillId="4" borderId="20" xfId="2" applyNumberFormat="1" applyFont="1" applyFill="1" applyBorder="1"/>
    <xf numFmtId="3" fontId="5" fillId="0" borderId="8" xfId="0" applyNumberFormat="1" applyFont="1" applyFill="1" applyBorder="1"/>
    <xf numFmtId="3" fontId="5" fillId="0" borderId="11" xfId="0" applyNumberFormat="1" applyFont="1" applyFill="1" applyBorder="1"/>
    <xf numFmtId="3" fontId="5" fillId="0" borderId="12" xfId="0" applyNumberFormat="1" applyFont="1" applyFill="1" applyBorder="1"/>
    <xf numFmtId="4" fontId="5" fillId="0" borderId="12" xfId="0" applyNumberFormat="1" applyFont="1" applyFill="1" applyBorder="1"/>
    <xf numFmtId="4" fontId="5" fillId="0" borderId="14" xfId="0" applyNumberFormat="1" applyFont="1" applyFill="1" applyBorder="1"/>
    <xf numFmtId="0" fontId="16" fillId="0" borderId="0" xfId="0" applyFont="1" applyAlignment="1">
      <alignment horizontal="left"/>
    </xf>
    <xf numFmtId="3" fontId="5" fillId="0" borderId="25" xfId="5" applyNumberFormat="1" applyFont="1" applyFill="1" applyBorder="1"/>
    <xf numFmtId="4" fontId="10" fillId="3" borderId="30" xfId="5" applyNumberFormat="1" applyFont="1" applyFill="1" applyBorder="1" applyAlignment="1"/>
    <xf numFmtId="4" fontId="10" fillId="3" borderId="30" xfId="5" applyNumberFormat="1" applyFont="1" applyFill="1" applyBorder="1" applyAlignment="1">
      <alignment horizontal="right"/>
    </xf>
    <xf numFmtId="4" fontId="36" fillId="3" borderId="30" xfId="5" applyNumberFormat="1" applyFont="1" applyFill="1" applyBorder="1" applyAlignment="1"/>
    <xf numFmtId="4" fontId="10" fillId="3" borderId="31" xfId="5" applyNumberFormat="1" applyFont="1" applyFill="1" applyBorder="1" applyAlignment="1"/>
    <xf numFmtId="4" fontId="5" fillId="0" borderId="34" xfId="5" applyNumberFormat="1" applyFont="1" applyFill="1" applyBorder="1"/>
    <xf numFmtId="4" fontId="10" fillId="3" borderId="53" xfId="5" applyNumberFormat="1" applyFont="1" applyFill="1" applyBorder="1" applyAlignment="1"/>
    <xf numFmtId="4" fontId="5" fillId="0" borderId="9" xfId="5" applyNumberFormat="1" applyFont="1" applyFill="1" applyBorder="1"/>
    <xf numFmtId="4" fontId="10" fillId="3" borderId="53" xfId="5" applyNumberFormat="1" applyFont="1" applyFill="1" applyBorder="1" applyAlignment="1">
      <alignment horizontal="right"/>
    </xf>
    <xf numFmtId="4" fontId="36" fillId="3" borderId="53" xfId="5" applyNumberFormat="1" applyFont="1" applyFill="1" applyBorder="1" applyAlignment="1"/>
    <xf numFmtId="4" fontId="10" fillId="3" borderId="54" xfId="5" applyNumberFormat="1" applyFont="1" applyFill="1" applyBorder="1" applyAlignment="1"/>
    <xf numFmtId="4" fontId="18" fillId="0" borderId="33" xfId="0" applyNumberFormat="1" applyFont="1" applyBorder="1"/>
    <xf numFmtId="4" fontId="18" fillId="0" borderId="75" xfId="0" applyNumberFormat="1" applyFont="1" applyBorder="1"/>
    <xf numFmtId="4" fontId="18" fillId="0" borderId="76" xfId="0" applyNumberFormat="1" applyFont="1" applyBorder="1"/>
    <xf numFmtId="4" fontId="36" fillId="0" borderId="60" xfId="5" applyNumberFormat="1" applyFont="1" applyBorder="1" applyAlignment="1"/>
    <xf numFmtId="3" fontId="11" fillId="0" borderId="60" xfId="5" applyNumberFormat="1" applyFont="1" applyFill="1" applyBorder="1"/>
    <xf numFmtId="3" fontId="5" fillId="0" borderId="60" xfId="5" applyNumberFormat="1" applyFont="1" applyFill="1" applyBorder="1"/>
    <xf numFmtId="3" fontId="4" fillId="0" borderId="60" xfId="5" applyNumberFormat="1" applyFont="1" applyBorder="1"/>
    <xf numFmtId="4" fontId="5" fillId="0" borderId="60" xfId="5" applyNumberFormat="1" applyFont="1" applyFill="1" applyBorder="1"/>
    <xf numFmtId="4" fontId="11" fillId="0" borderId="60" xfId="5" applyNumberFormat="1" applyFont="1" applyFill="1" applyBorder="1"/>
    <xf numFmtId="3" fontId="36" fillId="0" borderId="60" xfId="5" applyNumberFormat="1" applyFont="1" applyBorder="1"/>
    <xf numFmtId="0" fontId="35" fillId="0" borderId="60" xfId="5" applyFont="1" applyBorder="1"/>
    <xf numFmtId="3" fontId="11" fillId="0" borderId="50" xfId="5" applyNumberFormat="1" applyFont="1" applyFill="1" applyBorder="1"/>
    <xf numFmtId="3" fontId="5" fillId="0" borderId="50" xfId="5" applyNumberFormat="1" applyFont="1" applyFill="1" applyBorder="1"/>
    <xf numFmtId="3" fontId="4" fillId="0" borderId="50" xfId="5" applyNumberFormat="1" applyFont="1" applyBorder="1"/>
    <xf numFmtId="4" fontId="5" fillId="0" borderId="50" xfId="5" applyNumberFormat="1" applyFont="1" applyFill="1" applyBorder="1"/>
    <xf numFmtId="4" fontId="11" fillId="0" borderId="50" xfId="5" applyNumberFormat="1" applyFont="1" applyFill="1" applyBorder="1"/>
    <xf numFmtId="4" fontId="36" fillId="0" borderId="50" xfId="5" applyNumberFormat="1" applyFont="1" applyBorder="1"/>
    <xf numFmtId="4" fontId="18" fillId="0" borderId="42" xfId="0" applyNumberFormat="1" applyFont="1" applyBorder="1"/>
    <xf numFmtId="4" fontId="18" fillId="0" borderId="53" xfId="0" applyNumberFormat="1" applyFont="1" applyBorder="1"/>
    <xf numFmtId="4" fontId="18" fillId="0" borderId="65" xfId="0" applyNumberFormat="1" applyFont="1" applyBorder="1"/>
    <xf numFmtId="3" fontId="38" fillId="7" borderId="35" xfId="5" applyNumberFormat="1" applyFont="1" applyFill="1" applyBorder="1" applyAlignment="1"/>
    <xf numFmtId="3" fontId="38" fillId="7" borderId="36" xfId="5" applyNumberFormat="1" applyFont="1" applyFill="1" applyBorder="1" applyAlignment="1"/>
    <xf numFmtId="4" fontId="38" fillId="7" borderId="36" xfId="5" applyNumberFormat="1" applyFont="1" applyFill="1" applyBorder="1" applyAlignment="1"/>
    <xf numFmtId="4" fontId="38" fillId="7" borderId="60" xfId="5" applyNumberFormat="1" applyFont="1" applyFill="1" applyBorder="1" applyAlignment="1"/>
    <xf numFmtId="4" fontId="38" fillId="7" borderId="37" xfId="5" applyNumberFormat="1" applyFont="1" applyFill="1" applyBorder="1" applyAlignment="1"/>
    <xf numFmtId="3" fontId="12" fillId="4" borderId="48" xfId="0" applyNumberFormat="1" applyFont="1" applyFill="1" applyBorder="1"/>
    <xf numFmtId="3" fontId="12" fillId="4" borderId="52" xfId="0" applyNumberFormat="1" applyFont="1" applyFill="1" applyBorder="1"/>
    <xf numFmtId="4" fontId="12" fillId="4" borderId="52" xfId="0" applyNumberFormat="1" applyFont="1" applyFill="1" applyBorder="1"/>
    <xf numFmtId="4" fontId="12" fillId="4" borderId="50" xfId="0" applyNumberFormat="1" applyFont="1" applyFill="1" applyBorder="1"/>
    <xf numFmtId="3" fontId="12" fillId="4" borderId="41" xfId="0" applyNumberFormat="1" applyFont="1" applyFill="1" applyBorder="1"/>
    <xf numFmtId="4" fontId="12" fillId="4" borderId="49" xfId="0" applyNumberFormat="1" applyFont="1" applyFill="1" applyBorder="1"/>
    <xf numFmtId="4" fontId="36" fillId="0" borderId="60" xfId="5" applyNumberFormat="1" applyFont="1" applyBorder="1"/>
    <xf numFmtId="4" fontId="36" fillId="0" borderId="50" xfId="5" applyNumberFormat="1" applyFont="1" applyBorder="1" applyAlignment="1"/>
    <xf numFmtId="3" fontId="36" fillId="0" borderId="50" xfId="5" applyNumberFormat="1" applyFont="1" applyBorder="1"/>
    <xf numFmtId="0" fontId="35" fillId="0" borderId="50" xfId="5" applyFont="1" applyBorder="1"/>
    <xf numFmtId="4" fontId="12" fillId="4" borderId="17" xfId="0" applyNumberFormat="1" applyFont="1" applyFill="1" applyBorder="1" applyAlignment="1"/>
    <xf numFmtId="4" fontId="18" fillId="0" borderId="4" xfId="0" applyNumberFormat="1" applyFont="1" applyBorder="1" applyAlignment="1"/>
    <xf numFmtId="4" fontId="18" fillId="0" borderId="8" xfId="0" applyNumberFormat="1" applyFont="1" applyBorder="1" applyAlignment="1"/>
    <xf numFmtId="4" fontId="18" fillId="0" borderId="11" xfId="0" applyNumberFormat="1" applyFont="1" applyBorder="1" applyAlignment="1"/>
    <xf numFmtId="4" fontId="5" fillId="0" borderId="6" xfId="5" applyNumberFormat="1" applyFont="1" applyFill="1" applyBorder="1"/>
    <xf numFmtId="4" fontId="12" fillId="4" borderId="21" xfId="0" applyNumberFormat="1" applyFont="1" applyFill="1" applyBorder="1" applyAlignment="1"/>
    <xf numFmtId="4" fontId="18" fillId="0" borderId="33" xfId="0" applyNumberFormat="1" applyFont="1" applyBorder="1" applyAlignment="1"/>
    <xf numFmtId="4" fontId="18" fillId="0" borderId="75" xfId="0" applyNumberFormat="1" applyFont="1" applyBorder="1" applyAlignment="1"/>
    <xf numFmtId="4" fontId="18" fillId="0" borderId="76" xfId="0" applyNumberFormat="1" applyFont="1" applyBorder="1" applyAlignment="1"/>
    <xf numFmtId="4" fontId="35" fillId="0" borderId="10" xfId="5" applyNumberFormat="1" applyFont="1" applyFill="1" applyBorder="1" applyAlignment="1"/>
    <xf numFmtId="4" fontId="35" fillId="0" borderId="27" xfId="5" applyNumberFormat="1" applyFont="1" applyFill="1" applyBorder="1" applyAlignment="1"/>
    <xf numFmtId="3" fontId="5" fillId="0" borderId="51" xfId="5" applyNumberFormat="1" applyFont="1" applyFill="1" applyBorder="1"/>
    <xf numFmtId="4" fontId="12" fillId="4" borderId="46" xfId="0" applyNumberFormat="1" applyFont="1" applyFill="1" applyBorder="1"/>
    <xf numFmtId="4" fontId="5" fillId="0" borderId="42" xfId="0" applyNumberFormat="1" applyFont="1" applyBorder="1"/>
    <xf numFmtId="4" fontId="5" fillId="0" borderId="53" xfId="0" applyNumberFormat="1" applyFont="1" applyBorder="1"/>
    <xf numFmtId="4" fontId="5" fillId="0" borderId="65" xfId="0" applyNumberFormat="1" applyFont="1" applyBorder="1"/>
    <xf numFmtId="4" fontId="5" fillId="0" borderId="40" xfId="0" applyNumberFormat="1" applyFont="1" applyBorder="1"/>
    <xf numFmtId="4" fontId="5" fillId="0" borderId="30" xfId="0" applyNumberFormat="1" applyFont="1" applyBorder="1"/>
    <xf numFmtId="4" fontId="5" fillId="0" borderId="45" xfId="0" applyNumberFormat="1" applyFont="1" applyBorder="1"/>
    <xf numFmtId="0" fontId="24" fillId="0" borderId="6" xfId="3" applyFont="1" applyFill="1" applyBorder="1" applyAlignment="1">
      <alignment horizontal="left"/>
    </xf>
    <xf numFmtId="0" fontId="24" fillId="0" borderId="9" xfId="3" applyFont="1" applyFill="1" applyBorder="1" applyAlignment="1">
      <alignment horizontal="left"/>
    </xf>
    <xf numFmtId="0" fontId="30" fillId="3" borderId="9" xfId="4" applyFont="1" applyFill="1" applyBorder="1" applyAlignment="1">
      <alignment horizontal="left"/>
    </xf>
    <xf numFmtId="0" fontId="4" fillId="0" borderId="9" xfId="4" applyFont="1" applyFill="1" applyBorder="1" applyAlignment="1">
      <alignment horizontal="left"/>
    </xf>
    <xf numFmtId="0" fontId="10" fillId="3" borderId="9" xfId="4" applyFont="1" applyFill="1" applyBorder="1" applyAlignment="1">
      <alignment horizontal="left"/>
    </xf>
    <xf numFmtId="0" fontId="10" fillId="3" borderId="9" xfId="3" applyFont="1" applyFill="1" applyBorder="1" applyAlignment="1">
      <alignment horizontal="left"/>
    </xf>
    <xf numFmtId="0" fontId="32" fillId="3" borderId="9" xfId="4" applyFont="1" applyFill="1" applyBorder="1" applyAlignment="1">
      <alignment horizontal="left"/>
    </xf>
    <xf numFmtId="0" fontId="28" fillId="3" borderId="9" xfId="4" applyFont="1" applyFill="1" applyBorder="1" applyAlignment="1">
      <alignment horizontal="left"/>
    </xf>
    <xf numFmtId="0" fontId="30" fillId="3" borderId="32" xfId="4" applyFont="1" applyFill="1" applyBorder="1" applyAlignment="1">
      <alignment horizontal="left"/>
    </xf>
    <xf numFmtId="0" fontId="6" fillId="0" borderId="6" xfId="0" applyFont="1" applyFill="1" applyBorder="1" applyAlignment="1"/>
    <xf numFmtId="0" fontId="6" fillId="0" borderId="9" xfId="0" applyFont="1" applyFill="1" applyBorder="1" applyAlignment="1"/>
    <xf numFmtId="0" fontId="10" fillId="3" borderId="9" xfId="0" applyFont="1" applyFill="1" applyBorder="1"/>
    <xf numFmtId="0" fontId="6" fillId="0" borderId="6" xfId="2" applyFont="1" applyFill="1" applyBorder="1" applyAlignment="1"/>
    <xf numFmtId="0" fontId="9" fillId="3" borderId="9" xfId="2" applyFont="1" applyFill="1" applyBorder="1" applyAlignment="1"/>
    <xf numFmtId="0" fontId="9" fillId="3" borderId="32" xfId="2" applyFont="1" applyFill="1" applyBorder="1" applyAlignment="1"/>
    <xf numFmtId="4" fontId="9" fillId="3" borderId="31" xfId="2" applyNumberFormat="1" applyFont="1" applyFill="1" applyBorder="1"/>
    <xf numFmtId="0" fontId="9" fillId="4" borderId="20" xfId="2" applyFont="1" applyFill="1" applyBorder="1" applyAlignment="1"/>
    <xf numFmtId="4" fontId="9" fillId="3" borderId="75" xfId="2" applyNumberFormat="1" applyFont="1" applyFill="1" applyBorder="1"/>
    <xf numFmtId="4" fontId="9" fillId="3" borderId="59" xfId="2" applyNumberFormat="1" applyFont="1" applyFill="1" applyBorder="1"/>
    <xf numFmtId="4" fontId="9" fillId="3" borderId="32" xfId="2" applyNumberFormat="1" applyFont="1" applyFill="1" applyBorder="1"/>
    <xf numFmtId="4" fontId="9" fillId="3" borderId="30" xfId="3" applyNumberFormat="1" applyFont="1" applyFill="1" applyBorder="1" applyAlignment="1">
      <alignment horizontal="right"/>
    </xf>
    <xf numFmtId="4" fontId="10" fillId="3" borderId="30" xfId="3" applyNumberFormat="1" applyFont="1" applyFill="1" applyBorder="1"/>
    <xf numFmtId="4" fontId="9" fillId="3" borderId="30" xfId="3" applyNumberFormat="1" applyFont="1" applyFill="1" applyBorder="1" applyAlignment="1"/>
    <xf numFmtId="4" fontId="10" fillId="3" borderId="30" xfId="3" applyNumberFormat="1" applyFont="1" applyFill="1" applyBorder="1" applyAlignment="1"/>
    <xf numFmtId="4" fontId="9" fillId="3" borderId="30" xfId="3" applyNumberFormat="1" applyFont="1" applyFill="1" applyBorder="1"/>
    <xf numFmtId="4" fontId="10" fillId="3" borderId="30" xfId="3" applyNumberFormat="1" applyFont="1" applyFill="1" applyBorder="1" applyAlignment="1">
      <alignment horizontal="right"/>
    </xf>
    <xf numFmtId="4" fontId="10" fillId="3" borderId="45" xfId="3" applyNumberFormat="1" applyFont="1" applyFill="1" applyBorder="1"/>
    <xf numFmtId="4" fontId="10" fillId="7" borderId="52" xfId="3" applyNumberFormat="1" applyFont="1" applyFill="1" applyBorder="1"/>
    <xf numFmtId="4" fontId="12" fillId="4" borderId="24" xfId="0" applyNumberFormat="1" applyFont="1" applyFill="1" applyBorder="1"/>
    <xf numFmtId="4" fontId="35" fillId="0" borderId="34" xfId="5" applyNumberFormat="1" applyFont="1" applyFill="1" applyBorder="1" applyAlignment="1"/>
    <xf numFmtId="4" fontId="35" fillId="0" borderId="9" xfId="5" applyNumberFormat="1" applyFont="1" applyFill="1" applyBorder="1" applyAlignment="1"/>
    <xf numFmtId="3" fontId="10" fillId="3" borderId="28" xfId="3" applyNumberFormat="1" applyFont="1" applyFill="1" applyBorder="1"/>
    <xf numFmtId="3" fontId="10" fillId="7" borderId="17" xfId="3" applyNumberFormat="1" applyFont="1" applyFill="1" applyBorder="1"/>
    <xf numFmtId="4" fontId="9" fillId="3" borderId="9" xfId="3" applyNumberFormat="1" applyFont="1" applyFill="1" applyBorder="1" applyAlignment="1">
      <alignment horizontal="right"/>
    </xf>
    <xf numFmtId="4" fontId="10" fillId="3" borderId="9" xfId="3" applyNumberFormat="1" applyFont="1" applyFill="1" applyBorder="1"/>
    <xf numFmtId="4" fontId="9" fillId="3" borderId="9" xfId="3" applyNumberFormat="1" applyFont="1" applyFill="1" applyBorder="1" applyAlignment="1"/>
    <xf numFmtId="4" fontId="10" fillId="3" borderId="9" xfId="3" applyNumberFormat="1" applyFont="1" applyFill="1" applyBorder="1" applyAlignment="1"/>
    <xf numFmtId="4" fontId="9" fillId="3" borderId="9" xfId="3" applyNumberFormat="1" applyFont="1" applyFill="1" applyBorder="1"/>
    <xf numFmtId="4" fontId="10" fillId="3" borderId="9" xfId="3" applyNumberFormat="1" applyFont="1" applyFill="1" applyBorder="1" applyAlignment="1">
      <alignment horizontal="right"/>
    </xf>
    <xf numFmtId="4" fontId="10" fillId="3" borderId="32" xfId="3" applyNumberFormat="1" applyFont="1" applyFill="1" applyBorder="1"/>
    <xf numFmtId="4" fontId="10" fillId="7" borderId="20" xfId="3" applyNumberFormat="1" applyFont="1" applyFill="1" applyBorder="1"/>
    <xf numFmtId="0" fontId="4" fillId="7" borderId="20" xfId="3" applyFont="1" applyFill="1" applyBorder="1" applyAlignment="1">
      <alignment horizontal="left"/>
    </xf>
    <xf numFmtId="4" fontId="9" fillId="3" borderId="75" xfId="3" applyNumberFormat="1" applyFont="1" applyFill="1" applyBorder="1" applyAlignment="1">
      <alignment horizontal="right"/>
    </xf>
    <xf numFmtId="4" fontId="10" fillId="3" borderId="75" xfId="3" applyNumberFormat="1" applyFont="1" applyFill="1" applyBorder="1"/>
    <xf numFmtId="4" fontId="9" fillId="3" borderId="75" xfId="3" applyNumberFormat="1" applyFont="1" applyFill="1" applyBorder="1" applyAlignment="1"/>
    <xf numFmtId="4" fontId="10" fillId="3" borderId="75" xfId="3" applyNumberFormat="1" applyFont="1" applyFill="1" applyBorder="1" applyAlignment="1"/>
    <xf numFmtId="4" fontId="9" fillId="3" borderId="75" xfId="3" applyNumberFormat="1" applyFont="1" applyFill="1" applyBorder="1"/>
    <xf numFmtId="4" fontId="10" fillId="3" borderId="75" xfId="3" applyNumberFormat="1" applyFont="1" applyFill="1" applyBorder="1" applyAlignment="1">
      <alignment horizontal="right"/>
    </xf>
    <xf numFmtId="4" fontId="10" fillId="3" borderId="76" xfId="3" applyNumberFormat="1" applyFont="1" applyFill="1" applyBorder="1"/>
    <xf numFmtId="4" fontId="10" fillId="7" borderId="71" xfId="3" applyNumberFormat="1" applyFont="1" applyFill="1" applyBorder="1"/>
    <xf numFmtId="4" fontId="12" fillId="4" borderId="21" xfId="0" applyNumberFormat="1" applyFont="1" applyFill="1" applyBorder="1"/>
    <xf numFmtId="4" fontId="5" fillId="0" borderId="33" xfId="0" applyNumberFormat="1" applyFont="1" applyBorder="1"/>
    <xf numFmtId="4" fontId="5" fillId="0" borderId="75" xfId="0" applyNumberFormat="1" applyFont="1" applyBorder="1"/>
    <xf numFmtId="4" fontId="5" fillId="0" borderId="76" xfId="0" applyNumberFormat="1" applyFont="1" applyBorder="1"/>
    <xf numFmtId="0" fontId="10" fillId="4" borderId="20" xfId="0" applyFont="1" applyFill="1" applyBorder="1" applyAlignment="1"/>
    <xf numFmtId="3" fontId="10" fillId="3" borderId="28" xfId="0" applyNumberFormat="1" applyFont="1" applyFill="1" applyBorder="1" applyAlignment="1">
      <alignment horizontal="right"/>
    </xf>
    <xf numFmtId="4" fontId="10" fillId="3" borderId="32" xfId="0" applyNumberFormat="1" applyFont="1" applyFill="1" applyBorder="1" applyAlignment="1">
      <alignment horizontal="right"/>
    </xf>
    <xf numFmtId="0" fontId="10" fillId="4" borderId="20" xfId="0" applyFont="1" applyFill="1" applyBorder="1"/>
    <xf numFmtId="3" fontId="10" fillId="3" borderId="28" xfId="0" applyNumberFormat="1" applyFont="1" applyFill="1" applyBorder="1"/>
    <xf numFmtId="3" fontId="10" fillId="4" borderId="17" xfId="0" applyNumberFormat="1" applyFont="1" applyFill="1" applyBorder="1"/>
    <xf numFmtId="0" fontId="3" fillId="5" borderId="46" xfId="3" applyFill="1" applyBorder="1"/>
    <xf numFmtId="4" fontId="21" fillId="3" borderId="9" xfId="3" applyNumberFormat="1" applyFont="1" applyFill="1" applyBorder="1"/>
    <xf numFmtId="3" fontId="21" fillId="3" borderId="28" xfId="3" applyNumberFormat="1" applyFont="1" applyFill="1" applyBorder="1"/>
    <xf numFmtId="4" fontId="21" fillId="3" borderId="32" xfId="3" applyNumberFormat="1" applyFont="1" applyFill="1" applyBorder="1"/>
    <xf numFmtId="4" fontId="21" fillId="5" borderId="20" xfId="3" applyNumberFormat="1" applyFont="1" applyFill="1" applyBorder="1"/>
    <xf numFmtId="4" fontId="11" fillId="3" borderId="9" xfId="3" applyNumberFormat="1" applyFont="1" applyFill="1" applyBorder="1" applyAlignment="1"/>
    <xf numFmtId="4" fontId="11" fillId="3" borderId="9" xfId="3" applyNumberFormat="1" applyFont="1" applyFill="1" applyBorder="1"/>
    <xf numFmtId="4" fontId="11" fillId="3" borderId="9" xfId="3" applyNumberFormat="1" applyFont="1" applyFill="1" applyBorder="1" applyAlignment="1">
      <alignment horizontal="right"/>
    </xf>
    <xf numFmtId="3" fontId="10" fillId="7" borderId="17" xfId="3" applyNumberFormat="1" applyFont="1" applyFill="1" applyBorder="1" applyAlignment="1"/>
    <xf numFmtId="3" fontId="10" fillId="7" borderId="18" xfId="3" applyNumberFormat="1" applyFont="1" applyFill="1" applyBorder="1" applyAlignment="1"/>
    <xf numFmtId="4" fontId="10" fillId="7" borderId="18" xfId="3" applyNumberFormat="1" applyFont="1" applyFill="1" applyBorder="1" applyAlignment="1"/>
    <xf numFmtId="4" fontId="10" fillId="7" borderId="19" xfId="3" applyNumberFormat="1" applyFont="1" applyFill="1" applyBorder="1" applyAlignment="1"/>
    <xf numFmtId="3" fontId="10" fillId="7" borderId="24" xfId="3" applyNumberFormat="1" applyFont="1" applyFill="1" applyBorder="1" applyAlignment="1"/>
    <xf numFmtId="3" fontId="6" fillId="0" borderId="28" xfId="0" applyNumberFormat="1" applyFont="1" applyFill="1" applyBorder="1" applyAlignment="1">
      <alignment horizontal="right"/>
    </xf>
    <xf numFmtId="3" fontId="9" fillId="4" borderId="17" xfId="0" applyNumberFormat="1" applyFont="1" applyFill="1" applyBorder="1" applyAlignment="1">
      <alignment horizontal="right"/>
    </xf>
    <xf numFmtId="3" fontId="35" fillId="0" borderId="0" xfId="5" applyNumberFormat="1" applyFont="1" applyFill="1" applyAlignment="1">
      <alignment horizontal="center"/>
    </xf>
    <xf numFmtId="3" fontId="35" fillId="0" borderId="1" xfId="5" applyNumberFormat="1" applyFont="1" applyBorder="1" applyAlignment="1"/>
    <xf numFmtId="3" fontId="24" fillId="0" borderId="1" xfId="0" applyNumberFormat="1" applyFont="1" applyFill="1" applyBorder="1"/>
    <xf numFmtId="3" fontId="24" fillId="0" borderId="1" xfId="5" applyNumberFormat="1" applyFont="1" applyBorder="1" applyAlignment="1"/>
    <xf numFmtId="3" fontId="24" fillId="0" borderId="1" xfId="0" applyNumberFormat="1" applyFont="1" applyBorder="1"/>
    <xf numFmtId="3" fontId="35" fillId="0" borderId="26" xfId="5" applyNumberFormat="1" applyFont="1" applyBorder="1" applyAlignment="1"/>
    <xf numFmtId="3" fontId="35" fillId="0" borderId="1" xfId="5" applyNumberFormat="1" applyFont="1" applyFill="1" applyBorder="1" applyAlignment="1">
      <alignment horizontal="right"/>
    </xf>
    <xf numFmtId="3" fontId="38" fillId="7" borderId="41" xfId="5" applyNumberFormat="1" applyFont="1" applyFill="1" applyBorder="1" applyAlignment="1"/>
    <xf numFmtId="3" fontId="38" fillId="7" borderId="48" xfId="5" applyNumberFormat="1" applyFont="1" applyFill="1" applyBorder="1" applyAlignment="1"/>
    <xf numFmtId="3" fontId="10" fillId="3" borderId="11" xfId="5" applyNumberFormat="1" applyFont="1" applyFill="1" applyBorder="1" applyAlignment="1"/>
    <xf numFmtId="3" fontId="10" fillId="3" borderId="12" xfId="5" applyNumberFormat="1" applyFont="1" applyFill="1" applyBorder="1" applyAlignment="1"/>
    <xf numFmtId="3" fontId="36" fillId="0" borderId="60" xfId="5" applyNumberFormat="1" applyFont="1" applyBorder="1" applyAlignment="1"/>
    <xf numFmtId="4" fontId="24" fillId="0" borderId="1" xfId="0" applyNumberFormat="1" applyFont="1" applyFill="1" applyBorder="1"/>
    <xf numFmtId="4" fontId="24" fillId="0" borderId="10" xfId="0" applyNumberFormat="1" applyFont="1" applyFill="1" applyBorder="1"/>
    <xf numFmtId="4" fontId="35" fillId="0" borderId="1" xfId="5" applyNumberFormat="1" applyFont="1" applyFill="1" applyBorder="1" applyAlignment="1">
      <alignment horizontal="right"/>
    </xf>
    <xf numFmtId="4" fontId="35" fillId="0" borderId="1" xfId="5" applyNumberFormat="1" applyFont="1" applyBorder="1"/>
    <xf numFmtId="4" fontId="10" fillId="3" borderId="12" xfId="5" applyNumberFormat="1" applyFont="1" applyFill="1" applyBorder="1" applyAlignment="1"/>
    <xf numFmtId="4" fontId="38" fillId="7" borderId="48" xfId="5" applyNumberFormat="1" applyFont="1" applyFill="1" applyBorder="1" applyAlignment="1"/>
    <xf numFmtId="4" fontId="18" fillId="0" borderId="7" xfId="0" applyNumberFormat="1" applyFont="1" applyBorder="1"/>
    <xf numFmtId="4" fontId="18" fillId="0" borderId="10" xfId="0" applyNumberFormat="1" applyFont="1" applyBorder="1"/>
    <xf numFmtId="4" fontId="18" fillId="0" borderId="14" xfId="0" applyNumberFormat="1" applyFont="1" applyBorder="1"/>
    <xf numFmtId="4" fontId="35" fillId="0" borderId="0" xfId="5" applyNumberFormat="1" applyFont="1" applyAlignment="1"/>
    <xf numFmtId="4" fontId="35" fillId="0" borderId="0" xfId="5" applyNumberFormat="1" applyFont="1" applyBorder="1" applyAlignment="1"/>
    <xf numFmtId="4" fontId="35" fillId="0" borderId="0" xfId="5" applyNumberFormat="1" applyFont="1" applyAlignment="1">
      <alignment horizontal="center"/>
    </xf>
    <xf numFmtId="4" fontId="19" fillId="8" borderId="18" xfId="5" applyNumberFormat="1" applyFont="1" applyFill="1" applyBorder="1" applyAlignment="1">
      <alignment horizontal="center"/>
    </xf>
    <xf numFmtId="4" fontId="19" fillId="8" borderId="19" xfId="5" applyNumberFormat="1" applyFont="1" applyFill="1" applyBorder="1" applyAlignment="1">
      <alignment horizontal="center"/>
    </xf>
    <xf numFmtId="4" fontId="11" fillId="3" borderId="30" xfId="5" applyNumberFormat="1" applyFont="1" applyFill="1" applyBorder="1" applyAlignment="1"/>
    <xf numFmtId="4" fontId="11" fillId="3" borderId="75" xfId="5" applyNumberFormat="1" applyFont="1" applyFill="1" applyBorder="1" applyAlignment="1"/>
    <xf numFmtId="4" fontId="24" fillId="0" borderId="10" xfId="5" applyNumberFormat="1" applyFont="1" applyBorder="1" applyAlignment="1"/>
    <xf numFmtId="4" fontId="24" fillId="0" borderId="1" xfId="5" applyNumberFormat="1" applyFont="1" applyBorder="1" applyAlignment="1"/>
    <xf numFmtId="4" fontId="24" fillId="0" borderId="1" xfId="0" applyNumberFormat="1" applyFont="1" applyBorder="1"/>
    <xf numFmtId="4" fontId="24" fillId="0" borderId="10" xfId="0" applyNumberFormat="1" applyFont="1" applyBorder="1"/>
    <xf numFmtId="4" fontId="11" fillId="3" borderId="30" xfId="5" applyNumberFormat="1" applyFont="1" applyFill="1" applyBorder="1" applyAlignment="1">
      <alignment horizontal="right"/>
    </xf>
    <xf numFmtId="4" fontId="11" fillId="3" borderId="75" xfId="5" applyNumberFormat="1" applyFont="1" applyFill="1" applyBorder="1" applyAlignment="1">
      <alignment horizontal="right"/>
    </xf>
    <xf numFmtId="4" fontId="11" fillId="3" borderId="31" xfId="5" applyNumberFormat="1" applyFont="1" applyFill="1" applyBorder="1" applyAlignment="1"/>
    <xf numFmtId="4" fontId="11" fillId="3" borderId="59" xfId="5" applyNumberFormat="1" applyFont="1" applyFill="1" applyBorder="1" applyAlignment="1"/>
    <xf numFmtId="4" fontId="11" fillId="6" borderId="24" xfId="5" applyNumberFormat="1" applyFont="1" applyFill="1" applyBorder="1" applyAlignment="1"/>
    <xf numFmtId="4" fontId="11" fillId="6" borderId="21" xfId="5" applyNumberFormat="1" applyFont="1" applyFill="1" applyBorder="1" applyAlignment="1"/>
    <xf numFmtId="4" fontId="12" fillId="4" borderId="19" xfId="0" applyNumberFormat="1" applyFont="1" applyFill="1" applyBorder="1" applyAlignment="1"/>
    <xf numFmtId="4" fontId="18" fillId="0" borderId="7" xfId="0" applyNumberFormat="1" applyFont="1" applyBorder="1" applyAlignment="1"/>
    <xf numFmtId="4" fontId="18" fillId="0" borderId="10" xfId="0" applyNumberFormat="1" applyFont="1" applyBorder="1" applyAlignment="1"/>
    <xf numFmtId="4" fontId="18" fillId="0" borderId="14" xfId="0" applyNumberFormat="1" applyFont="1" applyBorder="1" applyAlignment="1"/>
    <xf numFmtId="4" fontId="2" fillId="0" borderId="0" xfId="5" applyNumberFormat="1" applyAlignment="1">
      <alignment horizontal="center"/>
    </xf>
    <xf numFmtId="4" fontId="10" fillId="3" borderId="9" xfId="5" applyNumberFormat="1" applyFont="1" applyFill="1" applyBorder="1" applyAlignment="1"/>
    <xf numFmtId="4" fontId="24" fillId="0" borderId="9" xfId="0" applyNumberFormat="1" applyFont="1" applyFill="1" applyBorder="1"/>
    <xf numFmtId="4" fontId="35" fillId="0" borderId="9" xfId="5" applyNumberFormat="1" applyFont="1" applyBorder="1" applyAlignment="1"/>
    <xf numFmtId="4" fontId="35" fillId="0" borderId="9" xfId="5" applyNumberFormat="1" applyFont="1" applyFill="1" applyBorder="1" applyAlignment="1">
      <alignment horizontal="right"/>
    </xf>
    <xf numFmtId="4" fontId="10" fillId="3" borderId="9" xfId="5" applyNumberFormat="1" applyFont="1" applyFill="1" applyBorder="1" applyAlignment="1">
      <alignment horizontal="right"/>
    </xf>
    <xf numFmtId="4" fontId="35" fillId="0" borderId="9" xfId="5" applyNumberFormat="1" applyFont="1" applyBorder="1"/>
    <xf numFmtId="4" fontId="36" fillId="3" borderId="9" xfId="5" applyNumberFormat="1" applyFont="1" applyFill="1" applyBorder="1" applyAlignment="1"/>
    <xf numFmtId="4" fontId="10" fillId="3" borderId="13" xfId="5" applyNumberFormat="1" applyFont="1" applyFill="1" applyBorder="1" applyAlignment="1"/>
    <xf numFmtId="4" fontId="38" fillId="7" borderId="50" xfId="5" applyNumberFormat="1" applyFont="1" applyFill="1" applyBorder="1" applyAlignment="1"/>
    <xf numFmtId="3" fontId="11" fillId="0" borderId="11" xfId="0" applyNumberFormat="1" applyFont="1" applyBorder="1" applyAlignment="1">
      <alignment horizontal="center" vertical="center" wrapText="1"/>
    </xf>
    <xf numFmtId="3" fontId="35" fillId="0" borderId="5" xfId="5" applyNumberFormat="1" applyFont="1" applyFill="1" applyBorder="1" applyAlignment="1"/>
    <xf numFmtId="3" fontId="19" fillId="8" borderId="61" xfId="5" applyNumberFormat="1" applyFont="1" applyFill="1" applyBorder="1" applyAlignment="1">
      <alignment horizontal="center"/>
    </xf>
    <xf numFmtId="3" fontId="19" fillId="8" borderId="24" xfId="5" applyNumberFormat="1" applyFont="1" applyFill="1" applyBorder="1" applyAlignment="1">
      <alignment horizontal="center"/>
    </xf>
    <xf numFmtId="4" fontId="19" fillId="8" borderId="20" xfId="5" applyNumberFormat="1" applyFont="1" applyFill="1" applyBorder="1" applyAlignment="1">
      <alignment horizontal="center"/>
    </xf>
    <xf numFmtId="165" fontId="36" fillId="0" borderId="0" xfId="5" applyNumberFormat="1" applyFont="1" applyAlignment="1"/>
    <xf numFmtId="3" fontId="35" fillId="0" borderId="4" xfId="5" applyNumberFormat="1" applyFont="1" applyBorder="1" applyAlignment="1"/>
    <xf numFmtId="4" fontId="35" fillId="0" borderId="5" xfId="5" applyNumberFormat="1" applyFont="1" applyFill="1" applyBorder="1" applyAlignment="1"/>
    <xf numFmtId="4" fontId="24" fillId="0" borderId="5" xfId="5" applyNumberFormat="1" applyFont="1" applyFill="1" applyBorder="1" applyAlignment="1"/>
    <xf numFmtId="4" fontId="35" fillId="0" borderId="7" xfId="5" applyNumberFormat="1" applyFont="1" applyFill="1" applyBorder="1" applyAlignment="1"/>
    <xf numFmtId="3" fontId="35" fillId="0" borderId="5" xfId="5" applyNumberFormat="1" applyFont="1" applyBorder="1" applyAlignment="1"/>
    <xf numFmtId="3" fontId="5" fillId="0" borderId="9" xfId="5" applyNumberFormat="1" applyFont="1" applyFill="1" applyBorder="1"/>
    <xf numFmtId="3" fontId="21" fillId="3" borderId="5" xfId="3" applyNumberFormat="1" applyFont="1" applyFill="1" applyBorder="1"/>
    <xf numFmtId="1" fontId="10" fillId="3" borderId="1" xfId="3" applyNumberFormat="1" applyFont="1" applyFill="1" applyBorder="1" applyAlignment="1">
      <alignment horizontal="right"/>
    </xf>
    <xf numFmtId="3" fontId="5" fillId="0" borderId="34" xfId="5" applyNumberFormat="1" applyFont="1" applyFill="1" applyBorder="1"/>
    <xf numFmtId="3" fontId="9" fillId="3" borderId="5" xfId="3" applyNumberFormat="1" applyFont="1" applyFill="1" applyBorder="1" applyAlignment="1">
      <alignment horizontal="right"/>
    </xf>
    <xf numFmtId="3" fontId="21" fillId="3" borderId="40" xfId="3" applyNumberFormat="1" applyFont="1" applyFill="1" applyBorder="1"/>
    <xf numFmtId="3" fontId="35" fillId="0" borderId="8" xfId="5" applyNumberFormat="1" applyFont="1" applyFill="1" applyBorder="1" applyAlignment="1"/>
    <xf numFmtId="3" fontId="10" fillId="7" borderId="24" xfId="3" applyNumberFormat="1" applyFont="1" applyFill="1" applyBorder="1"/>
    <xf numFmtId="3" fontId="5" fillId="0" borderId="30" xfId="0" applyNumberFormat="1" applyFont="1" applyFill="1" applyBorder="1"/>
    <xf numFmtId="3" fontId="5" fillId="0" borderId="45" xfId="0" applyNumberFormat="1" applyFont="1" applyFill="1" applyBorder="1"/>
    <xf numFmtId="4" fontId="5" fillId="0" borderId="9" xfId="0" applyNumberFormat="1" applyFont="1" applyFill="1" applyBorder="1"/>
    <xf numFmtId="4" fontId="5" fillId="0" borderId="13" xfId="0" applyNumberFormat="1" applyFont="1" applyFill="1" applyBorder="1"/>
    <xf numFmtId="3" fontId="24" fillId="0" borderId="5" xfId="0" applyNumberFormat="1" applyFont="1" applyFill="1" applyBorder="1"/>
    <xf numFmtId="4" fontId="19" fillId="8" borderId="24" xfId="5" applyNumberFormat="1" applyFont="1" applyFill="1" applyBorder="1" applyAlignment="1">
      <alignment horizontal="center"/>
    </xf>
    <xf numFmtId="3" fontId="14" fillId="0" borderId="0" xfId="0" applyNumberFormat="1" applyFont="1"/>
    <xf numFmtId="3" fontId="19" fillId="8" borderId="1" xfId="5" applyNumberFormat="1" applyFont="1" applyFill="1" applyBorder="1" applyAlignment="1">
      <alignment horizontal="center"/>
    </xf>
    <xf numFmtId="3" fontId="35" fillId="0" borderId="30" xfId="5" applyNumberFormat="1" applyFont="1" applyBorder="1" applyAlignment="1"/>
    <xf numFmtId="3" fontId="11" fillId="0" borderId="12" xfId="0" applyNumberFormat="1" applyFont="1" applyBorder="1" applyAlignment="1">
      <alignment horizontal="center" vertical="center"/>
    </xf>
    <xf numFmtId="3" fontId="10" fillId="0" borderId="12" xfId="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3" fontId="1" fillId="0" borderId="0" xfId="5" applyNumberFormat="1" applyFont="1"/>
    <xf numFmtId="4" fontId="1" fillId="0" borderId="0" xfId="5" applyNumberFormat="1" applyFont="1"/>
    <xf numFmtId="0" fontId="42" fillId="0" borderId="0" xfId="0" applyFont="1" applyFill="1"/>
    <xf numFmtId="0" fontId="43" fillId="0" borderId="0" xfId="0" applyFont="1" applyFill="1"/>
    <xf numFmtId="0" fontId="44" fillId="0" borderId="0" xfId="0" applyFont="1" applyFill="1"/>
    <xf numFmtId="0" fontId="45" fillId="0" borderId="0" xfId="0" applyFont="1" applyFill="1"/>
    <xf numFmtId="0" fontId="27" fillId="0" borderId="0" xfId="0" applyFont="1" applyFill="1"/>
    <xf numFmtId="3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/>
    <xf numFmtId="4" fontId="4" fillId="0" borderId="1" xfId="0" applyNumberFormat="1" applyFont="1" applyFill="1" applyBorder="1"/>
    <xf numFmtId="3" fontId="6" fillId="0" borderId="26" xfId="0" applyNumberFormat="1" applyFont="1" applyFill="1" applyBorder="1" applyAlignment="1">
      <alignment horizontal="right"/>
    </xf>
    <xf numFmtId="4" fontId="6" fillId="0" borderId="26" xfId="0" applyNumberFormat="1" applyFont="1" applyFill="1" applyBorder="1" applyAlignment="1">
      <alignment horizontal="right"/>
    </xf>
    <xf numFmtId="4" fontId="6" fillId="0" borderId="27" xfId="0" applyNumberFormat="1" applyFont="1" applyFill="1" applyBorder="1" applyAlignment="1">
      <alignment horizontal="right"/>
    </xf>
    <xf numFmtId="4" fontId="6" fillId="0" borderId="10" xfId="0" applyNumberFormat="1" applyFont="1" applyFill="1" applyBorder="1" applyAlignment="1">
      <alignment horizontal="right"/>
    </xf>
    <xf numFmtId="4" fontId="4" fillId="0" borderId="10" xfId="0" applyNumberFormat="1" applyFont="1" applyFill="1" applyBorder="1"/>
    <xf numFmtId="3" fontId="6" fillId="0" borderId="22" xfId="0" applyNumberFormat="1" applyFont="1" applyFill="1" applyBorder="1" applyAlignment="1">
      <alignment horizontal="right"/>
    </xf>
    <xf numFmtId="4" fontId="6" fillId="0" borderId="22" xfId="0" applyNumberFormat="1" applyFont="1" applyFill="1" applyBorder="1" applyAlignment="1">
      <alignment horizontal="right"/>
    </xf>
    <xf numFmtId="4" fontId="6" fillId="0" borderId="29" xfId="0" applyNumberFormat="1" applyFont="1" applyFill="1" applyBorder="1" applyAlignment="1">
      <alignment horizontal="right"/>
    </xf>
    <xf numFmtId="3" fontId="9" fillId="4" borderId="18" xfId="0" applyNumberFormat="1" applyFont="1" applyFill="1" applyBorder="1" applyAlignment="1">
      <alignment horizontal="right"/>
    </xf>
    <xf numFmtId="4" fontId="9" fillId="4" borderId="18" xfId="0" applyNumberFormat="1" applyFont="1" applyFill="1" applyBorder="1" applyAlignment="1">
      <alignment horizontal="right"/>
    </xf>
    <xf numFmtId="4" fontId="9" fillId="4" borderId="19" xfId="0" applyNumberFormat="1" applyFont="1" applyFill="1" applyBorder="1" applyAlignment="1">
      <alignment horizontal="right"/>
    </xf>
    <xf numFmtId="3" fontId="5" fillId="0" borderId="4" xfId="0" applyNumberFormat="1" applyFont="1" applyFill="1" applyBorder="1"/>
    <xf numFmtId="3" fontId="5" fillId="0" borderId="5" xfId="0" applyNumberFormat="1" applyFont="1" applyFill="1" applyBorder="1"/>
    <xf numFmtId="4" fontId="5" fillId="0" borderId="5" xfId="0" applyNumberFormat="1" applyFont="1" applyFill="1" applyBorder="1"/>
    <xf numFmtId="4" fontId="5" fillId="0" borderId="7" xfId="0" applyNumberFormat="1" applyFont="1" applyFill="1" applyBorder="1"/>
    <xf numFmtId="4" fontId="5" fillId="0" borderId="6" xfId="0" applyNumberFormat="1" applyFont="1" applyFill="1" applyBorder="1"/>
    <xf numFmtId="3" fontId="5" fillId="0" borderId="40" xfId="0" applyNumberFormat="1" applyFont="1" applyFill="1" applyBorder="1"/>
    <xf numFmtId="4" fontId="6" fillId="0" borderId="34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4" fontId="4" fillId="0" borderId="9" xfId="0" applyNumberFormat="1" applyFont="1" applyFill="1" applyBorder="1"/>
    <xf numFmtId="4" fontId="6" fillId="0" borderId="32" xfId="0" applyNumberFormat="1" applyFont="1" applyFill="1" applyBorder="1" applyAlignment="1">
      <alignment horizontal="right"/>
    </xf>
    <xf numFmtId="4" fontId="9" fillId="4" borderId="20" xfId="0" applyNumberFormat="1" applyFont="1" applyFill="1" applyBorder="1" applyAlignment="1">
      <alignment horizontal="right"/>
    </xf>
    <xf numFmtId="3" fontId="6" fillId="0" borderId="51" xfId="0" applyNumberFormat="1" applyFont="1" applyFill="1" applyBorder="1" applyAlignment="1">
      <alignment horizontal="right"/>
    </xf>
    <xf numFmtId="3" fontId="6" fillId="0" borderId="30" xfId="0" applyNumberFormat="1" applyFont="1" applyFill="1" applyBorder="1" applyAlignment="1">
      <alignment horizontal="right"/>
    </xf>
    <xf numFmtId="3" fontId="4" fillId="0" borderId="30" xfId="0" applyNumberFormat="1" applyFont="1" applyFill="1" applyBorder="1"/>
    <xf numFmtId="3" fontId="6" fillId="0" borderId="31" xfId="0" applyNumberFormat="1" applyFont="1" applyFill="1" applyBorder="1" applyAlignment="1">
      <alignment horizontal="right"/>
    </xf>
    <xf numFmtId="3" fontId="9" fillId="4" borderId="24" xfId="0" applyNumberFormat="1" applyFont="1" applyFill="1" applyBorder="1" applyAlignment="1">
      <alignment horizontal="right"/>
    </xf>
    <xf numFmtId="3" fontId="14" fillId="4" borderId="64" xfId="0" applyNumberFormat="1" applyFont="1" applyFill="1" applyBorder="1" applyAlignment="1">
      <alignment horizontal="center"/>
    </xf>
    <xf numFmtId="3" fontId="14" fillId="4" borderId="60" xfId="0" applyNumberFormat="1" applyFont="1" applyFill="1" applyBorder="1" applyAlignment="1">
      <alignment horizontal="center"/>
    </xf>
    <xf numFmtId="3" fontId="14" fillId="4" borderId="62" xfId="0" applyNumberFormat="1" applyFont="1" applyFill="1" applyBorder="1" applyAlignment="1">
      <alignment horizontal="center"/>
    </xf>
    <xf numFmtId="3" fontId="14" fillId="4" borderId="67" xfId="0" applyNumberFormat="1" applyFont="1" applyFill="1" applyBorder="1" applyAlignment="1">
      <alignment horizontal="center"/>
    </xf>
    <xf numFmtId="3" fontId="14" fillId="4" borderId="50" xfId="0" applyNumberFormat="1" applyFont="1" applyFill="1" applyBorder="1" applyAlignment="1">
      <alignment horizontal="center"/>
    </xf>
    <xf numFmtId="3" fontId="14" fillId="4" borderId="49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3" fontId="11" fillId="5" borderId="22" xfId="0" applyNumberFormat="1" applyFont="1" applyFill="1" applyBorder="1" applyAlignment="1">
      <alignment horizontal="center" vertical="center" wrapText="1"/>
    </xf>
    <xf numFmtId="3" fontId="11" fillId="5" borderId="58" xfId="0" applyNumberFormat="1" applyFont="1" applyFill="1" applyBorder="1" applyAlignment="1">
      <alignment horizontal="center" vertical="center" wrapText="1"/>
    </xf>
    <xf numFmtId="3" fontId="11" fillId="5" borderId="52" xfId="0" applyNumberFormat="1" applyFont="1" applyFill="1" applyBorder="1" applyAlignment="1">
      <alignment horizontal="center" vertical="center" wrapText="1"/>
    </xf>
    <xf numFmtId="3" fontId="9" fillId="4" borderId="35" xfId="2" applyNumberFormat="1" applyFont="1" applyFill="1" applyBorder="1" applyAlignment="1">
      <alignment horizontal="center" vertical="center" wrapText="1"/>
    </xf>
    <xf numFmtId="3" fontId="9" fillId="4" borderId="55" xfId="2" applyNumberFormat="1" applyFont="1" applyFill="1" applyBorder="1" applyAlignment="1">
      <alignment horizontal="center" vertical="center" wrapText="1"/>
    </xf>
    <xf numFmtId="3" fontId="9" fillId="4" borderId="41" xfId="2" applyNumberFormat="1" applyFont="1" applyFill="1" applyBorder="1" applyAlignment="1">
      <alignment horizontal="center" vertical="center" wrapText="1"/>
    </xf>
    <xf numFmtId="4" fontId="11" fillId="0" borderId="38" xfId="0" applyNumberFormat="1" applyFont="1" applyFill="1" applyBorder="1" applyAlignment="1">
      <alignment horizontal="left"/>
    </xf>
    <xf numFmtId="4" fontId="11" fillId="0" borderId="60" xfId="0" applyNumberFormat="1" applyFont="1" applyFill="1" applyBorder="1" applyAlignment="1">
      <alignment horizontal="left"/>
    </xf>
    <xf numFmtId="4" fontId="11" fillId="0" borderId="61" xfId="0" applyNumberFormat="1" applyFont="1" applyFill="1" applyBorder="1" applyAlignment="1">
      <alignment horizontal="left"/>
    </xf>
    <xf numFmtId="4" fontId="11" fillId="0" borderId="6" xfId="0" applyNumberFormat="1" applyFont="1" applyFill="1" applyBorder="1" applyAlignment="1">
      <alignment horizontal="left"/>
    </xf>
    <xf numFmtId="4" fontId="11" fillId="0" borderId="42" xfId="0" applyNumberFormat="1" applyFont="1" applyFill="1" applyBorder="1" applyAlignment="1">
      <alignment horizontal="left"/>
    </xf>
    <xf numFmtId="4" fontId="11" fillId="0" borderId="40" xfId="0" applyNumberFormat="1" applyFont="1" applyFill="1" applyBorder="1" applyAlignment="1">
      <alignment horizontal="left"/>
    </xf>
    <xf numFmtId="4" fontId="11" fillId="4" borderId="36" xfId="0" applyNumberFormat="1" applyFont="1" applyFill="1" applyBorder="1" applyAlignment="1">
      <alignment horizontal="center" vertical="center" wrapText="1"/>
    </xf>
    <xf numFmtId="4" fontId="11" fillId="4" borderId="58" xfId="0" applyNumberFormat="1" applyFont="1" applyFill="1" applyBorder="1" applyAlignment="1">
      <alignment horizontal="center" vertical="center" wrapText="1"/>
    </xf>
    <xf numFmtId="4" fontId="11" fillId="4" borderId="52" xfId="0" applyNumberFormat="1" applyFont="1" applyFill="1" applyBorder="1" applyAlignment="1">
      <alignment horizontal="center" vertical="center" wrapText="1"/>
    </xf>
    <xf numFmtId="4" fontId="11" fillId="0" borderId="62" xfId="0" applyNumberFormat="1" applyFont="1" applyFill="1" applyBorder="1" applyAlignment="1">
      <alignment horizontal="left"/>
    </xf>
    <xf numFmtId="4" fontId="11" fillId="0" borderId="33" xfId="0" applyNumberFormat="1" applyFont="1" applyFill="1" applyBorder="1" applyAlignment="1">
      <alignment horizontal="left"/>
    </xf>
    <xf numFmtId="3" fontId="20" fillId="5" borderId="70" xfId="0" applyNumberFormat="1" applyFont="1" applyFill="1" applyBorder="1" applyAlignment="1">
      <alignment horizontal="center" vertical="center"/>
    </xf>
    <xf numFmtId="3" fontId="20" fillId="5" borderId="72" xfId="0" applyNumberFormat="1" applyFont="1" applyFill="1" applyBorder="1" applyAlignment="1">
      <alignment horizontal="center" vertical="center"/>
    </xf>
    <xf numFmtId="3" fontId="20" fillId="5" borderId="73" xfId="0" applyNumberFormat="1" applyFont="1" applyFill="1" applyBorder="1" applyAlignment="1">
      <alignment horizontal="center" vertical="center"/>
    </xf>
    <xf numFmtId="3" fontId="20" fillId="5" borderId="64" xfId="0" applyNumberFormat="1" applyFont="1" applyFill="1" applyBorder="1" applyAlignment="1">
      <alignment horizontal="center" vertical="center"/>
    </xf>
    <xf numFmtId="3" fontId="20" fillId="5" borderId="60" xfId="0" applyNumberFormat="1" applyFont="1" applyFill="1" applyBorder="1" applyAlignment="1">
      <alignment horizontal="center" vertical="center"/>
    </xf>
    <xf numFmtId="3" fontId="20" fillId="5" borderId="62" xfId="0" applyNumberFormat="1" applyFont="1" applyFill="1" applyBorder="1" applyAlignment="1">
      <alignment horizontal="center" vertical="center"/>
    </xf>
    <xf numFmtId="3" fontId="20" fillId="5" borderId="67" xfId="0" applyNumberFormat="1" applyFont="1" applyFill="1" applyBorder="1" applyAlignment="1">
      <alignment horizontal="center" vertical="center"/>
    </xf>
    <xf numFmtId="3" fontId="20" fillId="5" borderId="50" xfId="0" applyNumberFormat="1" applyFont="1" applyFill="1" applyBorder="1" applyAlignment="1">
      <alignment horizontal="center" vertical="center"/>
    </xf>
    <xf numFmtId="3" fontId="20" fillId="5" borderId="49" xfId="0" applyNumberFormat="1" applyFont="1" applyFill="1" applyBorder="1" applyAlignment="1">
      <alignment horizontal="center" vertical="center"/>
    </xf>
    <xf numFmtId="3" fontId="21" fillId="0" borderId="74" xfId="0" applyNumberFormat="1" applyFont="1" applyFill="1" applyBorder="1" applyAlignment="1">
      <alignment horizontal="center" vertical="center" wrapText="1"/>
    </xf>
    <xf numFmtId="3" fontId="21" fillId="0" borderId="54" xfId="0" applyNumberFormat="1" applyFont="1" applyFill="1" applyBorder="1" applyAlignment="1">
      <alignment horizontal="center" vertical="center" wrapText="1"/>
    </xf>
    <xf numFmtId="3" fontId="21" fillId="0" borderId="31" xfId="0" applyNumberFormat="1" applyFont="1" applyFill="1" applyBorder="1" applyAlignment="1">
      <alignment horizontal="center" vertical="center" wrapText="1"/>
    </xf>
    <xf numFmtId="3" fontId="21" fillId="0" borderId="63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center" vertical="center" wrapText="1"/>
    </xf>
    <xf numFmtId="3" fontId="21" fillId="0" borderId="57" xfId="0" applyNumberFormat="1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3" fontId="21" fillId="0" borderId="42" xfId="0" applyNumberFormat="1" applyFont="1" applyFill="1" applyBorder="1" applyAlignment="1">
      <alignment horizontal="center" vertical="center" wrapText="1"/>
    </xf>
    <xf numFmtId="3" fontId="21" fillId="0" borderId="40" xfId="0" applyNumberFormat="1" applyFont="1" applyFill="1" applyBorder="1" applyAlignment="1">
      <alignment horizontal="center" vertical="center" wrapText="1"/>
    </xf>
    <xf numFmtId="3" fontId="21" fillId="0" borderId="32" xfId="0" applyNumberFormat="1" applyFont="1" applyFill="1" applyBorder="1" applyAlignment="1">
      <alignment horizontal="center" vertical="center" wrapText="1"/>
    </xf>
    <xf numFmtId="3" fontId="21" fillId="0" borderId="56" xfId="0" applyNumberFormat="1" applyFont="1" applyFill="1" applyBorder="1" applyAlignment="1">
      <alignment horizontal="center" vertical="center" wrapText="1"/>
    </xf>
    <xf numFmtId="3" fontId="21" fillId="0" borderId="6" xfId="0" applyNumberFormat="1" applyFont="1" applyFill="1" applyBorder="1" applyAlignment="1">
      <alignment horizontal="center" vertical="center" wrapText="1"/>
    </xf>
    <xf numFmtId="3" fontId="11" fillId="5" borderId="32" xfId="0" applyNumberFormat="1" applyFont="1" applyFill="1" applyBorder="1" applyAlignment="1">
      <alignment horizontal="center" vertical="center"/>
    </xf>
    <xf numFmtId="3" fontId="11" fillId="5" borderId="54" xfId="0" applyNumberFormat="1" applyFont="1" applyFill="1" applyBorder="1" applyAlignment="1">
      <alignment horizontal="center" vertical="center"/>
    </xf>
    <xf numFmtId="3" fontId="11" fillId="5" borderId="31" xfId="0" applyNumberFormat="1" applyFont="1" applyFill="1" applyBorder="1" applyAlignment="1">
      <alignment horizontal="center" vertical="center"/>
    </xf>
    <xf numFmtId="3" fontId="11" fillId="5" borderId="56" xfId="0" applyNumberFormat="1" applyFont="1" applyFill="1" applyBorder="1" applyAlignment="1">
      <alignment horizontal="center" vertical="center"/>
    </xf>
    <xf numFmtId="3" fontId="11" fillId="5" borderId="0" xfId="0" applyNumberFormat="1" applyFont="1" applyFill="1" applyBorder="1" applyAlignment="1">
      <alignment horizontal="center" vertical="center"/>
    </xf>
    <xf numFmtId="3" fontId="11" fillId="5" borderId="57" xfId="0" applyNumberFormat="1" applyFont="1" applyFill="1" applyBorder="1" applyAlignment="1">
      <alignment horizontal="center" vertical="center"/>
    </xf>
    <xf numFmtId="3" fontId="11" fillId="5" borderId="6" xfId="0" applyNumberFormat="1" applyFont="1" applyFill="1" applyBorder="1" applyAlignment="1">
      <alignment horizontal="center" vertical="center"/>
    </xf>
    <xf numFmtId="3" fontId="11" fillId="5" borderId="42" xfId="0" applyNumberFormat="1" applyFont="1" applyFill="1" applyBorder="1" applyAlignment="1">
      <alignment horizontal="center" vertical="center"/>
    </xf>
    <xf numFmtId="3" fontId="11" fillId="5" borderId="40" xfId="0" applyNumberFormat="1" applyFont="1" applyFill="1" applyBorder="1" applyAlignment="1">
      <alignment horizontal="center" vertical="center"/>
    </xf>
    <xf numFmtId="4" fontId="11" fillId="5" borderId="9" xfId="0" applyNumberFormat="1" applyFont="1" applyFill="1" applyBorder="1" applyAlignment="1">
      <alignment horizontal="center" vertical="center"/>
    </xf>
    <xf numFmtId="4" fontId="11" fillId="5" borderId="53" xfId="0" applyNumberFormat="1" applyFont="1" applyFill="1" applyBorder="1" applyAlignment="1">
      <alignment horizontal="center" vertical="center"/>
    </xf>
    <xf numFmtId="4" fontId="11" fillId="5" borderId="75" xfId="0" applyNumberFormat="1" applyFont="1" applyFill="1" applyBorder="1" applyAlignment="1">
      <alignment horizontal="center" vertical="center"/>
    </xf>
    <xf numFmtId="4" fontId="11" fillId="5" borderId="32" xfId="0" applyNumberFormat="1" applyFont="1" applyFill="1" applyBorder="1" applyAlignment="1">
      <alignment horizontal="center" vertical="center"/>
    </xf>
    <xf numFmtId="4" fontId="11" fillId="5" borderId="31" xfId="0" applyNumberFormat="1" applyFont="1" applyFill="1" applyBorder="1" applyAlignment="1">
      <alignment horizontal="center" vertical="center"/>
    </xf>
    <xf numFmtId="4" fontId="11" fillId="5" borderId="6" xfId="0" applyNumberFormat="1" applyFont="1" applyFill="1" applyBorder="1" applyAlignment="1">
      <alignment horizontal="center" vertical="center"/>
    </xf>
    <xf numFmtId="4" fontId="11" fillId="5" borderId="40" xfId="0" applyNumberFormat="1" applyFont="1" applyFill="1" applyBorder="1" applyAlignment="1">
      <alignment horizontal="center" vertical="center"/>
    </xf>
    <xf numFmtId="4" fontId="11" fillId="5" borderId="32" xfId="0" applyNumberFormat="1" applyFont="1" applyFill="1" applyBorder="1" applyAlignment="1">
      <alignment horizontal="center" vertical="center" wrapText="1"/>
    </xf>
    <xf numFmtId="4" fontId="11" fillId="5" borderId="54" xfId="0" applyNumberFormat="1" applyFont="1" applyFill="1" applyBorder="1" applyAlignment="1">
      <alignment horizontal="center" vertical="center" wrapText="1"/>
    </xf>
    <xf numFmtId="4" fontId="11" fillId="5" borderId="59" xfId="0" applyNumberFormat="1" applyFont="1" applyFill="1" applyBorder="1" applyAlignment="1">
      <alignment horizontal="center" vertical="center" wrapText="1"/>
    </xf>
    <xf numFmtId="4" fontId="11" fillId="5" borderId="6" xfId="0" applyNumberFormat="1" applyFont="1" applyFill="1" applyBorder="1" applyAlignment="1">
      <alignment horizontal="center" vertical="center" wrapText="1"/>
    </xf>
    <xf numFmtId="4" fontId="11" fillId="5" borderId="42" xfId="0" applyNumberFormat="1" applyFont="1" applyFill="1" applyBorder="1" applyAlignment="1">
      <alignment horizontal="center" vertical="center" wrapText="1"/>
    </xf>
    <xf numFmtId="4" fontId="11" fillId="5" borderId="33" xfId="0" applyNumberFormat="1" applyFont="1" applyFill="1" applyBorder="1" applyAlignment="1">
      <alignment horizontal="center" vertical="center" wrapText="1"/>
    </xf>
    <xf numFmtId="3" fontId="11" fillId="0" borderId="38" xfId="0" applyNumberFormat="1" applyFont="1" applyFill="1" applyBorder="1" applyAlignment="1">
      <alignment horizontal="left"/>
    </xf>
    <xf numFmtId="3" fontId="11" fillId="0" borderId="60" xfId="0" applyNumberFormat="1" applyFont="1" applyFill="1" applyBorder="1" applyAlignment="1">
      <alignment horizontal="left"/>
    </xf>
    <xf numFmtId="3" fontId="11" fillId="0" borderId="61" xfId="0" applyNumberFormat="1" applyFont="1" applyFill="1" applyBorder="1" applyAlignment="1">
      <alignment horizontal="left"/>
    </xf>
    <xf numFmtId="3" fontId="11" fillId="0" borderId="6" xfId="0" applyNumberFormat="1" applyFont="1" applyFill="1" applyBorder="1" applyAlignment="1">
      <alignment horizontal="left"/>
    </xf>
    <xf numFmtId="3" fontId="11" fillId="0" borderId="42" xfId="0" applyNumberFormat="1" applyFont="1" applyFill="1" applyBorder="1" applyAlignment="1">
      <alignment horizontal="left"/>
    </xf>
    <xf numFmtId="3" fontId="11" fillId="0" borderId="40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center" vertical="center" wrapText="1"/>
    </xf>
    <xf numFmtId="4" fontId="11" fillId="5" borderId="5" xfId="0" applyNumberFormat="1" applyFont="1" applyFill="1" applyBorder="1" applyAlignment="1">
      <alignment horizontal="center" vertical="center" wrapText="1"/>
    </xf>
    <xf numFmtId="3" fontId="21" fillId="5" borderId="74" xfId="0" applyNumberFormat="1" applyFont="1" applyFill="1" applyBorder="1" applyAlignment="1">
      <alignment horizontal="center" vertical="center" wrapText="1"/>
    </xf>
    <xf numFmtId="3" fontId="21" fillId="5" borderId="54" xfId="0" applyNumberFormat="1" applyFont="1" applyFill="1" applyBorder="1" applyAlignment="1">
      <alignment horizontal="center" vertical="center" wrapText="1"/>
    </xf>
    <xf numFmtId="3" fontId="21" fillId="5" borderId="31" xfId="0" applyNumberFormat="1" applyFont="1" applyFill="1" applyBorder="1" applyAlignment="1">
      <alignment horizontal="center" vertical="center" wrapText="1"/>
    </xf>
    <xf numFmtId="3" fontId="21" fillId="5" borderId="63" xfId="0" applyNumberFormat="1" applyFont="1" applyFill="1" applyBorder="1" applyAlignment="1">
      <alignment horizontal="center" vertical="center" wrapText="1"/>
    </xf>
    <xf numFmtId="3" fontId="21" fillId="5" borderId="0" xfId="0" applyNumberFormat="1" applyFont="1" applyFill="1" applyBorder="1" applyAlignment="1">
      <alignment horizontal="center" vertical="center" wrapText="1"/>
    </xf>
    <xf numFmtId="3" fontId="21" fillId="5" borderId="57" xfId="0" applyNumberFormat="1" applyFont="1" applyFill="1" applyBorder="1" applyAlignment="1">
      <alignment horizontal="center" vertical="center" wrapText="1"/>
    </xf>
    <xf numFmtId="3" fontId="21" fillId="5" borderId="2" xfId="0" applyNumberFormat="1" applyFont="1" applyFill="1" applyBorder="1" applyAlignment="1">
      <alignment horizontal="center" vertical="center" wrapText="1"/>
    </xf>
    <xf numFmtId="3" fontId="21" fillId="5" borderId="42" xfId="0" applyNumberFormat="1" applyFont="1" applyFill="1" applyBorder="1" applyAlignment="1">
      <alignment horizontal="center" vertical="center" wrapText="1"/>
    </xf>
    <xf numFmtId="3" fontId="21" fillId="5" borderId="40" xfId="0" applyNumberFormat="1" applyFont="1" applyFill="1" applyBorder="1" applyAlignment="1">
      <alignment horizontal="center" vertical="center" wrapText="1"/>
    </xf>
    <xf numFmtId="3" fontId="21" fillId="5" borderId="32" xfId="0" applyNumberFormat="1" applyFont="1" applyFill="1" applyBorder="1" applyAlignment="1">
      <alignment horizontal="center" vertical="center" wrapText="1"/>
    </xf>
    <xf numFmtId="3" fontId="21" fillId="5" borderId="56" xfId="0" applyNumberFormat="1" applyFont="1" applyFill="1" applyBorder="1" applyAlignment="1">
      <alignment horizontal="center" vertical="center" wrapText="1"/>
    </xf>
    <xf numFmtId="3" fontId="21" fillId="5" borderId="6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wrapText="1"/>
    </xf>
  </cellXfs>
  <cellStyles count="8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6" xr:uid="{00000000-0005-0000-0000-000003000000}"/>
    <cellStyle name="Normální 2 3" xfId="7" xr:uid="{00000000-0005-0000-0000-000004000000}"/>
    <cellStyle name="Normální 3" xfId="3" xr:uid="{00000000-0005-0000-0000-000005000000}"/>
    <cellStyle name="Normální 4" xfId="5" xr:uid="{00000000-0005-0000-0000-000006000000}"/>
    <cellStyle name="normální_OIII.TURN.e" xfId="4" xr:uid="{00000000-0005-0000-0000-000007000000}"/>
  </cellStyles>
  <dxfs count="0"/>
  <tableStyles count="0" defaultTableStyle="TableStyleMedium2" defaultPivotStyle="PivotStyleLight16"/>
  <colors>
    <mruColors>
      <color rgb="FFFF00FF"/>
      <color rgb="FFFF5050"/>
      <color rgb="FFCC3300"/>
      <color rgb="FFA6A6A6"/>
      <color rgb="FFFABF8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09"/>
  <sheetViews>
    <sheetView tabSelected="1" zoomScaleNormal="100" workbookViewId="0">
      <pane xSplit="8" ySplit="11" topLeftCell="K23" activePane="bottomRight" state="frozen"/>
      <selection activeCell="A5" sqref="A5"/>
      <selection pane="topRight" activeCell="A5" sqref="A5"/>
      <selection pane="bottomLeft" activeCell="A5" sqref="A5"/>
      <selection pane="bottomRight" activeCell="B28" sqref="B28"/>
    </sheetView>
  </sheetViews>
  <sheetFormatPr defaultColWidth="9.140625" defaultRowHeight="11.25" x14ac:dyDescent="0.2"/>
  <cols>
    <col min="1" max="1" width="5" style="247" customWidth="1"/>
    <col min="2" max="2" width="4.7109375" style="246" customWidth="1"/>
    <col min="3" max="3" width="8.7109375" style="246" customWidth="1"/>
    <col min="4" max="4" width="7.85546875" style="246" customWidth="1"/>
    <col min="5" max="5" width="30.28515625" style="247" customWidth="1"/>
    <col min="6" max="6" width="4.42578125" style="247" customWidth="1"/>
    <col min="7" max="7" width="10" style="247" customWidth="1"/>
    <col min="8" max="8" width="8" style="247" customWidth="1"/>
    <col min="9" max="9" width="10.85546875" style="248" customWidth="1"/>
    <col min="10" max="14" width="10.85546875" style="249" customWidth="1"/>
    <col min="15" max="15" width="11.7109375" style="850" customWidth="1"/>
    <col min="16" max="17" width="10.85546875" style="250" customWidth="1"/>
    <col min="18" max="18" width="9.140625" style="314" customWidth="1"/>
    <col min="19" max="20" width="10" style="314" customWidth="1"/>
    <col min="21" max="21" width="10.85546875" style="314" customWidth="1"/>
    <col min="22" max="23" width="9.28515625" style="314" customWidth="1"/>
    <col min="24" max="24" width="10.28515625" style="314" customWidth="1"/>
    <col min="25" max="25" width="9.7109375" style="314" customWidth="1"/>
    <col min="26" max="26" width="10.42578125" style="314" customWidth="1"/>
    <col min="27" max="32" width="9.28515625" style="314" customWidth="1"/>
    <col min="33" max="39" width="9.28515625" style="315" customWidth="1"/>
    <col min="40" max="40" width="10.85546875" style="315" customWidth="1"/>
    <col min="41" max="42" width="10.85546875" style="314" customWidth="1"/>
    <col min="43" max="43" width="9.5703125" style="314" customWidth="1"/>
    <col min="44" max="45" width="9.28515625" style="314" customWidth="1"/>
    <col min="46" max="46" width="11.85546875" style="314" customWidth="1"/>
    <col min="47" max="47" width="11.28515625" style="315" customWidth="1"/>
    <col min="48" max="48" width="9.28515625" style="315" customWidth="1"/>
    <col min="49" max="51" width="9.140625" style="253" customWidth="1"/>
    <col min="52" max="16384" width="9.140625" style="253"/>
  </cols>
  <sheetData>
    <row r="1" spans="1:49" ht="12.75" customHeight="1" x14ac:dyDescent="0.25">
      <c r="A1" s="406" t="s">
        <v>2</v>
      </c>
      <c r="B1" s="406"/>
      <c r="C1" s="107"/>
      <c r="D1" s="406"/>
      <c r="E1" s="406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829"/>
      <c r="AG1" s="676"/>
      <c r="AH1" s="627"/>
      <c r="AI1" s="252"/>
      <c r="AJ1" s="252"/>
      <c r="AK1" s="252"/>
      <c r="AL1" s="252"/>
      <c r="AM1" s="252"/>
      <c r="AN1" s="252"/>
      <c r="AO1" s="251"/>
      <c r="AP1" s="251"/>
      <c r="AQ1" s="251"/>
      <c r="AR1" s="251"/>
      <c r="AS1" s="251"/>
      <c r="AT1" s="251"/>
      <c r="AU1" s="252"/>
      <c r="AV1" s="252"/>
    </row>
    <row r="2" spans="1:49" ht="12.75" customHeight="1" x14ac:dyDescent="0.2">
      <c r="A2" s="406" t="s">
        <v>3</v>
      </c>
      <c r="B2" s="406"/>
      <c r="C2" s="107"/>
      <c r="D2" s="406"/>
      <c r="E2" s="406"/>
      <c r="I2" s="386"/>
      <c r="J2" s="386"/>
      <c r="K2" s="386"/>
      <c r="L2" s="386"/>
      <c r="M2" s="386"/>
      <c r="N2" s="386"/>
      <c r="O2" s="465"/>
      <c r="P2" s="465"/>
      <c r="Q2" s="465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465"/>
      <c r="AH2" s="465"/>
      <c r="AI2" s="465"/>
      <c r="AJ2" s="465"/>
      <c r="AK2" s="465"/>
      <c r="AL2" s="465"/>
      <c r="AM2" s="465"/>
      <c r="AN2" s="465"/>
      <c r="AO2" s="386"/>
      <c r="AP2" s="386"/>
      <c r="AQ2" s="386"/>
      <c r="AR2" s="386"/>
      <c r="AS2" s="386"/>
      <c r="AT2" s="386"/>
      <c r="AU2" s="465"/>
      <c r="AV2" s="465"/>
    </row>
    <row r="3" spans="1:49" ht="12.75" customHeight="1" x14ac:dyDescent="0.2">
      <c r="A3" s="956" t="s">
        <v>4</v>
      </c>
      <c r="B3" s="956"/>
      <c r="C3" s="956"/>
      <c r="D3" s="956"/>
      <c r="E3" s="956"/>
      <c r="I3" s="386"/>
      <c r="J3" s="386"/>
      <c r="K3" s="386"/>
      <c r="L3" s="386"/>
      <c r="M3" s="386"/>
      <c r="N3" s="386"/>
      <c r="O3" s="465"/>
      <c r="P3" s="465"/>
      <c r="Q3" s="465"/>
      <c r="R3" s="390"/>
      <c r="S3" s="390"/>
      <c r="T3" s="390"/>
      <c r="U3" s="390"/>
      <c r="V3" s="390"/>
      <c r="W3" s="390"/>
      <c r="X3" s="390"/>
      <c r="Y3" s="391"/>
      <c r="Z3" s="391"/>
      <c r="AA3" s="391"/>
      <c r="AB3" s="392"/>
      <c r="AC3" s="392"/>
      <c r="AD3" s="392"/>
      <c r="AE3" s="391"/>
      <c r="AF3" s="392"/>
      <c r="AG3" s="387"/>
      <c r="AH3" s="387"/>
      <c r="AI3" s="387"/>
      <c r="AJ3" s="387"/>
      <c r="AK3" s="387"/>
      <c r="AL3" s="387"/>
      <c r="AM3" s="387"/>
      <c r="AN3" s="465"/>
      <c r="AO3" s="386"/>
      <c r="AP3" s="386"/>
      <c r="AQ3" s="386"/>
      <c r="AR3" s="386"/>
      <c r="AS3" s="386"/>
      <c r="AT3" s="386"/>
      <c r="AU3" s="465"/>
      <c r="AV3" s="465"/>
    </row>
    <row r="4" spans="1:49" ht="12.75" customHeight="1" x14ac:dyDescent="0.2">
      <c r="A4" s="414"/>
      <c r="B4" s="414"/>
      <c r="C4" s="414"/>
      <c r="D4" s="414"/>
      <c r="E4" s="414"/>
      <c r="I4" s="386"/>
      <c r="J4" s="386"/>
      <c r="K4" s="386"/>
      <c r="L4" s="386"/>
      <c r="M4" s="386"/>
      <c r="N4" s="386"/>
      <c r="O4" s="465"/>
      <c r="P4" s="465"/>
      <c r="Q4" s="465"/>
      <c r="R4" s="390"/>
      <c r="S4" s="390"/>
      <c r="T4" s="390"/>
      <c r="U4" s="390"/>
      <c r="V4" s="390"/>
      <c r="W4" s="390"/>
      <c r="X4" s="390"/>
      <c r="Y4" s="391"/>
      <c r="Z4" s="391"/>
      <c r="AA4" s="391"/>
      <c r="AB4" s="392"/>
      <c r="AC4" s="392"/>
      <c r="AD4" s="392"/>
      <c r="AE4" s="391"/>
      <c r="AF4" s="392"/>
      <c r="AG4" s="387"/>
      <c r="AH4" s="387"/>
      <c r="AI4" s="387"/>
      <c r="AJ4" s="387"/>
      <c r="AK4" s="387"/>
      <c r="AL4" s="387"/>
      <c r="AM4" s="387"/>
      <c r="AN4" s="465"/>
      <c r="AO4" s="386"/>
      <c r="AP4" s="386"/>
      <c r="AQ4" s="386"/>
      <c r="AR4" s="386"/>
      <c r="AS4" s="386"/>
      <c r="AT4" s="386"/>
      <c r="AU4" s="465"/>
      <c r="AV4" s="465"/>
    </row>
    <row r="5" spans="1:49" ht="16.5" customHeight="1" thickBot="1" x14ac:dyDescent="0.3">
      <c r="A5" s="688" t="s">
        <v>837</v>
      </c>
      <c r="I5" s="393"/>
      <c r="J5" s="393"/>
      <c r="K5" s="393"/>
      <c r="L5" s="393"/>
      <c r="M5" s="393"/>
      <c r="N5" s="393"/>
      <c r="O5" s="619"/>
      <c r="P5" s="619"/>
      <c r="Q5" s="619"/>
      <c r="R5" s="390"/>
      <c r="S5" s="390"/>
      <c r="T5" s="390"/>
      <c r="U5" s="390"/>
      <c r="W5" s="390"/>
      <c r="X5" s="390"/>
      <c r="Y5" s="391"/>
      <c r="Z5" s="391"/>
      <c r="AA5" s="391"/>
      <c r="AB5" s="392"/>
      <c r="AC5" s="392"/>
      <c r="AD5" s="392"/>
      <c r="AE5" s="391"/>
      <c r="AH5" s="388"/>
      <c r="AI5" s="388"/>
      <c r="AJ5" s="388"/>
      <c r="AK5" s="388"/>
      <c r="AL5" s="388"/>
      <c r="AM5" s="388"/>
      <c r="AN5" s="619"/>
      <c r="AO5" s="393"/>
      <c r="AP5" s="393"/>
      <c r="AQ5" s="393"/>
      <c r="AR5" s="393"/>
      <c r="AS5" s="393"/>
      <c r="AT5" s="393"/>
      <c r="AU5" s="619"/>
      <c r="AV5" s="619"/>
    </row>
    <row r="6" spans="1:49" ht="12.75" customHeight="1" x14ac:dyDescent="0.2">
      <c r="I6" s="950" t="s">
        <v>834</v>
      </c>
      <c r="J6" s="951"/>
      <c r="K6" s="951"/>
      <c r="L6" s="951"/>
      <c r="M6" s="951"/>
      <c r="N6" s="951"/>
      <c r="O6" s="951"/>
      <c r="P6" s="951"/>
      <c r="Q6" s="952"/>
      <c r="R6" s="974" t="s">
        <v>835</v>
      </c>
      <c r="S6" s="975"/>
      <c r="T6" s="975"/>
      <c r="U6" s="975"/>
      <c r="V6" s="975"/>
      <c r="W6" s="975"/>
      <c r="X6" s="975"/>
      <c r="Y6" s="975"/>
      <c r="Z6" s="975"/>
      <c r="AA6" s="975"/>
      <c r="AB6" s="975"/>
      <c r="AC6" s="975"/>
      <c r="AD6" s="975"/>
      <c r="AE6" s="975"/>
      <c r="AF6" s="975"/>
      <c r="AG6" s="975"/>
      <c r="AH6" s="975"/>
      <c r="AI6" s="975"/>
      <c r="AJ6" s="975"/>
      <c r="AK6" s="975"/>
      <c r="AL6" s="975"/>
      <c r="AM6" s="975"/>
      <c r="AN6" s="976"/>
      <c r="AO6" s="977" t="s">
        <v>838</v>
      </c>
      <c r="AP6" s="978"/>
      <c r="AQ6" s="978"/>
      <c r="AR6" s="978"/>
      <c r="AS6" s="978"/>
      <c r="AT6" s="978"/>
      <c r="AU6" s="978"/>
      <c r="AV6" s="978"/>
      <c r="AW6" s="979"/>
    </row>
    <row r="7" spans="1:49" ht="16.5" customHeight="1" thickBot="1" x14ac:dyDescent="0.3">
      <c r="B7" s="17"/>
      <c r="C7"/>
      <c r="D7" s="22"/>
      <c r="E7" s="17"/>
      <c r="I7" s="953"/>
      <c r="J7" s="954"/>
      <c r="K7" s="954"/>
      <c r="L7" s="954"/>
      <c r="M7" s="954"/>
      <c r="N7" s="954"/>
      <c r="O7" s="954"/>
      <c r="P7" s="954"/>
      <c r="Q7" s="955"/>
      <c r="R7" s="983" t="s">
        <v>289</v>
      </c>
      <c r="S7" s="984"/>
      <c r="T7" s="984"/>
      <c r="U7" s="984"/>
      <c r="V7" s="985"/>
      <c r="W7" s="992" t="s">
        <v>290</v>
      </c>
      <c r="X7" s="984"/>
      <c r="Y7" s="985"/>
      <c r="Z7" s="957" t="s">
        <v>291</v>
      </c>
      <c r="AA7" s="957" t="s">
        <v>5</v>
      </c>
      <c r="AB7" s="957" t="s">
        <v>292</v>
      </c>
      <c r="AC7" s="995" t="s">
        <v>293</v>
      </c>
      <c r="AD7" s="996"/>
      <c r="AE7" s="997"/>
      <c r="AF7" s="957" t="s">
        <v>315</v>
      </c>
      <c r="AG7" s="1004" t="s">
        <v>294</v>
      </c>
      <c r="AH7" s="1005"/>
      <c r="AI7" s="1005"/>
      <c r="AJ7" s="1005"/>
      <c r="AK7" s="1005"/>
      <c r="AL7" s="1005"/>
      <c r="AM7" s="1005"/>
      <c r="AN7" s="1006"/>
      <c r="AO7" s="980"/>
      <c r="AP7" s="981"/>
      <c r="AQ7" s="981"/>
      <c r="AR7" s="981"/>
      <c r="AS7" s="981"/>
      <c r="AT7" s="981"/>
      <c r="AU7" s="981"/>
      <c r="AV7" s="981"/>
      <c r="AW7" s="982"/>
    </row>
    <row r="8" spans="1:49" ht="15" customHeight="1" x14ac:dyDescent="0.2">
      <c r="A8" s="394"/>
      <c r="B8" s="254"/>
      <c r="C8" s="254"/>
      <c r="D8" s="254"/>
      <c r="E8" s="255"/>
      <c r="F8" s="256"/>
      <c r="G8" s="257"/>
      <c r="H8" s="257"/>
      <c r="I8" s="960" t="s">
        <v>6</v>
      </c>
      <c r="J8" s="963" t="s">
        <v>826</v>
      </c>
      <c r="K8" s="964"/>
      <c r="L8" s="964"/>
      <c r="M8" s="964"/>
      <c r="N8" s="965"/>
      <c r="O8" s="969" t="s">
        <v>286</v>
      </c>
      <c r="P8" s="963" t="s">
        <v>827</v>
      </c>
      <c r="Q8" s="972"/>
      <c r="R8" s="986"/>
      <c r="S8" s="987"/>
      <c r="T8" s="987"/>
      <c r="U8" s="987"/>
      <c r="V8" s="988"/>
      <c r="W8" s="993"/>
      <c r="X8" s="987"/>
      <c r="Y8" s="988"/>
      <c r="Z8" s="958"/>
      <c r="AA8" s="958"/>
      <c r="AB8" s="958"/>
      <c r="AC8" s="998"/>
      <c r="AD8" s="999"/>
      <c r="AE8" s="1000"/>
      <c r="AF8" s="958"/>
      <c r="AG8" s="1007" t="s">
        <v>295</v>
      </c>
      <c r="AH8" s="1008"/>
      <c r="AI8" s="1023" t="s">
        <v>296</v>
      </c>
      <c r="AJ8" s="1007" t="s">
        <v>297</v>
      </c>
      <c r="AK8" s="1008"/>
      <c r="AL8" s="1011" t="s">
        <v>298</v>
      </c>
      <c r="AM8" s="1012"/>
      <c r="AN8" s="1013"/>
      <c r="AO8" s="960" t="s">
        <v>6</v>
      </c>
      <c r="AP8" s="1017" t="s">
        <v>826</v>
      </c>
      <c r="AQ8" s="1018"/>
      <c r="AR8" s="1018"/>
      <c r="AS8" s="1018"/>
      <c r="AT8" s="1019"/>
      <c r="AU8" s="969" t="s">
        <v>286</v>
      </c>
      <c r="AV8" s="963" t="s">
        <v>828</v>
      </c>
      <c r="AW8" s="972"/>
    </row>
    <row r="9" spans="1:49" ht="15" customHeight="1" thickBot="1" x14ac:dyDescent="0.25">
      <c r="A9" s="395" t="s">
        <v>794</v>
      </c>
      <c r="B9" s="18"/>
      <c r="C9"/>
      <c r="D9" s="25"/>
      <c r="E9" s="18"/>
      <c r="F9" s="256"/>
      <c r="G9" s="257"/>
      <c r="H9" s="257"/>
      <c r="I9" s="961"/>
      <c r="J9" s="966"/>
      <c r="K9" s="967"/>
      <c r="L9" s="967"/>
      <c r="M9" s="967"/>
      <c r="N9" s="968"/>
      <c r="O9" s="970"/>
      <c r="P9" s="966"/>
      <c r="Q9" s="973"/>
      <c r="R9" s="989"/>
      <c r="S9" s="990"/>
      <c r="T9" s="990"/>
      <c r="U9" s="990"/>
      <c r="V9" s="991"/>
      <c r="W9" s="994"/>
      <c r="X9" s="990"/>
      <c r="Y9" s="991"/>
      <c r="Z9" s="958"/>
      <c r="AA9" s="958"/>
      <c r="AB9" s="958"/>
      <c r="AC9" s="1001"/>
      <c r="AD9" s="1002"/>
      <c r="AE9" s="1003"/>
      <c r="AF9" s="958"/>
      <c r="AG9" s="1009"/>
      <c r="AH9" s="1010"/>
      <c r="AI9" s="1024"/>
      <c r="AJ9" s="1009"/>
      <c r="AK9" s="1010"/>
      <c r="AL9" s="1014"/>
      <c r="AM9" s="1015"/>
      <c r="AN9" s="1016"/>
      <c r="AO9" s="961"/>
      <c r="AP9" s="1020"/>
      <c r="AQ9" s="1021"/>
      <c r="AR9" s="1021"/>
      <c r="AS9" s="1021"/>
      <c r="AT9" s="1022"/>
      <c r="AU9" s="970"/>
      <c r="AV9" s="966"/>
      <c r="AW9" s="973"/>
    </row>
    <row r="10" spans="1:49" ht="35.25" customHeight="1" thickBot="1" x14ac:dyDescent="0.25">
      <c r="A10" s="258" t="s">
        <v>800</v>
      </c>
      <c r="B10" s="259" t="s">
        <v>566</v>
      </c>
      <c r="C10" s="259" t="s">
        <v>567</v>
      </c>
      <c r="D10" s="259" t="s">
        <v>270</v>
      </c>
      <c r="E10" s="515" t="s">
        <v>802</v>
      </c>
      <c r="F10" s="259" t="s">
        <v>0</v>
      </c>
      <c r="G10" s="402" t="s">
        <v>271</v>
      </c>
      <c r="H10" s="83" t="s">
        <v>282</v>
      </c>
      <c r="I10" s="962"/>
      <c r="J10" s="84" t="s">
        <v>280</v>
      </c>
      <c r="K10" s="84" t="s">
        <v>290</v>
      </c>
      <c r="L10" s="85" t="s">
        <v>5</v>
      </c>
      <c r="M10" s="85" t="s">
        <v>1</v>
      </c>
      <c r="N10" s="85" t="s">
        <v>7</v>
      </c>
      <c r="O10" s="971"/>
      <c r="P10" s="86" t="s">
        <v>287</v>
      </c>
      <c r="Q10" s="87" t="s">
        <v>288</v>
      </c>
      <c r="R10" s="881" t="s">
        <v>299</v>
      </c>
      <c r="S10" s="90" t="s">
        <v>296</v>
      </c>
      <c r="T10" s="90" t="s">
        <v>815</v>
      </c>
      <c r="U10" s="91" t="s">
        <v>297</v>
      </c>
      <c r="V10" s="90" t="s">
        <v>791</v>
      </c>
      <c r="W10" s="94" t="s">
        <v>300</v>
      </c>
      <c r="X10" s="94" t="s">
        <v>301</v>
      </c>
      <c r="Y10" s="90" t="s">
        <v>792</v>
      </c>
      <c r="Z10" s="959"/>
      <c r="AA10" s="959"/>
      <c r="AB10" s="959"/>
      <c r="AC10" s="90" t="s">
        <v>296</v>
      </c>
      <c r="AD10" s="91" t="s">
        <v>302</v>
      </c>
      <c r="AE10" s="90" t="s">
        <v>793</v>
      </c>
      <c r="AF10" s="959"/>
      <c r="AG10" s="578" t="s">
        <v>287</v>
      </c>
      <c r="AH10" s="608" t="s">
        <v>288</v>
      </c>
      <c r="AI10" s="578" t="s">
        <v>287</v>
      </c>
      <c r="AJ10" s="578" t="s">
        <v>287</v>
      </c>
      <c r="AK10" s="608" t="s">
        <v>288</v>
      </c>
      <c r="AL10" s="578" t="s">
        <v>287</v>
      </c>
      <c r="AM10" s="608" t="s">
        <v>288</v>
      </c>
      <c r="AN10" s="617" t="s">
        <v>311</v>
      </c>
      <c r="AO10" s="962"/>
      <c r="AP10" s="910" t="s">
        <v>280</v>
      </c>
      <c r="AQ10" s="910" t="s">
        <v>290</v>
      </c>
      <c r="AR10" s="85" t="s">
        <v>5</v>
      </c>
      <c r="AS10" s="85" t="s">
        <v>1</v>
      </c>
      <c r="AT10" s="85" t="s">
        <v>7</v>
      </c>
      <c r="AU10" s="971"/>
      <c r="AV10" s="86" t="s">
        <v>287</v>
      </c>
      <c r="AW10" s="87" t="s">
        <v>288</v>
      </c>
    </row>
    <row r="11" spans="1:49" s="415" customFormat="1" ht="11.25" customHeight="1" thickBot="1" x14ac:dyDescent="0.25">
      <c r="A11" s="445" t="s">
        <v>568</v>
      </c>
      <c r="B11" s="446" t="s">
        <v>569</v>
      </c>
      <c r="C11" s="446" t="s">
        <v>272</v>
      </c>
      <c r="D11" s="446" t="s">
        <v>273</v>
      </c>
      <c r="E11" s="446" t="s">
        <v>570</v>
      </c>
      <c r="F11" s="446" t="s">
        <v>0</v>
      </c>
      <c r="G11" s="446" t="s">
        <v>571</v>
      </c>
      <c r="H11" s="447" t="s">
        <v>796</v>
      </c>
      <c r="I11" s="454" t="s">
        <v>274</v>
      </c>
      <c r="J11" s="455" t="s">
        <v>275</v>
      </c>
      <c r="K11" s="455" t="s">
        <v>281</v>
      </c>
      <c r="L11" s="449" t="s">
        <v>276</v>
      </c>
      <c r="M11" s="455" t="s">
        <v>277</v>
      </c>
      <c r="N11" s="455" t="s">
        <v>278</v>
      </c>
      <c r="O11" s="620" t="s">
        <v>279</v>
      </c>
      <c r="P11" s="456" t="s">
        <v>572</v>
      </c>
      <c r="Q11" s="457" t="s">
        <v>573</v>
      </c>
      <c r="R11" s="448" t="s">
        <v>303</v>
      </c>
      <c r="S11" s="455" t="s">
        <v>303</v>
      </c>
      <c r="T11" s="455" t="s">
        <v>303</v>
      </c>
      <c r="U11" s="455" t="s">
        <v>303</v>
      </c>
      <c r="V11" s="455" t="s">
        <v>303</v>
      </c>
      <c r="W11" s="455" t="s">
        <v>304</v>
      </c>
      <c r="X11" s="455" t="s">
        <v>305</v>
      </c>
      <c r="Y11" s="455" t="s">
        <v>304</v>
      </c>
      <c r="Z11" s="455" t="s">
        <v>306</v>
      </c>
      <c r="AA11" s="449" t="s">
        <v>307</v>
      </c>
      <c r="AB11" s="455" t="s">
        <v>308</v>
      </c>
      <c r="AC11" s="455" t="s">
        <v>310</v>
      </c>
      <c r="AD11" s="455" t="s">
        <v>309</v>
      </c>
      <c r="AE11" s="455" t="s">
        <v>309</v>
      </c>
      <c r="AF11" s="455" t="s">
        <v>316</v>
      </c>
      <c r="AG11" s="456" t="s">
        <v>312</v>
      </c>
      <c r="AH11" s="456" t="s">
        <v>313</v>
      </c>
      <c r="AI11" s="456" t="s">
        <v>312</v>
      </c>
      <c r="AJ11" s="456" t="s">
        <v>312</v>
      </c>
      <c r="AK11" s="456" t="s">
        <v>313</v>
      </c>
      <c r="AL11" s="456" t="s">
        <v>312</v>
      </c>
      <c r="AM11" s="456" t="s">
        <v>313</v>
      </c>
      <c r="AN11" s="621" t="s">
        <v>314</v>
      </c>
      <c r="AO11" s="883" t="s">
        <v>274</v>
      </c>
      <c r="AP11" s="455" t="s">
        <v>275</v>
      </c>
      <c r="AQ11" s="455" t="s">
        <v>281</v>
      </c>
      <c r="AR11" s="455" t="s">
        <v>276</v>
      </c>
      <c r="AS11" s="455" t="s">
        <v>277</v>
      </c>
      <c r="AT11" s="455" t="s">
        <v>278</v>
      </c>
      <c r="AU11" s="456" t="s">
        <v>279</v>
      </c>
      <c r="AV11" s="456" t="s">
        <v>572</v>
      </c>
      <c r="AW11" s="621" t="s">
        <v>573</v>
      </c>
    </row>
    <row r="12" spans="1:49" ht="14.1" customHeight="1" x14ac:dyDescent="0.2">
      <c r="A12" s="416">
        <v>1</v>
      </c>
      <c r="B12" s="417">
        <v>2330</v>
      </c>
      <c r="C12" s="418">
        <v>691009571</v>
      </c>
      <c r="D12" s="417">
        <v>71294511</v>
      </c>
      <c r="E12" s="419" t="s">
        <v>574</v>
      </c>
      <c r="F12" s="416">
        <v>3233</v>
      </c>
      <c r="G12" s="419" t="s">
        <v>324</v>
      </c>
      <c r="H12" s="420" t="s">
        <v>284</v>
      </c>
      <c r="I12" s="623">
        <v>13387913</v>
      </c>
      <c r="J12" s="624">
        <v>8388634</v>
      </c>
      <c r="K12" s="882">
        <v>1350000</v>
      </c>
      <c r="L12" s="882">
        <v>3291658</v>
      </c>
      <c r="M12" s="834">
        <v>167773</v>
      </c>
      <c r="N12" s="624">
        <v>189848</v>
      </c>
      <c r="O12" s="677">
        <v>20.77</v>
      </c>
      <c r="P12" s="625">
        <v>11.32</v>
      </c>
      <c r="Q12" s="783">
        <v>9.4499999999999993</v>
      </c>
      <c r="R12" s="576">
        <f>W12*-1</f>
        <v>0</v>
      </c>
      <c r="S12" s="461">
        <v>0</v>
      </c>
      <c r="T12" s="461">
        <v>0</v>
      </c>
      <c r="U12" s="461">
        <v>0</v>
      </c>
      <c r="V12" s="461">
        <f>SUM(R12:U12)</f>
        <v>0</v>
      </c>
      <c r="W12" s="461">
        <v>0</v>
      </c>
      <c r="X12" s="461"/>
      <c r="Y12" s="461">
        <f>SUM(W12:X12)</f>
        <v>0</v>
      </c>
      <c r="Z12" s="461">
        <f>V12+Y12</f>
        <v>0</v>
      </c>
      <c r="AA12" s="577">
        <f>ROUND((V12+W12)*33.8%,0)</f>
        <v>0</v>
      </c>
      <c r="AB12" s="462">
        <f>ROUND(V12*2%,0)</f>
        <v>0</v>
      </c>
      <c r="AC12" s="461">
        <v>0</v>
      </c>
      <c r="AD12" s="461">
        <v>0</v>
      </c>
      <c r="AE12" s="461">
        <f>SUM(AC12:AD12)</f>
        <v>0</v>
      </c>
      <c r="AF12" s="461">
        <f>Z12+AA12+AB12+AE12</f>
        <v>0</v>
      </c>
      <c r="AG12" s="463">
        <v>0</v>
      </c>
      <c r="AH12" s="463">
        <v>0</v>
      </c>
      <c r="AI12" s="463">
        <v>0</v>
      </c>
      <c r="AJ12" s="463">
        <v>0</v>
      </c>
      <c r="AK12" s="463">
        <v>0</v>
      </c>
      <c r="AL12" s="463">
        <f>AG12+AI12+AJ12</f>
        <v>0</v>
      </c>
      <c r="AM12" s="463">
        <f>AH12+AK12</f>
        <v>0</v>
      </c>
      <c r="AN12" s="694">
        <f>SUM(AL12:AM12)</f>
        <v>0</v>
      </c>
      <c r="AO12" s="689">
        <f>I12+AF12</f>
        <v>13387913</v>
      </c>
      <c r="AP12" s="461">
        <f>J12+V12</f>
        <v>8388634</v>
      </c>
      <c r="AQ12" s="461">
        <f>K12+Y12</f>
        <v>1350000</v>
      </c>
      <c r="AR12" s="461">
        <f>L12+AA12</f>
        <v>3291658</v>
      </c>
      <c r="AS12" s="461">
        <f>M12+AB12</f>
        <v>167773</v>
      </c>
      <c r="AT12" s="461">
        <f>N12+AE12</f>
        <v>189848</v>
      </c>
      <c r="AU12" s="463">
        <f>O12+AN12</f>
        <v>20.77</v>
      </c>
      <c r="AV12" s="463">
        <f>P12+AL12</f>
        <v>11.32</v>
      </c>
      <c r="AW12" s="464">
        <f>Q12+AM12</f>
        <v>9.4499999999999993</v>
      </c>
    </row>
    <row r="13" spans="1:49" ht="14.1" customHeight="1" x14ac:dyDescent="0.2">
      <c r="A13" s="276">
        <v>1</v>
      </c>
      <c r="B13" s="273">
        <v>2330</v>
      </c>
      <c r="C13" s="274">
        <v>691009571</v>
      </c>
      <c r="D13" s="273">
        <v>71294511</v>
      </c>
      <c r="E13" s="275" t="s">
        <v>575</v>
      </c>
      <c r="F13" s="276"/>
      <c r="G13" s="275"/>
      <c r="H13" s="277"/>
      <c r="I13" s="278">
        <v>13387913</v>
      </c>
      <c r="J13" s="279">
        <v>8388634</v>
      </c>
      <c r="K13" s="279">
        <v>1350000</v>
      </c>
      <c r="L13" s="279">
        <v>3291658</v>
      </c>
      <c r="M13" s="279">
        <v>167773</v>
      </c>
      <c r="N13" s="279">
        <v>189848</v>
      </c>
      <c r="O13" s="280">
        <v>20.77</v>
      </c>
      <c r="P13" s="280">
        <v>11.32</v>
      </c>
      <c r="Q13" s="872">
        <v>9.4499999999999993</v>
      </c>
      <c r="R13" s="278">
        <f t="shared" ref="R13:AW13" si="0">SUM(R12)</f>
        <v>0</v>
      </c>
      <c r="S13" s="613">
        <f t="shared" si="0"/>
        <v>0</v>
      </c>
      <c r="T13" s="613">
        <f t="shared" si="0"/>
        <v>0</v>
      </c>
      <c r="U13" s="613">
        <f t="shared" si="0"/>
        <v>0</v>
      </c>
      <c r="V13" s="613">
        <f t="shared" si="0"/>
        <v>0</v>
      </c>
      <c r="W13" s="613">
        <f t="shared" si="0"/>
        <v>0</v>
      </c>
      <c r="X13" s="613">
        <f t="shared" si="0"/>
        <v>0</v>
      </c>
      <c r="Y13" s="613">
        <f t="shared" si="0"/>
        <v>0</v>
      </c>
      <c r="Z13" s="613">
        <f t="shared" si="0"/>
        <v>0</v>
      </c>
      <c r="AA13" s="613">
        <f t="shared" si="0"/>
        <v>0</v>
      </c>
      <c r="AB13" s="613">
        <f t="shared" si="0"/>
        <v>0</v>
      </c>
      <c r="AC13" s="613">
        <f t="shared" si="0"/>
        <v>0</v>
      </c>
      <c r="AD13" s="613">
        <f t="shared" si="0"/>
        <v>0</v>
      </c>
      <c r="AE13" s="613">
        <f t="shared" si="0"/>
        <v>0</v>
      </c>
      <c r="AF13" s="613">
        <f t="shared" si="0"/>
        <v>0</v>
      </c>
      <c r="AG13" s="690">
        <f t="shared" si="0"/>
        <v>0</v>
      </c>
      <c r="AH13" s="690">
        <f t="shared" si="0"/>
        <v>0</v>
      </c>
      <c r="AI13" s="690">
        <f t="shared" si="0"/>
        <v>0</v>
      </c>
      <c r="AJ13" s="690">
        <f t="shared" si="0"/>
        <v>0</v>
      </c>
      <c r="AK13" s="690">
        <f t="shared" si="0"/>
        <v>0</v>
      </c>
      <c r="AL13" s="690">
        <f t="shared" si="0"/>
        <v>0</v>
      </c>
      <c r="AM13" s="690">
        <f t="shared" si="0"/>
        <v>0</v>
      </c>
      <c r="AN13" s="695">
        <f t="shared" si="0"/>
        <v>0</v>
      </c>
      <c r="AO13" s="278">
        <f t="shared" si="0"/>
        <v>13387913</v>
      </c>
      <c r="AP13" s="279">
        <f t="shared" si="0"/>
        <v>8388634</v>
      </c>
      <c r="AQ13" s="279">
        <f t="shared" si="0"/>
        <v>1350000</v>
      </c>
      <c r="AR13" s="279">
        <f t="shared" si="0"/>
        <v>3291658</v>
      </c>
      <c r="AS13" s="279">
        <f t="shared" si="0"/>
        <v>167773</v>
      </c>
      <c r="AT13" s="279">
        <f t="shared" si="0"/>
        <v>189848</v>
      </c>
      <c r="AU13" s="280">
        <f t="shared" si="0"/>
        <v>20.77</v>
      </c>
      <c r="AV13" s="280">
        <f t="shared" si="0"/>
        <v>11.32</v>
      </c>
      <c r="AW13" s="281">
        <f t="shared" si="0"/>
        <v>9.4499999999999993</v>
      </c>
    </row>
    <row r="14" spans="1:49" ht="14.1" customHeight="1" x14ac:dyDescent="0.2">
      <c r="A14" s="263">
        <v>2</v>
      </c>
      <c r="B14" s="260">
        <v>2415</v>
      </c>
      <c r="C14" s="261">
        <v>600079465</v>
      </c>
      <c r="D14" s="260">
        <v>72742186</v>
      </c>
      <c r="E14" s="262" t="s">
        <v>576</v>
      </c>
      <c r="F14" s="263">
        <v>3111</v>
      </c>
      <c r="G14" s="262" t="s">
        <v>317</v>
      </c>
      <c r="H14" s="264" t="s">
        <v>283</v>
      </c>
      <c r="I14" s="265">
        <v>7138833</v>
      </c>
      <c r="J14" s="831">
        <v>5199266</v>
      </c>
      <c r="K14" s="904">
        <v>10000</v>
      </c>
      <c r="L14" s="882">
        <v>1760732</v>
      </c>
      <c r="M14" s="830">
        <v>103985</v>
      </c>
      <c r="N14" s="831">
        <v>64850</v>
      </c>
      <c r="O14" s="678">
        <v>12.174799999999999</v>
      </c>
      <c r="P14" s="841">
        <v>9.2096</v>
      </c>
      <c r="Q14" s="873">
        <v>2.9651999999999998</v>
      </c>
      <c r="R14" s="267">
        <f t="shared" ref="R14:R75" si="1">W14*-1</f>
        <v>0</v>
      </c>
      <c r="S14" s="269">
        <v>0</v>
      </c>
      <c r="T14" s="269">
        <v>0</v>
      </c>
      <c r="U14" s="269">
        <v>0</v>
      </c>
      <c r="V14" s="269">
        <f>SUM(R14:U14)</f>
        <v>0</v>
      </c>
      <c r="W14" s="269">
        <v>0</v>
      </c>
      <c r="X14" s="269">
        <v>0</v>
      </c>
      <c r="Y14" s="269">
        <f>SUM(W14:X14)</f>
        <v>0</v>
      </c>
      <c r="Z14" s="269">
        <f>V14+Y14</f>
        <v>0</v>
      </c>
      <c r="AA14" s="577">
        <f t="shared" ref="AA14:AA16" si="2">ROUND((V14+W14)*33.8%,0)</f>
        <v>0</v>
      </c>
      <c r="AB14" s="270">
        <f>ROUND(V14*2%,0)</f>
        <v>0</v>
      </c>
      <c r="AC14" s="269">
        <v>0</v>
      </c>
      <c r="AD14" s="269">
        <v>0</v>
      </c>
      <c r="AE14" s="269">
        <f t="shared" ref="AE14:AE75" si="3">SUM(AC14:AD14)</f>
        <v>0</v>
      </c>
      <c r="AF14" s="269">
        <f t="shared" ref="AF14:AF75" si="4">Z14+AA14+AB14+AE14</f>
        <v>0</v>
      </c>
      <c r="AG14" s="271">
        <v>0</v>
      </c>
      <c r="AH14" s="271">
        <v>0</v>
      </c>
      <c r="AI14" s="271">
        <v>0</v>
      </c>
      <c r="AJ14" s="271">
        <v>0</v>
      </c>
      <c r="AK14" s="271">
        <v>0</v>
      </c>
      <c r="AL14" s="271">
        <f t="shared" ref="AL14:AL75" si="5">AG14+AI14+AJ14</f>
        <v>0</v>
      </c>
      <c r="AM14" s="271">
        <f>AH14+AK14</f>
        <v>0</v>
      </c>
      <c r="AN14" s="696">
        <f t="shared" ref="AN14:AN75" si="6">SUM(AL14:AM14)</f>
        <v>0</v>
      </c>
      <c r="AO14" s="267">
        <f>I14+AF14</f>
        <v>7138833</v>
      </c>
      <c r="AP14" s="269">
        <f>J14+V14</f>
        <v>5199266</v>
      </c>
      <c r="AQ14" s="269">
        <f>K14+Y14</f>
        <v>10000</v>
      </c>
      <c r="AR14" s="269">
        <f t="shared" ref="AR14:AS16" si="7">L14+AA14</f>
        <v>1760732</v>
      </c>
      <c r="AS14" s="269">
        <f t="shared" si="7"/>
        <v>103985</v>
      </c>
      <c r="AT14" s="269">
        <f>N14+AE14</f>
        <v>64850</v>
      </c>
      <c r="AU14" s="271">
        <f>O14+AN14</f>
        <v>12.174799999999999</v>
      </c>
      <c r="AV14" s="271">
        <f t="shared" ref="AV14:AW16" si="8">P14+AL14</f>
        <v>9.2096</v>
      </c>
      <c r="AW14" s="272">
        <f t="shared" si="8"/>
        <v>2.9651999999999998</v>
      </c>
    </row>
    <row r="15" spans="1:49" ht="14.1" customHeight="1" x14ac:dyDescent="0.2">
      <c r="A15" s="263">
        <v>2</v>
      </c>
      <c r="B15" s="260">
        <v>2415</v>
      </c>
      <c r="C15" s="261">
        <v>600079465</v>
      </c>
      <c r="D15" s="260">
        <v>72742186</v>
      </c>
      <c r="E15" s="262" t="s">
        <v>576</v>
      </c>
      <c r="F15" s="263">
        <v>3111</v>
      </c>
      <c r="G15" s="108" t="s">
        <v>319</v>
      </c>
      <c r="H15" s="264" t="s">
        <v>283</v>
      </c>
      <c r="I15" s="265">
        <v>386933</v>
      </c>
      <c r="J15" s="831">
        <v>284928</v>
      </c>
      <c r="K15" s="904">
        <v>0</v>
      </c>
      <c r="L15" s="882">
        <v>96306</v>
      </c>
      <c r="M15" s="830">
        <v>5699</v>
      </c>
      <c r="N15" s="266">
        <v>0</v>
      </c>
      <c r="O15" s="678">
        <v>1</v>
      </c>
      <c r="P15" s="841">
        <v>1</v>
      </c>
      <c r="Q15" s="874">
        <v>0</v>
      </c>
      <c r="R15" s="267">
        <f t="shared" si="1"/>
        <v>0</v>
      </c>
      <c r="S15" s="269">
        <v>0</v>
      </c>
      <c r="T15" s="269">
        <v>0</v>
      </c>
      <c r="U15" s="269">
        <v>0</v>
      </c>
      <c r="V15" s="269">
        <f>SUM(R15:U15)</f>
        <v>0</v>
      </c>
      <c r="W15" s="269">
        <v>0</v>
      </c>
      <c r="X15" s="269">
        <v>0</v>
      </c>
      <c r="Y15" s="269">
        <f>SUM(W15:X15)</f>
        <v>0</v>
      </c>
      <c r="Z15" s="269">
        <f>V15+Y15</f>
        <v>0</v>
      </c>
      <c r="AA15" s="577">
        <f t="shared" si="2"/>
        <v>0</v>
      </c>
      <c r="AB15" s="270">
        <f>ROUND(V15*2%,0)</f>
        <v>0</v>
      </c>
      <c r="AC15" s="269">
        <v>0</v>
      </c>
      <c r="AD15" s="269">
        <v>0</v>
      </c>
      <c r="AE15" s="269">
        <f t="shared" si="3"/>
        <v>0</v>
      </c>
      <c r="AF15" s="269">
        <f t="shared" si="4"/>
        <v>0</v>
      </c>
      <c r="AG15" s="271">
        <v>0</v>
      </c>
      <c r="AH15" s="271">
        <v>0</v>
      </c>
      <c r="AI15" s="271">
        <v>0</v>
      </c>
      <c r="AJ15" s="271">
        <v>0</v>
      </c>
      <c r="AK15" s="271">
        <v>0</v>
      </c>
      <c r="AL15" s="271">
        <f t="shared" si="5"/>
        <v>0</v>
      </c>
      <c r="AM15" s="271">
        <f>AH15+AK15</f>
        <v>0</v>
      </c>
      <c r="AN15" s="696">
        <f t="shared" si="6"/>
        <v>0</v>
      </c>
      <c r="AO15" s="267">
        <f>I15+AF15</f>
        <v>386933</v>
      </c>
      <c r="AP15" s="269">
        <f>J15+V15</f>
        <v>284928</v>
      </c>
      <c r="AQ15" s="269">
        <f t="shared" ref="AQ15:AQ16" si="9">K15+Y15</f>
        <v>0</v>
      </c>
      <c r="AR15" s="269">
        <f t="shared" si="7"/>
        <v>96306</v>
      </c>
      <c r="AS15" s="269">
        <f t="shared" si="7"/>
        <v>5699</v>
      </c>
      <c r="AT15" s="269">
        <f>N15+AE15</f>
        <v>0</v>
      </c>
      <c r="AU15" s="271">
        <f>O15+AN15</f>
        <v>1</v>
      </c>
      <c r="AV15" s="271">
        <f t="shared" si="8"/>
        <v>1</v>
      </c>
      <c r="AW15" s="272">
        <f t="shared" si="8"/>
        <v>0</v>
      </c>
    </row>
    <row r="16" spans="1:49" ht="14.1" customHeight="1" x14ac:dyDescent="0.2">
      <c r="A16" s="263">
        <v>2</v>
      </c>
      <c r="B16" s="260">
        <v>2415</v>
      </c>
      <c r="C16" s="261">
        <v>600079465</v>
      </c>
      <c r="D16" s="260">
        <v>72742186</v>
      </c>
      <c r="E16" s="262" t="s">
        <v>576</v>
      </c>
      <c r="F16" s="263">
        <v>3141</v>
      </c>
      <c r="G16" s="262" t="s">
        <v>321</v>
      </c>
      <c r="H16" s="264" t="s">
        <v>284</v>
      </c>
      <c r="I16" s="265">
        <v>890794</v>
      </c>
      <c r="J16" s="830">
        <v>652458</v>
      </c>
      <c r="K16" s="891">
        <v>0</v>
      </c>
      <c r="L16" s="882">
        <v>220531</v>
      </c>
      <c r="M16" s="830">
        <v>13049</v>
      </c>
      <c r="N16" s="266">
        <v>4756</v>
      </c>
      <c r="O16" s="678">
        <v>2.2200000000000002</v>
      </c>
      <c r="P16" s="622">
        <v>0</v>
      </c>
      <c r="Q16" s="874">
        <v>2.2200000000000002</v>
      </c>
      <c r="R16" s="267">
        <f t="shared" si="1"/>
        <v>0</v>
      </c>
      <c r="S16" s="269">
        <v>0</v>
      </c>
      <c r="T16" s="269">
        <v>0</v>
      </c>
      <c r="U16" s="269">
        <v>0</v>
      </c>
      <c r="V16" s="269">
        <f>SUM(R16:U16)</f>
        <v>0</v>
      </c>
      <c r="W16" s="269">
        <v>0</v>
      </c>
      <c r="X16" s="269">
        <v>0</v>
      </c>
      <c r="Y16" s="269">
        <f>SUM(W16:X16)</f>
        <v>0</v>
      </c>
      <c r="Z16" s="269">
        <f>V16+Y16</f>
        <v>0</v>
      </c>
      <c r="AA16" s="577">
        <f t="shared" si="2"/>
        <v>0</v>
      </c>
      <c r="AB16" s="270">
        <f>ROUND(V16*2%,0)</f>
        <v>0</v>
      </c>
      <c r="AC16" s="269">
        <v>0</v>
      </c>
      <c r="AD16" s="269">
        <v>0</v>
      </c>
      <c r="AE16" s="269">
        <f t="shared" si="3"/>
        <v>0</v>
      </c>
      <c r="AF16" s="269">
        <f t="shared" si="4"/>
        <v>0</v>
      </c>
      <c r="AG16" s="271">
        <v>0</v>
      </c>
      <c r="AH16" s="271">
        <v>0</v>
      </c>
      <c r="AI16" s="271">
        <v>0</v>
      </c>
      <c r="AJ16" s="271">
        <v>0</v>
      </c>
      <c r="AK16" s="271">
        <v>0</v>
      </c>
      <c r="AL16" s="271">
        <f t="shared" si="5"/>
        <v>0</v>
      </c>
      <c r="AM16" s="271">
        <f>AH16+AK16</f>
        <v>0</v>
      </c>
      <c r="AN16" s="696">
        <f t="shared" si="6"/>
        <v>0</v>
      </c>
      <c r="AO16" s="267">
        <f>I16+AF16</f>
        <v>890794</v>
      </c>
      <c r="AP16" s="269">
        <f>J16+V16</f>
        <v>652458</v>
      </c>
      <c r="AQ16" s="269">
        <f t="shared" si="9"/>
        <v>0</v>
      </c>
      <c r="AR16" s="269">
        <f t="shared" si="7"/>
        <v>220531</v>
      </c>
      <c r="AS16" s="269">
        <f t="shared" si="7"/>
        <v>13049</v>
      </c>
      <c r="AT16" s="269">
        <f>N16+AE16</f>
        <v>4756</v>
      </c>
      <c r="AU16" s="271">
        <f>O16+AN16</f>
        <v>2.2200000000000002</v>
      </c>
      <c r="AV16" s="271">
        <f t="shared" si="8"/>
        <v>0</v>
      </c>
      <c r="AW16" s="272">
        <f t="shared" si="8"/>
        <v>2.2200000000000002</v>
      </c>
    </row>
    <row r="17" spans="1:49" ht="14.1" customHeight="1" x14ac:dyDescent="0.2">
      <c r="A17" s="276">
        <v>2</v>
      </c>
      <c r="B17" s="273">
        <v>2415</v>
      </c>
      <c r="C17" s="274">
        <v>600079465</v>
      </c>
      <c r="D17" s="273">
        <v>72742186</v>
      </c>
      <c r="E17" s="275" t="s">
        <v>577</v>
      </c>
      <c r="F17" s="276"/>
      <c r="G17" s="275"/>
      <c r="H17" s="277"/>
      <c r="I17" s="278">
        <v>8416560</v>
      </c>
      <c r="J17" s="279">
        <v>6136652</v>
      </c>
      <c r="K17" s="279">
        <v>10000</v>
      </c>
      <c r="L17" s="279">
        <v>2077569</v>
      </c>
      <c r="M17" s="279">
        <v>122733</v>
      </c>
      <c r="N17" s="279">
        <v>69606</v>
      </c>
      <c r="O17" s="280">
        <v>15.3948</v>
      </c>
      <c r="P17" s="280">
        <v>10.2096</v>
      </c>
      <c r="Q17" s="872">
        <v>5.1852</v>
      </c>
      <c r="R17" s="278">
        <f t="shared" ref="R17:AW17" si="10">SUM(R14:R16)</f>
        <v>0</v>
      </c>
      <c r="S17" s="613">
        <f t="shared" si="10"/>
        <v>0</v>
      </c>
      <c r="T17" s="613">
        <f t="shared" si="10"/>
        <v>0</v>
      </c>
      <c r="U17" s="613">
        <f t="shared" si="10"/>
        <v>0</v>
      </c>
      <c r="V17" s="613">
        <f t="shared" si="10"/>
        <v>0</v>
      </c>
      <c r="W17" s="613">
        <f t="shared" si="10"/>
        <v>0</v>
      </c>
      <c r="X17" s="613">
        <f t="shared" si="10"/>
        <v>0</v>
      </c>
      <c r="Y17" s="613">
        <f t="shared" si="10"/>
        <v>0</v>
      </c>
      <c r="Z17" s="613">
        <f t="shared" si="10"/>
        <v>0</v>
      </c>
      <c r="AA17" s="613">
        <f t="shared" si="10"/>
        <v>0</v>
      </c>
      <c r="AB17" s="613">
        <f t="shared" si="10"/>
        <v>0</v>
      </c>
      <c r="AC17" s="613">
        <f t="shared" si="10"/>
        <v>0</v>
      </c>
      <c r="AD17" s="613">
        <f t="shared" si="10"/>
        <v>0</v>
      </c>
      <c r="AE17" s="613">
        <f t="shared" si="10"/>
        <v>0</v>
      </c>
      <c r="AF17" s="613">
        <f t="shared" si="10"/>
        <v>0</v>
      </c>
      <c r="AG17" s="690">
        <f t="shared" si="10"/>
        <v>0</v>
      </c>
      <c r="AH17" s="690">
        <f t="shared" si="10"/>
        <v>0</v>
      </c>
      <c r="AI17" s="690">
        <f t="shared" si="10"/>
        <v>0</v>
      </c>
      <c r="AJ17" s="690">
        <f t="shared" si="10"/>
        <v>0</v>
      </c>
      <c r="AK17" s="690">
        <f t="shared" si="10"/>
        <v>0</v>
      </c>
      <c r="AL17" s="690">
        <f t="shared" si="10"/>
        <v>0</v>
      </c>
      <c r="AM17" s="690">
        <f t="shared" si="10"/>
        <v>0</v>
      </c>
      <c r="AN17" s="695">
        <f t="shared" si="10"/>
        <v>0</v>
      </c>
      <c r="AO17" s="278">
        <f t="shared" si="10"/>
        <v>8416560</v>
      </c>
      <c r="AP17" s="279">
        <f t="shared" si="10"/>
        <v>6136652</v>
      </c>
      <c r="AQ17" s="279">
        <f t="shared" si="10"/>
        <v>10000</v>
      </c>
      <c r="AR17" s="279">
        <f t="shared" si="10"/>
        <v>2077569</v>
      </c>
      <c r="AS17" s="279">
        <f t="shared" si="10"/>
        <v>122733</v>
      </c>
      <c r="AT17" s="279">
        <f t="shared" si="10"/>
        <v>69606</v>
      </c>
      <c r="AU17" s="280">
        <f t="shared" si="10"/>
        <v>15.3948</v>
      </c>
      <c r="AV17" s="280">
        <f t="shared" si="10"/>
        <v>10.2096</v>
      </c>
      <c r="AW17" s="281">
        <f t="shared" si="10"/>
        <v>5.1852</v>
      </c>
    </row>
    <row r="18" spans="1:49" ht="14.1" customHeight="1" x14ac:dyDescent="0.2">
      <c r="A18" s="263">
        <v>3</v>
      </c>
      <c r="B18" s="260">
        <v>2442</v>
      </c>
      <c r="C18" s="261">
        <v>600079066</v>
      </c>
      <c r="D18" s="260">
        <v>72742101</v>
      </c>
      <c r="E18" s="262" t="s">
        <v>578</v>
      </c>
      <c r="F18" s="263">
        <v>3111</v>
      </c>
      <c r="G18" s="262" t="s">
        <v>317</v>
      </c>
      <c r="H18" s="264" t="s">
        <v>283</v>
      </c>
      <c r="I18" s="265">
        <v>7842052</v>
      </c>
      <c r="J18" s="831">
        <v>5715566</v>
      </c>
      <c r="K18" s="904">
        <v>3000</v>
      </c>
      <c r="L18" s="882">
        <v>1932875</v>
      </c>
      <c r="M18" s="830">
        <v>114311</v>
      </c>
      <c r="N18" s="831">
        <v>76300</v>
      </c>
      <c r="O18" s="678">
        <v>13.542199999999999</v>
      </c>
      <c r="P18" s="841">
        <v>10</v>
      </c>
      <c r="Q18" s="873">
        <v>3.5422000000000002</v>
      </c>
      <c r="R18" s="267">
        <f t="shared" si="1"/>
        <v>0</v>
      </c>
      <c r="S18" s="269">
        <v>0</v>
      </c>
      <c r="T18" s="269">
        <v>0</v>
      </c>
      <c r="U18" s="269">
        <v>0</v>
      </c>
      <c r="V18" s="269">
        <f>SUM(R18:U18)</f>
        <v>0</v>
      </c>
      <c r="W18" s="269">
        <v>0</v>
      </c>
      <c r="X18" s="269">
        <v>0</v>
      </c>
      <c r="Y18" s="269">
        <f>SUM(W18:X18)</f>
        <v>0</v>
      </c>
      <c r="Z18" s="269">
        <f>V18+Y18</f>
        <v>0</v>
      </c>
      <c r="AA18" s="577">
        <f t="shared" ref="AA18:AA20" si="11">ROUND((V18+W18)*33.8%,0)</f>
        <v>0</v>
      </c>
      <c r="AB18" s="270">
        <f>ROUND(V18*2%,0)</f>
        <v>0</v>
      </c>
      <c r="AC18" s="269">
        <v>0</v>
      </c>
      <c r="AD18" s="269">
        <v>0</v>
      </c>
      <c r="AE18" s="269">
        <f t="shared" si="3"/>
        <v>0</v>
      </c>
      <c r="AF18" s="269">
        <f t="shared" si="4"/>
        <v>0</v>
      </c>
      <c r="AG18" s="271">
        <v>0</v>
      </c>
      <c r="AH18" s="271">
        <v>0</v>
      </c>
      <c r="AI18" s="271">
        <v>0</v>
      </c>
      <c r="AJ18" s="271">
        <v>0</v>
      </c>
      <c r="AK18" s="271">
        <v>0</v>
      </c>
      <c r="AL18" s="271">
        <f t="shared" si="5"/>
        <v>0</v>
      </c>
      <c r="AM18" s="271">
        <f>AH18+AK18</f>
        <v>0</v>
      </c>
      <c r="AN18" s="696">
        <f t="shared" si="6"/>
        <v>0</v>
      </c>
      <c r="AO18" s="267">
        <f>I18+AF18</f>
        <v>7842052</v>
      </c>
      <c r="AP18" s="269">
        <f>J18+V18</f>
        <v>5715566</v>
      </c>
      <c r="AQ18" s="269">
        <f t="shared" ref="AQ18:AQ20" si="12">K18+Y18</f>
        <v>3000</v>
      </c>
      <c r="AR18" s="269">
        <f t="shared" ref="AR18:AS20" si="13">L18+AA18</f>
        <v>1932875</v>
      </c>
      <c r="AS18" s="269">
        <f t="shared" si="13"/>
        <v>114311</v>
      </c>
      <c r="AT18" s="269">
        <f>N18+AE18</f>
        <v>76300</v>
      </c>
      <c r="AU18" s="271">
        <f>O18+AN18</f>
        <v>13.542199999999999</v>
      </c>
      <c r="AV18" s="271">
        <f t="shared" ref="AV18:AW20" si="14">P18+AL18</f>
        <v>10</v>
      </c>
      <c r="AW18" s="272">
        <f t="shared" si="14"/>
        <v>3.5422000000000002</v>
      </c>
    </row>
    <row r="19" spans="1:49" ht="14.1" customHeight="1" x14ac:dyDescent="0.2">
      <c r="A19" s="263">
        <v>3</v>
      </c>
      <c r="B19" s="260">
        <v>2442</v>
      </c>
      <c r="C19" s="261">
        <v>600079066</v>
      </c>
      <c r="D19" s="260">
        <v>72742101</v>
      </c>
      <c r="E19" s="262" t="s">
        <v>578</v>
      </c>
      <c r="F19" s="263">
        <v>3111</v>
      </c>
      <c r="G19" s="282" t="s">
        <v>318</v>
      </c>
      <c r="H19" s="264" t="s">
        <v>284</v>
      </c>
      <c r="I19" s="265">
        <v>491979</v>
      </c>
      <c r="J19" s="830">
        <v>362282</v>
      </c>
      <c r="K19" s="891">
        <v>0</v>
      </c>
      <c r="L19" s="882">
        <v>122451</v>
      </c>
      <c r="M19" s="830">
        <v>7246</v>
      </c>
      <c r="N19" s="266">
        <v>0</v>
      </c>
      <c r="O19" s="678">
        <v>1.05</v>
      </c>
      <c r="P19" s="622">
        <v>1.05</v>
      </c>
      <c r="Q19" s="874">
        <v>0</v>
      </c>
      <c r="R19" s="267">
        <f t="shared" si="1"/>
        <v>0</v>
      </c>
      <c r="S19" s="269">
        <v>0</v>
      </c>
      <c r="T19" s="269">
        <v>0</v>
      </c>
      <c r="U19" s="269">
        <v>0</v>
      </c>
      <c r="V19" s="269">
        <f>SUM(R19:U19)</f>
        <v>0</v>
      </c>
      <c r="W19" s="269">
        <v>0</v>
      </c>
      <c r="X19" s="269">
        <v>0</v>
      </c>
      <c r="Y19" s="269">
        <f>SUM(W19:X19)</f>
        <v>0</v>
      </c>
      <c r="Z19" s="269">
        <f>V19+Y19</f>
        <v>0</v>
      </c>
      <c r="AA19" s="577">
        <f t="shared" si="11"/>
        <v>0</v>
      </c>
      <c r="AB19" s="270">
        <f>ROUND(V19*2%,0)</f>
        <v>0</v>
      </c>
      <c r="AC19" s="269">
        <v>0</v>
      </c>
      <c r="AD19" s="269">
        <v>0</v>
      </c>
      <c r="AE19" s="269">
        <f t="shared" si="3"/>
        <v>0</v>
      </c>
      <c r="AF19" s="269">
        <f t="shared" si="4"/>
        <v>0</v>
      </c>
      <c r="AG19" s="271">
        <v>0</v>
      </c>
      <c r="AH19" s="271">
        <v>0</v>
      </c>
      <c r="AI19" s="271">
        <v>0</v>
      </c>
      <c r="AJ19" s="271">
        <v>0</v>
      </c>
      <c r="AK19" s="271">
        <v>0</v>
      </c>
      <c r="AL19" s="271">
        <f t="shared" si="5"/>
        <v>0</v>
      </c>
      <c r="AM19" s="271">
        <f>AH19+AK19</f>
        <v>0</v>
      </c>
      <c r="AN19" s="696">
        <f t="shared" si="6"/>
        <v>0</v>
      </c>
      <c r="AO19" s="267">
        <f>I19+AF19</f>
        <v>491979</v>
      </c>
      <c r="AP19" s="269">
        <f>J19+V19</f>
        <v>362282</v>
      </c>
      <c r="AQ19" s="269">
        <f t="shared" si="12"/>
        <v>0</v>
      </c>
      <c r="AR19" s="269">
        <f t="shared" si="13"/>
        <v>122451</v>
      </c>
      <c r="AS19" s="269">
        <f t="shared" si="13"/>
        <v>7246</v>
      </c>
      <c r="AT19" s="269">
        <f>N19+AE19</f>
        <v>0</v>
      </c>
      <c r="AU19" s="271">
        <f>O19+AN19</f>
        <v>1.05</v>
      </c>
      <c r="AV19" s="271">
        <f t="shared" si="14"/>
        <v>1.05</v>
      </c>
      <c r="AW19" s="272">
        <f t="shared" si="14"/>
        <v>0</v>
      </c>
    </row>
    <row r="20" spans="1:49" ht="14.1" customHeight="1" x14ac:dyDescent="0.2">
      <c r="A20" s="263">
        <v>3</v>
      </c>
      <c r="B20" s="260">
        <v>2442</v>
      </c>
      <c r="C20" s="261">
        <v>600079066</v>
      </c>
      <c r="D20" s="260">
        <v>72742101</v>
      </c>
      <c r="E20" s="262" t="s">
        <v>578</v>
      </c>
      <c r="F20" s="263">
        <v>3141</v>
      </c>
      <c r="G20" s="262" t="s">
        <v>321</v>
      </c>
      <c r="H20" s="264" t="s">
        <v>284</v>
      </c>
      <c r="I20" s="265">
        <v>1099104</v>
      </c>
      <c r="J20" s="830">
        <v>804657</v>
      </c>
      <c r="K20" s="891">
        <v>0</v>
      </c>
      <c r="L20" s="882">
        <v>271974</v>
      </c>
      <c r="M20" s="830">
        <v>16093</v>
      </c>
      <c r="N20" s="266">
        <v>6380</v>
      </c>
      <c r="O20" s="678">
        <v>2.74</v>
      </c>
      <c r="P20" s="622">
        <v>0</v>
      </c>
      <c r="Q20" s="874">
        <v>2.74</v>
      </c>
      <c r="R20" s="267">
        <f t="shared" si="1"/>
        <v>0</v>
      </c>
      <c r="S20" s="269">
        <v>0</v>
      </c>
      <c r="T20" s="269">
        <v>0</v>
      </c>
      <c r="U20" s="269">
        <v>0</v>
      </c>
      <c r="V20" s="269">
        <f>SUM(R20:U20)</f>
        <v>0</v>
      </c>
      <c r="W20" s="269">
        <v>0</v>
      </c>
      <c r="X20" s="269">
        <v>0</v>
      </c>
      <c r="Y20" s="269">
        <f>SUM(W20:X20)</f>
        <v>0</v>
      </c>
      <c r="Z20" s="269">
        <f>V20+Y20</f>
        <v>0</v>
      </c>
      <c r="AA20" s="577">
        <f t="shared" si="11"/>
        <v>0</v>
      </c>
      <c r="AB20" s="270">
        <f>ROUND(V20*2%,0)</f>
        <v>0</v>
      </c>
      <c r="AC20" s="269">
        <v>0</v>
      </c>
      <c r="AD20" s="269">
        <v>0</v>
      </c>
      <c r="AE20" s="269">
        <f t="shared" si="3"/>
        <v>0</v>
      </c>
      <c r="AF20" s="269">
        <f t="shared" si="4"/>
        <v>0</v>
      </c>
      <c r="AG20" s="271">
        <v>0</v>
      </c>
      <c r="AH20" s="271">
        <v>0</v>
      </c>
      <c r="AI20" s="271">
        <v>0</v>
      </c>
      <c r="AJ20" s="271">
        <v>0</v>
      </c>
      <c r="AK20" s="271">
        <v>0</v>
      </c>
      <c r="AL20" s="271">
        <f t="shared" si="5"/>
        <v>0</v>
      </c>
      <c r="AM20" s="271">
        <f>AH20+AK20</f>
        <v>0</v>
      </c>
      <c r="AN20" s="696">
        <f t="shared" si="6"/>
        <v>0</v>
      </c>
      <c r="AO20" s="267">
        <f>I20+AF20</f>
        <v>1099104</v>
      </c>
      <c r="AP20" s="269">
        <f>J20+V20</f>
        <v>804657</v>
      </c>
      <c r="AQ20" s="269">
        <f t="shared" si="12"/>
        <v>0</v>
      </c>
      <c r="AR20" s="269">
        <f t="shared" si="13"/>
        <v>271974</v>
      </c>
      <c r="AS20" s="269">
        <f t="shared" si="13"/>
        <v>16093</v>
      </c>
      <c r="AT20" s="269">
        <f>N20+AE20</f>
        <v>6380</v>
      </c>
      <c r="AU20" s="271">
        <f>O20+AN20</f>
        <v>2.74</v>
      </c>
      <c r="AV20" s="271">
        <f t="shared" si="14"/>
        <v>0</v>
      </c>
      <c r="AW20" s="272">
        <f t="shared" si="14"/>
        <v>2.74</v>
      </c>
    </row>
    <row r="21" spans="1:49" ht="14.1" customHeight="1" x14ac:dyDescent="0.2">
      <c r="A21" s="276">
        <v>3</v>
      </c>
      <c r="B21" s="273">
        <v>2442</v>
      </c>
      <c r="C21" s="274">
        <v>600079066</v>
      </c>
      <c r="D21" s="273">
        <v>72742101</v>
      </c>
      <c r="E21" s="275" t="s">
        <v>579</v>
      </c>
      <c r="F21" s="276"/>
      <c r="G21" s="275"/>
      <c r="H21" s="277"/>
      <c r="I21" s="278">
        <v>9433135</v>
      </c>
      <c r="J21" s="279">
        <v>6882505</v>
      </c>
      <c r="K21" s="279">
        <v>3000</v>
      </c>
      <c r="L21" s="279">
        <v>2327300</v>
      </c>
      <c r="M21" s="279">
        <v>137650</v>
      </c>
      <c r="N21" s="279">
        <v>82680</v>
      </c>
      <c r="O21" s="280">
        <v>17.3322</v>
      </c>
      <c r="P21" s="280">
        <v>11.05</v>
      </c>
      <c r="Q21" s="872">
        <v>6.2822000000000005</v>
      </c>
      <c r="R21" s="278">
        <f t="shared" ref="R21:AW21" si="15">SUM(R18:R20)</f>
        <v>0</v>
      </c>
      <c r="S21" s="613">
        <f t="shared" si="15"/>
        <v>0</v>
      </c>
      <c r="T21" s="613">
        <f t="shared" si="15"/>
        <v>0</v>
      </c>
      <c r="U21" s="613">
        <f t="shared" si="15"/>
        <v>0</v>
      </c>
      <c r="V21" s="613">
        <f t="shared" si="15"/>
        <v>0</v>
      </c>
      <c r="W21" s="613">
        <f t="shared" si="15"/>
        <v>0</v>
      </c>
      <c r="X21" s="613">
        <f t="shared" si="15"/>
        <v>0</v>
      </c>
      <c r="Y21" s="613">
        <f t="shared" si="15"/>
        <v>0</v>
      </c>
      <c r="Z21" s="613">
        <f t="shared" si="15"/>
        <v>0</v>
      </c>
      <c r="AA21" s="613">
        <f t="shared" si="15"/>
        <v>0</v>
      </c>
      <c r="AB21" s="613">
        <f t="shared" si="15"/>
        <v>0</v>
      </c>
      <c r="AC21" s="613">
        <f t="shared" si="15"/>
        <v>0</v>
      </c>
      <c r="AD21" s="613">
        <f t="shared" si="15"/>
        <v>0</v>
      </c>
      <c r="AE21" s="613">
        <f t="shared" si="15"/>
        <v>0</v>
      </c>
      <c r="AF21" s="613">
        <f t="shared" si="15"/>
        <v>0</v>
      </c>
      <c r="AG21" s="690">
        <f t="shared" si="15"/>
        <v>0</v>
      </c>
      <c r="AH21" s="690">
        <f t="shared" si="15"/>
        <v>0</v>
      </c>
      <c r="AI21" s="690">
        <f t="shared" si="15"/>
        <v>0</v>
      </c>
      <c r="AJ21" s="690">
        <f t="shared" si="15"/>
        <v>0</v>
      </c>
      <c r="AK21" s="690">
        <f t="shared" si="15"/>
        <v>0</v>
      </c>
      <c r="AL21" s="690">
        <f t="shared" si="15"/>
        <v>0</v>
      </c>
      <c r="AM21" s="690">
        <f t="shared" si="15"/>
        <v>0</v>
      </c>
      <c r="AN21" s="695">
        <f t="shared" si="15"/>
        <v>0</v>
      </c>
      <c r="AO21" s="278">
        <f t="shared" si="15"/>
        <v>9433135</v>
      </c>
      <c r="AP21" s="279">
        <f t="shared" si="15"/>
        <v>6882505</v>
      </c>
      <c r="AQ21" s="279">
        <f t="shared" si="15"/>
        <v>3000</v>
      </c>
      <c r="AR21" s="279">
        <f t="shared" si="15"/>
        <v>2327300</v>
      </c>
      <c r="AS21" s="279">
        <f t="shared" si="15"/>
        <v>137650</v>
      </c>
      <c r="AT21" s="279">
        <f t="shared" si="15"/>
        <v>82680</v>
      </c>
      <c r="AU21" s="280">
        <f t="shared" si="15"/>
        <v>17.3322</v>
      </c>
      <c r="AV21" s="280">
        <f t="shared" si="15"/>
        <v>11.05</v>
      </c>
      <c r="AW21" s="281">
        <f t="shared" si="15"/>
        <v>6.2822000000000005</v>
      </c>
    </row>
    <row r="22" spans="1:49" ht="14.1" customHeight="1" x14ac:dyDescent="0.2">
      <c r="A22" s="263">
        <v>4</v>
      </c>
      <c r="B22" s="260">
        <v>2437</v>
      </c>
      <c r="C22" s="261">
        <v>600079074</v>
      </c>
      <c r="D22" s="260">
        <v>72743221</v>
      </c>
      <c r="E22" s="262" t="s">
        <v>580</v>
      </c>
      <c r="F22" s="263">
        <v>3111</v>
      </c>
      <c r="G22" s="262" t="s">
        <v>317</v>
      </c>
      <c r="H22" s="264" t="s">
        <v>283</v>
      </c>
      <c r="I22" s="265">
        <v>13007174</v>
      </c>
      <c r="J22" s="831">
        <v>9488346</v>
      </c>
      <c r="K22" s="904">
        <v>0</v>
      </c>
      <c r="L22" s="882">
        <v>3207061</v>
      </c>
      <c r="M22" s="830">
        <v>189767</v>
      </c>
      <c r="N22" s="831">
        <v>122000</v>
      </c>
      <c r="O22" s="678">
        <v>22.127499999999998</v>
      </c>
      <c r="P22" s="841">
        <v>16.483899999999998</v>
      </c>
      <c r="Q22" s="873">
        <v>5.6435999999999993</v>
      </c>
      <c r="R22" s="267">
        <f t="shared" si="1"/>
        <v>0</v>
      </c>
      <c r="S22" s="269">
        <v>0</v>
      </c>
      <c r="T22" s="269">
        <v>0</v>
      </c>
      <c r="U22" s="269">
        <v>0</v>
      </c>
      <c r="V22" s="269">
        <f>SUM(R22:U22)</f>
        <v>0</v>
      </c>
      <c r="W22" s="269">
        <v>0</v>
      </c>
      <c r="X22" s="269">
        <v>0</v>
      </c>
      <c r="Y22" s="269">
        <f>SUM(W22:X22)</f>
        <v>0</v>
      </c>
      <c r="Z22" s="269">
        <f>V22+Y22</f>
        <v>0</v>
      </c>
      <c r="AA22" s="577">
        <f t="shared" ref="AA22:AA25" si="16">ROUND((V22+W22)*33.8%,0)</f>
        <v>0</v>
      </c>
      <c r="AB22" s="270">
        <f>ROUND(V22*2%,0)</f>
        <v>0</v>
      </c>
      <c r="AC22" s="269">
        <v>0</v>
      </c>
      <c r="AD22" s="269">
        <v>0</v>
      </c>
      <c r="AE22" s="269">
        <f t="shared" si="3"/>
        <v>0</v>
      </c>
      <c r="AF22" s="269">
        <f t="shared" si="4"/>
        <v>0</v>
      </c>
      <c r="AG22" s="271">
        <v>0</v>
      </c>
      <c r="AH22" s="271">
        <v>0</v>
      </c>
      <c r="AI22" s="271">
        <v>0</v>
      </c>
      <c r="AJ22" s="271">
        <v>0</v>
      </c>
      <c r="AK22" s="271">
        <v>0</v>
      </c>
      <c r="AL22" s="271">
        <f t="shared" si="5"/>
        <v>0</v>
      </c>
      <c r="AM22" s="271">
        <f>AH22+AK22</f>
        <v>0</v>
      </c>
      <c r="AN22" s="696">
        <f t="shared" si="6"/>
        <v>0</v>
      </c>
      <c r="AO22" s="267">
        <f>I22+AF22</f>
        <v>13007174</v>
      </c>
      <c r="AP22" s="269">
        <f>J22+V22</f>
        <v>9488346</v>
      </c>
      <c r="AQ22" s="269">
        <f t="shared" ref="AQ22:AQ25" si="17">K22+Y22</f>
        <v>0</v>
      </c>
      <c r="AR22" s="269">
        <f t="shared" ref="AR22:AS25" si="18">L22+AA22</f>
        <v>3207061</v>
      </c>
      <c r="AS22" s="269">
        <f t="shared" si="18"/>
        <v>189767</v>
      </c>
      <c r="AT22" s="269">
        <f>N22+AE22</f>
        <v>122000</v>
      </c>
      <c r="AU22" s="271">
        <f>O22+AN22</f>
        <v>22.127499999999998</v>
      </c>
      <c r="AV22" s="271">
        <f t="shared" ref="AV22:AW25" si="19">P22+AL22</f>
        <v>16.483899999999998</v>
      </c>
      <c r="AW22" s="272">
        <f t="shared" si="19"/>
        <v>5.6435999999999993</v>
      </c>
    </row>
    <row r="23" spans="1:49" ht="14.1" customHeight="1" x14ac:dyDescent="0.2">
      <c r="A23" s="263">
        <v>4</v>
      </c>
      <c r="B23" s="260">
        <v>2437</v>
      </c>
      <c r="C23" s="261">
        <v>600079074</v>
      </c>
      <c r="D23" s="260">
        <v>72743221</v>
      </c>
      <c r="E23" s="262" t="s">
        <v>580</v>
      </c>
      <c r="F23" s="263">
        <v>3111</v>
      </c>
      <c r="G23" s="108" t="s">
        <v>319</v>
      </c>
      <c r="H23" s="264" t="s">
        <v>283</v>
      </c>
      <c r="I23" s="265">
        <v>695155</v>
      </c>
      <c r="J23" s="831">
        <v>511896</v>
      </c>
      <c r="K23" s="904">
        <v>0</v>
      </c>
      <c r="L23" s="882">
        <v>173021</v>
      </c>
      <c r="M23" s="830">
        <v>10238</v>
      </c>
      <c r="N23" s="266">
        <v>0</v>
      </c>
      <c r="O23" s="678">
        <v>2</v>
      </c>
      <c r="P23" s="841">
        <v>2</v>
      </c>
      <c r="Q23" s="874">
        <v>0</v>
      </c>
      <c r="R23" s="267">
        <f t="shared" si="1"/>
        <v>0</v>
      </c>
      <c r="S23" s="269">
        <v>0</v>
      </c>
      <c r="T23" s="269">
        <v>0</v>
      </c>
      <c r="U23" s="269">
        <v>0</v>
      </c>
      <c r="V23" s="269">
        <f>SUM(R23:U23)</f>
        <v>0</v>
      </c>
      <c r="W23" s="269">
        <v>0</v>
      </c>
      <c r="X23" s="269">
        <v>0</v>
      </c>
      <c r="Y23" s="269">
        <f>SUM(W23:X23)</f>
        <v>0</v>
      </c>
      <c r="Z23" s="269">
        <f>V23+Y23</f>
        <v>0</v>
      </c>
      <c r="AA23" s="577">
        <f t="shared" si="16"/>
        <v>0</v>
      </c>
      <c r="AB23" s="270">
        <f>ROUND(V23*2%,0)</f>
        <v>0</v>
      </c>
      <c r="AC23" s="269">
        <v>0</v>
      </c>
      <c r="AD23" s="269">
        <v>0</v>
      </c>
      <c r="AE23" s="269">
        <f t="shared" si="3"/>
        <v>0</v>
      </c>
      <c r="AF23" s="269">
        <f t="shared" si="4"/>
        <v>0</v>
      </c>
      <c r="AG23" s="271">
        <v>0</v>
      </c>
      <c r="AH23" s="271">
        <v>0</v>
      </c>
      <c r="AI23" s="271">
        <v>0</v>
      </c>
      <c r="AJ23" s="271">
        <v>0</v>
      </c>
      <c r="AK23" s="271">
        <v>0</v>
      </c>
      <c r="AL23" s="271">
        <f t="shared" si="5"/>
        <v>0</v>
      </c>
      <c r="AM23" s="271">
        <f>AH23+AK23</f>
        <v>0</v>
      </c>
      <c r="AN23" s="696">
        <f t="shared" si="6"/>
        <v>0</v>
      </c>
      <c r="AO23" s="267">
        <f>I23+AF23</f>
        <v>695155</v>
      </c>
      <c r="AP23" s="269">
        <f>J23+V23</f>
        <v>511896</v>
      </c>
      <c r="AQ23" s="269">
        <f t="shared" si="17"/>
        <v>0</v>
      </c>
      <c r="AR23" s="269">
        <f t="shared" si="18"/>
        <v>173021</v>
      </c>
      <c r="AS23" s="269">
        <f t="shared" si="18"/>
        <v>10238</v>
      </c>
      <c r="AT23" s="269">
        <f>N23+AE23</f>
        <v>0</v>
      </c>
      <c r="AU23" s="271">
        <f>O23+AN23</f>
        <v>2</v>
      </c>
      <c r="AV23" s="271">
        <f t="shared" si="19"/>
        <v>2</v>
      </c>
      <c r="AW23" s="272">
        <f t="shared" si="19"/>
        <v>0</v>
      </c>
    </row>
    <row r="24" spans="1:49" ht="14.1" customHeight="1" x14ac:dyDescent="0.2">
      <c r="A24" s="263">
        <v>4</v>
      </c>
      <c r="B24" s="260">
        <v>2437</v>
      </c>
      <c r="C24" s="261">
        <v>600079074</v>
      </c>
      <c r="D24" s="260">
        <v>72743221</v>
      </c>
      <c r="E24" s="262" t="s">
        <v>580</v>
      </c>
      <c r="F24" s="263">
        <v>3111</v>
      </c>
      <c r="G24" s="282" t="s">
        <v>318</v>
      </c>
      <c r="H24" s="264" t="s">
        <v>284</v>
      </c>
      <c r="I24" s="265">
        <v>0</v>
      </c>
      <c r="J24" s="830">
        <v>0</v>
      </c>
      <c r="K24" s="891">
        <v>0</v>
      </c>
      <c r="L24" s="882">
        <v>0</v>
      </c>
      <c r="M24" s="830">
        <v>0</v>
      </c>
      <c r="N24" s="266">
        <v>0</v>
      </c>
      <c r="O24" s="678">
        <v>0</v>
      </c>
      <c r="P24" s="622">
        <v>0</v>
      </c>
      <c r="Q24" s="874">
        <v>0</v>
      </c>
      <c r="R24" s="267">
        <f t="shared" si="1"/>
        <v>0</v>
      </c>
      <c r="S24" s="269">
        <v>0</v>
      </c>
      <c r="T24" s="269">
        <v>0</v>
      </c>
      <c r="U24" s="269">
        <v>0</v>
      </c>
      <c r="V24" s="269">
        <f>SUM(R24:U24)</f>
        <v>0</v>
      </c>
      <c r="W24" s="269">
        <v>0</v>
      </c>
      <c r="X24" s="269">
        <v>0</v>
      </c>
      <c r="Y24" s="269">
        <f>SUM(W24:X24)</f>
        <v>0</v>
      </c>
      <c r="Z24" s="269">
        <f>V24+Y24</f>
        <v>0</v>
      </c>
      <c r="AA24" s="577">
        <f t="shared" si="16"/>
        <v>0</v>
      </c>
      <c r="AB24" s="270">
        <f>ROUND(V24*2%,0)</f>
        <v>0</v>
      </c>
      <c r="AC24" s="269">
        <v>0</v>
      </c>
      <c r="AD24" s="269">
        <v>0</v>
      </c>
      <c r="AE24" s="269">
        <f t="shared" si="3"/>
        <v>0</v>
      </c>
      <c r="AF24" s="269">
        <f t="shared" si="4"/>
        <v>0</v>
      </c>
      <c r="AG24" s="271">
        <v>0</v>
      </c>
      <c r="AH24" s="271">
        <v>0</v>
      </c>
      <c r="AI24" s="271">
        <v>0</v>
      </c>
      <c r="AJ24" s="271">
        <v>0</v>
      </c>
      <c r="AK24" s="271">
        <v>0</v>
      </c>
      <c r="AL24" s="271">
        <f t="shared" si="5"/>
        <v>0</v>
      </c>
      <c r="AM24" s="271">
        <f>AH24+AK24</f>
        <v>0</v>
      </c>
      <c r="AN24" s="696">
        <f t="shared" si="6"/>
        <v>0</v>
      </c>
      <c r="AO24" s="267">
        <f>I24+AF24</f>
        <v>0</v>
      </c>
      <c r="AP24" s="269">
        <f>J24+V24</f>
        <v>0</v>
      </c>
      <c r="AQ24" s="269">
        <f t="shared" si="17"/>
        <v>0</v>
      </c>
      <c r="AR24" s="269">
        <f t="shared" si="18"/>
        <v>0</v>
      </c>
      <c r="AS24" s="269">
        <f t="shared" si="18"/>
        <v>0</v>
      </c>
      <c r="AT24" s="269">
        <f>N24+AE24</f>
        <v>0</v>
      </c>
      <c r="AU24" s="271">
        <f>O24+AN24</f>
        <v>0</v>
      </c>
      <c r="AV24" s="271">
        <f t="shared" si="19"/>
        <v>0</v>
      </c>
      <c r="AW24" s="272">
        <f t="shared" si="19"/>
        <v>0</v>
      </c>
    </row>
    <row r="25" spans="1:49" ht="14.1" customHeight="1" x14ac:dyDescent="0.2">
      <c r="A25" s="263">
        <v>4</v>
      </c>
      <c r="B25" s="260">
        <v>2437</v>
      </c>
      <c r="C25" s="261">
        <v>600079074</v>
      </c>
      <c r="D25" s="260">
        <v>72743221</v>
      </c>
      <c r="E25" s="262" t="s">
        <v>580</v>
      </c>
      <c r="F25" s="263">
        <v>3141</v>
      </c>
      <c r="G25" s="262" t="s">
        <v>321</v>
      </c>
      <c r="H25" s="264" t="s">
        <v>284</v>
      </c>
      <c r="I25" s="265">
        <v>1459842</v>
      </c>
      <c r="J25" s="830">
        <v>1068417</v>
      </c>
      <c r="K25" s="891">
        <v>0</v>
      </c>
      <c r="L25" s="882">
        <v>361125</v>
      </c>
      <c r="M25" s="830">
        <v>21368</v>
      </c>
      <c r="N25" s="266">
        <v>8932</v>
      </c>
      <c r="O25" s="678">
        <v>3.63</v>
      </c>
      <c r="P25" s="622">
        <v>0</v>
      </c>
      <c r="Q25" s="874">
        <v>3.63</v>
      </c>
      <c r="R25" s="267">
        <f t="shared" si="1"/>
        <v>0</v>
      </c>
      <c r="S25" s="269">
        <v>0</v>
      </c>
      <c r="T25" s="269">
        <v>0</v>
      </c>
      <c r="U25" s="269">
        <v>0</v>
      </c>
      <c r="V25" s="269">
        <f>SUM(R25:U25)</f>
        <v>0</v>
      </c>
      <c r="W25" s="269">
        <v>0</v>
      </c>
      <c r="X25" s="269">
        <v>0</v>
      </c>
      <c r="Y25" s="269">
        <f>SUM(W25:X25)</f>
        <v>0</v>
      </c>
      <c r="Z25" s="269">
        <f>V25+Y25</f>
        <v>0</v>
      </c>
      <c r="AA25" s="577">
        <f t="shared" si="16"/>
        <v>0</v>
      </c>
      <c r="AB25" s="270">
        <f>ROUND(V25*2%,0)</f>
        <v>0</v>
      </c>
      <c r="AC25" s="269">
        <v>0</v>
      </c>
      <c r="AD25" s="269">
        <v>0</v>
      </c>
      <c r="AE25" s="269">
        <f t="shared" si="3"/>
        <v>0</v>
      </c>
      <c r="AF25" s="269">
        <f t="shared" si="4"/>
        <v>0</v>
      </c>
      <c r="AG25" s="271">
        <v>0</v>
      </c>
      <c r="AH25" s="271">
        <v>0</v>
      </c>
      <c r="AI25" s="271">
        <v>0</v>
      </c>
      <c r="AJ25" s="271">
        <v>0</v>
      </c>
      <c r="AK25" s="271">
        <v>0</v>
      </c>
      <c r="AL25" s="271">
        <f t="shared" si="5"/>
        <v>0</v>
      </c>
      <c r="AM25" s="271">
        <f>AH25+AK25</f>
        <v>0</v>
      </c>
      <c r="AN25" s="696">
        <f t="shared" si="6"/>
        <v>0</v>
      </c>
      <c r="AO25" s="267">
        <f>I25+AF25</f>
        <v>1459842</v>
      </c>
      <c r="AP25" s="269">
        <f>J25+V25</f>
        <v>1068417</v>
      </c>
      <c r="AQ25" s="269">
        <f t="shared" si="17"/>
        <v>0</v>
      </c>
      <c r="AR25" s="269">
        <f t="shared" si="18"/>
        <v>361125</v>
      </c>
      <c r="AS25" s="269">
        <f t="shared" si="18"/>
        <v>21368</v>
      </c>
      <c r="AT25" s="269">
        <f>N25+AE25</f>
        <v>8932</v>
      </c>
      <c r="AU25" s="271">
        <f>O25+AN25</f>
        <v>3.63</v>
      </c>
      <c r="AV25" s="271">
        <f t="shared" si="19"/>
        <v>0</v>
      </c>
      <c r="AW25" s="272">
        <f t="shared" si="19"/>
        <v>3.63</v>
      </c>
    </row>
    <row r="26" spans="1:49" ht="14.1" customHeight="1" x14ac:dyDescent="0.2">
      <c r="A26" s="276">
        <v>4</v>
      </c>
      <c r="B26" s="273">
        <v>2437</v>
      </c>
      <c r="C26" s="274">
        <v>600079074</v>
      </c>
      <c r="D26" s="273">
        <v>72743221</v>
      </c>
      <c r="E26" s="275" t="s">
        <v>581</v>
      </c>
      <c r="F26" s="276"/>
      <c r="G26" s="275"/>
      <c r="H26" s="277"/>
      <c r="I26" s="278">
        <v>15162171</v>
      </c>
      <c r="J26" s="279">
        <v>11068659</v>
      </c>
      <c r="K26" s="279">
        <v>0</v>
      </c>
      <c r="L26" s="279">
        <v>3741207</v>
      </c>
      <c r="M26" s="279">
        <v>221373</v>
      </c>
      <c r="N26" s="279">
        <v>130932</v>
      </c>
      <c r="O26" s="280">
        <v>27.757499999999997</v>
      </c>
      <c r="P26" s="280">
        <v>18.483899999999998</v>
      </c>
      <c r="Q26" s="872">
        <v>9.2735999999999983</v>
      </c>
      <c r="R26" s="278">
        <f t="shared" ref="R26:AW26" si="20">SUM(R22:R25)</f>
        <v>0</v>
      </c>
      <c r="S26" s="613">
        <f t="shared" si="20"/>
        <v>0</v>
      </c>
      <c r="T26" s="613">
        <f t="shared" si="20"/>
        <v>0</v>
      </c>
      <c r="U26" s="613">
        <f t="shared" si="20"/>
        <v>0</v>
      </c>
      <c r="V26" s="613">
        <f t="shared" si="20"/>
        <v>0</v>
      </c>
      <c r="W26" s="613">
        <f t="shared" si="20"/>
        <v>0</v>
      </c>
      <c r="X26" s="613">
        <f t="shared" si="20"/>
        <v>0</v>
      </c>
      <c r="Y26" s="613">
        <f t="shared" si="20"/>
        <v>0</v>
      </c>
      <c r="Z26" s="613">
        <f t="shared" si="20"/>
        <v>0</v>
      </c>
      <c r="AA26" s="613">
        <f t="shared" si="20"/>
        <v>0</v>
      </c>
      <c r="AB26" s="613">
        <f t="shared" si="20"/>
        <v>0</v>
      </c>
      <c r="AC26" s="613">
        <f t="shared" si="20"/>
        <v>0</v>
      </c>
      <c r="AD26" s="613">
        <f t="shared" si="20"/>
        <v>0</v>
      </c>
      <c r="AE26" s="613">
        <f t="shared" si="20"/>
        <v>0</v>
      </c>
      <c r="AF26" s="613">
        <f t="shared" si="20"/>
        <v>0</v>
      </c>
      <c r="AG26" s="690">
        <f t="shared" si="20"/>
        <v>0</v>
      </c>
      <c r="AH26" s="690">
        <f t="shared" si="20"/>
        <v>0</v>
      </c>
      <c r="AI26" s="690">
        <f t="shared" si="20"/>
        <v>0</v>
      </c>
      <c r="AJ26" s="690">
        <f t="shared" si="20"/>
        <v>0</v>
      </c>
      <c r="AK26" s="690">
        <f t="shared" si="20"/>
        <v>0</v>
      </c>
      <c r="AL26" s="690">
        <f t="shared" si="20"/>
        <v>0</v>
      </c>
      <c r="AM26" s="690">
        <f t="shared" si="20"/>
        <v>0</v>
      </c>
      <c r="AN26" s="695">
        <f t="shared" si="20"/>
        <v>0</v>
      </c>
      <c r="AO26" s="278">
        <f t="shared" si="20"/>
        <v>15162171</v>
      </c>
      <c r="AP26" s="279">
        <f t="shared" si="20"/>
        <v>11068659</v>
      </c>
      <c r="AQ26" s="279">
        <f t="shared" si="20"/>
        <v>0</v>
      </c>
      <c r="AR26" s="279">
        <f t="shared" si="20"/>
        <v>3741207</v>
      </c>
      <c r="AS26" s="279">
        <f t="shared" si="20"/>
        <v>221373</v>
      </c>
      <c r="AT26" s="279">
        <f t="shared" si="20"/>
        <v>130932</v>
      </c>
      <c r="AU26" s="280">
        <f t="shared" si="20"/>
        <v>27.757499999999997</v>
      </c>
      <c r="AV26" s="280">
        <f t="shared" si="20"/>
        <v>18.483899999999998</v>
      </c>
      <c r="AW26" s="281">
        <f t="shared" si="20"/>
        <v>9.2735999999999983</v>
      </c>
    </row>
    <row r="27" spans="1:49" ht="14.1" customHeight="1" x14ac:dyDescent="0.2">
      <c r="A27" s="263">
        <v>5</v>
      </c>
      <c r="B27" s="260">
        <v>2411</v>
      </c>
      <c r="C27" s="261">
        <v>600079554</v>
      </c>
      <c r="D27" s="260">
        <v>72742666</v>
      </c>
      <c r="E27" s="262" t="s">
        <v>582</v>
      </c>
      <c r="F27" s="263">
        <v>3111</v>
      </c>
      <c r="G27" s="262" t="s">
        <v>317</v>
      </c>
      <c r="H27" s="264" t="s">
        <v>283</v>
      </c>
      <c r="I27" s="265">
        <v>6762632</v>
      </c>
      <c r="J27" s="831">
        <v>4931864</v>
      </c>
      <c r="K27" s="904">
        <v>1092</v>
      </c>
      <c r="L27" s="882">
        <v>1667339</v>
      </c>
      <c r="M27" s="830">
        <v>98637</v>
      </c>
      <c r="N27" s="831">
        <v>63700</v>
      </c>
      <c r="O27" s="678">
        <v>11.2875</v>
      </c>
      <c r="P27" s="841">
        <v>8.4192999999999998</v>
      </c>
      <c r="Q27" s="873">
        <v>2.8681999999999999</v>
      </c>
      <c r="R27" s="267">
        <f t="shared" si="1"/>
        <v>0</v>
      </c>
      <c r="S27" s="269">
        <v>0</v>
      </c>
      <c r="T27" s="269">
        <v>0</v>
      </c>
      <c r="U27" s="269">
        <v>0</v>
      </c>
      <c r="V27" s="269">
        <f>SUM(R27:U27)</f>
        <v>0</v>
      </c>
      <c r="W27" s="269">
        <v>0</v>
      </c>
      <c r="X27" s="269">
        <v>0</v>
      </c>
      <c r="Y27" s="269">
        <f>SUM(W27:X27)</f>
        <v>0</v>
      </c>
      <c r="Z27" s="269">
        <f>V27+Y27</f>
        <v>0</v>
      </c>
      <c r="AA27" s="577">
        <f t="shared" ref="AA27:AA28" si="21">ROUND((V27+W27)*33.8%,0)</f>
        <v>0</v>
      </c>
      <c r="AB27" s="270">
        <f>ROUND(V27*2%,0)</f>
        <v>0</v>
      </c>
      <c r="AC27" s="269">
        <v>0</v>
      </c>
      <c r="AD27" s="269">
        <v>0</v>
      </c>
      <c r="AE27" s="269">
        <f t="shared" si="3"/>
        <v>0</v>
      </c>
      <c r="AF27" s="269">
        <f t="shared" si="4"/>
        <v>0</v>
      </c>
      <c r="AG27" s="271">
        <v>0</v>
      </c>
      <c r="AH27" s="271">
        <v>0</v>
      </c>
      <c r="AI27" s="271">
        <v>0</v>
      </c>
      <c r="AJ27" s="271">
        <v>0</v>
      </c>
      <c r="AK27" s="271">
        <v>0</v>
      </c>
      <c r="AL27" s="271">
        <f t="shared" si="5"/>
        <v>0</v>
      </c>
      <c r="AM27" s="271">
        <f>AH27+AK27</f>
        <v>0</v>
      </c>
      <c r="AN27" s="696">
        <f t="shared" si="6"/>
        <v>0</v>
      </c>
      <c r="AO27" s="267">
        <f>I27+AF27</f>
        <v>6762632</v>
      </c>
      <c r="AP27" s="269">
        <f>J27+V27</f>
        <v>4931864</v>
      </c>
      <c r="AQ27" s="269">
        <f t="shared" ref="AQ27:AQ28" si="22">K27+Y27</f>
        <v>1092</v>
      </c>
      <c r="AR27" s="269">
        <f>L27+AA27</f>
        <v>1667339</v>
      </c>
      <c r="AS27" s="269">
        <f>M27+AB27</f>
        <v>98637</v>
      </c>
      <c r="AT27" s="269">
        <f>N27+AE27</f>
        <v>63700</v>
      </c>
      <c r="AU27" s="271">
        <f>O27+AN27</f>
        <v>11.2875</v>
      </c>
      <c r="AV27" s="271">
        <f>P27+AL27</f>
        <v>8.4192999999999998</v>
      </c>
      <c r="AW27" s="272">
        <f>Q27+AM27</f>
        <v>2.8681999999999999</v>
      </c>
    </row>
    <row r="28" spans="1:49" ht="14.1" customHeight="1" x14ac:dyDescent="0.2">
      <c r="A28" s="263">
        <v>5</v>
      </c>
      <c r="B28" s="260">
        <v>2411</v>
      </c>
      <c r="C28" s="261">
        <v>600079554</v>
      </c>
      <c r="D28" s="260">
        <v>72742666</v>
      </c>
      <c r="E28" s="262" t="s">
        <v>582</v>
      </c>
      <c r="F28" s="263">
        <v>3141</v>
      </c>
      <c r="G28" s="262" t="s">
        <v>321</v>
      </c>
      <c r="H28" s="264" t="s">
        <v>284</v>
      </c>
      <c r="I28" s="265">
        <v>957662</v>
      </c>
      <c r="J28" s="830">
        <v>701314</v>
      </c>
      <c r="K28" s="891">
        <v>0</v>
      </c>
      <c r="L28" s="882">
        <v>237044</v>
      </c>
      <c r="M28" s="830">
        <v>14026</v>
      </c>
      <c r="N28" s="266">
        <v>5278</v>
      </c>
      <c r="O28" s="678">
        <v>2.39</v>
      </c>
      <c r="P28" s="622">
        <v>0</v>
      </c>
      <c r="Q28" s="874">
        <v>2.39</v>
      </c>
      <c r="R28" s="267">
        <f t="shared" si="1"/>
        <v>0</v>
      </c>
      <c r="S28" s="269">
        <v>0</v>
      </c>
      <c r="T28" s="269">
        <v>0</v>
      </c>
      <c r="U28" s="269">
        <v>0</v>
      </c>
      <c r="V28" s="269">
        <f>SUM(R28:U28)</f>
        <v>0</v>
      </c>
      <c r="W28" s="269">
        <v>0</v>
      </c>
      <c r="X28" s="269">
        <v>0</v>
      </c>
      <c r="Y28" s="269">
        <f>SUM(W28:X28)</f>
        <v>0</v>
      </c>
      <c r="Z28" s="269">
        <f>V28+Y28</f>
        <v>0</v>
      </c>
      <c r="AA28" s="577">
        <f t="shared" si="21"/>
        <v>0</v>
      </c>
      <c r="AB28" s="270">
        <f>ROUND(V28*2%,0)</f>
        <v>0</v>
      </c>
      <c r="AC28" s="269">
        <v>0</v>
      </c>
      <c r="AD28" s="269">
        <v>0</v>
      </c>
      <c r="AE28" s="269">
        <f t="shared" si="3"/>
        <v>0</v>
      </c>
      <c r="AF28" s="269">
        <f t="shared" si="4"/>
        <v>0</v>
      </c>
      <c r="AG28" s="271">
        <v>0</v>
      </c>
      <c r="AH28" s="271">
        <v>0</v>
      </c>
      <c r="AI28" s="271">
        <v>0</v>
      </c>
      <c r="AJ28" s="271">
        <v>0</v>
      </c>
      <c r="AK28" s="271">
        <v>0</v>
      </c>
      <c r="AL28" s="271">
        <f t="shared" si="5"/>
        <v>0</v>
      </c>
      <c r="AM28" s="271">
        <f>AH28+AK28</f>
        <v>0</v>
      </c>
      <c r="AN28" s="696">
        <f t="shared" si="6"/>
        <v>0</v>
      </c>
      <c r="AO28" s="267">
        <f>I28+AF28</f>
        <v>957662</v>
      </c>
      <c r="AP28" s="269">
        <f>J28+V28</f>
        <v>701314</v>
      </c>
      <c r="AQ28" s="269">
        <f t="shared" si="22"/>
        <v>0</v>
      </c>
      <c r="AR28" s="269">
        <f>L28+AA28</f>
        <v>237044</v>
      </c>
      <c r="AS28" s="269">
        <f>M28+AB28</f>
        <v>14026</v>
      </c>
      <c r="AT28" s="269">
        <f>N28+AE28</f>
        <v>5278</v>
      </c>
      <c r="AU28" s="271">
        <f>O28+AN28</f>
        <v>2.39</v>
      </c>
      <c r="AV28" s="271">
        <f>P28+AL28</f>
        <v>0</v>
      </c>
      <c r="AW28" s="272">
        <f>Q28+AM28</f>
        <v>2.39</v>
      </c>
    </row>
    <row r="29" spans="1:49" ht="14.1" customHeight="1" x14ac:dyDescent="0.2">
      <c r="A29" s="276">
        <v>5</v>
      </c>
      <c r="B29" s="273">
        <v>2411</v>
      </c>
      <c r="C29" s="274">
        <v>600079554</v>
      </c>
      <c r="D29" s="273">
        <v>72742666</v>
      </c>
      <c r="E29" s="275" t="s">
        <v>583</v>
      </c>
      <c r="F29" s="276"/>
      <c r="G29" s="275"/>
      <c r="H29" s="277"/>
      <c r="I29" s="278">
        <v>7720294</v>
      </c>
      <c r="J29" s="279">
        <v>5633178</v>
      </c>
      <c r="K29" s="279">
        <v>1092</v>
      </c>
      <c r="L29" s="279">
        <v>1904383</v>
      </c>
      <c r="M29" s="279">
        <v>112663</v>
      </c>
      <c r="N29" s="279">
        <v>68978</v>
      </c>
      <c r="O29" s="280">
        <v>13.6775</v>
      </c>
      <c r="P29" s="280">
        <v>8.4192999999999998</v>
      </c>
      <c r="Q29" s="872">
        <v>5.2582000000000004</v>
      </c>
      <c r="R29" s="278">
        <f t="shared" ref="R29:AW29" si="23">SUM(R27:R28)</f>
        <v>0</v>
      </c>
      <c r="S29" s="613">
        <f t="shared" si="23"/>
        <v>0</v>
      </c>
      <c r="T29" s="613">
        <f t="shared" si="23"/>
        <v>0</v>
      </c>
      <c r="U29" s="613">
        <f t="shared" si="23"/>
        <v>0</v>
      </c>
      <c r="V29" s="613">
        <f t="shared" si="23"/>
        <v>0</v>
      </c>
      <c r="W29" s="613">
        <f t="shared" si="23"/>
        <v>0</v>
      </c>
      <c r="X29" s="613">
        <f t="shared" si="23"/>
        <v>0</v>
      </c>
      <c r="Y29" s="613">
        <f t="shared" si="23"/>
        <v>0</v>
      </c>
      <c r="Z29" s="613">
        <f t="shared" si="23"/>
        <v>0</v>
      </c>
      <c r="AA29" s="613">
        <f t="shared" si="23"/>
        <v>0</v>
      </c>
      <c r="AB29" s="613">
        <f t="shared" si="23"/>
        <v>0</v>
      </c>
      <c r="AC29" s="613">
        <f t="shared" si="23"/>
        <v>0</v>
      </c>
      <c r="AD29" s="613">
        <f t="shared" si="23"/>
        <v>0</v>
      </c>
      <c r="AE29" s="613">
        <f t="shared" si="23"/>
        <v>0</v>
      </c>
      <c r="AF29" s="613">
        <f t="shared" si="23"/>
        <v>0</v>
      </c>
      <c r="AG29" s="690">
        <f t="shared" si="23"/>
        <v>0</v>
      </c>
      <c r="AH29" s="690">
        <f t="shared" si="23"/>
        <v>0</v>
      </c>
      <c r="AI29" s="690">
        <f t="shared" si="23"/>
        <v>0</v>
      </c>
      <c r="AJ29" s="690">
        <f t="shared" si="23"/>
        <v>0</v>
      </c>
      <c r="AK29" s="690">
        <f t="shared" si="23"/>
        <v>0</v>
      </c>
      <c r="AL29" s="690">
        <f t="shared" si="23"/>
        <v>0</v>
      </c>
      <c r="AM29" s="690">
        <f t="shared" si="23"/>
        <v>0</v>
      </c>
      <c r="AN29" s="695">
        <f t="shared" si="23"/>
        <v>0</v>
      </c>
      <c r="AO29" s="278">
        <f t="shared" si="23"/>
        <v>7720294</v>
      </c>
      <c r="AP29" s="279">
        <f t="shared" si="23"/>
        <v>5633178</v>
      </c>
      <c r="AQ29" s="279">
        <f t="shared" si="23"/>
        <v>1092</v>
      </c>
      <c r="AR29" s="279">
        <f t="shared" si="23"/>
        <v>1904383</v>
      </c>
      <c r="AS29" s="279">
        <f t="shared" si="23"/>
        <v>112663</v>
      </c>
      <c r="AT29" s="279">
        <f t="shared" si="23"/>
        <v>68978</v>
      </c>
      <c r="AU29" s="280">
        <f t="shared" si="23"/>
        <v>13.6775</v>
      </c>
      <c r="AV29" s="280">
        <f t="shared" si="23"/>
        <v>8.4192999999999998</v>
      </c>
      <c r="AW29" s="281">
        <f t="shared" si="23"/>
        <v>5.2582000000000004</v>
      </c>
    </row>
    <row r="30" spans="1:49" ht="14.1" customHeight="1" x14ac:dyDescent="0.2">
      <c r="A30" s="263">
        <v>6</v>
      </c>
      <c r="B30" s="260">
        <v>2407</v>
      </c>
      <c r="C30" s="261">
        <v>600079520</v>
      </c>
      <c r="D30" s="260">
        <v>72741465</v>
      </c>
      <c r="E30" s="262" t="s">
        <v>584</v>
      </c>
      <c r="F30" s="263">
        <v>3111</v>
      </c>
      <c r="G30" s="262" t="s">
        <v>317</v>
      </c>
      <c r="H30" s="264" t="s">
        <v>283</v>
      </c>
      <c r="I30" s="265">
        <v>13498063</v>
      </c>
      <c r="J30" s="831">
        <v>9836547</v>
      </c>
      <c r="K30" s="904">
        <v>2640</v>
      </c>
      <c r="L30" s="882">
        <v>3325645</v>
      </c>
      <c r="M30" s="830">
        <v>196731</v>
      </c>
      <c r="N30" s="831">
        <v>136500</v>
      </c>
      <c r="O30" s="678">
        <v>22.891199999999998</v>
      </c>
      <c r="P30" s="841">
        <v>17.451599999999999</v>
      </c>
      <c r="Q30" s="873">
        <v>5.4396000000000004</v>
      </c>
      <c r="R30" s="267">
        <f t="shared" si="1"/>
        <v>0</v>
      </c>
      <c r="S30" s="269">
        <v>0</v>
      </c>
      <c r="T30" s="269">
        <v>0</v>
      </c>
      <c r="U30" s="269">
        <v>0</v>
      </c>
      <c r="V30" s="269">
        <f>SUM(R30:U30)</f>
        <v>0</v>
      </c>
      <c r="W30" s="269">
        <v>0</v>
      </c>
      <c r="X30" s="269">
        <v>0</v>
      </c>
      <c r="Y30" s="269">
        <f>SUM(W30:X30)</f>
        <v>0</v>
      </c>
      <c r="Z30" s="269">
        <f>V30+Y30</f>
        <v>0</v>
      </c>
      <c r="AA30" s="577">
        <f t="shared" ref="AA30:AA32" si="24">ROUND((V30+W30)*33.8%,0)</f>
        <v>0</v>
      </c>
      <c r="AB30" s="270">
        <f>ROUND(V30*2%,0)</f>
        <v>0</v>
      </c>
      <c r="AC30" s="269">
        <v>0</v>
      </c>
      <c r="AD30" s="269">
        <v>0</v>
      </c>
      <c r="AE30" s="269">
        <f t="shared" si="3"/>
        <v>0</v>
      </c>
      <c r="AF30" s="269">
        <f t="shared" si="4"/>
        <v>0</v>
      </c>
      <c r="AG30" s="271">
        <v>0</v>
      </c>
      <c r="AH30" s="271">
        <v>0</v>
      </c>
      <c r="AI30" s="271">
        <v>0</v>
      </c>
      <c r="AJ30" s="271">
        <v>0</v>
      </c>
      <c r="AK30" s="271">
        <v>0</v>
      </c>
      <c r="AL30" s="271">
        <f t="shared" si="5"/>
        <v>0</v>
      </c>
      <c r="AM30" s="271">
        <f>AH30+AK30</f>
        <v>0</v>
      </c>
      <c r="AN30" s="696">
        <f t="shared" si="6"/>
        <v>0</v>
      </c>
      <c r="AO30" s="267">
        <f>I30+AF30</f>
        <v>13498063</v>
      </c>
      <c r="AP30" s="269">
        <f>J30+V30</f>
        <v>9836547</v>
      </c>
      <c r="AQ30" s="269">
        <f t="shared" ref="AQ30:AQ32" si="25">K30+Y30</f>
        <v>2640</v>
      </c>
      <c r="AR30" s="269">
        <f t="shared" ref="AR30:AS32" si="26">L30+AA30</f>
        <v>3325645</v>
      </c>
      <c r="AS30" s="269">
        <f t="shared" si="26"/>
        <v>196731</v>
      </c>
      <c r="AT30" s="269">
        <f>N30+AE30</f>
        <v>136500</v>
      </c>
      <c r="AU30" s="271">
        <f>O30+AN30</f>
        <v>22.891199999999998</v>
      </c>
      <c r="AV30" s="271">
        <f t="shared" ref="AV30:AW32" si="27">P30+AL30</f>
        <v>17.451599999999999</v>
      </c>
      <c r="AW30" s="272">
        <f t="shared" si="27"/>
        <v>5.4396000000000004</v>
      </c>
    </row>
    <row r="31" spans="1:49" ht="14.1" customHeight="1" x14ac:dyDescent="0.2">
      <c r="A31" s="263">
        <v>6</v>
      </c>
      <c r="B31" s="260">
        <v>2407</v>
      </c>
      <c r="C31" s="261">
        <v>600079520</v>
      </c>
      <c r="D31" s="260">
        <v>72741465</v>
      </c>
      <c r="E31" s="262" t="s">
        <v>584</v>
      </c>
      <c r="F31" s="263">
        <v>3111</v>
      </c>
      <c r="G31" s="282" t="s">
        <v>318</v>
      </c>
      <c r="H31" s="264" t="s">
        <v>284</v>
      </c>
      <c r="I31" s="265">
        <v>1154838</v>
      </c>
      <c r="J31" s="830">
        <v>850396</v>
      </c>
      <c r="K31" s="891">
        <v>0</v>
      </c>
      <c r="L31" s="882">
        <v>287434</v>
      </c>
      <c r="M31" s="830">
        <v>17008</v>
      </c>
      <c r="N31" s="266">
        <v>0</v>
      </c>
      <c r="O31" s="678">
        <v>2.69</v>
      </c>
      <c r="P31" s="622">
        <v>2.69</v>
      </c>
      <c r="Q31" s="874">
        <v>0</v>
      </c>
      <c r="R31" s="267">
        <f t="shared" si="1"/>
        <v>0</v>
      </c>
      <c r="S31" s="269">
        <v>0</v>
      </c>
      <c r="T31" s="269">
        <v>0</v>
      </c>
      <c r="U31" s="269">
        <v>0</v>
      </c>
      <c r="V31" s="269">
        <f>SUM(R31:U31)</f>
        <v>0</v>
      </c>
      <c r="W31" s="269">
        <v>0</v>
      </c>
      <c r="X31" s="269">
        <v>0</v>
      </c>
      <c r="Y31" s="269">
        <f>SUM(W31:X31)</f>
        <v>0</v>
      </c>
      <c r="Z31" s="269">
        <f>V31+Y31</f>
        <v>0</v>
      </c>
      <c r="AA31" s="577">
        <f t="shared" si="24"/>
        <v>0</v>
      </c>
      <c r="AB31" s="270">
        <f>ROUND(V31*2%,0)</f>
        <v>0</v>
      </c>
      <c r="AC31" s="269">
        <v>0</v>
      </c>
      <c r="AD31" s="269">
        <v>0</v>
      </c>
      <c r="AE31" s="269">
        <f t="shared" si="3"/>
        <v>0</v>
      </c>
      <c r="AF31" s="269">
        <f t="shared" si="4"/>
        <v>0</v>
      </c>
      <c r="AG31" s="271">
        <v>0</v>
      </c>
      <c r="AH31" s="271">
        <v>0</v>
      </c>
      <c r="AI31" s="271">
        <v>0</v>
      </c>
      <c r="AJ31" s="271">
        <v>0</v>
      </c>
      <c r="AK31" s="271">
        <v>0</v>
      </c>
      <c r="AL31" s="271">
        <f t="shared" si="5"/>
        <v>0</v>
      </c>
      <c r="AM31" s="271">
        <f>AH31+AK31</f>
        <v>0</v>
      </c>
      <c r="AN31" s="696">
        <f t="shared" si="6"/>
        <v>0</v>
      </c>
      <c r="AO31" s="267">
        <f>I31+AF31</f>
        <v>1154838</v>
      </c>
      <c r="AP31" s="269">
        <f>J31+V31</f>
        <v>850396</v>
      </c>
      <c r="AQ31" s="269">
        <f t="shared" si="25"/>
        <v>0</v>
      </c>
      <c r="AR31" s="269">
        <f t="shared" si="26"/>
        <v>287434</v>
      </c>
      <c r="AS31" s="269">
        <f t="shared" si="26"/>
        <v>17008</v>
      </c>
      <c r="AT31" s="269">
        <f>N31+AE31</f>
        <v>0</v>
      </c>
      <c r="AU31" s="271">
        <f>O31+AN31</f>
        <v>2.69</v>
      </c>
      <c r="AV31" s="271">
        <f t="shared" si="27"/>
        <v>2.69</v>
      </c>
      <c r="AW31" s="272">
        <f t="shared" si="27"/>
        <v>0</v>
      </c>
    </row>
    <row r="32" spans="1:49" ht="14.1" customHeight="1" x14ac:dyDescent="0.2">
      <c r="A32" s="263">
        <v>6</v>
      </c>
      <c r="B32" s="260">
        <v>2407</v>
      </c>
      <c r="C32" s="261">
        <v>600079520</v>
      </c>
      <c r="D32" s="260">
        <v>72741465</v>
      </c>
      <c r="E32" s="262" t="s">
        <v>584</v>
      </c>
      <c r="F32" s="263">
        <v>3141</v>
      </c>
      <c r="G32" s="262" t="s">
        <v>321</v>
      </c>
      <c r="H32" s="264" t="s">
        <v>284</v>
      </c>
      <c r="I32" s="265">
        <v>1836575</v>
      </c>
      <c r="J32" s="830">
        <v>1344083</v>
      </c>
      <c r="K32" s="891">
        <v>0</v>
      </c>
      <c r="L32" s="882">
        <v>454300</v>
      </c>
      <c r="M32" s="830">
        <v>26882</v>
      </c>
      <c r="N32" s="266">
        <v>11310</v>
      </c>
      <c r="O32" s="678">
        <v>4.57</v>
      </c>
      <c r="P32" s="622">
        <v>0</v>
      </c>
      <c r="Q32" s="874">
        <v>4.57</v>
      </c>
      <c r="R32" s="267">
        <f t="shared" si="1"/>
        <v>0</v>
      </c>
      <c r="S32" s="269">
        <v>0</v>
      </c>
      <c r="T32" s="269">
        <v>0</v>
      </c>
      <c r="U32" s="269">
        <v>0</v>
      </c>
      <c r="V32" s="269">
        <f>SUM(R32:U32)</f>
        <v>0</v>
      </c>
      <c r="W32" s="269">
        <v>0</v>
      </c>
      <c r="X32" s="269">
        <v>0</v>
      </c>
      <c r="Y32" s="269">
        <f>SUM(W32:X32)</f>
        <v>0</v>
      </c>
      <c r="Z32" s="269">
        <f>V32+Y32</f>
        <v>0</v>
      </c>
      <c r="AA32" s="577">
        <f t="shared" si="24"/>
        <v>0</v>
      </c>
      <c r="AB32" s="270">
        <f>ROUND(V32*2%,0)</f>
        <v>0</v>
      </c>
      <c r="AC32" s="269">
        <v>0</v>
      </c>
      <c r="AD32" s="269">
        <v>0</v>
      </c>
      <c r="AE32" s="269">
        <f t="shared" si="3"/>
        <v>0</v>
      </c>
      <c r="AF32" s="269">
        <f t="shared" si="4"/>
        <v>0</v>
      </c>
      <c r="AG32" s="271">
        <v>0</v>
      </c>
      <c r="AH32" s="271">
        <v>0</v>
      </c>
      <c r="AI32" s="271">
        <v>0</v>
      </c>
      <c r="AJ32" s="271">
        <v>0</v>
      </c>
      <c r="AK32" s="271">
        <v>0</v>
      </c>
      <c r="AL32" s="271">
        <f t="shared" si="5"/>
        <v>0</v>
      </c>
      <c r="AM32" s="271">
        <f>AH32+AK32</f>
        <v>0</v>
      </c>
      <c r="AN32" s="696">
        <f t="shared" si="6"/>
        <v>0</v>
      </c>
      <c r="AO32" s="267">
        <f>I32+AF32</f>
        <v>1836575</v>
      </c>
      <c r="AP32" s="269">
        <f>J32+V32</f>
        <v>1344083</v>
      </c>
      <c r="AQ32" s="269">
        <f t="shared" si="25"/>
        <v>0</v>
      </c>
      <c r="AR32" s="269">
        <f t="shared" si="26"/>
        <v>454300</v>
      </c>
      <c r="AS32" s="269">
        <f t="shared" si="26"/>
        <v>26882</v>
      </c>
      <c r="AT32" s="269">
        <f>N32+AE32</f>
        <v>11310</v>
      </c>
      <c r="AU32" s="271">
        <f>O32+AN32</f>
        <v>4.57</v>
      </c>
      <c r="AV32" s="271">
        <f t="shared" si="27"/>
        <v>0</v>
      </c>
      <c r="AW32" s="272">
        <f t="shared" si="27"/>
        <v>4.57</v>
      </c>
    </row>
    <row r="33" spans="1:52" ht="14.1" customHeight="1" x14ac:dyDescent="0.2">
      <c r="A33" s="276">
        <v>6</v>
      </c>
      <c r="B33" s="273">
        <v>2407</v>
      </c>
      <c r="C33" s="274">
        <v>600079520</v>
      </c>
      <c r="D33" s="273">
        <v>72741465</v>
      </c>
      <c r="E33" s="275" t="s">
        <v>585</v>
      </c>
      <c r="F33" s="276"/>
      <c r="G33" s="275"/>
      <c r="H33" s="277"/>
      <c r="I33" s="278">
        <v>16489476</v>
      </c>
      <c r="J33" s="279">
        <v>12031026</v>
      </c>
      <c r="K33" s="279">
        <v>2640</v>
      </c>
      <c r="L33" s="279">
        <v>4067379</v>
      </c>
      <c r="M33" s="279">
        <v>240621</v>
      </c>
      <c r="N33" s="279">
        <v>147810</v>
      </c>
      <c r="O33" s="280">
        <v>30.151199999999999</v>
      </c>
      <c r="P33" s="280">
        <v>20.1416</v>
      </c>
      <c r="Q33" s="872">
        <v>10.009600000000001</v>
      </c>
      <c r="R33" s="278">
        <f t="shared" ref="R33:AW33" si="28">SUM(R30:R32)</f>
        <v>0</v>
      </c>
      <c r="S33" s="613">
        <f t="shared" si="28"/>
        <v>0</v>
      </c>
      <c r="T33" s="613">
        <f t="shared" si="28"/>
        <v>0</v>
      </c>
      <c r="U33" s="613">
        <f t="shared" si="28"/>
        <v>0</v>
      </c>
      <c r="V33" s="613">
        <f t="shared" si="28"/>
        <v>0</v>
      </c>
      <c r="W33" s="613">
        <f t="shared" si="28"/>
        <v>0</v>
      </c>
      <c r="X33" s="613">
        <f t="shared" si="28"/>
        <v>0</v>
      </c>
      <c r="Y33" s="613">
        <f t="shared" si="28"/>
        <v>0</v>
      </c>
      <c r="Z33" s="613">
        <f t="shared" si="28"/>
        <v>0</v>
      </c>
      <c r="AA33" s="613">
        <f t="shared" si="28"/>
        <v>0</v>
      </c>
      <c r="AB33" s="613">
        <f t="shared" si="28"/>
        <v>0</v>
      </c>
      <c r="AC33" s="613">
        <f t="shared" si="28"/>
        <v>0</v>
      </c>
      <c r="AD33" s="613">
        <f t="shared" si="28"/>
        <v>0</v>
      </c>
      <c r="AE33" s="613">
        <f t="shared" si="28"/>
        <v>0</v>
      </c>
      <c r="AF33" s="613">
        <f t="shared" si="28"/>
        <v>0</v>
      </c>
      <c r="AG33" s="690">
        <f t="shared" si="28"/>
        <v>0</v>
      </c>
      <c r="AH33" s="690">
        <f t="shared" si="28"/>
        <v>0</v>
      </c>
      <c r="AI33" s="690">
        <f t="shared" si="28"/>
        <v>0</v>
      </c>
      <c r="AJ33" s="690">
        <f t="shared" si="28"/>
        <v>0</v>
      </c>
      <c r="AK33" s="690">
        <f t="shared" si="28"/>
        <v>0</v>
      </c>
      <c r="AL33" s="690">
        <f t="shared" si="28"/>
        <v>0</v>
      </c>
      <c r="AM33" s="690">
        <f t="shared" si="28"/>
        <v>0</v>
      </c>
      <c r="AN33" s="695">
        <f t="shared" si="28"/>
        <v>0</v>
      </c>
      <c r="AO33" s="278">
        <f t="shared" si="28"/>
        <v>16489476</v>
      </c>
      <c r="AP33" s="279">
        <f t="shared" si="28"/>
        <v>12031026</v>
      </c>
      <c r="AQ33" s="279">
        <f t="shared" si="28"/>
        <v>2640</v>
      </c>
      <c r="AR33" s="279">
        <f t="shared" si="28"/>
        <v>4067379</v>
      </c>
      <c r="AS33" s="279">
        <f t="shared" si="28"/>
        <v>240621</v>
      </c>
      <c r="AT33" s="279">
        <f t="shared" si="28"/>
        <v>147810</v>
      </c>
      <c r="AU33" s="280">
        <f t="shared" si="28"/>
        <v>30.151199999999999</v>
      </c>
      <c r="AV33" s="280">
        <f t="shared" si="28"/>
        <v>20.1416</v>
      </c>
      <c r="AW33" s="281">
        <f t="shared" si="28"/>
        <v>10.009600000000001</v>
      </c>
    </row>
    <row r="34" spans="1:52" ht="14.1" customHeight="1" x14ac:dyDescent="0.2">
      <c r="A34" s="263">
        <v>7</v>
      </c>
      <c r="B34" s="260">
        <v>2422</v>
      </c>
      <c r="C34" s="261">
        <v>600079082</v>
      </c>
      <c r="D34" s="260">
        <v>72742585</v>
      </c>
      <c r="E34" s="262" t="s">
        <v>586</v>
      </c>
      <c r="F34" s="263">
        <v>3111</v>
      </c>
      <c r="G34" s="262" t="s">
        <v>317</v>
      </c>
      <c r="H34" s="264" t="s">
        <v>283</v>
      </c>
      <c r="I34" s="265">
        <v>8467642</v>
      </c>
      <c r="J34" s="831">
        <v>6156393</v>
      </c>
      <c r="K34" s="904">
        <v>20000</v>
      </c>
      <c r="L34" s="882">
        <v>2087621</v>
      </c>
      <c r="M34" s="830">
        <v>123128</v>
      </c>
      <c r="N34" s="831">
        <v>80500</v>
      </c>
      <c r="O34" s="678">
        <v>14.358699999999999</v>
      </c>
      <c r="P34" s="841">
        <v>10.8065</v>
      </c>
      <c r="Q34" s="873">
        <v>3.5522</v>
      </c>
      <c r="R34" s="267">
        <f t="shared" si="1"/>
        <v>0</v>
      </c>
      <c r="S34" s="269">
        <v>0</v>
      </c>
      <c r="T34" s="269">
        <v>0</v>
      </c>
      <c r="U34" s="269">
        <v>0</v>
      </c>
      <c r="V34" s="269">
        <f>SUM(R34:U34)</f>
        <v>0</v>
      </c>
      <c r="W34" s="269">
        <v>0</v>
      </c>
      <c r="X34" s="269">
        <v>0</v>
      </c>
      <c r="Y34" s="269">
        <f>SUM(W34:X34)</f>
        <v>0</v>
      </c>
      <c r="Z34" s="269">
        <f>V34+Y34</f>
        <v>0</v>
      </c>
      <c r="AA34" s="577">
        <f t="shared" ref="AA34:AA35" si="29">ROUND((V34+W34)*33.8%,0)</f>
        <v>0</v>
      </c>
      <c r="AB34" s="270">
        <f>ROUND(V34*2%,0)</f>
        <v>0</v>
      </c>
      <c r="AC34" s="269">
        <v>0</v>
      </c>
      <c r="AD34" s="269">
        <v>0</v>
      </c>
      <c r="AE34" s="269">
        <f t="shared" si="3"/>
        <v>0</v>
      </c>
      <c r="AF34" s="269">
        <f t="shared" si="4"/>
        <v>0</v>
      </c>
      <c r="AG34" s="271">
        <v>0</v>
      </c>
      <c r="AH34" s="271">
        <v>0</v>
      </c>
      <c r="AI34" s="271">
        <v>0</v>
      </c>
      <c r="AJ34" s="271">
        <v>0</v>
      </c>
      <c r="AK34" s="271">
        <v>0</v>
      </c>
      <c r="AL34" s="271">
        <f t="shared" si="5"/>
        <v>0</v>
      </c>
      <c r="AM34" s="271">
        <f>AH34+AK34</f>
        <v>0</v>
      </c>
      <c r="AN34" s="696">
        <f t="shared" si="6"/>
        <v>0</v>
      </c>
      <c r="AO34" s="267">
        <f>I34+AF34</f>
        <v>8467642</v>
      </c>
      <c r="AP34" s="269">
        <f>J34+V34</f>
        <v>6156393</v>
      </c>
      <c r="AQ34" s="269">
        <f t="shared" ref="AQ34:AQ35" si="30">K34+Y34</f>
        <v>20000</v>
      </c>
      <c r="AR34" s="269">
        <f>L34+AA34</f>
        <v>2087621</v>
      </c>
      <c r="AS34" s="269">
        <f>M34+AB34</f>
        <v>123128</v>
      </c>
      <c r="AT34" s="269">
        <f>N34+AE34</f>
        <v>80500</v>
      </c>
      <c r="AU34" s="271">
        <f>O34+AN34</f>
        <v>14.358699999999999</v>
      </c>
      <c r="AV34" s="271">
        <f>P34+AL34</f>
        <v>10.8065</v>
      </c>
      <c r="AW34" s="272">
        <f>Q34+AM34</f>
        <v>3.5522</v>
      </c>
    </row>
    <row r="35" spans="1:52" ht="14.1" customHeight="1" x14ac:dyDescent="0.2">
      <c r="A35" s="263">
        <v>7</v>
      </c>
      <c r="B35" s="260">
        <v>2422</v>
      </c>
      <c r="C35" s="261">
        <v>600079082</v>
      </c>
      <c r="D35" s="260">
        <v>72742585</v>
      </c>
      <c r="E35" s="262" t="s">
        <v>586</v>
      </c>
      <c r="F35" s="263">
        <v>3141</v>
      </c>
      <c r="G35" s="262" t="s">
        <v>321</v>
      </c>
      <c r="H35" s="264" t="s">
        <v>284</v>
      </c>
      <c r="I35" s="265">
        <v>1136894</v>
      </c>
      <c r="J35" s="830">
        <v>824861</v>
      </c>
      <c r="K35" s="891">
        <v>7520</v>
      </c>
      <c r="L35" s="882">
        <v>281345</v>
      </c>
      <c r="M35" s="830">
        <v>16498</v>
      </c>
      <c r="N35" s="266">
        <v>6670</v>
      </c>
      <c r="O35" s="678">
        <v>2.8200000000000003</v>
      </c>
      <c r="P35" s="622">
        <v>0</v>
      </c>
      <c r="Q35" s="874">
        <v>2.8200000000000003</v>
      </c>
      <c r="R35" s="267">
        <f t="shared" si="1"/>
        <v>0</v>
      </c>
      <c r="S35" s="269">
        <v>0</v>
      </c>
      <c r="T35" s="269">
        <v>0</v>
      </c>
      <c r="U35" s="269">
        <v>0</v>
      </c>
      <c r="V35" s="269">
        <f>SUM(R35:U35)</f>
        <v>0</v>
      </c>
      <c r="W35" s="269">
        <v>0</v>
      </c>
      <c r="X35" s="269">
        <v>0</v>
      </c>
      <c r="Y35" s="269">
        <f>SUM(W35:X35)</f>
        <v>0</v>
      </c>
      <c r="Z35" s="269">
        <f>V35+Y35</f>
        <v>0</v>
      </c>
      <c r="AA35" s="577">
        <f t="shared" si="29"/>
        <v>0</v>
      </c>
      <c r="AB35" s="270">
        <f>ROUND(V35*2%,0)</f>
        <v>0</v>
      </c>
      <c r="AC35" s="269">
        <v>0</v>
      </c>
      <c r="AD35" s="269">
        <v>0</v>
      </c>
      <c r="AE35" s="269">
        <f t="shared" si="3"/>
        <v>0</v>
      </c>
      <c r="AF35" s="269">
        <f t="shared" si="4"/>
        <v>0</v>
      </c>
      <c r="AG35" s="271">
        <v>0</v>
      </c>
      <c r="AH35" s="271">
        <v>0</v>
      </c>
      <c r="AI35" s="271">
        <v>0</v>
      </c>
      <c r="AJ35" s="271">
        <v>0</v>
      </c>
      <c r="AK35" s="271">
        <v>0</v>
      </c>
      <c r="AL35" s="271">
        <f t="shared" si="5"/>
        <v>0</v>
      </c>
      <c r="AM35" s="271">
        <f>AH35+AK35</f>
        <v>0</v>
      </c>
      <c r="AN35" s="696">
        <f t="shared" si="6"/>
        <v>0</v>
      </c>
      <c r="AO35" s="267">
        <f>I35+AF35</f>
        <v>1136894</v>
      </c>
      <c r="AP35" s="269">
        <f>J35+V35</f>
        <v>824861</v>
      </c>
      <c r="AQ35" s="269">
        <f t="shared" si="30"/>
        <v>7520</v>
      </c>
      <c r="AR35" s="269">
        <f>L35+AA35</f>
        <v>281345</v>
      </c>
      <c r="AS35" s="269">
        <f>M35+AB35</f>
        <v>16498</v>
      </c>
      <c r="AT35" s="269">
        <f>N35+AE35</f>
        <v>6670</v>
      </c>
      <c r="AU35" s="271">
        <f>O35+AN35</f>
        <v>2.8200000000000003</v>
      </c>
      <c r="AV35" s="271">
        <f>P35+AL35</f>
        <v>0</v>
      </c>
      <c r="AW35" s="272">
        <f>Q35+AM35</f>
        <v>2.8200000000000003</v>
      </c>
    </row>
    <row r="36" spans="1:52" ht="14.1" customHeight="1" x14ac:dyDescent="0.2">
      <c r="A36" s="276">
        <v>7</v>
      </c>
      <c r="B36" s="273">
        <v>2422</v>
      </c>
      <c r="C36" s="274">
        <v>600079082</v>
      </c>
      <c r="D36" s="273">
        <v>72742585</v>
      </c>
      <c r="E36" s="275" t="s">
        <v>587</v>
      </c>
      <c r="F36" s="276"/>
      <c r="G36" s="275"/>
      <c r="H36" s="277"/>
      <c r="I36" s="278">
        <v>9604536</v>
      </c>
      <c r="J36" s="279">
        <v>6981254</v>
      </c>
      <c r="K36" s="279">
        <v>27520</v>
      </c>
      <c r="L36" s="279">
        <v>2368966</v>
      </c>
      <c r="M36" s="279">
        <v>139626</v>
      </c>
      <c r="N36" s="279">
        <v>87170</v>
      </c>
      <c r="O36" s="280">
        <v>17.178699999999999</v>
      </c>
      <c r="P36" s="280">
        <v>10.8065</v>
      </c>
      <c r="Q36" s="872">
        <v>6.3722000000000003</v>
      </c>
      <c r="R36" s="278">
        <f t="shared" ref="R36:AW36" si="31">SUM(R34:R35)</f>
        <v>0</v>
      </c>
      <c r="S36" s="613">
        <f t="shared" si="31"/>
        <v>0</v>
      </c>
      <c r="T36" s="613">
        <f t="shared" si="31"/>
        <v>0</v>
      </c>
      <c r="U36" s="613">
        <f t="shared" si="31"/>
        <v>0</v>
      </c>
      <c r="V36" s="613">
        <f t="shared" si="31"/>
        <v>0</v>
      </c>
      <c r="W36" s="613">
        <f t="shared" si="31"/>
        <v>0</v>
      </c>
      <c r="X36" s="613">
        <f t="shared" si="31"/>
        <v>0</v>
      </c>
      <c r="Y36" s="613">
        <f t="shared" si="31"/>
        <v>0</v>
      </c>
      <c r="Z36" s="613">
        <f t="shared" si="31"/>
        <v>0</v>
      </c>
      <c r="AA36" s="613">
        <f t="shared" si="31"/>
        <v>0</v>
      </c>
      <c r="AB36" s="613">
        <f t="shared" si="31"/>
        <v>0</v>
      </c>
      <c r="AC36" s="613">
        <f t="shared" si="31"/>
        <v>0</v>
      </c>
      <c r="AD36" s="613">
        <f t="shared" si="31"/>
        <v>0</v>
      </c>
      <c r="AE36" s="613">
        <f t="shared" si="31"/>
        <v>0</v>
      </c>
      <c r="AF36" s="613">
        <f t="shared" si="31"/>
        <v>0</v>
      </c>
      <c r="AG36" s="690">
        <f t="shared" si="31"/>
        <v>0</v>
      </c>
      <c r="AH36" s="690">
        <f t="shared" si="31"/>
        <v>0</v>
      </c>
      <c r="AI36" s="690">
        <f t="shared" si="31"/>
        <v>0</v>
      </c>
      <c r="AJ36" s="690">
        <f t="shared" si="31"/>
        <v>0</v>
      </c>
      <c r="AK36" s="690">
        <f t="shared" si="31"/>
        <v>0</v>
      </c>
      <c r="AL36" s="690">
        <f t="shared" si="31"/>
        <v>0</v>
      </c>
      <c r="AM36" s="690">
        <f t="shared" si="31"/>
        <v>0</v>
      </c>
      <c r="AN36" s="695">
        <f t="shared" si="31"/>
        <v>0</v>
      </c>
      <c r="AO36" s="278">
        <f t="shared" si="31"/>
        <v>9604536</v>
      </c>
      <c r="AP36" s="279">
        <f t="shared" si="31"/>
        <v>6981254</v>
      </c>
      <c r="AQ36" s="279">
        <f t="shared" si="31"/>
        <v>27520</v>
      </c>
      <c r="AR36" s="279">
        <f t="shared" si="31"/>
        <v>2368966</v>
      </c>
      <c r="AS36" s="279">
        <f t="shared" si="31"/>
        <v>139626</v>
      </c>
      <c r="AT36" s="279">
        <f t="shared" si="31"/>
        <v>87170</v>
      </c>
      <c r="AU36" s="280">
        <f t="shared" si="31"/>
        <v>17.178699999999999</v>
      </c>
      <c r="AV36" s="280">
        <f t="shared" si="31"/>
        <v>10.8065</v>
      </c>
      <c r="AW36" s="281">
        <f t="shared" si="31"/>
        <v>6.3722000000000003</v>
      </c>
    </row>
    <row r="37" spans="1:52" ht="14.1" customHeight="1" x14ac:dyDescent="0.2">
      <c r="A37" s="263">
        <v>8</v>
      </c>
      <c r="B37" s="260">
        <v>2427</v>
      </c>
      <c r="C37" s="261">
        <v>600079091</v>
      </c>
      <c r="D37" s="260">
        <v>72741627</v>
      </c>
      <c r="E37" s="262" t="s">
        <v>588</v>
      </c>
      <c r="F37" s="263">
        <v>3111</v>
      </c>
      <c r="G37" s="262" t="s">
        <v>317</v>
      </c>
      <c r="H37" s="264" t="s">
        <v>283</v>
      </c>
      <c r="I37" s="265">
        <v>4978586</v>
      </c>
      <c r="J37" s="831">
        <v>3630549</v>
      </c>
      <c r="K37" s="904">
        <v>0</v>
      </c>
      <c r="L37" s="882">
        <v>1227126</v>
      </c>
      <c r="M37" s="830">
        <v>72611</v>
      </c>
      <c r="N37" s="831">
        <v>48300</v>
      </c>
      <c r="O37" s="678">
        <v>8.3759999999999994</v>
      </c>
      <c r="P37" s="841">
        <v>6.2417999999999996</v>
      </c>
      <c r="Q37" s="873">
        <v>2.1341999999999999</v>
      </c>
      <c r="R37" s="267">
        <f t="shared" si="1"/>
        <v>0</v>
      </c>
      <c r="S37" s="269">
        <v>0</v>
      </c>
      <c r="T37" s="269">
        <v>0</v>
      </c>
      <c r="U37" s="269">
        <v>0</v>
      </c>
      <c r="V37" s="269">
        <f>SUM(R37:U37)</f>
        <v>0</v>
      </c>
      <c r="W37" s="269">
        <v>0</v>
      </c>
      <c r="X37" s="269">
        <v>0</v>
      </c>
      <c r="Y37" s="269">
        <f>SUM(W37:X37)</f>
        <v>0</v>
      </c>
      <c r="Z37" s="269">
        <f>V37+Y37</f>
        <v>0</v>
      </c>
      <c r="AA37" s="577">
        <f t="shared" ref="AA37:AA38" si="32">ROUND((V37+W37)*33.8%,0)</f>
        <v>0</v>
      </c>
      <c r="AB37" s="270">
        <f>ROUND(V37*2%,0)</f>
        <v>0</v>
      </c>
      <c r="AC37" s="269">
        <v>0</v>
      </c>
      <c r="AD37" s="269">
        <v>0</v>
      </c>
      <c r="AE37" s="269">
        <f t="shared" si="3"/>
        <v>0</v>
      </c>
      <c r="AF37" s="269">
        <f t="shared" si="4"/>
        <v>0</v>
      </c>
      <c r="AG37" s="271">
        <v>0</v>
      </c>
      <c r="AH37" s="271">
        <v>0</v>
      </c>
      <c r="AI37" s="271">
        <v>0</v>
      </c>
      <c r="AJ37" s="271">
        <v>0</v>
      </c>
      <c r="AK37" s="271">
        <v>0</v>
      </c>
      <c r="AL37" s="271">
        <f t="shared" si="5"/>
        <v>0</v>
      </c>
      <c r="AM37" s="271">
        <f>AH37+AK37</f>
        <v>0</v>
      </c>
      <c r="AN37" s="696">
        <f t="shared" si="6"/>
        <v>0</v>
      </c>
      <c r="AO37" s="267">
        <f>I37+AF37</f>
        <v>4978586</v>
      </c>
      <c r="AP37" s="269">
        <f>J37+V37</f>
        <v>3630549</v>
      </c>
      <c r="AQ37" s="269">
        <f t="shared" ref="AQ37:AQ38" si="33">K37+Y37</f>
        <v>0</v>
      </c>
      <c r="AR37" s="269">
        <f>L37+AA37</f>
        <v>1227126</v>
      </c>
      <c r="AS37" s="269">
        <f>M37+AB37</f>
        <v>72611</v>
      </c>
      <c r="AT37" s="269">
        <f>N37+AE37</f>
        <v>48300</v>
      </c>
      <c r="AU37" s="271">
        <f>O37+AN37</f>
        <v>8.3759999999999994</v>
      </c>
      <c r="AV37" s="271">
        <f>P37+AL37</f>
        <v>6.2417999999999996</v>
      </c>
      <c r="AW37" s="272">
        <f>Q37+AM37</f>
        <v>2.1341999999999999</v>
      </c>
    </row>
    <row r="38" spans="1:52" ht="14.1" customHeight="1" x14ac:dyDescent="0.2">
      <c r="A38" s="263">
        <v>8</v>
      </c>
      <c r="B38" s="260">
        <v>2427</v>
      </c>
      <c r="C38" s="261">
        <v>600079091</v>
      </c>
      <c r="D38" s="260">
        <v>72741627</v>
      </c>
      <c r="E38" s="262" t="s">
        <v>588</v>
      </c>
      <c r="F38" s="263">
        <v>3141</v>
      </c>
      <c r="G38" s="262" t="s">
        <v>321</v>
      </c>
      <c r="H38" s="264" t="s">
        <v>284</v>
      </c>
      <c r="I38" s="265">
        <v>314742</v>
      </c>
      <c r="J38" s="830">
        <v>229866</v>
      </c>
      <c r="K38" s="891">
        <v>0</v>
      </c>
      <c r="L38" s="882">
        <v>77695</v>
      </c>
      <c r="M38" s="830">
        <v>4597</v>
      </c>
      <c r="N38" s="266">
        <v>2584</v>
      </c>
      <c r="O38" s="678">
        <v>0.78</v>
      </c>
      <c r="P38" s="622">
        <v>0</v>
      </c>
      <c r="Q38" s="874">
        <v>0.78</v>
      </c>
      <c r="R38" s="267">
        <f t="shared" si="1"/>
        <v>0</v>
      </c>
      <c r="S38" s="269">
        <v>0</v>
      </c>
      <c r="T38" s="269">
        <v>0</v>
      </c>
      <c r="U38" s="269">
        <v>0</v>
      </c>
      <c r="V38" s="269">
        <f>SUM(R38:U38)</f>
        <v>0</v>
      </c>
      <c r="W38" s="269">
        <v>0</v>
      </c>
      <c r="X38" s="269">
        <v>0</v>
      </c>
      <c r="Y38" s="269">
        <f>SUM(W38:X38)</f>
        <v>0</v>
      </c>
      <c r="Z38" s="269">
        <f>V38+Y38</f>
        <v>0</v>
      </c>
      <c r="AA38" s="577">
        <f t="shared" si="32"/>
        <v>0</v>
      </c>
      <c r="AB38" s="270">
        <f>ROUND(V38*2%,0)</f>
        <v>0</v>
      </c>
      <c r="AC38" s="269">
        <v>0</v>
      </c>
      <c r="AD38" s="269">
        <v>0</v>
      </c>
      <c r="AE38" s="269">
        <f t="shared" si="3"/>
        <v>0</v>
      </c>
      <c r="AF38" s="269">
        <f t="shared" si="4"/>
        <v>0</v>
      </c>
      <c r="AG38" s="271">
        <v>0</v>
      </c>
      <c r="AH38" s="271">
        <v>0</v>
      </c>
      <c r="AI38" s="271">
        <v>0</v>
      </c>
      <c r="AJ38" s="271">
        <v>0</v>
      </c>
      <c r="AK38" s="271">
        <v>0</v>
      </c>
      <c r="AL38" s="271">
        <f t="shared" si="5"/>
        <v>0</v>
      </c>
      <c r="AM38" s="271">
        <f>AH38+AK38</f>
        <v>0</v>
      </c>
      <c r="AN38" s="696">
        <f t="shared" si="6"/>
        <v>0</v>
      </c>
      <c r="AO38" s="267">
        <f>I38+AF38</f>
        <v>314742</v>
      </c>
      <c r="AP38" s="269">
        <f>J38+V38</f>
        <v>229866</v>
      </c>
      <c r="AQ38" s="269">
        <f t="shared" si="33"/>
        <v>0</v>
      </c>
      <c r="AR38" s="269">
        <f>L38+AA38</f>
        <v>77695</v>
      </c>
      <c r="AS38" s="269">
        <f>M38+AB38</f>
        <v>4597</v>
      </c>
      <c r="AT38" s="269">
        <f>N38+AE38</f>
        <v>2584</v>
      </c>
      <c r="AU38" s="271">
        <f>O38+AN38</f>
        <v>0.78</v>
      </c>
      <c r="AV38" s="271">
        <f>P38+AL38</f>
        <v>0</v>
      </c>
      <c r="AW38" s="272">
        <f>Q38+AM38</f>
        <v>0.78</v>
      </c>
    </row>
    <row r="39" spans="1:52" ht="14.1" customHeight="1" x14ac:dyDescent="0.2">
      <c r="A39" s="276">
        <v>8</v>
      </c>
      <c r="B39" s="273">
        <v>2427</v>
      </c>
      <c r="C39" s="274">
        <v>600079091</v>
      </c>
      <c r="D39" s="273">
        <v>72741627</v>
      </c>
      <c r="E39" s="275" t="s">
        <v>589</v>
      </c>
      <c r="F39" s="276"/>
      <c r="G39" s="275"/>
      <c r="H39" s="277"/>
      <c r="I39" s="278">
        <v>5293328</v>
      </c>
      <c r="J39" s="279">
        <v>3860415</v>
      </c>
      <c r="K39" s="279">
        <v>0</v>
      </c>
      <c r="L39" s="279">
        <v>1304821</v>
      </c>
      <c r="M39" s="279">
        <v>77208</v>
      </c>
      <c r="N39" s="279">
        <v>50884</v>
      </c>
      <c r="O39" s="280">
        <v>9.1559999999999988</v>
      </c>
      <c r="P39" s="280">
        <v>6.2417999999999996</v>
      </c>
      <c r="Q39" s="872">
        <v>2.9142000000000001</v>
      </c>
      <c r="R39" s="278">
        <f t="shared" ref="R39:AW39" si="34">SUM(R37:R38)</f>
        <v>0</v>
      </c>
      <c r="S39" s="613">
        <f t="shared" si="34"/>
        <v>0</v>
      </c>
      <c r="T39" s="613">
        <f t="shared" si="34"/>
        <v>0</v>
      </c>
      <c r="U39" s="613">
        <f t="shared" si="34"/>
        <v>0</v>
      </c>
      <c r="V39" s="613">
        <f t="shared" si="34"/>
        <v>0</v>
      </c>
      <c r="W39" s="613">
        <f t="shared" si="34"/>
        <v>0</v>
      </c>
      <c r="X39" s="613">
        <f t="shared" si="34"/>
        <v>0</v>
      </c>
      <c r="Y39" s="613">
        <f t="shared" si="34"/>
        <v>0</v>
      </c>
      <c r="Z39" s="613">
        <f t="shared" si="34"/>
        <v>0</v>
      </c>
      <c r="AA39" s="613">
        <f t="shared" si="34"/>
        <v>0</v>
      </c>
      <c r="AB39" s="613">
        <f t="shared" si="34"/>
        <v>0</v>
      </c>
      <c r="AC39" s="613">
        <f t="shared" si="34"/>
        <v>0</v>
      </c>
      <c r="AD39" s="613">
        <f t="shared" si="34"/>
        <v>0</v>
      </c>
      <c r="AE39" s="613">
        <f t="shared" si="34"/>
        <v>0</v>
      </c>
      <c r="AF39" s="613">
        <f t="shared" si="34"/>
        <v>0</v>
      </c>
      <c r="AG39" s="690">
        <f t="shared" si="34"/>
        <v>0</v>
      </c>
      <c r="AH39" s="690">
        <f t="shared" si="34"/>
        <v>0</v>
      </c>
      <c r="AI39" s="690">
        <f t="shared" si="34"/>
        <v>0</v>
      </c>
      <c r="AJ39" s="690">
        <f t="shared" si="34"/>
        <v>0</v>
      </c>
      <c r="AK39" s="690">
        <f t="shared" si="34"/>
        <v>0</v>
      </c>
      <c r="AL39" s="690">
        <f t="shared" si="34"/>
        <v>0</v>
      </c>
      <c r="AM39" s="690">
        <f t="shared" si="34"/>
        <v>0</v>
      </c>
      <c r="AN39" s="695">
        <f t="shared" si="34"/>
        <v>0</v>
      </c>
      <c r="AO39" s="278">
        <f t="shared" si="34"/>
        <v>5293328</v>
      </c>
      <c r="AP39" s="279">
        <f t="shared" si="34"/>
        <v>3860415</v>
      </c>
      <c r="AQ39" s="279">
        <f t="shared" si="34"/>
        <v>0</v>
      </c>
      <c r="AR39" s="279">
        <f t="shared" si="34"/>
        <v>1304821</v>
      </c>
      <c r="AS39" s="279">
        <f t="shared" si="34"/>
        <v>77208</v>
      </c>
      <c r="AT39" s="279">
        <f t="shared" si="34"/>
        <v>50884</v>
      </c>
      <c r="AU39" s="280">
        <f t="shared" si="34"/>
        <v>9.1559999999999988</v>
      </c>
      <c r="AV39" s="280">
        <f t="shared" si="34"/>
        <v>6.2417999999999996</v>
      </c>
      <c r="AW39" s="281">
        <f t="shared" si="34"/>
        <v>2.9142000000000001</v>
      </c>
    </row>
    <row r="40" spans="1:52" ht="14.1" customHeight="1" x14ac:dyDescent="0.2">
      <c r="A40" s="263">
        <v>9</v>
      </c>
      <c r="B40" s="260">
        <v>2327</v>
      </c>
      <c r="C40" s="261">
        <v>691002606</v>
      </c>
      <c r="D40" s="260">
        <v>72076950</v>
      </c>
      <c r="E40" s="262" t="s">
        <v>590</v>
      </c>
      <c r="F40" s="263">
        <v>3111</v>
      </c>
      <c r="G40" s="262" t="s">
        <v>317</v>
      </c>
      <c r="H40" s="264" t="s">
        <v>283</v>
      </c>
      <c r="I40" s="265">
        <v>8400762</v>
      </c>
      <c r="J40" s="831">
        <v>6129427</v>
      </c>
      <c r="K40" s="904">
        <v>0</v>
      </c>
      <c r="L40" s="882">
        <v>2071746</v>
      </c>
      <c r="M40" s="830">
        <v>122589</v>
      </c>
      <c r="N40" s="831">
        <v>77000</v>
      </c>
      <c r="O40" s="678">
        <v>14.358699999999999</v>
      </c>
      <c r="P40" s="841">
        <v>10.8065</v>
      </c>
      <c r="Q40" s="873">
        <v>3.5522</v>
      </c>
      <c r="R40" s="267">
        <f t="shared" si="1"/>
        <v>0</v>
      </c>
      <c r="S40" s="269">
        <v>0</v>
      </c>
      <c r="T40" s="269">
        <v>0</v>
      </c>
      <c r="U40" s="269">
        <v>0</v>
      </c>
      <c r="V40" s="269">
        <f>SUM(R40:U40)</f>
        <v>0</v>
      </c>
      <c r="W40" s="269">
        <v>0</v>
      </c>
      <c r="X40" s="269">
        <v>0</v>
      </c>
      <c r="Y40" s="269">
        <f>SUM(W40:X40)</f>
        <v>0</v>
      </c>
      <c r="Z40" s="269">
        <f>V40+Y40</f>
        <v>0</v>
      </c>
      <c r="AA40" s="577">
        <f t="shared" ref="AA40:AA42" si="35">ROUND((V40+W40)*33.8%,0)</f>
        <v>0</v>
      </c>
      <c r="AB40" s="270">
        <f>ROUND(V40*2%,0)</f>
        <v>0</v>
      </c>
      <c r="AC40" s="269">
        <v>0</v>
      </c>
      <c r="AD40" s="269">
        <v>0</v>
      </c>
      <c r="AE40" s="269">
        <f t="shared" si="3"/>
        <v>0</v>
      </c>
      <c r="AF40" s="269">
        <f t="shared" si="4"/>
        <v>0</v>
      </c>
      <c r="AG40" s="271">
        <v>0</v>
      </c>
      <c r="AH40" s="271">
        <v>0</v>
      </c>
      <c r="AI40" s="271">
        <v>0</v>
      </c>
      <c r="AJ40" s="271">
        <v>0</v>
      </c>
      <c r="AK40" s="271">
        <v>0</v>
      </c>
      <c r="AL40" s="271">
        <f t="shared" si="5"/>
        <v>0</v>
      </c>
      <c r="AM40" s="271">
        <f>AH40+AK40</f>
        <v>0</v>
      </c>
      <c r="AN40" s="696">
        <f t="shared" si="6"/>
        <v>0</v>
      </c>
      <c r="AO40" s="267">
        <f>I40+AF40</f>
        <v>8400762</v>
      </c>
      <c r="AP40" s="269">
        <f>J40+V40</f>
        <v>6129427</v>
      </c>
      <c r="AQ40" s="269">
        <f t="shared" ref="AQ40:AQ42" si="36">K40+Y40</f>
        <v>0</v>
      </c>
      <c r="AR40" s="269">
        <f t="shared" ref="AR40:AS42" si="37">L40+AA40</f>
        <v>2071746</v>
      </c>
      <c r="AS40" s="269">
        <f t="shared" si="37"/>
        <v>122589</v>
      </c>
      <c r="AT40" s="269">
        <f>N40+AE40</f>
        <v>77000</v>
      </c>
      <c r="AU40" s="271">
        <f>O40+AN40</f>
        <v>14.358699999999999</v>
      </c>
      <c r="AV40" s="271">
        <f t="shared" ref="AV40:AW42" si="38">P40+AL40</f>
        <v>10.8065</v>
      </c>
      <c r="AW40" s="272">
        <f t="shared" si="38"/>
        <v>3.5522</v>
      </c>
    </row>
    <row r="41" spans="1:52" ht="14.1" customHeight="1" x14ac:dyDescent="0.2">
      <c r="A41" s="263">
        <v>9</v>
      </c>
      <c r="B41" s="260">
        <v>2327</v>
      </c>
      <c r="C41" s="261">
        <v>691002606</v>
      </c>
      <c r="D41" s="260">
        <v>72076950</v>
      </c>
      <c r="E41" s="262" t="s">
        <v>590</v>
      </c>
      <c r="F41" s="263">
        <v>3111</v>
      </c>
      <c r="G41" s="282" t="s">
        <v>318</v>
      </c>
      <c r="H41" s="264" t="s">
        <v>284</v>
      </c>
      <c r="I41" s="265">
        <v>461179</v>
      </c>
      <c r="J41" s="830">
        <v>339602</v>
      </c>
      <c r="K41" s="891">
        <v>0</v>
      </c>
      <c r="L41" s="882">
        <v>114785</v>
      </c>
      <c r="M41" s="830">
        <v>6792</v>
      </c>
      <c r="N41" s="266">
        <v>0</v>
      </c>
      <c r="O41" s="678">
        <v>1</v>
      </c>
      <c r="P41" s="622">
        <v>1</v>
      </c>
      <c r="Q41" s="874">
        <v>0</v>
      </c>
      <c r="R41" s="267">
        <f t="shared" si="1"/>
        <v>0</v>
      </c>
      <c r="S41" s="269">
        <v>0</v>
      </c>
      <c r="T41" s="269">
        <v>0</v>
      </c>
      <c r="U41" s="269">
        <v>0</v>
      </c>
      <c r="V41" s="269">
        <f>SUM(R41:U41)</f>
        <v>0</v>
      </c>
      <c r="W41" s="269">
        <v>0</v>
      </c>
      <c r="X41" s="269">
        <v>0</v>
      </c>
      <c r="Y41" s="269">
        <f>SUM(W41:X41)</f>
        <v>0</v>
      </c>
      <c r="Z41" s="269">
        <f>V41+Y41</f>
        <v>0</v>
      </c>
      <c r="AA41" s="577">
        <f t="shared" si="35"/>
        <v>0</v>
      </c>
      <c r="AB41" s="270">
        <f>ROUND(V41*2%,0)</f>
        <v>0</v>
      </c>
      <c r="AC41" s="269">
        <v>0</v>
      </c>
      <c r="AD41" s="269">
        <v>0</v>
      </c>
      <c r="AE41" s="269">
        <f t="shared" si="3"/>
        <v>0</v>
      </c>
      <c r="AF41" s="269">
        <f t="shared" si="4"/>
        <v>0</v>
      </c>
      <c r="AG41" s="271">
        <v>0</v>
      </c>
      <c r="AH41" s="271">
        <v>0</v>
      </c>
      <c r="AI41" s="271">
        <v>0</v>
      </c>
      <c r="AJ41" s="271">
        <v>0</v>
      </c>
      <c r="AK41" s="271">
        <v>0</v>
      </c>
      <c r="AL41" s="271">
        <f t="shared" si="5"/>
        <v>0</v>
      </c>
      <c r="AM41" s="271">
        <f>AH41+AK41</f>
        <v>0</v>
      </c>
      <c r="AN41" s="696">
        <f t="shared" si="6"/>
        <v>0</v>
      </c>
      <c r="AO41" s="267">
        <f>I41+AF41</f>
        <v>461179</v>
      </c>
      <c r="AP41" s="269">
        <f>J41+V41</f>
        <v>339602</v>
      </c>
      <c r="AQ41" s="269">
        <f t="shared" si="36"/>
        <v>0</v>
      </c>
      <c r="AR41" s="269">
        <f t="shared" si="37"/>
        <v>114785</v>
      </c>
      <c r="AS41" s="269">
        <f t="shared" si="37"/>
        <v>6792</v>
      </c>
      <c r="AT41" s="269">
        <f>N41+AE41</f>
        <v>0</v>
      </c>
      <c r="AU41" s="271">
        <f>O41+AN41</f>
        <v>1</v>
      </c>
      <c r="AV41" s="271">
        <f t="shared" si="38"/>
        <v>1</v>
      </c>
      <c r="AW41" s="272">
        <f t="shared" si="38"/>
        <v>0</v>
      </c>
    </row>
    <row r="42" spans="1:52" ht="14.1" customHeight="1" x14ac:dyDescent="0.2">
      <c r="A42" s="263">
        <v>9</v>
      </c>
      <c r="B42" s="260">
        <v>2327</v>
      </c>
      <c r="C42" s="261">
        <v>691002606</v>
      </c>
      <c r="D42" s="260">
        <v>72076950</v>
      </c>
      <c r="E42" s="262" t="s">
        <v>590</v>
      </c>
      <c r="F42" s="263">
        <v>3141</v>
      </c>
      <c r="G42" s="262" t="s">
        <v>321</v>
      </c>
      <c r="H42" s="264" t="s">
        <v>284</v>
      </c>
      <c r="I42" s="265">
        <v>1106656</v>
      </c>
      <c r="J42" s="830">
        <v>810175</v>
      </c>
      <c r="K42" s="891">
        <v>0</v>
      </c>
      <c r="L42" s="882">
        <v>273839</v>
      </c>
      <c r="M42" s="830">
        <v>16204</v>
      </c>
      <c r="N42" s="266">
        <v>6438</v>
      </c>
      <c r="O42" s="678">
        <v>2.76</v>
      </c>
      <c r="P42" s="622">
        <v>0</v>
      </c>
      <c r="Q42" s="874">
        <v>2.76</v>
      </c>
      <c r="R42" s="267">
        <f t="shared" si="1"/>
        <v>0</v>
      </c>
      <c r="S42" s="269">
        <v>0</v>
      </c>
      <c r="T42" s="269">
        <v>0</v>
      </c>
      <c r="U42" s="269">
        <v>0</v>
      </c>
      <c r="V42" s="269">
        <f>SUM(R42:U42)</f>
        <v>0</v>
      </c>
      <c r="W42" s="269">
        <v>0</v>
      </c>
      <c r="X42" s="269">
        <v>0</v>
      </c>
      <c r="Y42" s="269">
        <f>SUM(W42:X42)</f>
        <v>0</v>
      </c>
      <c r="Z42" s="269">
        <f>V42+Y42</f>
        <v>0</v>
      </c>
      <c r="AA42" s="577">
        <f t="shared" si="35"/>
        <v>0</v>
      </c>
      <c r="AB42" s="270">
        <f>ROUND(V42*2%,0)</f>
        <v>0</v>
      </c>
      <c r="AC42" s="269">
        <v>0</v>
      </c>
      <c r="AD42" s="269">
        <v>0</v>
      </c>
      <c r="AE42" s="269">
        <f t="shared" si="3"/>
        <v>0</v>
      </c>
      <c r="AF42" s="269">
        <f t="shared" si="4"/>
        <v>0</v>
      </c>
      <c r="AG42" s="271">
        <v>0</v>
      </c>
      <c r="AH42" s="271">
        <v>0</v>
      </c>
      <c r="AI42" s="271">
        <v>0</v>
      </c>
      <c r="AJ42" s="271">
        <v>0</v>
      </c>
      <c r="AK42" s="271">
        <v>0</v>
      </c>
      <c r="AL42" s="271">
        <f t="shared" si="5"/>
        <v>0</v>
      </c>
      <c r="AM42" s="271">
        <f>AH42+AK42</f>
        <v>0</v>
      </c>
      <c r="AN42" s="696">
        <f t="shared" si="6"/>
        <v>0</v>
      </c>
      <c r="AO42" s="267">
        <f>I42+AF42</f>
        <v>1106656</v>
      </c>
      <c r="AP42" s="269">
        <f>J42+V42</f>
        <v>810175</v>
      </c>
      <c r="AQ42" s="269">
        <f t="shared" si="36"/>
        <v>0</v>
      </c>
      <c r="AR42" s="269">
        <f t="shared" si="37"/>
        <v>273839</v>
      </c>
      <c r="AS42" s="269">
        <f t="shared" si="37"/>
        <v>16204</v>
      </c>
      <c r="AT42" s="269">
        <f>N42+AE42</f>
        <v>6438</v>
      </c>
      <c r="AU42" s="271">
        <f>O42+AN42</f>
        <v>2.76</v>
      </c>
      <c r="AV42" s="271">
        <f t="shared" si="38"/>
        <v>0</v>
      </c>
      <c r="AW42" s="272">
        <f t="shared" si="38"/>
        <v>2.76</v>
      </c>
      <c r="AZ42" s="316"/>
    </row>
    <row r="43" spans="1:52" ht="14.1" customHeight="1" x14ac:dyDescent="0.2">
      <c r="A43" s="276">
        <v>9</v>
      </c>
      <c r="B43" s="273">
        <v>2327</v>
      </c>
      <c r="C43" s="274">
        <v>691002606</v>
      </c>
      <c r="D43" s="273">
        <v>72076950</v>
      </c>
      <c r="E43" s="275" t="s">
        <v>591</v>
      </c>
      <c r="F43" s="276"/>
      <c r="G43" s="275"/>
      <c r="H43" s="277"/>
      <c r="I43" s="278">
        <v>9968597</v>
      </c>
      <c r="J43" s="279">
        <v>7279204</v>
      </c>
      <c r="K43" s="279">
        <v>0</v>
      </c>
      <c r="L43" s="279">
        <v>2460370</v>
      </c>
      <c r="M43" s="279">
        <v>145585</v>
      </c>
      <c r="N43" s="279">
        <v>83438</v>
      </c>
      <c r="O43" s="280">
        <v>18.118699999999997</v>
      </c>
      <c r="P43" s="280">
        <v>11.8065</v>
      </c>
      <c r="Q43" s="872">
        <v>6.3121999999999998</v>
      </c>
      <c r="R43" s="278">
        <f t="shared" ref="R43:AW43" si="39">SUM(R40:R42)</f>
        <v>0</v>
      </c>
      <c r="S43" s="613">
        <f t="shared" si="39"/>
        <v>0</v>
      </c>
      <c r="T43" s="613">
        <f t="shared" si="39"/>
        <v>0</v>
      </c>
      <c r="U43" s="613">
        <f t="shared" si="39"/>
        <v>0</v>
      </c>
      <c r="V43" s="613">
        <f t="shared" si="39"/>
        <v>0</v>
      </c>
      <c r="W43" s="613">
        <f t="shared" si="39"/>
        <v>0</v>
      </c>
      <c r="X43" s="613">
        <f t="shared" si="39"/>
        <v>0</v>
      </c>
      <c r="Y43" s="613">
        <f t="shared" si="39"/>
        <v>0</v>
      </c>
      <c r="Z43" s="613">
        <f t="shared" si="39"/>
        <v>0</v>
      </c>
      <c r="AA43" s="613">
        <f t="shared" si="39"/>
        <v>0</v>
      </c>
      <c r="AB43" s="613">
        <f t="shared" si="39"/>
        <v>0</v>
      </c>
      <c r="AC43" s="613">
        <f t="shared" si="39"/>
        <v>0</v>
      </c>
      <c r="AD43" s="613">
        <f t="shared" si="39"/>
        <v>0</v>
      </c>
      <c r="AE43" s="613">
        <f t="shared" si="39"/>
        <v>0</v>
      </c>
      <c r="AF43" s="613">
        <f t="shared" si="39"/>
        <v>0</v>
      </c>
      <c r="AG43" s="690">
        <f t="shared" si="39"/>
        <v>0</v>
      </c>
      <c r="AH43" s="690">
        <f t="shared" si="39"/>
        <v>0</v>
      </c>
      <c r="AI43" s="690">
        <f t="shared" si="39"/>
        <v>0</v>
      </c>
      <c r="AJ43" s="690">
        <f t="shared" si="39"/>
        <v>0</v>
      </c>
      <c r="AK43" s="690">
        <f t="shared" si="39"/>
        <v>0</v>
      </c>
      <c r="AL43" s="690">
        <f t="shared" si="39"/>
        <v>0</v>
      </c>
      <c r="AM43" s="690">
        <f t="shared" si="39"/>
        <v>0</v>
      </c>
      <c r="AN43" s="695">
        <f t="shared" si="39"/>
        <v>0</v>
      </c>
      <c r="AO43" s="278">
        <f t="shared" si="39"/>
        <v>9968597</v>
      </c>
      <c r="AP43" s="279">
        <f t="shared" si="39"/>
        <v>7279204</v>
      </c>
      <c r="AQ43" s="279">
        <f t="shared" si="39"/>
        <v>0</v>
      </c>
      <c r="AR43" s="279">
        <f t="shared" si="39"/>
        <v>2460370</v>
      </c>
      <c r="AS43" s="279">
        <f t="shared" si="39"/>
        <v>145585</v>
      </c>
      <c r="AT43" s="279">
        <f t="shared" si="39"/>
        <v>83438</v>
      </c>
      <c r="AU43" s="280">
        <f t="shared" si="39"/>
        <v>18.118699999999997</v>
      </c>
      <c r="AV43" s="280">
        <f t="shared" si="39"/>
        <v>11.8065</v>
      </c>
      <c r="AW43" s="281">
        <f t="shared" si="39"/>
        <v>6.3121999999999998</v>
      </c>
    </row>
    <row r="44" spans="1:52" ht="14.1" customHeight="1" x14ac:dyDescent="0.2">
      <c r="A44" s="263">
        <v>10</v>
      </c>
      <c r="B44" s="260">
        <v>2321</v>
      </c>
      <c r="C44" s="261">
        <v>600079287</v>
      </c>
      <c r="D44" s="260">
        <v>72742976</v>
      </c>
      <c r="E44" s="262" t="s">
        <v>592</v>
      </c>
      <c r="F44" s="263">
        <v>3111</v>
      </c>
      <c r="G44" s="262" t="s">
        <v>317</v>
      </c>
      <c r="H44" s="264" t="s">
        <v>283</v>
      </c>
      <c r="I44" s="265">
        <v>8298159</v>
      </c>
      <c r="J44" s="831">
        <v>6049233</v>
      </c>
      <c r="K44" s="904">
        <v>0</v>
      </c>
      <c r="L44" s="882">
        <v>2044641</v>
      </c>
      <c r="M44" s="830">
        <v>120985</v>
      </c>
      <c r="N44" s="831">
        <v>83300</v>
      </c>
      <c r="O44" s="678">
        <v>14.4038</v>
      </c>
      <c r="P44" s="841">
        <v>10.451599999999999</v>
      </c>
      <c r="Q44" s="873">
        <v>3.9522000000000004</v>
      </c>
      <c r="R44" s="267">
        <f t="shared" si="1"/>
        <v>0</v>
      </c>
      <c r="S44" s="269">
        <v>0</v>
      </c>
      <c r="T44" s="269">
        <v>0</v>
      </c>
      <c r="U44" s="269">
        <v>0</v>
      </c>
      <c r="V44" s="269">
        <f>SUM(R44:U44)</f>
        <v>0</v>
      </c>
      <c r="W44" s="269">
        <v>0</v>
      </c>
      <c r="X44" s="269">
        <v>0</v>
      </c>
      <c r="Y44" s="269">
        <f>SUM(W44:X44)</f>
        <v>0</v>
      </c>
      <c r="Z44" s="269">
        <f>V44+Y44</f>
        <v>0</v>
      </c>
      <c r="AA44" s="577">
        <f t="shared" ref="AA44:AA45" si="40">ROUND((V44+W44)*33.8%,0)</f>
        <v>0</v>
      </c>
      <c r="AB44" s="270">
        <f>ROUND(V44*2%,0)</f>
        <v>0</v>
      </c>
      <c r="AC44" s="269">
        <v>0</v>
      </c>
      <c r="AD44" s="269">
        <v>0</v>
      </c>
      <c r="AE44" s="269">
        <f t="shared" si="3"/>
        <v>0</v>
      </c>
      <c r="AF44" s="269">
        <f t="shared" si="4"/>
        <v>0</v>
      </c>
      <c r="AG44" s="271">
        <v>0</v>
      </c>
      <c r="AH44" s="271">
        <v>0</v>
      </c>
      <c r="AI44" s="271">
        <v>0</v>
      </c>
      <c r="AJ44" s="271">
        <v>0</v>
      </c>
      <c r="AK44" s="271">
        <v>0</v>
      </c>
      <c r="AL44" s="271">
        <f t="shared" si="5"/>
        <v>0</v>
      </c>
      <c r="AM44" s="271">
        <f>AH44+AK44</f>
        <v>0</v>
      </c>
      <c r="AN44" s="696">
        <f t="shared" si="6"/>
        <v>0</v>
      </c>
      <c r="AO44" s="267">
        <f>I44+AF44</f>
        <v>8298159</v>
      </c>
      <c r="AP44" s="269">
        <f>J44+V44</f>
        <v>6049233</v>
      </c>
      <c r="AQ44" s="269">
        <f t="shared" ref="AQ44:AQ45" si="41">K44+Y44</f>
        <v>0</v>
      </c>
      <c r="AR44" s="269">
        <f>L44+AA44</f>
        <v>2044641</v>
      </c>
      <c r="AS44" s="269">
        <f>M44+AB44</f>
        <v>120985</v>
      </c>
      <c r="AT44" s="269">
        <f>N44+AE44</f>
        <v>83300</v>
      </c>
      <c r="AU44" s="271">
        <f>O44+AN44</f>
        <v>14.4038</v>
      </c>
      <c r="AV44" s="271">
        <f>P44+AL44</f>
        <v>10.451599999999999</v>
      </c>
      <c r="AW44" s="272">
        <f>Q44+AM44</f>
        <v>3.9522000000000004</v>
      </c>
    </row>
    <row r="45" spans="1:52" ht="14.1" customHeight="1" x14ac:dyDescent="0.2">
      <c r="A45" s="263">
        <v>10</v>
      </c>
      <c r="B45" s="260">
        <v>2321</v>
      </c>
      <c r="C45" s="261">
        <v>600079287</v>
      </c>
      <c r="D45" s="260">
        <v>72742976</v>
      </c>
      <c r="E45" s="262" t="s">
        <v>592</v>
      </c>
      <c r="F45" s="263">
        <v>3141</v>
      </c>
      <c r="G45" s="262" t="s">
        <v>321</v>
      </c>
      <c r="H45" s="264" t="s">
        <v>284</v>
      </c>
      <c r="I45" s="265">
        <v>1434656</v>
      </c>
      <c r="J45" s="830">
        <v>1051323</v>
      </c>
      <c r="K45" s="891">
        <v>0</v>
      </c>
      <c r="L45" s="882">
        <v>355347</v>
      </c>
      <c r="M45" s="830">
        <v>21026</v>
      </c>
      <c r="N45" s="266">
        <v>6960</v>
      </c>
      <c r="O45" s="678">
        <v>3.57</v>
      </c>
      <c r="P45" s="622">
        <v>0</v>
      </c>
      <c r="Q45" s="874">
        <v>3.57</v>
      </c>
      <c r="R45" s="267">
        <f t="shared" si="1"/>
        <v>0</v>
      </c>
      <c r="S45" s="269">
        <v>0</v>
      </c>
      <c r="T45" s="269">
        <v>0</v>
      </c>
      <c r="U45" s="269">
        <v>0</v>
      </c>
      <c r="V45" s="269">
        <f>SUM(R45:U45)</f>
        <v>0</v>
      </c>
      <c r="W45" s="269">
        <v>0</v>
      </c>
      <c r="X45" s="269">
        <v>0</v>
      </c>
      <c r="Y45" s="269">
        <f>SUM(W45:X45)</f>
        <v>0</v>
      </c>
      <c r="Z45" s="269">
        <f>V45+Y45</f>
        <v>0</v>
      </c>
      <c r="AA45" s="577">
        <f t="shared" si="40"/>
        <v>0</v>
      </c>
      <c r="AB45" s="270">
        <f>ROUND(V45*2%,0)</f>
        <v>0</v>
      </c>
      <c r="AC45" s="269">
        <v>0</v>
      </c>
      <c r="AD45" s="269">
        <v>0</v>
      </c>
      <c r="AE45" s="269">
        <f t="shared" si="3"/>
        <v>0</v>
      </c>
      <c r="AF45" s="269">
        <f t="shared" si="4"/>
        <v>0</v>
      </c>
      <c r="AG45" s="271">
        <v>0</v>
      </c>
      <c r="AH45" s="271">
        <v>0</v>
      </c>
      <c r="AI45" s="271">
        <v>0</v>
      </c>
      <c r="AJ45" s="271">
        <v>0</v>
      </c>
      <c r="AK45" s="271">
        <v>0</v>
      </c>
      <c r="AL45" s="271">
        <f t="shared" si="5"/>
        <v>0</v>
      </c>
      <c r="AM45" s="271">
        <f>AH45+AK45</f>
        <v>0</v>
      </c>
      <c r="AN45" s="696">
        <f t="shared" si="6"/>
        <v>0</v>
      </c>
      <c r="AO45" s="267">
        <f>I45+AF45</f>
        <v>1434656</v>
      </c>
      <c r="AP45" s="269">
        <f>J45+V45</f>
        <v>1051323</v>
      </c>
      <c r="AQ45" s="269">
        <f t="shared" si="41"/>
        <v>0</v>
      </c>
      <c r="AR45" s="269">
        <f>L45+AA45</f>
        <v>355347</v>
      </c>
      <c r="AS45" s="269">
        <f>M45+AB45</f>
        <v>21026</v>
      </c>
      <c r="AT45" s="269">
        <f>N45+AE45</f>
        <v>6960</v>
      </c>
      <c r="AU45" s="271">
        <f>O45+AN45</f>
        <v>3.57</v>
      </c>
      <c r="AV45" s="271">
        <f>P45+AL45</f>
        <v>0</v>
      </c>
      <c r="AW45" s="272">
        <f>Q45+AM45</f>
        <v>3.57</v>
      </c>
      <c r="AZ45" s="316"/>
    </row>
    <row r="46" spans="1:52" ht="14.1" customHeight="1" x14ac:dyDescent="0.2">
      <c r="A46" s="276">
        <v>10</v>
      </c>
      <c r="B46" s="273">
        <v>2321</v>
      </c>
      <c r="C46" s="274">
        <v>600079287</v>
      </c>
      <c r="D46" s="273">
        <v>72742976</v>
      </c>
      <c r="E46" s="275" t="s">
        <v>593</v>
      </c>
      <c r="F46" s="276"/>
      <c r="G46" s="275"/>
      <c r="H46" s="277"/>
      <c r="I46" s="278">
        <v>9732815</v>
      </c>
      <c r="J46" s="279">
        <v>7100556</v>
      </c>
      <c r="K46" s="279">
        <v>0</v>
      </c>
      <c r="L46" s="279">
        <v>2399988</v>
      </c>
      <c r="M46" s="279">
        <v>142011</v>
      </c>
      <c r="N46" s="279">
        <v>90260</v>
      </c>
      <c r="O46" s="280">
        <v>17.973800000000001</v>
      </c>
      <c r="P46" s="280">
        <v>10.451599999999999</v>
      </c>
      <c r="Q46" s="872">
        <v>7.5221999999999998</v>
      </c>
      <c r="R46" s="278">
        <f t="shared" ref="R46:AW46" si="42">SUM(R44:R45)</f>
        <v>0</v>
      </c>
      <c r="S46" s="613">
        <f t="shared" si="42"/>
        <v>0</v>
      </c>
      <c r="T46" s="613">
        <f t="shared" si="42"/>
        <v>0</v>
      </c>
      <c r="U46" s="613">
        <f t="shared" si="42"/>
        <v>0</v>
      </c>
      <c r="V46" s="613">
        <f t="shared" si="42"/>
        <v>0</v>
      </c>
      <c r="W46" s="613">
        <f t="shared" si="42"/>
        <v>0</v>
      </c>
      <c r="X46" s="613">
        <f t="shared" si="42"/>
        <v>0</v>
      </c>
      <c r="Y46" s="613">
        <f t="shared" si="42"/>
        <v>0</v>
      </c>
      <c r="Z46" s="613">
        <f t="shared" si="42"/>
        <v>0</v>
      </c>
      <c r="AA46" s="613">
        <f t="shared" si="42"/>
        <v>0</v>
      </c>
      <c r="AB46" s="613">
        <f t="shared" si="42"/>
        <v>0</v>
      </c>
      <c r="AC46" s="613">
        <f t="shared" si="42"/>
        <v>0</v>
      </c>
      <c r="AD46" s="613">
        <f t="shared" si="42"/>
        <v>0</v>
      </c>
      <c r="AE46" s="613">
        <f t="shared" si="42"/>
        <v>0</v>
      </c>
      <c r="AF46" s="613">
        <f t="shared" si="42"/>
        <v>0</v>
      </c>
      <c r="AG46" s="690">
        <f t="shared" si="42"/>
        <v>0</v>
      </c>
      <c r="AH46" s="690">
        <f t="shared" si="42"/>
        <v>0</v>
      </c>
      <c r="AI46" s="690">
        <f t="shared" si="42"/>
        <v>0</v>
      </c>
      <c r="AJ46" s="690">
        <f t="shared" si="42"/>
        <v>0</v>
      </c>
      <c r="AK46" s="690">
        <f t="shared" si="42"/>
        <v>0</v>
      </c>
      <c r="AL46" s="690">
        <f t="shared" si="42"/>
        <v>0</v>
      </c>
      <c r="AM46" s="690">
        <f t="shared" si="42"/>
        <v>0</v>
      </c>
      <c r="AN46" s="695">
        <f t="shared" si="42"/>
        <v>0</v>
      </c>
      <c r="AO46" s="278">
        <f t="shared" si="42"/>
        <v>9732815</v>
      </c>
      <c r="AP46" s="279">
        <f t="shared" si="42"/>
        <v>7100556</v>
      </c>
      <c r="AQ46" s="279">
        <f t="shared" si="42"/>
        <v>0</v>
      </c>
      <c r="AR46" s="279">
        <f t="shared" si="42"/>
        <v>2399988</v>
      </c>
      <c r="AS46" s="279">
        <f t="shared" si="42"/>
        <v>142011</v>
      </c>
      <c r="AT46" s="279">
        <f t="shared" si="42"/>
        <v>90260</v>
      </c>
      <c r="AU46" s="280">
        <f t="shared" si="42"/>
        <v>17.973800000000001</v>
      </c>
      <c r="AV46" s="280">
        <f t="shared" si="42"/>
        <v>10.451599999999999</v>
      </c>
      <c r="AW46" s="281">
        <f t="shared" si="42"/>
        <v>7.5221999999999998</v>
      </c>
    </row>
    <row r="47" spans="1:52" ht="14.1" customHeight="1" x14ac:dyDescent="0.2">
      <c r="A47" s="263">
        <v>11</v>
      </c>
      <c r="B47" s="260">
        <v>2423</v>
      </c>
      <c r="C47" s="261">
        <v>600079368</v>
      </c>
      <c r="D47" s="260">
        <v>72742828</v>
      </c>
      <c r="E47" s="262" t="s">
        <v>594</v>
      </c>
      <c r="F47" s="263">
        <v>3111</v>
      </c>
      <c r="G47" s="262" t="s">
        <v>317</v>
      </c>
      <c r="H47" s="264" t="s">
        <v>283</v>
      </c>
      <c r="I47" s="265">
        <v>3452239</v>
      </c>
      <c r="J47" s="831">
        <v>2497702</v>
      </c>
      <c r="K47" s="904">
        <v>20000</v>
      </c>
      <c r="L47" s="882">
        <v>850983</v>
      </c>
      <c r="M47" s="830">
        <v>49954</v>
      </c>
      <c r="N47" s="831">
        <v>33600</v>
      </c>
      <c r="O47" s="678">
        <v>5.6855999999999991</v>
      </c>
      <c r="P47" s="841">
        <v>4.2257999999999996</v>
      </c>
      <c r="Q47" s="873">
        <v>1.4598</v>
      </c>
      <c r="R47" s="267">
        <f t="shared" si="1"/>
        <v>0</v>
      </c>
      <c r="S47" s="269">
        <v>0</v>
      </c>
      <c r="T47" s="269">
        <v>0</v>
      </c>
      <c r="U47" s="269">
        <v>0</v>
      </c>
      <c r="V47" s="269">
        <f>SUM(R47:U47)</f>
        <v>0</v>
      </c>
      <c r="W47" s="269">
        <v>0</v>
      </c>
      <c r="X47" s="269">
        <v>0</v>
      </c>
      <c r="Y47" s="269">
        <f>SUM(W47:X47)</f>
        <v>0</v>
      </c>
      <c r="Z47" s="269">
        <f>V47+Y47</f>
        <v>0</v>
      </c>
      <c r="AA47" s="577">
        <f t="shared" ref="AA47:AA48" si="43">ROUND((V47+W47)*33.8%,0)</f>
        <v>0</v>
      </c>
      <c r="AB47" s="270">
        <f>ROUND(V47*2%,0)</f>
        <v>0</v>
      </c>
      <c r="AC47" s="269">
        <v>0</v>
      </c>
      <c r="AD47" s="269">
        <v>0</v>
      </c>
      <c r="AE47" s="269">
        <f t="shared" si="3"/>
        <v>0</v>
      </c>
      <c r="AF47" s="269">
        <f t="shared" si="4"/>
        <v>0</v>
      </c>
      <c r="AG47" s="271">
        <v>0</v>
      </c>
      <c r="AH47" s="271">
        <v>0</v>
      </c>
      <c r="AI47" s="271">
        <v>0</v>
      </c>
      <c r="AJ47" s="271">
        <v>0</v>
      </c>
      <c r="AK47" s="271">
        <v>0</v>
      </c>
      <c r="AL47" s="271">
        <f t="shared" si="5"/>
        <v>0</v>
      </c>
      <c r="AM47" s="271">
        <f>AH47+AK47</f>
        <v>0</v>
      </c>
      <c r="AN47" s="696">
        <f t="shared" si="6"/>
        <v>0</v>
      </c>
      <c r="AO47" s="267">
        <f>I47+AF47</f>
        <v>3452239</v>
      </c>
      <c r="AP47" s="269">
        <f>J47+V47</f>
        <v>2497702</v>
      </c>
      <c r="AQ47" s="269">
        <f t="shared" ref="AQ47:AQ48" si="44">K47+Y47</f>
        <v>20000</v>
      </c>
      <c r="AR47" s="269">
        <f>L47+AA47</f>
        <v>850983</v>
      </c>
      <c r="AS47" s="269">
        <f>M47+AB47</f>
        <v>49954</v>
      </c>
      <c r="AT47" s="269">
        <f>N47+AE47</f>
        <v>33600</v>
      </c>
      <c r="AU47" s="271">
        <f>O47+AN47</f>
        <v>5.6855999999999991</v>
      </c>
      <c r="AV47" s="271">
        <f>P47+AL47</f>
        <v>4.2257999999999996</v>
      </c>
      <c r="AW47" s="272">
        <f>Q47+AM47</f>
        <v>1.4598</v>
      </c>
    </row>
    <row r="48" spans="1:52" ht="14.1" customHeight="1" x14ac:dyDescent="0.2">
      <c r="A48" s="263">
        <v>11</v>
      </c>
      <c r="B48" s="260">
        <v>2423</v>
      </c>
      <c r="C48" s="261">
        <v>600079368</v>
      </c>
      <c r="D48" s="260">
        <v>72742828</v>
      </c>
      <c r="E48" s="262" t="s">
        <v>594</v>
      </c>
      <c r="F48" s="263">
        <v>3141</v>
      </c>
      <c r="G48" s="262" t="s">
        <v>321</v>
      </c>
      <c r="H48" s="264" t="s">
        <v>284</v>
      </c>
      <c r="I48" s="265">
        <v>619426</v>
      </c>
      <c r="J48" s="830">
        <v>454081</v>
      </c>
      <c r="K48" s="891">
        <v>0</v>
      </c>
      <c r="L48" s="882">
        <v>153479</v>
      </c>
      <c r="M48" s="830">
        <v>9082</v>
      </c>
      <c r="N48" s="266">
        <v>2784</v>
      </c>
      <c r="O48" s="678">
        <v>1.54</v>
      </c>
      <c r="P48" s="622">
        <v>0</v>
      </c>
      <c r="Q48" s="874">
        <v>1.54</v>
      </c>
      <c r="R48" s="267">
        <f t="shared" si="1"/>
        <v>0</v>
      </c>
      <c r="S48" s="269">
        <v>0</v>
      </c>
      <c r="T48" s="269">
        <v>0</v>
      </c>
      <c r="U48" s="269">
        <v>0</v>
      </c>
      <c r="V48" s="269">
        <f>SUM(R48:U48)</f>
        <v>0</v>
      </c>
      <c r="W48" s="269">
        <v>0</v>
      </c>
      <c r="X48" s="269">
        <v>0</v>
      </c>
      <c r="Y48" s="269">
        <f>SUM(W48:X48)</f>
        <v>0</v>
      </c>
      <c r="Z48" s="269">
        <f>V48+Y48</f>
        <v>0</v>
      </c>
      <c r="AA48" s="577">
        <f t="shared" si="43"/>
        <v>0</v>
      </c>
      <c r="AB48" s="270">
        <f>ROUND(V48*2%,0)</f>
        <v>0</v>
      </c>
      <c r="AC48" s="269">
        <v>0</v>
      </c>
      <c r="AD48" s="269">
        <v>0</v>
      </c>
      <c r="AE48" s="269">
        <f t="shared" si="3"/>
        <v>0</v>
      </c>
      <c r="AF48" s="269">
        <f t="shared" si="4"/>
        <v>0</v>
      </c>
      <c r="AG48" s="271">
        <v>0</v>
      </c>
      <c r="AH48" s="271">
        <v>0</v>
      </c>
      <c r="AI48" s="271">
        <v>0</v>
      </c>
      <c r="AJ48" s="271">
        <v>0</v>
      </c>
      <c r="AK48" s="271">
        <v>0</v>
      </c>
      <c r="AL48" s="271">
        <f t="shared" si="5"/>
        <v>0</v>
      </c>
      <c r="AM48" s="271">
        <f>AH48+AK48</f>
        <v>0</v>
      </c>
      <c r="AN48" s="696">
        <f t="shared" si="6"/>
        <v>0</v>
      </c>
      <c r="AO48" s="267">
        <f>I48+AF48</f>
        <v>619426</v>
      </c>
      <c r="AP48" s="269">
        <f>J48+V48</f>
        <v>454081</v>
      </c>
      <c r="AQ48" s="269">
        <f t="shared" si="44"/>
        <v>0</v>
      </c>
      <c r="AR48" s="269">
        <f>L48+AA48</f>
        <v>153479</v>
      </c>
      <c r="AS48" s="269">
        <f>M48+AB48</f>
        <v>9082</v>
      </c>
      <c r="AT48" s="269">
        <f>N48+AE48</f>
        <v>2784</v>
      </c>
      <c r="AU48" s="271">
        <f>O48+AN48</f>
        <v>1.54</v>
      </c>
      <c r="AV48" s="271">
        <f>P48+AL48</f>
        <v>0</v>
      </c>
      <c r="AW48" s="272">
        <f>Q48+AM48</f>
        <v>1.54</v>
      </c>
      <c r="AZ48" s="316"/>
    </row>
    <row r="49" spans="1:49" ht="14.1" customHeight="1" x14ac:dyDescent="0.2">
      <c r="A49" s="276">
        <v>11</v>
      </c>
      <c r="B49" s="273">
        <v>2423</v>
      </c>
      <c r="C49" s="274">
        <v>600079368</v>
      </c>
      <c r="D49" s="273">
        <v>72742828</v>
      </c>
      <c r="E49" s="275" t="s">
        <v>595</v>
      </c>
      <c r="F49" s="276"/>
      <c r="G49" s="275"/>
      <c r="H49" s="277"/>
      <c r="I49" s="278">
        <v>4071665</v>
      </c>
      <c r="J49" s="279">
        <v>2951783</v>
      </c>
      <c r="K49" s="279">
        <v>20000</v>
      </c>
      <c r="L49" s="279">
        <v>1004462</v>
      </c>
      <c r="M49" s="279">
        <v>59036</v>
      </c>
      <c r="N49" s="279">
        <v>36384</v>
      </c>
      <c r="O49" s="280">
        <v>7.2255999999999991</v>
      </c>
      <c r="P49" s="280">
        <v>4.2257999999999996</v>
      </c>
      <c r="Q49" s="872">
        <v>2.9998</v>
      </c>
      <c r="R49" s="278">
        <f t="shared" ref="R49:AW49" si="45">SUM(R47:R48)</f>
        <v>0</v>
      </c>
      <c r="S49" s="613">
        <f t="shared" si="45"/>
        <v>0</v>
      </c>
      <c r="T49" s="613">
        <f t="shared" si="45"/>
        <v>0</v>
      </c>
      <c r="U49" s="613">
        <f t="shared" si="45"/>
        <v>0</v>
      </c>
      <c r="V49" s="613">
        <f t="shared" si="45"/>
        <v>0</v>
      </c>
      <c r="W49" s="613">
        <f t="shared" si="45"/>
        <v>0</v>
      </c>
      <c r="X49" s="613">
        <f t="shared" si="45"/>
        <v>0</v>
      </c>
      <c r="Y49" s="613">
        <f t="shared" si="45"/>
        <v>0</v>
      </c>
      <c r="Z49" s="613">
        <f t="shared" si="45"/>
        <v>0</v>
      </c>
      <c r="AA49" s="613">
        <f t="shared" si="45"/>
        <v>0</v>
      </c>
      <c r="AB49" s="613">
        <f t="shared" si="45"/>
        <v>0</v>
      </c>
      <c r="AC49" s="613">
        <f t="shared" si="45"/>
        <v>0</v>
      </c>
      <c r="AD49" s="613">
        <f t="shared" si="45"/>
        <v>0</v>
      </c>
      <c r="AE49" s="613">
        <f t="shared" si="45"/>
        <v>0</v>
      </c>
      <c r="AF49" s="613">
        <f t="shared" si="45"/>
        <v>0</v>
      </c>
      <c r="AG49" s="690">
        <f t="shared" si="45"/>
        <v>0</v>
      </c>
      <c r="AH49" s="690">
        <f t="shared" si="45"/>
        <v>0</v>
      </c>
      <c r="AI49" s="690">
        <f t="shared" si="45"/>
        <v>0</v>
      </c>
      <c r="AJ49" s="690">
        <f t="shared" si="45"/>
        <v>0</v>
      </c>
      <c r="AK49" s="690">
        <f t="shared" si="45"/>
        <v>0</v>
      </c>
      <c r="AL49" s="690">
        <f t="shared" si="45"/>
        <v>0</v>
      </c>
      <c r="AM49" s="690">
        <f t="shared" si="45"/>
        <v>0</v>
      </c>
      <c r="AN49" s="695">
        <f t="shared" si="45"/>
        <v>0</v>
      </c>
      <c r="AO49" s="278">
        <f t="shared" si="45"/>
        <v>4071665</v>
      </c>
      <c r="AP49" s="279">
        <f t="shared" si="45"/>
        <v>2951783</v>
      </c>
      <c r="AQ49" s="279">
        <f t="shared" si="45"/>
        <v>20000</v>
      </c>
      <c r="AR49" s="279">
        <f t="shared" si="45"/>
        <v>1004462</v>
      </c>
      <c r="AS49" s="279">
        <f t="shared" si="45"/>
        <v>59036</v>
      </c>
      <c r="AT49" s="279">
        <f t="shared" si="45"/>
        <v>36384</v>
      </c>
      <c r="AU49" s="280">
        <f t="shared" si="45"/>
        <v>7.2255999999999991</v>
      </c>
      <c r="AV49" s="280">
        <f t="shared" si="45"/>
        <v>4.2257999999999996</v>
      </c>
      <c r="AW49" s="281">
        <f t="shared" si="45"/>
        <v>2.9998</v>
      </c>
    </row>
    <row r="50" spans="1:49" ht="14.1" customHeight="1" x14ac:dyDescent="0.2">
      <c r="A50" s="263">
        <v>12</v>
      </c>
      <c r="B50" s="260">
        <v>2428</v>
      </c>
      <c r="C50" s="261">
        <v>600079112</v>
      </c>
      <c r="D50" s="260">
        <v>72743140</v>
      </c>
      <c r="E50" s="262" t="s">
        <v>596</v>
      </c>
      <c r="F50" s="263">
        <v>3111</v>
      </c>
      <c r="G50" s="262" t="s">
        <v>317</v>
      </c>
      <c r="H50" s="264" t="s">
        <v>283</v>
      </c>
      <c r="I50" s="265">
        <v>6451643</v>
      </c>
      <c r="J50" s="831">
        <v>4700766</v>
      </c>
      <c r="K50" s="904">
        <v>600</v>
      </c>
      <c r="L50" s="882">
        <v>1589062</v>
      </c>
      <c r="M50" s="830">
        <v>94015</v>
      </c>
      <c r="N50" s="831">
        <v>67200</v>
      </c>
      <c r="O50" s="678">
        <v>10.8682</v>
      </c>
      <c r="P50" s="841">
        <v>8</v>
      </c>
      <c r="Q50" s="873">
        <v>2.8681999999999999</v>
      </c>
      <c r="R50" s="267">
        <f t="shared" si="1"/>
        <v>0</v>
      </c>
      <c r="S50" s="269">
        <v>0</v>
      </c>
      <c r="T50" s="269">
        <v>0</v>
      </c>
      <c r="U50" s="269">
        <v>0</v>
      </c>
      <c r="V50" s="269">
        <f>SUM(R50:U50)</f>
        <v>0</v>
      </c>
      <c r="W50" s="269">
        <v>0</v>
      </c>
      <c r="X50" s="269">
        <v>0</v>
      </c>
      <c r="Y50" s="269">
        <f>SUM(W50:X50)</f>
        <v>0</v>
      </c>
      <c r="Z50" s="269">
        <f>V50+Y50</f>
        <v>0</v>
      </c>
      <c r="AA50" s="577">
        <f t="shared" ref="AA50:AA51" si="46">ROUND((V50+W50)*33.8%,0)</f>
        <v>0</v>
      </c>
      <c r="AB50" s="270">
        <f>ROUND(V50*2%,0)</f>
        <v>0</v>
      </c>
      <c r="AC50" s="269">
        <v>0</v>
      </c>
      <c r="AD50" s="269">
        <v>0</v>
      </c>
      <c r="AE50" s="269">
        <f t="shared" si="3"/>
        <v>0</v>
      </c>
      <c r="AF50" s="269">
        <f t="shared" si="4"/>
        <v>0</v>
      </c>
      <c r="AG50" s="271">
        <v>0</v>
      </c>
      <c r="AH50" s="271">
        <v>0</v>
      </c>
      <c r="AI50" s="271">
        <v>0</v>
      </c>
      <c r="AJ50" s="271">
        <v>0</v>
      </c>
      <c r="AK50" s="271">
        <v>0</v>
      </c>
      <c r="AL50" s="271">
        <f t="shared" si="5"/>
        <v>0</v>
      </c>
      <c r="AM50" s="271">
        <f>AH50+AK50</f>
        <v>0</v>
      </c>
      <c r="AN50" s="696">
        <f t="shared" si="6"/>
        <v>0</v>
      </c>
      <c r="AO50" s="267">
        <f>I50+AF50</f>
        <v>6451643</v>
      </c>
      <c r="AP50" s="269">
        <f>J50+V50</f>
        <v>4700766</v>
      </c>
      <c r="AQ50" s="269">
        <f t="shared" ref="AQ50:AQ51" si="47">K50+Y50</f>
        <v>600</v>
      </c>
      <c r="AR50" s="269">
        <f>L50+AA50</f>
        <v>1589062</v>
      </c>
      <c r="AS50" s="269">
        <f>M50+AB50</f>
        <v>94015</v>
      </c>
      <c r="AT50" s="269">
        <f>N50+AE50</f>
        <v>67200</v>
      </c>
      <c r="AU50" s="271">
        <f>O50+AN50</f>
        <v>10.8682</v>
      </c>
      <c r="AV50" s="271">
        <f>P50+AL50</f>
        <v>8</v>
      </c>
      <c r="AW50" s="272">
        <f>Q50+AM50</f>
        <v>2.8681999999999999</v>
      </c>
    </row>
    <row r="51" spans="1:49" ht="14.1" customHeight="1" x14ac:dyDescent="0.2">
      <c r="A51" s="263">
        <v>12</v>
      </c>
      <c r="B51" s="260">
        <v>2428</v>
      </c>
      <c r="C51" s="261">
        <v>600079112</v>
      </c>
      <c r="D51" s="260">
        <v>72743140</v>
      </c>
      <c r="E51" s="262" t="s">
        <v>596</v>
      </c>
      <c r="F51" s="263">
        <v>3141</v>
      </c>
      <c r="G51" s="262" t="s">
        <v>321</v>
      </c>
      <c r="H51" s="264" t="s">
        <v>284</v>
      </c>
      <c r="I51" s="265">
        <v>994677</v>
      </c>
      <c r="J51" s="830">
        <v>728357</v>
      </c>
      <c r="K51" s="891">
        <v>0</v>
      </c>
      <c r="L51" s="882">
        <v>246185</v>
      </c>
      <c r="M51" s="830">
        <v>14567</v>
      </c>
      <c r="N51" s="266">
        <v>5568</v>
      </c>
      <c r="O51" s="678">
        <v>2.48</v>
      </c>
      <c r="P51" s="622">
        <v>0</v>
      </c>
      <c r="Q51" s="874">
        <v>2.48</v>
      </c>
      <c r="R51" s="267">
        <f t="shared" si="1"/>
        <v>0</v>
      </c>
      <c r="S51" s="269">
        <v>0</v>
      </c>
      <c r="T51" s="269">
        <v>0</v>
      </c>
      <c r="U51" s="269">
        <v>0</v>
      </c>
      <c r="V51" s="269">
        <f>SUM(R51:U51)</f>
        <v>0</v>
      </c>
      <c r="W51" s="269">
        <v>0</v>
      </c>
      <c r="X51" s="269">
        <v>0</v>
      </c>
      <c r="Y51" s="269">
        <f>SUM(W51:X51)</f>
        <v>0</v>
      </c>
      <c r="Z51" s="269">
        <f>V51+Y51</f>
        <v>0</v>
      </c>
      <c r="AA51" s="577">
        <f t="shared" si="46"/>
        <v>0</v>
      </c>
      <c r="AB51" s="270">
        <f>ROUND(V51*2%,0)</f>
        <v>0</v>
      </c>
      <c r="AC51" s="269">
        <v>0</v>
      </c>
      <c r="AD51" s="269">
        <v>0</v>
      </c>
      <c r="AE51" s="269">
        <f t="shared" si="3"/>
        <v>0</v>
      </c>
      <c r="AF51" s="269">
        <f t="shared" si="4"/>
        <v>0</v>
      </c>
      <c r="AG51" s="271">
        <v>0</v>
      </c>
      <c r="AH51" s="271">
        <v>0</v>
      </c>
      <c r="AI51" s="271">
        <v>0</v>
      </c>
      <c r="AJ51" s="271">
        <v>0</v>
      </c>
      <c r="AK51" s="271">
        <v>0</v>
      </c>
      <c r="AL51" s="271">
        <f t="shared" si="5"/>
        <v>0</v>
      </c>
      <c r="AM51" s="271">
        <f>AH51+AK51</f>
        <v>0</v>
      </c>
      <c r="AN51" s="696">
        <f t="shared" si="6"/>
        <v>0</v>
      </c>
      <c r="AO51" s="267">
        <f>I51+AF51</f>
        <v>994677</v>
      </c>
      <c r="AP51" s="269">
        <f>J51+V51</f>
        <v>728357</v>
      </c>
      <c r="AQ51" s="269">
        <f t="shared" si="47"/>
        <v>0</v>
      </c>
      <c r="AR51" s="269">
        <f>L51+AA51</f>
        <v>246185</v>
      </c>
      <c r="AS51" s="269">
        <f>M51+AB51</f>
        <v>14567</v>
      </c>
      <c r="AT51" s="269">
        <f>N51+AE51</f>
        <v>5568</v>
      </c>
      <c r="AU51" s="271">
        <f>O51+AN51</f>
        <v>2.48</v>
      </c>
      <c r="AV51" s="271">
        <f>P51+AL51</f>
        <v>0</v>
      </c>
      <c r="AW51" s="272">
        <f>Q51+AM51</f>
        <v>2.48</v>
      </c>
    </row>
    <row r="52" spans="1:49" ht="14.1" customHeight="1" x14ac:dyDescent="0.2">
      <c r="A52" s="276">
        <v>12</v>
      </c>
      <c r="B52" s="273">
        <v>2428</v>
      </c>
      <c r="C52" s="274">
        <v>600079112</v>
      </c>
      <c r="D52" s="273">
        <v>72743140</v>
      </c>
      <c r="E52" s="275" t="s">
        <v>597</v>
      </c>
      <c r="F52" s="276"/>
      <c r="G52" s="275"/>
      <c r="H52" s="277"/>
      <c r="I52" s="278">
        <v>7446320</v>
      </c>
      <c r="J52" s="279">
        <v>5429123</v>
      </c>
      <c r="K52" s="279">
        <v>600</v>
      </c>
      <c r="L52" s="279">
        <v>1835247</v>
      </c>
      <c r="M52" s="279">
        <v>108582</v>
      </c>
      <c r="N52" s="279">
        <v>72768</v>
      </c>
      <c r="O52" s="280">
        <v>13.3482</v>
      </c>
      <c r="P52" s="280">
        <v>8</v>
      </c>
      <c r="Q52" s="872">
        <v>5.3482000000000003</v>
      </c>
      <c r="R52" s="278">
        <f t="shared" ref="R52:AW52" si="48">SUM(R50:R51)</f>
        <v>0</v>
      </c>
      <c r="S52" s="613">
        <f t="shared" si="48"/>
        <v>0</v>
      </c>
      <c r="T52" s="613">
        <f t="shared" si="48"/>
        <v>0</v>
      </c>
      <c r="U52" s="613">
        <f t="shared" si="48"/>
        <v>0</v>
      </c>
      <c r="V52" s="613">
        <f t="shared" si="48"/>
        <v>0</v>
      </c>
      <c r="W52" s="613">
        <f t="shared" si="48"/>
        <v>0</v>
      </c>
      <c r="X52" s="613">
        <f t="shared" si="48"/>
        <v>0</v>
      </c>
      <c r="Y52" s="613">
        <f t="shared" si="48"/>
        <v>0</v>
      </c>
      <c r="Z52" s="613">
        <f t="shared" si="48"/>
        <v>0</v>
      </c>
      <c r="AA52" s="613">
        <f t="shared" si="48"/>
        <v>0</v>
      </c>
      <c r="AB52" s="613">
        <f t="shared" si="48"/>
        <v>0</v>
      </c>
      <c r="AC52" s="613">
        <f t="shared" si="48"/>
        <v>0</v>
      </c>
      <c r="AD52" s="613">
        <f t="shared" si="48"/>
        <v>0</v>
      </c>
      <c r="AE52" s="613">
        <f t="shared" si="48"/>
        <v>0</v>
      </c>
      <c r="AF52" s="613">
        <f t="shared" si="48"/>
        <v>0</v>
      </c>
      <c r="AG52" s="690">
        <f t="shared" si="48"/>
        <v>0</v>
      </c>
      <c r="AH52" s="690">
        <f t="shared" si="48"/>
        <v>0</v>
      </c>
      <c r="AI52" s="690">
        <f t="shared" si="48"/>
        <v>0</v>
      </c>
      <c r="AJ52" s="690">
        <f t="shared" si="48"/>
        <v>0</v>
      </c>
      <c r="AK52" s="690">
        <f t="shared" si="48"/>
        <v>0</v>
      </c>
      <c r="AL52" s="690">
        <f t="shared" si="48"/>
        <v>0</v>
      </c>
      <c r="AM52" s="690">
        <f t="shared" si="48"/>
        <v>0</v>
      </c>
      <c r="AN52" s="695">
        <f t="shared" si="48"/>
        <v>0</v>
      </c>
      <c r="AO52" s="278">
        <f t="shared" si="48"/>
        <v>7446320</v>
      </c>
      <c r="AP52" s="279">
        <f t="shared" si="48"/>
        <v>5429123</v>
      </c>
      <c r="AQ52" s="279">
        <f t="shared" si="48"/>
        <v>600</v>
      </c>
      <c r="AR52" s="279">
        <f t="shared" si="48"/>
        <v>1835247</v>
      </c>
      <c r="AS52" s="279">
        <f t="shared" si="48"/>
        <v>108582</v>
      </c>
      <c r="AT52" s="279">
        <f t="shared" si="48"/>
        <v>72768</v>
      </c>
      <c r="AU52" s="280">
        <f t="shared" si="48"/>
        <v>13.3482</v>
      </c>
      <c r="AV52" s="280">
        <f t="shared" si="48"/>
        <v>8</v>
      </c>
      <c r="AW52" s="281">
        <f t="shared" si="48"/>
        <v>5.3482000000000003</v>
      </c>
    </row>
    <row r="53" spans="1:49" ht="14.1" customHeight="1" x14ac:dyDescent="0.2">
      <c r="A53" s="263">
        <v>13</v>
      </c>
      <c r="B53" s="260">
        <v>2413</v>
      </c>
      <c r="C53" s="261">
        <v>600079601</v>
      </c>
      <c r="D53" s="260">
        <v>72742909</v>
      </c>
      <c r="E53" s="262" t="s">
        <v>598</v>
      </c>
      <c r="F53" s="263">
        <v>3111</v>
      </c>
      <c r="G53" s="262" t="s">
        <v>317</v>
      </c>
      <c r="H53" s="264" t="s">
        <v>283</v>
      </c>
      <c r="I53" s="265">
        <v>4978466</v>
      </c>
      <c r="J53" s="831">
        <v>3628915</v>
      </c>
      <c r="K53" s="904">
        <v>0</v>
      </c>
      <c r="L53" s="882">
        <v>1226573</v>
      </c>
      <c r="M53" s="830">
        <v>72578</v>
      </c>
      <c r="N53" s="831">
        <v>50400</v>
      </c>
      <c r="O53" s="678">
        <v>8.1341999999999999</v>
      </c>
      <c r="P53" s="841">
        <v>6</v>
      </c>
      <c r="Q53" s="873">
        <v>2.1341999999999999</v>
      </c>
      <c r="R53" s="267">
        <f t="shared" si="1"/>
        <v>0</v>
      </c>
      <c r="S53" s="269">
        <v>0</v>
      </c>
      <c r="T53" s="269">
        <v>0</v>
      </c>
      <c r="U53" s="269">
        <v>0</v>
      </c>
      <c r="V53" s="269">
        <f>SUM(R53:U53)</f>
        <v>0</v>
      </c>
      <c r="W53" s="269">
        <v>0</v>
      </c>
      <c r="X53" s="269">
        <v>0</v>
      </c>
      <c r="Y53" s="269">
        <f>SUM(W53:X53)</f>
        <v>0</v>
      </c>
      <c r="Z53" s="269">
        <f>V53+Y53</f>
        <v>0</v>
      </c>
      <c r="AA53" s="577">
        <f t="shared" ref="AA53:AA55" si="49">ROUND((V53+W53)*33.8%,0)</f>
        <v>0</v>
      </c>
      <c r="AB53" s="270">
        <f>ROUND(V53*2%,0)</f>
        <v>0</v>
      </c>
      <c r="AC53" s="269">
        <v>0</v>
      </c>
      <c r="AD53" s="269">
        <v>0</v>
      </c>
      <c r="AE53" s="269">
        <f t="shared" si="3"/>
        <v>0</v>
      </c>
      <c r="AF53" s="269">
        <f t="shared" si="4"/>
        <v>0</v>
      </c>
      <c r="AG53" s="271">
        <v>0</v>
      </c>
      <c r="AH53" s="271">
        <v>0</v>
      </c>
      <c r="AI53" s="271">
        <v>0</v>
      </c>
      <c r="AJ53" s="271">
        <v>0</v>
      </c>
      <c r="AK53" s="271">
        <v>0</v>
      </c>
      <c r="AL53" s="271">
        <f t="shared" si="5"/>
        <v>0</v>
      </c>
      <c r="AM53" s="271">
        <f>AH53+AK53</f>
        <v>0</v>
      </c>
      <c r="AN53" s="696">
        <f t="shared" si="6"/>
        <v>0</v>
      </c>
      <c r="AO53" s="267">
        <f>I53+AF53</f>
        <v>4978466</v>
      </c>
      <c r="AP53" s="269">
        <f>J53+V53</f>
        <v>3628915</v>
      </c>
      <c r="AQ53" s="269">
        <f t="shared" ref="AQ53:AQ55" si="50">K53+Y53</f>
        <v>0</v>
      </c>
      <c r="AR53" s="269">
        <f t="shared" ref="AR53:AS55" si="51">L53+AA53</f>
        <v>1226573</v>
      </c>
      <c r="AS53" s="269">
        <f t="shared" si="51"/>
        <v>72578</v>
      </c>
      <c r="AT53" s="269">
        <f>N53+AE53</f>
        <v>50400</v>
      </c>
      <c r="AU53" s="271">
        <f>O53+AN53</f>
        <v>8.1341999999999999</v>
      </c>
      <c r="AV53" s="271">
        <f t="shared" ref="AV53:AW55" si="52">P53+AL53</f>
        <v>6</v>
      </c>
      <c r="AW53" s="272">
        <f t="shared" si="52"/>
        <v>2.1341999999999999</v>
      </c>
    </row>
    <row r="54" spans="1:49" ht="14.1" customHeight="1" x14ac:dyDescent="0.2">
      <c r="A54" s="263">
        <v>13</v>
      </c>
      <c r="B54" s="260">
        <v>2413</v>
      </c>
      <c r="C54" s="261">
        <v>600079601</v>
      </c>
      <c r="D54" s="260">
        <v>72742909</v>
      </c>
      <c r="E54" s="262" t="s">
        <v>598</v>
      </c>
      <c r="F54" s="263">
        <v>3111</v>
      </c>
      <c r="G54" s="282" t="s">
        <v>318</v>
      </c>
      <c r="H54" s="264" t="s">
        <v>284</v>
      </c>
      <c r="I54" s="265">
        <v>30800</v>
      </c>
      <c r="J54" s="830">
        <v>22680</v>
      </c>
      <c r="K54" s="891">
        <v>0</v>
      </c>
      <c r="L54" s="882">
        <v>7666</v>
      </c>
      <c r="M54" s="830">
        <v>454</v>
      </c>
      <c r="N54" s="266">
        <v>0</v>
      </c>
      <c r="O54" s="678">
        <v>0.05</v>
      </c>
      <c r="P54" s="622">
        <v>0.05</v>
      </c>
      <c r="Q54" s="874">
        <v>0</v>
      </c>
      <c r="R54" s="267">
        <f t="shared" si="1"/>
        <v>0</v>
      </c>
      <c r="S54" s="269">
        <v>0</v>
      </c>
      <c r="T54" s="269">
        <v>0</v>
      </c>
      <c r="U54" s="269">
        <v>0</v>
      </c>
      <c r="V54" s="269">
        <f>SUM(R54:U54)</f>
        <v>0</v>
      </c>
      <c r="W54" s="269">
        <v>0</v>
      </c>
      <c r="X54" s="269">
        <v>0</v>
      </c>
      <c r="Y54" s="269">
        <f>SUM(W54:X54)</f>
        <v>0</v>
      </c>
      <c r="Z54" s="269">
        <f>V54+Y54</f>
        <v>0</v>
      </c>
      <c r="AA54" s="577">
        <f t="shared" si="49"/>
        <v>0</v>
      </c>
      <c r="AB54" s="270">
        <f>ROUND(V54*2%,0)</f>
        <v>0</v>
      </c>
      <c r="AC54" s="269">
        <v>0</v>
      </c>
      <c r="AD54" s="269">
        <v>0</v>
      </c>
      <c r="AE54" s="269">
        <f t="shared" si="3"/>
        <v>0</v>
      </c>
      <c r="AF54" s="269">
        <f t="shared" si="4"/>
        <v>0</v>
      </c>
      <c r="AG54" s="271">
        <v>0</v>
      </c>
      <c r="AH54" s="271">
        <v>0</v>
      </c>
      <c r="AI54" s="271">
        <v>0</v>
      </c>
      <c r="AJ54" s="271">
        <v>0</v>
      </c>
      <c r="AK54" s="271">
        <v>0</v>
      </c>
      <c r="AL54" s="271">
        <f t="shared" si="5"/>
        <v>0</v>
      </c>
      <c r="AM54" s="271">
        <f>AH54+AK54</f>
        <v>0</v>
      </c>
      <c r="AN54" s="696">
        <f t="shared" si="6"/>
        <v>0</v>
      </c>
      <c r="AO54" s="267">
        <f>I54+AF54</f>
        <v>30800</v>
      </c>
      <c r="AP54" s="269">
        <f>J54+V54</f>
        <v>22680</v>
      </c>
      <c r="AQ54" s="269">
        <f t="shared" si="50"/>
        <v>0</v>
      </c>
      <c r="AR54" s="269">
        <f t="shared" si="51"/>
        <v>7666</v>
      </c>
      <c r="AS54" s="269">
        <f t="shared" si="51"/>
        <v>454</v>
      </c>
      <c r="AT54" s="269">
        <f>N54+AE54</f>
        <v>0</v>
      </c>
      <c r="AU54" s="271">
        <f>O54+AN54</f>
        <v>0.05</v>
      </c>
      <c r="AV54" s="271">
        <f t="shared" si="52"/>
        <v>0.05</v>
      </c>
      <c r="AW54" s="272">
        <f t="shared" si="52"/>
        <v>0</v>
      </c>
    </row>
    <row r="55" spans="1:49" ht="14.1" customHeight="1" x14ac:dyDescent="0.2">
      <c r="A55" s="263">
        <v>13</v>
      </c>
      <c r="B55" s="260">
        <v>2413</v>
      </c>
      <c r="C55" s="261">
        <v>600079601</v>
      </c>
      <c r="D55" s="260">
        <v>72742909</v>
      </c>
      <c r="E55" s="262" t="s">
        <v>598</v>
      </c>
      <c r="F55" s="263">
        <v>3141</v>
      </c>
      <c r="G55" s="262" t="s">
        <v>321</v>
      </c>
      <c r="H55" s="264" t="s">
        <v>284</v>
      </c>
      <c r="I55" s="265">
        <v>815231</v>
      </c>
      <c r="J55" s="830">
        <v>597242</v>
      </c>
      <c r="K55" s="891">
        <v>0</v>
      </c>
      <c r="L55" s="882">
        <v>201868</v>
      </c>
      <c r="M55" s="830">
        <v>11945</v>
      </c>
      <c r="N55" s="266">
        <v>4176</v>
      </c>
      <c r="O55" s="678">
        <v>2.0299999999999998</v>
      </c>
      <c r="P55" s="622">
        <v>0</v>
      </c>
      <c r="Q55" s="874">
        <v>2.0299999999999998</v>
      </c>
      <c r="R55" s="267">
        <f t="shared" si="1"/>
        <v>0</v>
      </c>
      <c r="S55" s="269">
        <v>0</v>
      </c>
      <c r="T55" s="269">
        <v>0</v>
      </c>
      <c r="U55" s="269">
        <v>0</v>
      </c>
      <c r="V55" s="269">
        <f>SUM(R55:U55)</f>
        <v>0</v>
      </c>
      <c r="W55" s="269">
        <v>0</v>
      </c>
      <c r="X55" s="269">
        <v>0</v>
      </c>
      <c r="Y55" s="269">
        <f>SUM(W55:X55)</f>
        <v>0</v>
      </c>
      <c r="Z55" s="269">
        <f>V55+Y55</f>
        <v>0</v>
      </c>
      <c r="AA55" s="577">
        <f t="shared" si="49"/>
        <v>0</v>
      </c>
      <c r="AB55" s="270">
        <f>ROUND(V55*2%,0)</f>
        <v>0</v>
      </c>
      <c r="AC55" s="269">
        <v>0</v>
      </c>
      <c r="AD55" s="269">
        <v>0</v>
      </c>
      <c r="AE55" s="269">
        <f t="shared" si="3"/>
        <v>0</v>
      </c>
      <c r="AF55" s="269">
        <f t="shared" si="4"/>
        <v>0</v>
      </c>
      <c r="AG55" s="271">
        <v>0</v>
      </c>
      <c r="AH55" s="271">
        <v>0</v>
      </c>
      <c r="AI55" s="271">
        <v>0</v>
      </c>
      <c r="AJ55" s="271">
        <v>0</v>
      </c>
      <c r="AK55" s="271">
        <v>0</v>
      </c>
      <c r="AL55" s="271">
        <f t="shared" si="5"/>
        <v>0</v>
      </c>
      <c r="AM55" s="271">
        <f>AH55+AK55</f>
        <v>0</v>
      </c>
      <c r="AN55" s="696">
        <f t="shared" si="6"/>
        <v>0</v>
      </c>
      <c r="AO55" s="267">
        <f>I55+AF55</f>
        <v>815231</v>
      </c>
      <c r="AP55" s="269">
        <f>J55+V55</f>
        <v>597242</v>
      </c>
      <c r="AQ55" s="269">
        <f t="shared" si="50"/>
        <v>0</v>
      </c>
      <c r="AR55" s="269">
        <f t="shared" si="51"/>
        <v>201868</v>
      </c>
      <c r="AS55" s="269">
        <f t="shared" si="51"/>
        <v>11945</v>
      </c>
      <c r="AT55" s="269">
        <f>N55+AE55</f>
        <v>4176</v>
      </c>
      <c r="AU55" s="271">
        <f>O55+AN55</f>
        <v>2.0299999999999998</v>
      </c>
      <c r="AV55" s="271">
        <f t="shared" si="52"/>
        <v>0</v>
      </c>
      <c r="AW55" s="272">
        <f t="shared" si="52"/>
        <v>2.0299999999999998</v>
      </c>
    </row>
    <row r="56" spans="1:49" ht="14.1" customHeight="1" x14ac:dyDescent="0.2">
      <c r="A56" s="276">
        <v>13</v>
      </c>
      <c r="B56" s="273">
        <v>2413</v>
      </c>
      <c r="C56" s="274">
        <v>600079601</v>
      </c>
      <c r="D56" s="273">
        <v>72742909</v>
      </c>
      <c r="E56" s="275" t="s">
        <v>599</v>
      </c>
      <c r="F56" s="276"/>
      <c r="G56" s="275"/>
      <c r="H56" s="277"/>
      <c r="I56" s="278">
        <v>5824497</v>
      </c>
      <c r="J56" s="279">
        <v>4248837</v>
      </c>
      <c r="K56" s="279">
        <v>0</v>
      </c>
      <c r="L56" s="279">
        <v>1436107</v>
      </c>
      <c r="M56" s="279">
        <v>84977</v>
      </c>
      <c r="N56" s="279">
        <v>54576</v>
      </c>
      <c r="O56" s="280">
        <v>10.2142</v>
      </c>
      <c r="P56" s="280">
        <v>6.05</v>
      </c>
      <c r="Q56" s="872">
        <v>4.1641999999999992</v>
      </c>
      <c r="R56" s="278">
        <f t="shared" ref="R56:AW56" si="53">SUM(R53:R55)</f>
        <v>0</v>
      </c>
      <c r="S56" s="613">
        <f t="shared" si="53"/>
        <v>0</v>
      </c>
      <c r="T56" s="613">
        <f t="shared" si="53"/>
        <v>0</v>
      </c>
      <c r="U56" s="613">
        <f t="shared" si="53"/>
        <v>0</v>
      </c>
      <c r="V56" s="613">
        <f t="shared" si="53"/>
        <v>0</v>
      </c>
      <c r="W56" s="613">
        <f t="shared" si="53"/>
        <v>0</v>
      </c>
      <c r="X56" s="613">
        <f t="shared" si="53"/>
        <v>0</v>
      </c>
      <c r="Y56" s="613">
        <f t="shared" si="53"/>
        <v>0</v>
      </c>
      <c r="Z56" s="613">
        <f t="shared" si="53"/>
        <v>0</v>
      </c>
      <c r="AA56" s="613">
        <f t="shared" si="53"/>
        <v>0</v>
      </c>
      <c r="AB56" s="613">
        <f t="shared" si="53"/>
        <v>0</v>
      </c>
      <c r="AC56" s="613">
        <f t="shared" si="53"/>
        <v>0</v>
      </c>
      <c r="AD56" s="613">
        <f t="shared" si="53"/>
        <v>0</v>
      </c>
      <c r="AE56" s="613">
        <f t="shared" si="53"/>
        <v>0</v>
      </c>
      <c r="AF56" s="613">
        <f t="shared" si="53"/>
        <v>0</v>
      </c>
      <c r="AG56" s="690">
        <f t="shared" si="53"/>
        <v>0</v>
      </c>
      <c r="AH56" s="690">
        <f t="shared" si="53"/>
        <v>0</v>
      </c>
      <c r="AI56" s="690">
        <f t="shared" si="53"/>
        <v>0</v>
      </c>
      <c r="AJ56" s="690">
        <f t="shared" si="53"/>
        <v>0</v>
      </c>
      <c r="AK56" s="690">
        <f t="shared" si="53"/>
        <v>0</v>
      </c>
      <c r="AL56" s="690">
        <f t="shared" si="53"/>
        <v>0</v>
      </c>
      <c r="AM56" s="690">
        <f t="shared" si="53"/>
        <v>0</v>
      </c>
      <c r="AN56" s="695">
        <f t="shared" si="53"/>
        <v>0</v>
      </c>
      <c r="AO56" s="278">
        <f t="shared" si="53"/>
        <v>5824497</v>
      </c>
      <c r="AP56" s="279">
        <f t="shared" si="53"/>
        <v>4248837</v>
      </c>
      <c r="AQ56" s="279">
        <f t="shared" si="53"/>
        <v>0</v>
      </c>
      <c r="AR56" s="279">
        <f t="shared" si="53"/>
        <v>1436107</v>
      </c>
      <c r="AS56" s="279">
        <f t="shared" si="53"/>
        <v>84977</v>
      </c>
      <c r="AT56" s="279">
        <f t="shared" si="53"/>
        <v>54576</v>
      </c>
      <c r="AU56" s="280">
        <f t="shared" si="53"/>
        <v>10.2142</v>
      </c>
      <c r="AV56" s="280">
        <f t="shared" si="53"/>
        <v>6.05</v>
      </c>
      <c r="AW56" s="281">
        <f t="shared" si="53"/>
        <v>4.1641999999999992</v>
      </c>
    </row>
    <row r="57" spans="1:49" ht="14.1" customHeight="1" x14ac:dyDescent="0.2">
      <c r="A57" s="263">
        <v>14</v>
      </c>
      <c r="B57" s="260">
        <v>2410</v>
      </c>
      <c r="C57" s="261">
        <v>600079121</v>
      </c>
      <c r="D57" s="260">
        <v>72742348</v>
      </c>
      <c r="E57" s="262" t="s">
        <v>600</v>
      </c>
      <c r="F57" s="263">
        <v>3111</v>
      </c>
      <c r="G57" s="262" t="s">
        <v>317</v>
      </c>
      <c r="H57" s="264" t="s">
        <v>283</v>
      </c>
      <c r="I57" s="265">
        <v>6997034</v>
      </c>
      <c r="J57" s="831">
        <v>5075887</v>
      </c>
      <c r="K57" s="904">
        <v>27900</v>
      </c>
      <c r="L57" s="882">
        <v>1725080</v>
      </c>
      <c r="M57" s="830">
        <v>101517</v>
      </c>
      <c r="N57" s="831">
        <v>66650</v>
      </c>
      <c r="O57" s="678">
        <v>11.4758</v>
      </c>
      <c r="P57" s="841">
        <v>8.5106000000000002</v>
      </c>
      <c r="Q57" s="873">
        <v>2.9651999999999998</v>
      </c>
      <c r="R57" s="267">
        <f t="shared" si="1"/>
        <v>0</v>
      </c>
      <c r="S57" s="269">
        <v>0</v>
      </c>
      <c r="T57" s="269">
        <v>0</v>
      </c>
      <c r="U57" s="269">
        <v>0</v>
      </c>
      <c r="V57" s="269">
        <f>SUM(R57:U57)</f>
        <v>0</v>
      </c>
      <c r="W57" s="269">
        <v>0</v>
      </c>
      <c r="X57" s="269">
        <v>0</v>
      </c>
      <c r="Y57" s="269">
        <f>SUM(W57:X57)</f>
        <v>0</v>
      </c>
      <c r="Z57" s="269">
        <f>V57+Y57</f>
        <v>0</v>
      </c>
      <c r="AA57" s="577">
        <f t="shared" ref="AA57:AA59" si="54">ROUND((V57+W57)*33.8%,0)</f>
        <v>0</v>
      </c>
      <c r="AB57" s="270">
        <f>ROUND(V57*2%,0)</f>
        <v>0</v>
      </c>
      <c r="AC57" s="269">
        <v>0</v>
      </c>
      <c r="AD57" s="269">
        <v>0</v>
      </c>
      <c r="AE57" s="269">
        <f t="shared" si="3"/>
        <v>0</v>
      </c>
      <c r="AF57" s="269">
        <f t="shared" si="4"/>
        <v>0</v>
      </c>
      <c r="AG57" s="271">
        <v>0</v>
      </c>
      <c r="AH57" s="271">
        <v>0</v>
      </c>
      <c r="AI57" s="271">
        <v>0</v>
      </c>
      <c r="AJ57" s="271">
        <v>0</v>
      </c>
      <c r="AK57" s="271">
        <v>0</v>
      </c>
      <c r="AL57" s="271">
        <f t="shared" si="5"/>
        <v>0</v>
      </c>
      <c r="AM57" s="271">
        <f>AH57+AK57</f>
        <v>0</v>
      </c>
      <c r="AN57" s="696">
        <f t="shared" si="6"/>
        <v>0</v>
      </c>
      <c r="AO57" s="267">
        <f>I57+AF57</f>
        <v>6997034</v>
      </c>
      <c r="AP57" s="269">
        <f>J57+V57</f>
        <v>5075887</v>
      </c>
      <c r="AQ57" s="269">
        <f t="shared" ref="AQ57:AQ59" si="55">K57+Y57</f>
        <v>27900</v>
      </c>
      <c r="AR57" s="269">
        <f t="shared" ref="AR57:AS59" si="56">L57+AA57</f>
        <v>1725080</v>
      </c>
      <c r="AS57" s="269">
        <f t="shared" si="56"/>
        <v>101517</v>
      </c>
      <c r="AT57" s="269">
        <f>N57+AE57</f>
        <v>66650</v>
      </c>
      <c r="AU57" s="271">
        <f>O57+AN57</f>
        <v>11.4758</v>
      </c>
      <c r="AV57" s="271">
        <f t="shared" ref="AV57:AW59" si="57">P57+AL57</f>
        <v>8.5106000000000002</v>
      </c>
      <c r="AW57" s="272">
        <f t="shared" si="57"/>
        <v>2.9651999999999998</v>
      </c>
    </row>
    <row r="58" spans="1:49" ht="14.1" customHeight="1" x14ac:dyDescent="0.2">
      <c r="A58" s="263">
        <v>14</v>
      </c>
      <c r="B58" s="260">
        <v>2410</v>
      </c>
      <c r="C58" s="261">
        <v>600079121</v>
      </c>
      <c r="D58" s="260">
        <v>72742348</v>
      </c>
      <c r="E58" s="262" t="s">
        <v>600</v>
      </c>
      <c r="F58" s="263">
        <v>3111</v>
      </c>
      <c r="G58" s="108" t="s">
        <v>319</v>
      </c>
      <c r="H58" s="264" t="s">
        <v>283</v>
      </c>
      <c r="I58" s="265">
        <v>402414</v>
      </c>
      <c r="J58" s="831">
        <v>296328</v>
      </c>
      <c r="K58" s="904">
        <v>0</v>
      </c>
      <c r="L58" s="882">
        <v>100159</v>
      </c>
      <c r="M58" s="830">
        <v>5927</v>
      </c>
      <c r="N58" s="266">
        <v>0</v>
      </c>
      <c r="O58" s="678">
        <v>1</v>
      </c>
      <c r="P58" s="841">
        <v>1</v>
      </c>
      <c r="Q58" s="874">
        <v>0</v>
      </c>
      <c r="R58" s="267">
        <f t="shared" si="1"/>
        <v>0</v>
      </c>
      <c r="S58" s="269">
        <v>0</v>
      </c>
      <c r="T58" s="269">
        <v>0</v>
      </c>
      <c r="U58" s="269">
        <v>0</v>
      </c>
      <c r="V58" s="269">
        <f>SUM(R58:U58)</f>
        <v>0</v>
      </c>
      <c r="W58" s="269">
        <v>0</v>
      </c>
      <c r="X58" s="269">
        <v>0</v>
      </c>
      <c r="Y58" s="269">
        <f>SUM(W58:X58)</f>
        <v>0</v>
      </c>
      <c r="Z58" s="269">
        <f>V58+Y58</f>
        <v>0</v>
      </c>
      <c r="AA58" s="577">
        <f t="shared" si="54"/>
        <v>0</v>
      </c>
      <c r="AB58" s="270">
        <f>ROUND(V58*2%,0)</f>
        <v>0</v>
      </c>
      <c r="AC58" s="269">
        <v>0</v>
      </c>
      <c r="AD58" s="269">
        <v>0</v>
      </c>
      <c r="AE58" s="269">
        <f t="shared" si="3"/>
        <v>0</v>
      </c>
      <c r="AF58" s="269">
        <f t="shared" si="4"/>
        <v>0</v>
      </c>
      <c r="AG58" s="271">
        <v>0</v>
      </c>
      <c r="AH58" s="271">
        <v>0</v>
      </c>
      <c r="AI58" s="271">
        <v>0</v>
      </c>
      <c r="AJ58" s="271">
        <v>0</v>
      </c>
      <c r="AK58" s="271">
        <v>0</v>
      </c>
      <c r="AL58" s="271">
        <f t="shared" si="5"/>
        <v>0</v>
      </c>
      <c r="AM58" s="271">
        <f>AH58+AK58</f>
        <v>0</v>
      </c>
      <c r="AN58" s="696">
        <f t="shared" si="6"/>
        <v>0</v>
      </c>
      <c r="AO58" s="267">
        <f>I58+AF58</f>
        <v>402414</v>
      </c>
      <c r="AP58" s="269">
        <f>J58+V58</f>
        <v>296328</v>
      </c>
      <c r="AQ58" s="269">
        <f t="shared" si="55"/>
        <v>0</v>
      </c>
      <c r="AR58" s="269">
        <f t="shared" si="56"/>
        <v>100159</v>
      </c>
      <c r="AS58" s="269">
        <f t="shared" si="56"/>
        <v>5927</v>
      </c>
      <c r="AT58" s="269">
        <f>N58+AE58</f>
        <v>0</v>
      </c>
      <c r="AU58" s="271">
        <f>O58+AN58</f>
        <v>1</v>
      </c>
      <c r="AV58" s="271">
        <f t="shared" si="57"/>
        <v>1</v>
      </c>
      <c r="AW58" s="272">
        <f t="shared" si="57"/>
        <v>0</v>
      </c>
    </row>
    <row r="59" spans="1:49" ht="14.1" customHeight="1" x14ac:dyDescent="0.2">
      <c r="A59" s="263">
        <v>14</v>
      </c>
      <c r="B59" s="260">
        <v>2410</v>
      </c>
      <c r="C59" s="261">
        <v>600079121</v>
      </c>
      <c r="D59" s="260">
        <v>72742348</v>
      </c>
      <c r="E59" s="262" t="s">
        <v>600</v>
      </c>
      <c r="F59" s="263">
        <v>3141</v>
      </c>
      <c r="G59" s="262" t="s">
        <v>321</v>
      </c>
      <c r="H59" s="264" t="s">
        <v>284</v>
      </c>
      <c r="I59" s="265">
        <v>913155</v>
      </c>
      <c r="J59" s="830">
        <v>668796</v>
      </c>
      <c r="K59" s="891">
        <v>0</v>
      </c>
      <c r="L59" s="882">
        <v>226053</v>
      </c>
      <c r="M59" s="830">
        <v>13376</v>
      </c>
      <c r="N59" s="266">
        <v>4930</v>
      </c>
      <c r="O59" s="678">
        <v>2.27</v>
      </c>
      <c r="P59" s="622">
        <v>0</v>
      </c>
      <c r="Q59" s="874">
        <v>2.27</v>
      </c>
      <c r="R59" s="267">
        <f t="shared" si="1"/>
        <v>0</v>
      </c>
      <c r="S59" s="269">
        <v>0</v>
      </c>
      <c r="T59" s="269">
        <v>0</v>
      </c>
      <c r="U59" s="269">
        <v>0</v>
      </c>
      <c r="V59" s="269">
        <f>SUM(R59:U59)</f>
        <v>0</v>
      </c>
      <c r="W59" s="269">
        <v>0</v>
      </c>
      <c r="X59" s="269">
        <v>0</v>
      </c>
      <c r="Y59" s="269">
        <f>SUM(W59:X59)</f>
        <v>0</v>
      </c>
      <c r="Z59" s="269">
        <f>V59+Y59</f>
        <v>0</v>
      </c>
      <c r="AA59" s="577">
        <f t="shared" si="54"/>
        <v>0</v>
      </c>
      <c r="AB59" s="270">
        <f>ROUND(V59*2%,0)</f>
        <v>0</v>
      </c>
      <c r="AC59" s="269">
        <v>0</v>
      </c>
      <c r="AD59" s="269">
        <v>0</v>
      </c>
      <c r="AE59" s="269">
        <f t="shared" si="3"/>
        <v>0</v>
      </c>
      <c r="AF59" s="269">
        <f t="shared" si="4"/>
        <v>0</v>
      </c>
      <c r="AG59" s="271">
        <v>0</v>
      </c>
      <c r="AH59" s="271">
        <v>0</v>
      </c>
      <c r="AI59" s="271">
        <v>0</v>
      </c>
      <c r="AJ59" s="271">
        <v>0</v>
      </c>
      <c r="AK59" s="271">
        <v>0</v>
      </c>
      <c r="AL59" s="271">
        <f t="shared" si="5"/>
        <v>0</v>
      </c>
      <c r="AM59" s="271">
        <f>AH59+AK59</f>
        <v>0</v>
      </c>
      <c r="AN59" s="696">
        <f t="shared" si="6"/>
        <v>0</v>
      </c>
      <c r="AO59" s="267">
        <f>I59+AF59</f>
        <v>913155</v>
      </c>
      <c r="AP59" s="269">
        <f>J59+V59</f>
        <v>668796</v>
      </c>
      <c r="AQ59" s="269">
        <f t="shared" si="55"/>
        <v>0</v>
      </c>
      <c r="AR59" s="269">
        <f t="shared" si="56"/>
        <v>226053</v>
      </c>
      <c r="AS59" s="269">
        <f t="shared" si="56"/>
        <v>13376</v>
      </c>
      <c r="AT59" s="269">
        <f>N59+AE59</f>
        <v>4930</v>
      </c>
      <c r="AU59" s="271">
        <f>O59+AN59</f>
        <v>2.27</v>
      </c>
      <c r="AV59" s="271">
        <f t="shared" si="57"/>
        <v>0</v>
      </c>
      <c r="AW59" s="272">
        <f t="shared" si="57"/>
        <v>2.27</v>
      </c>
    </row>
    <row r="60" spans="1:49" ht="14.1" customHeight="1" x14ac:dyDescent="0.2">
      <c r="A60" s="276">
        <v>14</v>
      </c>
      <c r="B60" s="273">
        <v>2410</v>
      </c>
      <c r="C60" s="274">
        <v>600079121</v>
      </c>
      <c r="D60" s="273">
        <v>72742348</v>
      </c>
      <c r="E60" s="275" t="s">
        <v>601</v>
      </c>
      <c r="F60" s="276"/>
      <c r="G60" s="275"/>
      <c r="H60" s="277"/>
      <c r="I60" s="278">
        <v>8312603</v>
      </c>
      <c r="J60" s="279">
        <v>6041011</v>
      </c>
      <c r="K60" s="279">
        <v>27900</v>
      </c>
      <c r="L60" s="279">
        <v>2051292</v>
      </c>
      <c r="M60" s="279">
        <v>120820</v>
      </c>
      <c r="N60" s="279">
        <v>71580</v>
      </c>
      <c r="O60" s="280">
        <v>14.745799999999999</v>
      </c>
      <c r="P60" s="280">
        <v>9.5106000000000002</v>
      </c>
      <c r="Q60" s="872">
        <v>5.2351999999999999</v>
      </c>
      <c r="R60" s="278">
        <f t="shared" ref="R60:AW60" si="58">SUM(R57:R59)</f>
        <v>0</v>
      </c>
      <c r="S60" s="613">
        <f t="shared" si="58"/>
        <v>0</v>
      </c>
      <c r="T60" s="613">
        <f t="shared" si="58"/>
        <v>0</v>
      </c>
      <c r="U60" s="613">
        <f t="shared" si="58"/>
        <v>0</v>
      </c>
      <c r="V60" s="613">
        <f t="shared" si="58"/>
        <v>0</v>
      </c>
      <c r="W60" s="613">
        <f t="shared" si="58"/>
        <v>0</v>
      </c>
      <c r="X60" s="613">
        <f t="shared" si="58"/>
        <v>0</v>
      </c>
      <c r="Y60" s="613">
        <f t="shared" si="58"/>
        <v>0</v>
      </c>
      <c r="Z60" s="613">
        <f t="shared" si="58"/>
        <v>0</v>
      </c>
      <c r="AA60" s="613">
        <f t="shared" si="58"/>
        <v>0</v>
      </c>
      <c r="AB60" s="613">
        <f t="shared" si="58"/>
        <v>0</v>
      </c>
      <c r="AC60" s="613">
        <f t="shared" si="58"/>
        <v>0</v>
      </c>
      <c r="AD60" s="613">
        <f t="shared" si="58"/>
        <v>0</v>
      </c>
      <c r="AE60" s="613">
        <f t="shared" si="58"/>
        <v>0</v>
      </c>
      <c r="AF60" s="613">
        <f t="shared" si="58"/>
        <v>0</v>
      </c>
      <c r="AG60" s="690">
        <f t="shared" si="58"/>
        <v>0</v>
      </c>
      <c r="AH60" s="690">
        <f t="shared" si="58"/>
        <v>0</v>
      </c>
      <c r="AI60" s="690">
        <f t="shared" si="58"/>
        <v>0</v>
      </c>
      <c r="AJ60" s="690">
        <f t="shared" si="58"/>
        <v>0</v>
      </c>
      <c r="AK60" s="690">
        <f t="shared" si="58"/>
        <v>0</v>
      </c>
      <c r="AL60" s="690">
        <f t="shared" si="58"/>
        <v>0</v>
      </c>
      <c r="AM60" s="690">
        <f t="shared" si="58"/>
        <v>0</v>
      </c>
      <c r="AN60" s="695">
        <f t="shared" si="58"/>
        <v>0</v>
      </c>
      <c r="AO60" s="278">
        <f t="shared" si="58"/>
        <v>8312603</v>
      </c>
      <c r="AP60" s="279">
        <f t="shared" si="58"/>
        <v>6041011</v>
      </c>
      <c r="AQ60" s="279">
        <f t="shared" si="58"/>
        <v>27900</v>
      </c>
      <c r="AR60" s="279">
        <f t="shared" si="58"/>
        <v>2051292</v>
      </c>
      <c r="AS60" s="279">
        <f t="shared" si="58"/>
        <v>120820</v>
      </c>
      <c r="AT60" s="279">
        <f t="shared" si="58"/>
        <v>71580</v>
      </c>
      <c r="AU60" s="280">
        <f t="shared" si="58"/>
        <v>14.745799999999999</v>
      </c>
      <c r="AV60" s="280">
        <f t="shared" si="58"/>
        <v>9.5106000000000002</v>
      </c>
      <c r="AW60" s="281">
        <f t="shared" si="58"/>
        <v>5.2351999999999999</v>
      </c>
    </row>
    <row r="61" spans="1:49" ht="14.1" customHeight="1" x14ac:dyDescent="0.2">
      <c r="A61" s="263">
        <v>15</v>
      </c>
      <c r="B61" s="260">
        <v>2436</v>
      </c>
      <c r="C61" s="261">
        <v>600079538</v>
      </c>
      <c r="D61" s="260">
        <v>72741546</v>
      </c>
      <c r="E61" s="262" t="s">
        <v>602</v>
      </c>
      <c r="F61" s="263">
        <v>3111</v>
      </c>
      <c r="G61" s="262" t="s">
        <v>317</v>
      </c>
      <c r="H61" s="264" t="s">
        <v>283</v>
      </c>
      <c r="I61" s="265">
        <v>4933184</v>
      </c>
      <c r="J61" s="831">
        <v>3582853</v>
      </c>
      <c r="K61" s="904">
        <v>15000</v>
      </c>
      <c r="L61" s="882">
        <v>1216074</v>
      </c>
      <c r="M61" s="830">
        <v>71657</v>
      </c>
      <c r="N61" s="831">
        <v>47600</v>
      </c>
      <c r="O61" s="678">
        <v>8.3542000000000005</v>
      </c>
      <c r="P61" s="841">
        <v>6.24</v>
      </c>
      <c r="Q61" s="873">
        <v>2.1141999999999999</v>
      </c>
      <c r="R61" s="267">
        <f t="shared" si="1"/>
        <v>0</v>
      </c>
      <c r="S61" s="269">
        <v>0</v>
      </c>
      <c r="T61" s="269">
        <v>0</v>
      </c>
      <c r="U61" s="269">
        <v>0</v>
      </c>
      <c r="V61" s="269">
        <f>SUM(R61:U61)</f>
        <v>0</v>
      </c>
      <c r="W61" s="269">
        <v>0</v>
      </c>
      <c r="X61" s="269">
        <v>0</v>
      </c>
      <c r="Y61" s="269">
        <f>SUM(W61:X61)</f>
        <v>0</v>
      </c>
      <c r="Z61" s="269">
        <f>V61+Y61</f>
        <v>0</v>
      </c>
      <c r="AA61" s="577">
        <f t="shared" ref="AA61:AA63" si="59">ROUND((V61+W61)*33.8%,0)</f>
        <v>0</v>
      </c>
      <c r="AB61" s="270">
        <f>ROUND(V61*2%,0)</f>
        <v>0</v>
      </c>
      <c r="AC61" s="269">
        <v>0</v>
      </c>
      <c r="AD61" s="269">
        <v>0</v>
      </c>
      <c r="AE61" s="269">
        <f t="shared" si="3"/>
        <v>0</v>
      </c>
      <c r="AF61" s="269">
        <f t="shared" si="4"/>
        <v>0</v>
      </c>
      <c r="AG61" s="271">
        <v>0</v>
      </c>
      <c r="AH61" s="271">
        <v>0</v>
      </c>
      <c r="AI61" s="271">
        <v>0</v>
      </c>
      <c r="AJ61" s="271">
        <v>0</v>
      </c>
      <c r="AK61" s="271">
        <v>0</v>
      </c>
      <c r="AL61" s="271">
        <f t="shared" si="5"/>
        <v>0</v>
      </c>
      <c r="AM61" s="271">
        <f>AH61+AK61</f>
        <v>0</v>
      </c>
      <c r="AN61" s="696">
        <f t="shared" si="6"/>
        <v>0</v>
      </c>
      <c r="AO61" s="267">
        <f>I61+AF61</f>
        <v>4933184</v>
      </c>
      <c r="AP61" s="269">
        <f>J61+V61</f>
        <v>3582853</v>
      </c>
      <c r="AQ61" s="269">
        <f t="shared" ref="AQ61:AQ63" si="60">K61+Y61</f>
        <v>15000</v>
      </c>
      <c r="AR61" s="269">
        <f t="shared" ref="AR61:AS63" si="61">L61+AA61</f>
        <v>1216074</v>
      </c>
      <c r="AS61" s="269">
        <f t="shared" si="61"/>
        <v>71657</v>
      </c>
      <c r="AT61" s="269">
        <f>N61+AE61</f>
        <v>47600</v>
      </c>
      <c r="AU61" s="271">
        <f>O61+AN61</f>
        <v>8.3542000000000005</v>
      </c>
      <c r="AV61" s="271">
        <f t="shared" ref="AV61:AW63" si="62">P61+AL61</f>
        <v>6.24</v>
      </c>
      <c r="AW61" s="272">
        <f t="shared" si="62"/>
        <v>2.1141999999999999</v>
      </c>
    </row>
    <row r="62" spans="1:49" ht="14.1" customHeight="1" x14ac:dyDescent="0.2">
      <c r="A62" s="263">
        <v>15</v>
      </c>
      <c r="B62" s="260">
        <v>2436</v>
      </c>
      <c r="C62" s="261">
        <v>600079538</v>
      </c>
      <c r="D62" s="260">
        <v>72741546</v>
      </c>
      <c r="E62" s="262" t="s">
        <v>602</v>
      </c>
      <c r="F62" s="263">
        <v>3111</v>
      </c>
      <c r="G62" s="282" t="s">
        <v>318</v>
      </c>
      <c r="H62" s="264" t="s">
        <v>284</v>
      </c>
      <c r="I62" s="265">
        <v>1383538</v>
      </c>
      <c r="J62" s="830">
        <v>1018806</v>
      </c>
      <c r="K62" s="891">
        <v>0</v>
      </c>
      <c r="L62" s="882">
        <v>344356</v>
      </c>
      <c r="M62" s="830">
        <v>20376</v>
      </c>
      <c r="N62" s="266">
        <v>0</v>
      </c>
      <c r="O62" s="678">
        <v>3</v>
      </c>
      <c r="P62" s="622">
        <v>3</v>
      </c>
      <c r="Q62" s="874">
        <v>0</v>
      </c>
      <c r="R62" s="267">
        <f t="shared" si="1"/>
        <v>0</v>
      </c>
      <c r="S62" s="269">
        <v>0</v>
      </c>
      <c r="T62" s="269">
        <v>0</v>
      </c>
      <c r="U62" s="269">
        <v>0</v>
      </c>
      <c r="V62" s="269">
        <f>SUM(R62:U62)</f>
        <v>0</v>
      </c>
      <c r="W62" s="269">
        <v>0</v>
      </c>
      <c r="X62" s="269">
        <v>0</v>
      </c>
      <c r="Y62" s="269">
        <f>SUM(W62:X62)</f>
        <v>0</v>
      </c>
      <c r="Z62" s="269">
        <f>V62+Y62</f>
        <v>0</v>
      </c>
      <c r="AA62" s="577">
        <f t="shared" si="59"/>
        <v>0</v>
      </c>
      <c r="AB62" s="270">
        <f>ROUND(V62*2%,0)</f>
        <v>0</v>
      </c>
      <c r="AC62" s="269">
        <v>0</v>
      </c>
      <c r="AD62" s="269">
        <v>0</v>
      </c>
      <c r="AE62" s="269">
        <f t="shared" si="3"/>
        <v>0</v>
      </c>
      <c r="AF62" s="269">
        <f t="shared" si="4"/>
        <v>0</v>
      </c>
      <c r="AG62" s="271">
        <v>0</v>
      </c>
      <c r="AH62" s="271">
        <v>0</v>
      </c>
      <c r="AI62" s="271">
        <v>0</v>
      </c>
      <c r="AJ62" s="271">
        <v>0</v>
      </c>
      <c r="AK62" s="271">
        <v>0</v>
      </c>
      <c r="AL62" s="271">
        <f t="shared" si="5"/>
        <v>0</v>
      </c>
      <c r="AM62" s="271">
        <f>AH62+AK62</f>
        <v>0</v>
      </c>
      <c r="AN62" s="696">
        <f t="shared" si="6"/>
        <v>0</v>
      </c>
      <c r="AO62" s="267">
        <f>I62+AF62</f>
        <v>1383538</v>
      </c>
      <c r="AP62" s="269">
        <f>J62+V62</f>
        <v>1018806</v>
      </c>
      <c r="AQ62" s="269">
        <f t="shared" si="60"/>
        <v>0</v>
      </c>
      <c r="AR62" s="269">
        <f t="shared" si="61"/>
        <v>344356</v>
      </c>
      <c r="AS62" s="269">
        <f t="shared" si="61"/>
        <v>20376</v>
      </c>
      <c r="AT62" s="269">
        <f>N62+AE62</f>
        <v>0</v>
      </c>
      <c r="AU62" s="271">
        <f>O62+AN62</f>
        <v>3</v>
      </c>
      <c r="AV62" s="271">
        <f t="shared" si="62"/>
        <v>3</v>
      </c>
      <c r="AW62" s="272">
        <f t="shared" si="62"/>
        <v>0</v>
      </c>
    </row>
    <row r="63" spans="1:49" ht="14.1" customHeight="1" x14ac:dyDescent="0.2">
      <c r="A63" s="263">
        <v>15</v>
      </c>
      <c r="B63" s="260">
        <v>2436</v>
      </c>
      <c r="C63" s="261">
        <v>600079538</v>
      </c>
      <c r="D63" s="260">
        <v>72741546</v>
      </c>
      <c r="E63" s="262" t="s">
        <v>602</v>
      </c>
      <c r="F63" s="263">
        <v>3141</v>
      </c>
      <c r="G63" s="262" t="s">
        <v>321</v>
      </c>
      <c r="H63" s="264" t="s">
        <v>284</v>
      </c>
      <c r="I63" s="265">
        <v>784340</v>
      </c>
      <c r="J63" s="830">
        <v>574666</v>
      </c>
      <c r="K63" s="891">
        <v>0</v>
      </c>
      <c r="L63" s="882">
        <v>194237</v>
      </c>
      <c r="M63" s="830">
        <v>11493</v>
      </c>
      <c r="N63" s="266">
        <v>3944</v>
      </c>
      <c r="O63" s="678">
        <v>1.95</v>
      </c>
      <c r="P63" s="622">
        <v>0</v>
      </c>
      <c r="Q63" s="874">
        <v>1.95</v>
      </c>
      <c r="R63" s="267">
        <f t="shared" si="1"/>
        <v>0</v>
      </c>
      <c r="S63" s="269">
        <v>0</v>
      </c>
      <c r="T63" s="269">
        <v>0</v>
      </c>
      <c r="U63" s="269">
        <v>0</v>
      </c>
      <c r="V63" s="269">
        <f>SUM(R63:U63)</f>
        <v>0</v>
      </c>
      <c r="W63" s="269">
        <v>0</v>
      </c>
      <c r="X63" s="269">
        <v>0</v>
      </c>
      <c r="Y63" s="269">
        <f>SUM(W63:X63)</f>
        <v>0</v>
      </c>
      <c r="Z63" s="269">
        <f>V63+Y63</f>
        <v>0</v>
      </c>
      <c r="AA63" s="577">
        <f t="shared" si="59"/>
        <v>0</v>
      </c>
      <c r="AB63" s="270">
        <f>ROUND(V63*2%,0)</f>
        <v>0</v>
      </c>
      <c r="AC63" s="269">
        <v>0</v>
      </c>
      <c r="AD63" s="269">
        <v>0</v>
      </c>
      <c r="AE63" s="269">
        <f t="shared" si="3"/>
        <v>0</v>
      </c>
      <c r="AF63" s="269">
        <f t="shared" si="4"/>
        <v>0</v>
      </c>
      <c r="AG63" s="271">
        <v>0</v>
      </c>
      <c r="AH63" s="271">
        <v>0</v>
      </c>
      <c r="AI63" s="271">
        <v>0</v>
      </c>
      <c r="AJ63" s="271">
        <v>0</v>
      </c>
      <c r="AK63" s="271">
        <v>0</v>
      </c>
      <c r="AL63" s="271">
        <f t="shared" si="5"/>
        <v>0</v>
      </c>
      <c r="AM63" s="271">
        <f>AH63+AK63</f>
        <v>0</v>
      </c>
      <c r="AN63" s="696">
        <f t="shared" si="6"/>
        <v>0</v>
      </c>
      <c r="AO63" s="267">
        <f>I63+AF63</f>
        <v>784340</v>
      </c>
      <c r="AP63" s="269">
        <f>J63+V63</f>
        <v>574666</v>
      </c>
      <c r="AQ63" s="269">
        <f t="shared" si="60"/>
        <v>0</v>
      </c>
      <c r="AR63" s="269">
        <f t="shared" si="61"/>
        <v>194237</v>
      </c>
      <c r="AS63" s="269">
        <f t="shared" si="61"/>
        <v>11493</v>
      </c>
      <c r="AT63" s="269">
        <f>N63+AE63</f>
        <v>3944</v>
      </c>
      <c r="AU63" s="271">
        <f>O63+AN63</f>
        <v>1.95</v>
      </c>
      <c r="AV63" s="271">
        <f t="shared" si="62"/>
        <v>0</v>
      </c>
      <c r="AW63" s="272">
        <f t="shared" si="62"/>
        <v>1.95</v>
      </c>
    </row>
    <row r="64" spans="1:49" ht="14.1" customHeight="1" x14ac:dyDescent="0.2">
      <c r="A64" s="276">
        <v>15</v>
      </c>
      <c r="B64" s="273">
        <v>2436</v>
      </c>
      <c r="C64" s="274">
        <v>600079538</v>
      </c>
      <c r="D64" s="273">
        <v>72741546</v>
      </c>
      <c r="E64" s="275" t="s">
        <v>603</v>
      </c>
      <c r="F64" s="276"/>
      <c r="G64" s="275"/>
      <c r="H64" s="277"/>
      <c r="I64" s="278">
        <v>7101062</v>
      </c>
      <c r="J64" s="279">
        <v>5176325</v>
      </c>
      <c r="K64" s="279">
        <v>15000</v>
      </c>
      <c r="L64" s="279">
        <v>1754667</v>
      </c>
      <c r="M64" s="279">
        <v>103526</v>
      </c>
      <c r="N64" s="279">
        <v>51544</v>
      </c>
      <c r="O64" s="280">
        <v>13.3042</v>
      </c>
      <c r="P64" s="280">
        <v>9.24</v>
      </c>
      <c r="Q64" s="872">
        <v>4.0641999999999996</v>
      </c>
      <c r="R64" s="278">
        <f t="shared" ref="R64:AW64" si="63">SUM(R61:R63)</f>
        <v>0</v>
      </c>
      <c r="S64" s="613">
        <f t="shared" si="63"/>
        <v>0</v>
      </c>
      <c r="T64" s="613">
        <f t="shared" si="63"/>
        <v>0</v>
      </c>
      <c r="U64" s="613">
        <f t="shared" si="63"/>
        <v>0</v>
      </c>
      <c r="V64" s="613">
        <f t="shared" si="63"/>
        <v>0</v>
      </c>
      <c r="W64" s="613">
        <f t="shared" si="63"/>
        <v>0</v>
      </c>
      <c r="X64" s="613">
        <f t="shared" si="63"/>
        <v>0</v>
      </c>
      <c r="Y64" s="613">
        <f t="shared" si="63"/>
        <v>0</v>
      </c>
      <c r="Z64" s="613">
        <f t="shared" si="63"/>
        <v>0</v>
      </c>
      <c r="AA64" s="613">
        <f t="shared" si="63"/>
        <v>0</v>
      </c>
      <c r="AB64" s="613">
        <f t="shared" si="63"/>
        <v>0</v>
      </c>
      <c r="AC64" s="613">
        <f t="shared" si="63"/>
        <v>0</v>
      </c>
      <c r="AD64" s="613">
        <f t="shared" si="63"/>
        <v>0</v>
      </c>
      <c r="AE64" s="613">
        <f t="shared" si="63"/>
        <v>0</v>
      </c>
      <c r="AF64" s="613">
        <f t="shared" si="63"/>
        <v>0</v>
      </c>
      <c r="AG64" s="690">
        <f t="shared" si="63"/>
        <v>0</v>
      </c>
      <c r="AH64" s="690">
        <f t="shared" si="63"/>
        <v>0</v>
      </c>
      <c r="AI64" s="690">
        <f t="shared" si="63"/>
        <v>0</v>
      </c>
      <c r="AJ64" s="690">
        <f t="shared" si="63"/>
        <v>0</v>
      </c>
      <c r="AK64" s="690">
        <f t="shared" si="63"/>
        <v>0</v>
      </c>
      <c r="AL64" s="690">
        <f t="shared" si="63"/>
        <v>0</v>
      </c>
      <c r="AM64" s="690">
        <f t="shared" si="63"/>
        <v>0</v>
      </c>
      <c r="AN64" s="695">
        <f t="shared" si="63"/>
        <v>0</v>
      </c>
      <c r="AO64" s="278">
        <f t="shared" si="63"/>
        <v>7101062</v>
      </c>
      <c r="AP64" s="279">
        <f t="shared" si="63"/>
        <v>5176325</v>
      </c>
      <c r="AQ64" s="279">
        <f t="shared" si="63"/>
        <v>15000</v>
      </c>
      <c r="AR64" s="279">
        <f t="shared" si="63"/>
        <v>1754667</v>
      </c>
      <c r="AS64" s="279">
        <f t="shared" si="63"/>
        <v>103526</v>
      </c>
      <c r="AT64" s="279">
        <f t="shared" si="63"/>
        <v>51544</v>
      </c>
      <c r="AU64" s="280">
        <f t="shared" si="63"/>
        <v>13.3042</v>
      </c>
      <c r="AV64" s="280">
        <f t="shared" si="63"/>
        <v>9.24</v>
      </c>
      <c r="AW64" s="281">
        <f t="shared" si="63"/>
        <v>4.0641999999999996</v>
      </c>
    </row>
    <row r="65" spans="1:49" ht="14.1" customHeight="1" x14ac:dyDescent="0.2">
      <c r="A65" s="263">
        <v>16</v>
      </c>
      <c r="B65" s="260">
        <v>2424</v>
      </c>
      <c r="C65" s="261">
        <v>600079147</v>
      </c>
      <c r="D65" s="260">
        <v>72741945</v>
      </c>
      <c r="E65" s="262" t="s">
        <v>604</v>
      </c>
      <c r="F65" s="263">
        <v>3111</v>
      </c>
      <c r="G65" s="262" t="s">
        <v>317</v>
      </c>
      <c r="H65" s="264" t="s">
        <v>283</v>
      </c>
      <c r="I65" s="265">
        <v>3233622</v>
      </c>
      <c r="J65" s="831">
        <v>2356423</v>
      </c>
      <c r="K65" s="904">
        <v>0</v>
      </c>
      <c r="L65" s="882">
        <v>796471</v>
      </c>
      <c r="M65" s="830">
        <v>47128</v>
      </c>
      <c r="N65" s="831">
        <v>33600</v>
      </c>
      <c r="O65" s="678">
        <v>5.4897999999999998</v>
      </c>
      <c r="P65" s="841">
        <v>4</v>
      </c>
      <c r="Q65" s="873">
        <v>1.4898</v>
      </c>
      <c r="R65" s="267">
        <f t="shared" si="1"/>
        <v>0</v>
      </c>
      <c r="S65" s="269">
        <v>0</v>
      </c>
      <c r="T65" s="269">
        <v>0</v>
      </c>
      <c r="U65" s="269">
        <v>0</v>
      </c>
      <c r="V65" s="269">
        <f>SUM(R65:U65)</f>
        <v>0</v>
      </c>
      <c r="W65" s="269">
        <v>0</v>
      </c>
      <c r="X65" s="269">
        <v>0</v>
      </c>
      <c r="Y65" s="269">
        <f>SUM(W65:X65)</f>
        <v>0</v>
      </c>
      <c r="Z65" s="269">
        <f>V65+Y65</f>
        <v>0</v>
      </c>
      <c r="AA65" s="577">
        <f t="shared" ref="AA65:AA66" si="64">ROUND((V65+W65)*33.8%,0)</f>
        <v>0</v>
      </c>
      <c r="AB65" s="270">
        <f>ROUND(V65*2%,0)</f>
        <v>0</v>
      </c>
      <c r="AC65" s="269">
        <v>0</v>
      </c>
      <c r="AD65" s="269">
        <v>0</v>
      </c>
      <c r="AE65" s="269">
        <f t="shared" si="3"/>
        <v>0</v>
      </c>
      <c r="AF65" s="269">
        <f t="shared" si="4"/>
        <v>0</v>
      </c>
      <c r="AG65" s="271">
        <v>0</v>
      </c>
      <c r="AH65" s="271">
        <v>0</v>
      </c>
      <c r="AI65" s="271">
        <v>0</v>
      </c>
      <c r="AJ65" s="271">
        <v>0</v>
      </c>
      <c r="AK65" s="271">
        <v>0</v>
      </c>
      <c r="AL65" s="271">
        <f t="shared" si="5"/>
        <v>0</v>
      </c>
      <c r="AM65" s="271">
        <f>AH65+AK65</f>
        <v>0</v>
      </c>
      <c r="AN65" s="696">
        <f t="shared" si="6"/>
        <v>0</v>
      </c>
      <c r="AO65" s="267">
        <f>I65+AF65</f>
        <v>3233622</v>
      </c>
      <c r="AP65" s="269">
        <f>J65+V65</f>
        <v>2356423</v>
      </c>
      <c r="AQ65" s="269">
        <f t="shared" ref="AQ65:AQ66" si="65">K65+Y65</f>
        <v>0</v>
      </c>
      <c r="AR65" s="269">
        <f>L65+AA65</f>
        <v>796471</v>
      </c>
      <c r="AS65" s="269">
        <f>M65+AB65</f>
        <v>47128</v>
      </c>
      <c r="AT65" s="269">
        <f>N65+AE65</f>
        <v>33600</v>
      </c>
      <c r="AU65" s="271">
        <f>O65+AN65</f>
        <v>5.4897999999999998</v>
      </c>
      <c r="AV65" s="271">
        <f>P65+AL65</f>
        <v>4</v>
      </c>
      <c r="AW65" s="272">
        <f>Q65+AM65</f>
        <v>1.4898</v>
      </c>
    </row>
    <row r="66" spans="1:49" ht="14.1" customHeight="1" x14ac:dyDescent="0.2">
      <c r="A66" s="263">
        <v>16</v>
      </c>
      <c r="B66" s="260">
        <v>2424</v>
      </c>
      <c r="C66" s="261">
        <v>600079147</v>
      </c>
      <c r="D66" s="260">
        <v>72741945</v>
      </c>
      <c r="E66" s="262" t="s">
        <v>604</v>
      </c>
      <c r="F66" s="263">
        <v>3141</v>
      </c>
      <c r="G66" s="262" t="s">
        <v>321</v>
      </c>
      <c r="H66" s="264" t="s">
        <v>284</v>
      </c>
      <c r="I66" s="265">
        <v>619426</v>
      </c>
      <c r="J66" s="830">
        <v>454081</v>
      </c>
      <c r="K66" s="891">
        <v>0</v>
      </c>
      <c r="L66" s="882">
        <v>153479</v>
      </c>
      <c r="M66" s="830">
        <v>9082</v>
      </c>
      <c r="N66" s="266">
        <v>2784</v>
      </c>
      <c r="O66" s="678">
        <v>1.54</v>
      </c>
      <c r="P66" s="622">
        <v>0</v>
      </c>
      <c r="Q66" s="874">
        <v>1.54</v>
      </c>
      <c r="R66" s="267">
        <f t="shared" si="1"/>
        <v>0</v>
      </c>
      <c r="S66" s="269">
        <v>0</v>
      </c>
      <c r="T66" s="269">
        <v>0</v>
      </c>
      <c r="U66" s="269">
        <v>0</v>
      </c>
      <c r="V66" s="269">
        <f>SUM(R66:U66)</f>
        <v>0</v>
      </c>
      <c r="W66" s="269">
        <v>0</v>
      </c>
      <c r="X66" s="269">
        <v>0</v>
      </c>
      <c r="Y66" s="269">
        <f>SUM(W66:X66)</f>
        <v>0</v>
      </c>
      <c r="Z66" s="269">
        <f>V66+Y66</f>
        <v>0</v>
      </c>
      <c r="AA66" s="577">
        <f t="shared" si="64"/>
        <v>0</v>
      </c>
      <c r="AB66" s="270">
        <f>ROUND(V66*2%,0)</f>
        <v>0</v>
      </c>
      <c r="AC66" s="269">
        <v>0</v>
      </c>
      <c r="AD66" s="269">
        <v>0</v>
      </c>
      <c r="AE66" s="269">
        <f t="shared" si="3"/>
        <v>0</v>
      </c>
      <c r="AF66" s="269">
        <f t="shared" si="4"/>
        <v>0</v>
      </c>
      <c r="AG66" s="271">
        <v>0</v>
      </c>
      <c r="AH66" s="271">
        <v>0</v>
      </c>
      <c r="AI66" s="271">
        <v>0</v>
      </c>
      <c r="AJ66" s="271">
        <v>0</v>
      </c>
      <c r="AK66" s="271">
        <v>0</v>
      </c>
      <c r="AL66" s="271">
        <f t="shared" si="5"/>
        <v>0</v>
      </c>
      <c r="AM66" s="271">
        <f>AH66+AK66</f>
        <v>0</v>
      </c>
      <c r="AN66" s="696">
        <f t="shared" si="6"/>
        <v>0</v>
      </c>
      <c r="AO66" s="267">
        <f>I66+AF66</f>
        <v>619426</v>
      </c>
      <c r="AP66" s="269">
        <f>J66+V66</f>
        <v>454081</v>
      </c>
      <c r="AQ66" s="269">
        <f t="shared" si="65"/>
        <v>0</v>
      </c>
      <c r="AR66" s="269">
        <f>L66+AA66</f>
        <v>153479</v>
      </c>
      <c r="AS66" s="269">
        <f>M66+AB66</f>
        <v>9082</v>
      </c>
      <c r="AT66" s="269">
        <f>N66+AE66</f>
        <v>2784</v>
      </c>
      <c r="AU66" s="271">
        <f>O66+AN66</f>
        <v>1.54</v>
      </c>
      <c r="AV66" s="271">
        <f>P66+AL66</f>
        <v>0</v>
      </c>
      <c r="AW66" s="272">
        <f>Q66+AM66</f>
        <v>1.54</v>
      </c>
    </row>
    <row r="67" spans="1:49" ht="14.1" customHeight="1" x14ac:dyDescent="0.2">
      <c r="A67" s="276">
        <v>16</v>
      </c>
      <c r="B67" s="273">
        <v>2424</v>
      </c>
      <c r="C67" s="274">
        <v>600079147</v>
      </c>
      <c r="D67" s="273">
        <v>72741945</v>
      </c>
      <c r="E67" s="275" t="s">
        <v>605</v>
      </c>
      <c r="F67" s="276"/>
      <c r="G67" s="275"/>
      <c r="H67" s="277"/>
      <c r="I67" s="278">
        <v>3853048</v>
      </c>
      <c r="J67" s="279">
        <v>2810504</v>
      </c>
      <c r="K67" s="279">
        <v>0</v>
      </c>
      <c r="L67" s="279">
        <v>949950</v>
      </c>
      <c r="M67" s="279">
        <v>56210</v>
      </c>
      <c r="N67" s="279">
        <v>36384</v>
      </c>
      <c r="O67" s="280">
        <v>7.0297999999999998</v>
      </c>
      <c r="P67" s="280">
        <v>4</v>
      </c>
      <c r="Q67" s="872">
        <v>3.0297999999999998</v>
      </c>
      <c r="R67" s="278">
        <f t="shared" ref="R67:AW67" si="66">SUM(R65:R66)</f>
        <v>0</v>
      </c>
      <c r="S67" s="613">
        <f t="shared" si="66"/>
        <v>0</v>
      </c>
      <c r="T67" s="613">
        <f t="shared" si="66"/>
        <v>0</v>
      </c>
      <c r="U67" s="613">
        <f t="shared" si="66"/>
        <v>0</v>
      </c>
      <c r="V67" s="613">
        <f t="shared" si="66"/>
        <v>0</v>
      </c>
      <c r="W67" s="613">
        <f t="shared" si="66"/>
        <v>0</v>
      </c>
      <c r="X67" s="613">
        <f t="shared" si="66"/>
        <v>0</v>
      </c>
      <c r="Y67" s="613">
        <f t="shared" si="66"/>
        <v>0</v>
      </c>
      <c r="Z67" s="613">
        <f t="shared" si="66"/>
        <v>0</v>
      </c>
      <c r="AA67" s="613">
        <f t="shared" si="66"/>
        <v>0</v>
      </c>
      <c r="AB67" s="613">
        <f t="shared" si="66"/>
        <v>0</v>
      </c>
      <c r="AC67" s="613">
        <f t="shared" si="66"/>
        <v>0</v>
      </c>
      <c r="AD67" s="613">
        <f t="shared" si="66"/>
        <v>0</v>
      </c>
      <c r="AE67" s="613">
        <f t="shared" si="66"/>
        <v>0</v>
      </c>
      <c r="AF67" s="613">
        <f t="shared" si="66"/>
        <v>0</v>
      </c>
      <c r="AG67" s="690">
        <f t="shared" si="66"/>
        <v>0</v>
      </c>
      <c r="AH67" s="690">
        <f t="shared" si="66"/>
        <v>0</v>
      </c>
      <c r="AI67" s="690">
        <f t="shared" si="66"/>
        <v>0</v>
      </c>
      <c r="AJ67" s="690">
        <f t="shared" si="66"/>
        <v>0</v>
      </c>
      <c r="AK67" s="690">
        <f t="shared" si="66"/>
        <v>0</v>
      </c>
      <c r="AL67" s="690">
        <f t="shared" si="66"/>
        <v>0</v>
      </c>
      <c r="AM67" s="690">
        <f t="shared" si="66"/>
        <v>0</v>
      </c>
      <c r="AN67" s="695">
        <f t="shared" si="66"/>
        <v>0</v>
      </c>
      <c r="AO67" s="278">
        <f t="shared" si="66"/>
        <v>3853048</v>
      </c>
      <c r="AP67" s="279">
        <f t="shared" si="66"/>
        <v>2810504</v>
      </c>
      <c r="AQ67" s="279">
        <f t="shared" si="66"/>
        <v>0</v>
      </c>
      <c r="AR67" s="279">
        <f t="shared" si="66"/>
        <v>949950</v>
      </c>
      <c r="AS67" s="279">
        <f t="shared" si="66"/>
        <v>56210</v>
      </c>
      <c r="AT67" s="279">
        <f t="shared" si="66"/>
        <v>36384</v>
      </c>
      <c r="AU67" s="280">
        <f t="shared" si="66"/>
        <v>7.0297999999999998</v>
      </c>
      <c r="AV67" s="280">
        <f t="shared" si="66"/>
        <v>4</v>
      </c>
      <c r="AW67" s="281">
        <f t="shared" si="66"/>
        <v>3.0297999999999998</v>
      </c>
    </row>
    <row r="68" spans="1:49" ht="14.1" customHeight="1" x14ac:dyDescent="0.2">
      <c r="A68" s="263">
        <v>17</v>
      </c>
      <c r="B68" s="260">
        <v>2417</v>
      </c>
      <c r="C68" s="261">
        <v>600079562</v>
      </c>
      <c r="D68" s="260">
        <v>72742810</v>
      </c>
      <c r="E68" s="262" t="s">
        <v>606</v>
      </c>
      <c r="F68" s="263">
        <v>3111</v>
      </c>
      <c r="G68" s="262" t="s">
        <v>317</v>
      </c>
      <c r="H68" s="264" t="s">
        <v>283</v>
      </c>
      <c r="I68" s="265">
        <v>16468295</v>
      </c>
      <c r="J68" s="831">
        <v>12018270</v>
      </c>
      <c r="K68" s="904">
        <v>7200</v>
      </c>
      <c r="L68" s="882">
        <v>4064609</v>
      </c>
      <c r="M68" s="830">
        <v>240366</v>
      </c>
      <c r="N68" s="831">
        <v>137850</v>
      </c>
      <c r="O68" s="678">
        <v>28.138500000000001</v>
      </c>
      <c r="P68" s="841">
        <v>21</v>
      </c>
      <c r="Q68" s="873">
        <v>7.1384999999999996</v>
      </c>
      <c r="R68" s="267">
        <f t="shared" si="1"/>
        <v>0</v>
      </c>
      <c r="S68" s="269">
        <v>0</v>
      </c>
      <c r="T68" s="269">
        <v>0</v>
      </c>
      <c r="U68" s="269">
        <v>0</v>
      </c>
      <c r="V68" s="269">
        <f>SUM(R68:U68)</f>
        <v>0</v>
      </c>
      <c r="W68" s="269">
        <v>0</v>
      </c>
      <c r="X68" s="269">
        <v>0</v>
      </c>
      <c r="Y68" s="269">
        <f>SUM(W68:X68)</f>
        <v>0</v>
      </c>
      <c r="Z68" s="269">
        <f>V68+Y68</f>
        <v>0</v>
      </c>
      <c r="AA68" s="577">
        <f t="shared" ref="AA68:AA71" si="67">ROUND((V68+W68)*33.8%,0)</f>
        <v>0</v>
      </c>
      <c r="AB68" s="270">
        <f>ROUND(V68*2%,0)</f>
        <v>0</v>
      </c>
      <c r="AC68" s="269">
        <v>0</v>
      </c>
      <c r="AD68" s="269">
        <v>0</v>
      </c>
      <c r="AE68" s="269">
        <f t="shared" si="3"/>
        <v>0</v>
      </c>
      <c r="AF68" s="269">
        <f t="shared" si="4"/>
        <v>0</v>
      </c>
      <c r="AG68" s="271">
        <v>0</v>
      </c>
      <c r="AH68" s="271">
        <v>0</v>
      </c>
      <c r="AI68" s="271">
        <v>0</v>
      </c>
      <c r="AJ68" s="271">
        <v>0</v>
      </c>
      <c r="AK68" s="271">
        <v>0</v>
      </c>
      <c r="AL68" s="271">
        <f t="shared" si="5"/>
        <v>0</v>
      </c>
      <c r="AM68" s="271">
        <f>AH68+AK68</f>
        <v>0</v>
      </c>
      <c r="AN68" s="696">
        <f t="shared" si="6"/>
        <v>0</v>
      </c>
      <c r="AO68" s="267">
        <f>I68+AF68</f>
        <v>16468295</v>
      </c>
      <c r="AP68" s="269">
        <f>J68+V68</f>
        <v>12018270</v>
      </c>
      <c r="AQ68" s="269">
        <f t="shared" ref="AQ68:AQ71" si="68">K68+Y68</f>
        <v>7200</v>
      </c>
      <c r="AR68" s="269">
        <f t="shared" ref="AR68:AS71" si="69">L68+AA68</f>
        <v>4064609</v>
      </c>
      <c r="AS68" s="269">
        <f t="shared" si="69"/>
        <v>240366</v>
      </c>
      <c r="AT68" s="269">
        <f>N68+AE68</f>
        <v>137850</v>
      </c>
      <c r="AU68" s="271">
        <f>O68+AN68</f>
        <v>28.138500000000001</v>
      </c>
      <c r="AV68" s="271">
        <f t="shared" ref="AV68:AW71" si="70">P68+AL68</f>
        <v>21</v>
      </c>
      <c r="AW68" s="272">
        <f t="shared" si="70"/>
        <v>7.1384999999999996</v>
      </c>
    </row>
    <row r="69" spans="1:49" ht="14.1" customHeight="1" x14ac:dyDescent="0.2">
      <c r="A69" s="263">
        <v>17</v>
      </c>
      <c r="B69" s="260">
        <v>2417</v>
      </c>
      <c r="C69" s="261">
        <v>600079562</v>
      </c>
      <c r="D69" s="260">
        <v>72742810</v>
      </c>
      <c r="E69" s="262" t="s">
        <v>606</v>
      </c>
      <c r="F69" s="263">
        <v>3111</v>
      </c>
      <c r="G69" s="108" t="s">
        <v>319</v>
      </c>
      <c r="H69" s="264" t="s">
        <v>283</v>
      </c>
      <c r="I69" s="265">
        <v>1533127</v>
      </c>
      <c r="J69" s="831">
        <v>1128960</v>
      </c>
      <c r="K69" s="904">
        <v>0</v>
      </c>
      <c r="L69" s="882">
        <v>381588</v>
      </c>
      <c r="M69" s="830">
        <v>22579</v>
      </c>
      <c r="N69" s="266">
        <v>0</v>
      </c>
      <c r="O69" s="678">
        <v>4</v>
      </c>
      <c r="P69" s="841">
        <v>4</v>
      </c>
      <c r="Q69" s="874">
        <v>0</v>
      </c>
      <c r="R69" s="267">
        <f t="shared" si="1"/>
        <v>0</v>
      </c>
      <c r="S69" s="269">
        <v>0</v>
      </c>
      <c r="T69" s="269">
        <v>0</v>
      </c>
      <c r="U69" s="269">
        <v>0</v>
      </c>
      <c r="V69" s="269">
        <f>SUM(R69:U69)</f>
        <v>0</v>
      </c>
      <c r="W69" s="269">
        <v>0</v>
      </c>
      <c r="X69" s="269">
        <v>0</v>
      </c>
      <c r="Y69" s="269">
        <f>SUM(W69:X69)</f>
        <v>0</v>
      </c>
      <c r="Z69" s="269">
        <f>V69+Y69</f>
        <v>0</v>
      </c>
      <c r="AA69" s="577">
        <f t="shared" si="67"/>
        <v>0</v>
      </c>
      <c r="AB69" s="270">
        <f>ROUND(V69*2%,0)</f>
        <v>0</v>
      </c>
      <c r="AC69" s="269">
        <v>0</v>
      </c>
      <c r="AD69" s="269">
        <v>0</v>
      </c>
      <c r="AE69" s="269">
        <f t="shared" si="3"/>
        <v>0</v>
      </c>
      <c r="AF69" s="269">
        <f t="shared" si="4"/>
        <v>0</v>
      </c>
      <c r="AG69" s="271">
        <v>0</v>
      </c>
      <c r="AH69" s="271">
        <v>0</v>
      </c>
      <c r="AI69" s="271">
        <v>0</v>
      </c>
      <c r="AJ69" s="271">
        <v>0</v>
      </c>
      <c r="AK69" s="271">
        <v>0</v>
      </c>
      <c r="AL69" s="271">
        <f t="shared" si="5"/>
        <v>0</v>
      </c>
      <c r="AM69" s="271">
        <f>AH69+AK69</f>
        <v>0</v>
      </c>
      <c r="AN69" s="696">
        <f t="shared" si="6"/>
        <v>0</v>
      </c>
      <c r="AO69" s="267">
        <f>I69+AF69</f>
        <v>1533127</v>
      </c>
      <c r="AP69" s="269">
        <f>J69+V69</f>
        <v>1128960</v>
      </c>
      <c r="AQ69" s="269">
        <f t="shared" si="68"/>
        <v>0</v>
      </c>
      <c r="AR69" s="269">
        <f t="shared" si="69"/>
        <v>381588</v>
      </c>
      <c r="AS69" s="269">
        <f t="shared" si="69"/>
        <v>22579</v>
      </c>
      <c r="AT69" s="269">
        <f>N69+AE69</f>
        <v>0</v>
      </c>
      <c r="AU69" s="271">
        <f>O69+AN69</f>
        <v>4</v>
      </c>
      <c r="AV69" s="271">
        <f t="shared" si="70"/>
        <v>4</v>
      </c>
      <c r="AW69" s="272">
        <f t="shared" si="70"/>
        <v>0</v>
      </c>
    </row>
    <row r="70" spans="1:49" ht="14.1" customHeight="1" x14ac:dyDescent="0.2">
      <c r="A70" s="263">
        <v>17</v>
      </c>
      <c r="B70" s="260">
        <v>2417</v>
      </c>
      <c r="C70" s="261">
        <v>600079562</v>
      </c>
      <c r="D70" s="260">
        <v>72742810</v>
      </c>
      <c r="E70" s="262" t="s">
        <v>606</v>
      </c>
      <c r="F70" s="263">
        <v>3111</v>
      </c>
      <c r="G70" s="108" t="s">
        <v>318</v>
      </c>
      <c r="H70" s="264" t="s">
        <v>284</v>
      </c>
      <c r="I70" s="265">
        <v>461179</v>
      </c>
      <c r="J70" s="830">
        <v>339602</v>
      </c>
      <c r="K70" s="891">
        <v>0</v>
      </c>
      <c r="L70" s="882">
        <v>114785</v>
      </c>
      <c r="M70" s="830">
        <v>6792</v>
      </c>
      <c r="N70" s="266">
        <v>0</v>
      </c>
      <c r="O70" s="678">
        <v>1</v>
      </c>
      <c r="P70" s="622">
        <v>1</v>
      </c>
      <c r="Q70" s="874">
        <v>0</v>
      </c>
      <c r="R70" s="267">
        <f t="shared" si="1"/>
        <v>0</v>
      </c>
      <c r="S70" s="269">
        <v>0</v>
      </c>
      <c r="T70" s="269">
        <v>0</v>
      </c>
      <c r="U70" s="269">
        <v>0</v>
      </c>
      <c r="V70" s="269">
        <f>SUM(R70:U70)</f>
        <v>0</v>
      </c>
      <c r="W70" s="269">
        <v>0</v>
      </c>
      <c r="X70" s="269">
        <v>0</v>
      </c>
      <c r="Y70" s="269">
        <f>SUM(W70:X70)</f>
        <v>0</v>
      </c>
      <c r="Z70" s="269">
        <f>V70+Y70</f>
        <v>0</v>
      </c>
      <c r="AA70" s="577">
        <f t="shared" si="67"/>
        <v>0</v>
      </c>
      <c r="AB70" s="270">
        <f>ROUND(V70*2%,0)</f>
        <v>0</v>
      </c>
      <c r="AC70" s="269">
        <v>0</v>
      </c>
      <c r="AD70" s="269">
        <v>0</v>
      </c>
      <c r="AE70" s="269">
        <f t="shared" si="3"/>
        <v>0</v>
      </c>
      <c r="AF70" s="269">
        <f t="shared" si="4"/>
        <v>0</v>
      </c>
      <c r="AG70" s="271">
        <v>0</v>
      </c>
      <c r="AH70" s="271">
        <v>0</v>
      </c>
      <c r="AI70" s="271">
        <v>0</v>
      </c>
      <c r="AJ70" s="271">
        <v>0</v>
      </c>
      <c r="AK70" s="271">
        <v>0</v>
      </c>
      <c r="AL70" s="271">
        <f t="shared" si="5"/>
        <v>0</v>
      </c>
      <c r="AM70" s="271">
        <f>AH70+AK70</f>
        <v>0</v>
      </c>
      <c r="AN70" s="696">
        <f t="shared" si="6"/>
        <v>0</v>
      </c>
      <c r="AO70" s="267">
        <f>I70+AF70</f>
        <v>461179</v>
      </c>
      <c r="AP70" s="269">
        <f>J70+V70</f>
        <v>339602</v>
      </c>
      <c r="AQ70" s="269">
        <f t="shared" si="68"/>
        <v>0</v>
      </c>
      <c r="AR70" s="269">
        <f t="shared" si="69"/>
        <v>114785</v>
      </c>
      <c r="AS70" s="269">
        <f t="shared" si="69"/>
        <v>6792</v>
      </c>
      <c r="AT70" s="269">
        <f>N70+AE70</f>
        <v>0</v>
      </c>
      <c r="AU70" s="271">
        <f>O70+AN70</f>
        <v>1</v>
      </c>
      <c r="AV70" s="271">
        <f t="shared" si="70"/>
        <v>1</v>
      </c>
      <c r="AW70" s="272">
        <f t="shared" si="70"/>
        <v>0</v>
      </c>
    </row>
    <row r="71" spans="1:49" ht="14.1" customHeight="1" x14ac:dyDescent="0.2">
      <c r="A71" s="263">
        <v>17</v>
      </c>
      <c r="B71" s="260">
        <v>2417</v>
      </c>
      <c r="C71" s="261">
        <v>600079562</v>
      </c>
      <c r="D71" s="260">
        <v>72742810</v>
      </c>
      <c r="E71" s="262" t="s">
        <v>606</v>
      </c>
      <c r="F71" s="263">
        <v>3141</v>
      </c>
      <c r="G71" s="262" t="s">
        <v>321</v>
      </c>
      <c r="H71" s="264" t="s">
        <v>284</v>
      </c>
      <c r="I71" s="265">
        <v>1886734</v>
      </c>
      <c r="J71" s="830">
        <v>1381660</v>
      </c>
      <c r="K71" s="891">
        <v>0</v>
      </c>
      <c r="L71" s="882">
        <v>467001</v>
      </c>
      <c r="M71" s="830">
        <v>27633</v>
      </c>
      <c r="N71" s="266">
        <v>10440</v>
      </c>
      <c r="O71" s="678">
        <v>4.6900000000000004</v>
      </c>
      <c r="P71" s="622">
        <v>0</v>
      </c>
      <c r="Q71" s="874">
        <v>4.6900000000000004</v>
      </c>
      <c r="R71" s="267">
        <f t="shared" si="1"/>
        <v>0</v>
      </c>
      <c r="S71" s="269">
        <v>0</v>
      </c>
      <c r="T71" s="269">
        <v>0</v>
      </c>
      <c r="U71" s="269">
        <v>0</v>
      </c>
      <c r="V71" s="269">
        <f>SUM(R71:U71)</f>
        <v>0</v>
      </c>
      <c r="W71" s="269">
        <v>0</v>
      </c>
      <c r="X71" s="269">
        <v>0</v>
      </c>
      <c r="Y71" s="269">
        <f>SUM(W71:X71)</f>
        <v>0</v>
      </c>
      <c r="Z71" s="269">
        <f>V71+Y71</f>
        <v>0</v>
      </c>
      <c r="AA71" s="577">
        <f t="shared" si="67"/>
        <v>0</v>
      </c>
      <c r="AB71" s="270">
        <f>ROUND(V71*2%,0)</f>
        <v>0</v>
      </c>
      <c r="AC71" s="269">
        <v>0</v>
      </c>
      <c r="AD71" s="269">
        <v>0</v>
      </c>
      <c r="AE71" s="269">
        <f t="shared" si="3"/>
        <v>0</v>
      </c>
      <c r="AF71" s="269">
        <f t="shared" si="4"/>
        <v>0</v>
      </c>
      <c r="AG71" s="271">
        <v>0</v>
      </c>
      <c r="AH71" s="271">
        <v>0</v>
      </c>
      <c r="AI71" s="271">
        <v>0</v>
      </c>
      <c r="AJ71" s="271">
        <v>0</v>
      </c>
      <c r="AK71" s="271">
        <v>0</v>
      </c>
      <c r="AL71" s="271">
        <f t="shared" si="5"/>
        <v>0</v>
      </c>
      <c r="AM71" s="271">
        <f>AH71+AK71</f>
        <v>0</v>
      </c>
      <c r="AN71" s="696">
        <f t="shared" si="6"/>
        <v>0</v>
      </c>
      <c r="AO71" s="267">
        <f>I71+AF71</f>
        <v>1886734</v>
      </c>
      <c r="AP71" s="269">
        <f>J71+V71</f>
        <v>1381660</v>
      </c>
      <c r="AQ71" s="269">
        <f t="shared" si="68"/>
        <v>0</v>
      </c>
      <c r="AR71" s="269">
        <f t="shared" si="69"/>
        <v>467001</v>
      </c>
      <c r="AS71" s="269">
        <f t="shared" si="69"/>
        <v>27633</v>
      </c>
      <c r="AT71" s="269">
        <f>N71+AE71</f>
        <v>10440</v>
      </c>
      <c r="AU71" s="271">
        <f>O71+AN71</f>
        <v>4.6900000000000004</v>
      </c>
      <c r="AV71" s="271">
        <f t="shared" si="70"/>
        <v>0</v>
      </c>
      <c r="AW71" s="272">
        <f t="shared" si="70"/>
        <v>4.6900000000000004</v>
      </c>
    </row>
    <row r="72" spans="1:49" ht="14.1" customHeight="1" x14ac:dyDescent="0.2">
      <c r="A72" s="276">
        <v>17</v>
      </c>
      <c r="B72" s="273">
        <v>2417</v>
      </c>
      <c r="C72" s="274">
        <v>600079562</v>
      </c>
      <c r="D72" s="273">
        <v>72742810</v>
      </c>
      <c r="E72" s="275" t="s">
        <v>607</v>
      </c>
      <c r="F72" s="276"/>
      <c r="G72" s="275"/>
      <c r="H72" s="277"/>
      <c r="I72" s="278">
        <v>20349335</v>
      </c>
      <c r="J72" s="279">
        <v>14868492</v>
      </c>
      <c r="K72" s="279">
        <v>7200</v>
      </c>
      <c r="L72" s="279">
        <v>5027983</v>
      </c>
      <c r="M72" s="279">
        <v>297370</v>
      </c>
      <c r="N72" s="279">
        <v>148290</v>
      </c>
      <c r="O72" s="280">
        <v>37.828499999999998</v>
      </c>
      <c r="P72" s="280">
        <v>26</v>
      </c>
      <c r="Q72" s="872">
        <v>11.8285</v>
      </c>
      <c r="R72" s="278">
        <f t="shared" ref="R72:AW72" si="71">SUM(R68:R71)</f>
        <v>0</v>
      </c>
      <c r="S72" s="613">
        <f t="shared" si="71"/>
        <v>0</v>
      </c>
      <c r="T72" s="613">
        <f t="shared" si="71"/>
        <v>0</v>
      </c>
      <c r="U72" s="613">
        <f t="shared" si="71"/>
        <v>0</v>
      </c>
      <c r="V72" s="613">
        <f t="shared" si="71"/>
        <v>0</v>
      </c>
      <c r="W72" s="613">
        <f t="shared" si="71"/>
        <v>0</v>
      </c>
      <c r="X72" s="613">
        <f t="shared" si="71"/>
        <v>0</v>
      </c>
      <c r="Y72" s="613">
        <f t="shared" si="71"/>
        <v>0</v>
      </c>
      <c r="Z72" s="613">
        <f t="shared" si="71"/>
        <v>0</v>
      </c>
      <c r="AA72" s="613">
        <f t="shared" si="71"/>
        <v>0</v>
      </c>
      <c r="AB72" s="613">
        <f t="shared" si="71"/>
        <v>0</v>
      </c>
      <c r="AC72" s="613">
        <f t="shared" si="71"/>
        <v>0</v>
      </c>
      <c r="AD72" s="613">
        <f t="shared" si="71"/>
        <v>0</v>
      </c>
      <c r="AE72" s="613">
        <f t="shared" si="71"/>
        <v>0</v>
      </c>
      <c r="AF72" s="613">
        <f t="shared" si="71"/>
        <v>0</v>
      </c>
      <c r="AG72" s="690">
        <f t="shared" si="71"/>
        <v>0</v>
      </c>
      <c r="AH72" s="690">
        <f t="shared" si="71"/>
        <v>0</v>
      </c>
      <c r="AI72" s="690">
        <f t="shared" si="71"/>
        <v>0</v>
      </c>
      <c r="AJ72" s="690">
        <f t="shared" si="71"/>
        <v>0</v>
      </c>
      <c r="AK72" s="690">
        <f t="shared" si="71"/>
        <v>0</v>
      </c>
      <c r="AL72" s="690">
        <f t="shared" si="71"/>
        <v>0</v>
      </c>
      <c r="AM72" s="690">
        <f t="shared" si="71"/>
        <v>0</v>
      </c>
      <c r="AN72" s="695">
        <f t="shared" si="71"/>
        <v>0</v>
      </c>
      <c r="AO72" s="278">
        <f t="shared" si="71"/>
        <v>20349335</v>
      </c>
      <c r="AP72" s="279">
        <f t="shared" si="71"/>
        <v>14868492</v>
      </c>
      <c r="AQ72" s="279">
        <f t="shared" si="71"/>
        <v>7200</v>
      </c>
      <c r="AR72" s="279">
        <f t="shared" si="71"/>
        <v>5027983</v>
      </c>
      <c r="AS72" s="279">
        <f t="shared" si="71"/>
        <v>297370</v>
      </c>
      <c r="AT72" s="279">
        <f t="shared" si="71"/>
        <v>148290</v>
      </c>
      <c r="AU72" s="280">
        <f t="shared" si="71"/>
        <v>37.828499999999998</v>
      </c>
      <c r="AV72" s="280">
        <f t="shared" si="71"/>
        <v>26</v>
      </c>
      <c r="AW72" s="281">
        <f t="shared" si="71"/>
        <v>11.8285</v>
      </c>
    </row>
    <row r="73" spans="1:49" ht="14.1" customHeight="1" x14ac:dyDescent="0.2">
      <c r="A73" s="263">
        <v>18</v>
      </c>
      <c r="B73" s="260">
        <v>2416</v>
      </c>
      <c r="C73" s="261">
        <v>600079571</v>
      </c>
      <c r="D73" s="260">
        <v>72742895</v>
      </c>
      <c r="E73" s="262" t="s">
        <v>608</v>
      </c>
      <c r="F73" s="263">
        <v>3111</v>
      </c>
      <c r="G73" s="262" t="s">
        <v>317</v>
      </c>
      <c r="H73" s="264" t="s">
        <v>283</v>
      </c>
      <c r="I73" s="265">
        <v>4859334</v>
      </c>
      <c r="J73" s="831">
        <v>3496012</v>
      </c>
      <c r="K73" s="904">
        <v>50000</v>
      </c>
      <c r="L73" s="882">
        <v>1198552</v>
      </c>
      <c r="M73" s="830">
        <v>69920</v>
      </c>
      <c r="N73" s="831">
        <v>44850</v>
      </c>
      <c r="O73" s="678">
        <v>8.1081999999999983</v>
      </c>
      <c r="P73" s="841">
        <v>6</v>
      </c>
      <c r="Q73" s="873">
        <v>2.1081999999999996</v>
      </c>
      <c r="R73" s="267">
        <f t="shared" si="1"/>
        <v>0</v>
      </c>
      <c r="S73" s="269">
        <v>0</v>
      </c>
      <c r="T73" s="269">
        <v>0</v>
      </c>
      <c r="U73" s="269">
        <v>0</v>
      </c>
      <c r="V73" s="269">
        <f>SUM(R73:U73)</f>
        <v>0</v>
      </c>
      <c r="W73" s="269">
        <v>0</v>
      </c>
      <c r="X73" s="269">
        <v>0</v>
      </c>
      <c r="Y73" s="269">
        <f>SUM(W73:X73)</f>
        <v>0</v>
      </c>
      <c r="Z73" s="269">
        <f>V73+Y73</f>
        <v>0</v>
      </c>
      <c r="AA73" s="577">
        <f t="shared" ref="AA73:AA75" si="72">ROUND((V73+W73)*33.8%,0)</f>
        <v>0</v>
      </c>
      <c r="AB73" s="270">
        <f>ROUND(V73*2%,0)</f>
        <v>0</v>
      </c>
      <c r="AC73" s="269">
        <v>0</v>
      </c>
      <c r="AD73" s="269">
        <v>0</v>
      </c>
      <c r="AE73" s="269">
        <f t="shared" si="3"/>
        <v>0</v>
      </c>
      <c r="AF73" s="269">
        <f t="shared" si="4"/>
        <v>0</v>
      </c>
      <c r="AG73" s="271">
        <v>0</v>
      </c>
      <c r="AH73" s="271">
        <v>0</v>
      </c>
      <c r="AI73" s="271">
        <v>0</v>
      </c>
      <c r="AJ73" s="271">
        <v>0</v>
      </c>
      <c r="AK73" s="271">
        <v>0</v>
      </c>
      <c r="AL73" s="271">
        <f t="shared" si="5"/>
        <v>0</v>
      </c>
      <c r="AM73" s="271">
        <f>AH73+AK73</f>
        <v>0</v>
      </c>
      <c r="AN73" s="696">
        <f t="shared" si="6"/>
        <v>0</v>
      </c>
      <c r="AO73" s="267">
        <f>I73+AF73</f>
        <v>4859334</v>
      </c>
      <c r="AP73" s="269">
        <f>J73+V73</f>
        <v>3496012</v>
      </c>
      <c r="AQ73" s="269">
        <f t="shared" ref="AQ73:AQ75" si="73">K73+Y73</f>
        <v>50000</v>
      </c>
      <c r="AR73" s="269">
        <f t="shared" ref="AR73:AS75" si="74">L73+AA73</f>
        <v>1198552</v>
      </c>
      <c r="AS73" s="269">
        <f t="shared" si="74"/>
        <v>69920</v>
      </c>
      <c r="AT73" s="269">
        <f>N73+AE73</f>
        <v>44850</v>
      </c>
      <c r="AU73" s="271">
        <f>O73+AN73</f>
        <v>8.1081999999999983</v>
      </c>
      <c r="AV73" s="271">
        <f t="shared" ref="AV73:AW75" si="75">P73+AL73</f>
        <v>6</v>
      </c>
      <c r="AW73" s="272">
        <f t="shared" si="75"/>
        <v>2.1081999999999996</v>
      </c>
    </row>
    <row r="74" spans="1:49" ht="14.1" customHeight="1" x14ac:dyDescent="0.2">
      <c r="A74" s="263">
        <v>18</v>
      </c>
      <c r="B74" s="260">
        <v>2416</v>
      </c>
      <c r="C74" s="261">
        <v>600079571</v>
      </c>
      <c r="D74" s="260">
        <v>72742895</v>
      </c>
      <c r="E74" s="262" t="s">
        <v>608</v>
      </c>
      <c r="F74" s="263">
        <v>3111</v>
      </c>
      <c r="G74" s="108" t="s">
        <v>319</v>
      </c>
      <c r="H74" s="264" t="s">
        <v>283</v>
      </c>
      <c r="I74" s="265">
        <v>904232</v>
      </c>
      <c r="J74" s="831">
        <v>665856</v>
      </c>
      <c r="K74" s="904">
        <v>0</v>
      </c>
      <c r="L74" s="882">
        <v>225059</v>
      </c>
      <c r="M74" s="830">
        <v>13317</v>
      </c>
      <c r="N74" s="266">
        <v>0</v>
      </c>
      <c r="O74" s="678">
        <v>2</v>
      </c>
      <c r="P74" s="841">
        <v>2</v>
      </c>
      <c r="Q74" s="874">
        <v>0</v>
      </c>
      <c r="R74" s="267">
        <f t="shared" si="1"/>
        <v>0</v>
      </c>
      <c r="S74" s="269">
        <v>0</v>
      </c>
      <c r="T74" s="269">
        <v>0</v>
      </c>
      <c r="U74" s="269">
        <v>0</v>
      </c>
      <c r="V74" s="269">
        <f>SUM(R74:U74)</f>
        <v>0</v>
      </c>
      <c r="W74" s="269">
        <v>0</v>
      </c>
      <c r="X74" s="269">
        <v>0</v>
      </c>
      <c r="Y74" s="269">
        <f>SUM(W74:X74)</f>
        <v>0</v>
      </c>
      <c r="Z74" s="269">
        <f>V74+Y74</f>
        <v>0</v>
      </c>
      <c r="AA74" s="577">
        <f t="shared" si="72"/>
        <v>0</v>
      </c>
      <c r="AB74" s="270">
        <f>ROUND(V74*2%,0)</f>
        <v>0</v>
      </c>
      <c r="AC74" s="269">
        <v>0</v>
      </c>
      <c r="AD74" s="269">
        <v>0</v>
      </c>
      <c r="AE74" s="269">
        <f t="shared" si="3"/>
        <v>0</v>
      </c>
      <c r="AF74" s="269">
        <f t="shared" si="4"/>
        <v>0</v>
      </c>
      <c r="AG74" s="271">
        <v>0</v>
      </c>
      <c r="AH74" s="271">
        <v>0</v>
      </c>
      <c r="AI74" s="271">
        <v>0</v>
      </c>
      <c r="AJ74" s="271">
        <v>0</v>
      </c>
      <c r="AK74" s="271">
        <v>0</v>
      </c>
      <c r="AL74" s="271">
        <f t="shared" si="5"/>
        <v>0</v>
      </c>
      <c r="AM74" s="271">
        <f>AH74+AK74</f>
        <v>0</v>
      </c>
      <c r="AN74" s="696">
        <f t="shared" si="6"/>
        <v>0</v>
      </c>
      <c r="AO74" s="267">
        <f>I74+AF74</f>
        <v>904232</v>
      </c>
      <c r="AP74" s="269">
        <f>J74+V74</f>
        <v>665856</v>
      </c>
      <c r="AQ74" s="269">
        <f t="shared" si="73"/>
        <v>0</v>
      </c>
      <c r="AR74" s="269">
        <f t="shared" si="74"/>
        <v>225059</v>
      </c>
      <c r="AS74" s="269">
        <f t="shared" si="74"/>
        <v>13317</v>
      </c>
      <c r="AT74" s="269">
        <f>N74+AE74</f>
        <v>0</v>
      </c>
      <c r="AU74" s="271">
        <f>O74+AN74</f>
        <v>2</v>
      </c>
      <c r="AV74" s="271">
        <f t="shared" si="75"/>
        <v>2</v>
      </c>
      <c r="AW74" s="272">
        <f t="shared" si="75"/>
        <v>0</v>
      </c>
    </row>
    <row r="75" spans="1:49" ht="14.1" customHeight="1" x14ac:dyDescent="0.2">
      <c r="A75" s="263">
        <v>18</v>
      </c>
      <c r="B75" s="260">
        <v>2416</v>
      </c>
      <c r="C75" s="261">
        <v>600079571</v>
      </c>
      <c r="D75" s="260">
        <v>72742895</v>
      </c>
      <c r="E75" s="262" t="s">
        <v>608</v>
      </c>
      <c r="F75" s="263">
        <v>3141</v>
      </c>
      <c r="G75" s="262" t="s">
        <v>321</v>
      </c>
      <c r="H75" s="264" t="s">
        <v>284</v>
      </c>
      <c r="I75" s="265">
        <v>628246</v>
      </c>
      <c r="J75" s="830">
        <v>460533</v>
      </c>
      <c r="K75" s="891">
        <v>0</v>
      </c>
      <c r="L75" s="882">
        <v>155660</v>
      </c>
      <c r="M75" s="830">
        <v>9211</v>
      </c>
      <c r="N75" s="266">
        <v>2842</v>
      </c>
      <c r="O75" s="678">
        <v>1.57</v>
      </c>
      <c r="P75" s="622">
        <v>0</v>
      </c>
      <c r="Q75" s="874">
        <v>1.57</v>
      </c>
      <c r="R75" s="267">
        <f t="shared" si="1"/>
        <v>0</v>
      </c>
      <c r="S75" s="269">
        <v>0</v>
      </c>
      <c r="T75" s="269">
        <v>0</v>
      </c>
      <c r="U75" s="269">
        <v>0</v>
      </c>
      <c r="V75" s="269">
        <f>SUM(R75:U75)</f>
        <v>0</v>
      </c>
      <c r="W75" s="269">
        <v>0</v>
      </c>
      <c r="X75" s="269">
        <v>0</v>
      </c>
      <c r="Y75" s="269">
        <f>SUM(W75:X75)</f>
        <v>0</v>
      </c>
      <c r="Z75" s="269">
        <f>V75+Y75</f>
        <v>0</v>
      </c>
      <c r="AA75" s="577">
        <f t="shared" si="72"/>
        <v>0</v>
      </c>
      <c r="AB75" s="270">
        <f>ROUND(V75*2%,0)</f>
        <v>0</v>
      </c>
      <c r="AC75" s="269">
        <v>0</v>
      </c>
      <c r="AD75" s="269">
        <v>0</v>
      </c>
      <c r="AE75" s="269">
        <f t="shared" si="3"/>
        <v>0</v>
      </c>
      <c r="AF75" s="269">
        <f t="shared" si="4"/>
        <v>0</v>
      </c>
      <c r="AG75" s="271">
        <v>0</v>
      </c>
      <c r="AH75" s="271">
        <v>0</v>
      </c>
      <c r="AI75" s="271">
        <v>0</v>
      </c>
      <c r="AJ75" s="271">
        <v>0</v>
      </c>
      <c r="AK75" s="271">
        <v>0</v>
      </c>
      <c r="AL75" s="271">
        <f t="shared" si="5"/>
        <v>0</v>
      </c>
      <c r="AM75" s="271">
        <f>AH75+AK75</f>
        <v>0</v>
      </c>
      <c r="AN75" s="696">
        <f t="shared" si="6"/>
        <v>0</v>
      </c>
      <c r="AO75" s="267">
        <f>I75+AF75</f>
        <v>628246</v>
      </c>
      <c r="AP75" s="269">
        <f>J75+V75</f>
        <v>460533</v>
      </c>
      <c r="AQ75" s="269">
        <f t="shared" si="73"/>
        <v>0</v>
      </c>
      <c r="AR75" s="269">
        <f t="shared" si="74"/>
        <v>155660</v>
      </c>
      <c r="AS75" s="269">
        <f t="shared" si="74"/>
        <v>9211</v>
      </c>
      <c r="AT75" s="269">
        <f>N75+AE75</f>
        <v>2842</v>
      </c>
      <c r="AU75" s="271">
        <f>O75+AN75</f>
        <v>1.57</v>
      </c>
      <c r="AV75" s="271">
        <f t="shared" si="75"/>
        <v>0</v>
      </c>
      <c r="AW75" s="272">
        <f t="shared" si="75"/>
        <v>1.57</v>
      </c>
    </row>
    <row r="76" spans="1:49" ht="14.1" customHeight="1" x14ac:dyDescent="0.2">
      <c r="A76" s="276">
        <v>18</v>
      </c>
      <c r="B76" s="273">
        <v>2416</v>
      </c>
      <c r="C76" s="274">
        <v>600079571</v>
      </c>
      <c r="D76" s="273">
        <v>72742895</v>
      </c>
      <c r="E76" s="275" t="s">
        <v>609</v>
      </c>
      <c r="F76" s="276"/>
      <c r="G76" s="275"/>
      <c r="H76" s="277"/>
      <c r="I76" s="278">
        <v>6391812</v>
      </c>
      <c r="J76" s="279">
        <v>4622401</v>
      </c>
      <c r="K76" s="279">
        <v>50000</v>
      </c>
      <c r="L76" s="279">
        <v>1579271</v>
      </c>
      <c r="M76" s="279">
        <v>92448</v>
      </c>
      <c r="N76" s="279">
        <v>47692</v>
      </c>
      <c r="O76" s="280">
        <v>11.678199999999999</v>
      </c>
      <c r="P76" s="280">
        <v>8</v>
      </c>
      <c r="Q76" s="872">
        <v>3.6781999999999995</v>
      </c>
      <c r="R76" s="278">
        <f t="shared" ref="R76:AW76" si="76">SUM(R73:R75)</f>
        <v>0</v>
      </c>
      <c r="S76" s="613">
        <f t="shared" si="76"/>
        <v>0</v>
      </c>
      <c r="T76" s="613">
        <f t="shared" si="76"/>
        <v>0</v>
      </c>
      <c r="U76" s="613">
        <f t="shared" si="76"/>
        <v>0</v>
      </c>
      <c r="V76" s="613">
        <f t="shared" si="76"/>
        <v>0</v>
      </c>
      <c r="W76" s="613">
        <f t="shared" si="76"/>
        <v>0</v>
      </c>
      <c r="X76" s="613">
        <f t="shared" si="76"/>
        <v>0</v>
      </c>
      <c r="Y76" s="613">
        <f t="shared" si="76"/>
        <v>0</v>
      </c>
      <c r="Z76" s="613">
        <f t="shared" si="76"/>
        <v>0</v>
      </c>
      <c r="AA76" s="613">
        <f t="shared" si="76"/>
        <v>0</v>
      </c>
      <c r="AB76" s="613">
        <f t="shared" si="76"/>
        <v>0</v>
      </c>
      <c r="AC76" s="613">
        <f t="shared" si="76"/>
        <v>0</v>
      </c>
      <c r="AD76" s="613">
        <f t="shared" si="76"/>
        <v>0</v>
      </c>
      <c r="AE76" s="613">
        <f t="shared" si="76"/>
        <v>0</v>
      </c>
      <c r="AF76" s="613">
        <f t="shared" si="76"/>
        <v>0</v>
      </c>
      <c r="AG76" s="690">
        <f t="shared" si="76"/>
        <v>0</v>
      </c>
      <c r="AH76" s="690">
        <f t="shared" si="76"/>
        <v>0</v>
      </c>
      <c r="AI76" s="690">
        <f t="shared" si="76"/>
        <v>0</v>
      </c>
      <c r="AJ76" s="690">
        <f t="shared" si="76"/>
        <v>0</v>
      </c>
      <c r="AK76" s="690">
        <f t="shared" si="76"/>
        <v>0</v>
      </c>
      <c r="AL76" s="690">
        <f t="shared" si="76"/>
        <v>0</v>
      </c>
      <c r="AM76" s="690">
        <f t="shared" si="76"/>
        <v>0</v>
      </c>
      <c r="AN76" s="695">
        <f t="shared" si="76"/>
        <v>0</v>
      </c>
      <c r="AO76" s="278">
        <f t="shared" si="76"/>
        <v>6391812</v>
      </c>
      <c r="AP76" s="279">
        <f t="shared" si="76"/>
        <v>4622401</v>
      </c>
      <c r="AQ76" s="279">
        <f t="shared" si="76"/>
        <v>50000</v>
      </c>
      <c r="AR76" s="279">
        <f t="shared" si="76"/>
        <v>1579271</v>
      </c>
      <c r="AS76" s="279">
        <f t="shared" si="76"/>
        <v>92448</v>
      </c>
      <c r="AT76" s="279">
        <f t="shared" si="76"/>
        <v>47692</v>
      </c>
      <c r="AU76" s="280">
        <f t="shared" si="76"/>
        <v>11.678199999999999</v>
      </c>
      <c r="AV76" s="280">
        <f t="shared" si="76"/>
        <v>8</v>
      </c>
      <c r="AW76" s="281">
        <f t="shared" si="76"/>
        <v>3.6781999999999995</v>
      </c>
    </row>
    <row r="77" spans="1:49" ht="14.1" customHeight="1" x14ac:dyDescent="0.2">
      <c r="A77" s="263">
        <v>19</v>
      </c>
      <c r="B77" s="260">
        <v>2421</v>
      </c>
      <c r="C77" s="261">
        <v>600079163</v>
      </c>
      <c r="D77" s="260">
        <v>72743301</v>
      </c>
      <c r="E77" s="262" t="s">
        <v>610</v>
      </c>
      <c r="F77" s="263">
        <v>3111</v>
      </c>
      <c r="G77" s="262" t="s">
        <v>317</v>
      </c>
      <c r="H77" s="264" t="s">
        <v>283</v>
      </c>
      <c r="I77" s="265">
        <v>10055811</v>
      </c>
      <c r="J77" s="831">
        <v>7330641</v>
      </c>
      <c r="K77" s="904">
        <v>0</v>
      </c>
      <c r="L77" s="882">
        <v>2477757</v>
      </c>
      <c r="M77" s="830">
        <v>146613</v>
      </c>
      <c r="N77" s="831">
        <v>100800</v>
      </c>
      <c r="O77" s="678">
        <v>16.946400000000001</v>
      </c>
      <c r="P77" s="841">
        <v>12.741899999999999</v>
      </c>
      <c r="Q77" s="873">
        <v>4.2045000000000003</v>
      </c>
      <c r="R77" s="267">
        <f t="shared" ref="R77:R140" si="77">W77*-1</f>
        <v>0</v>
      </c>
      <c r="S77" s="269">
        <v>0</v>
      </c>
      <c r="T77" s="269">
        <v>0</v>
      </c>
      <c r="U77" s="269">
        <v>0</v>
      </c>
      <c r="V77" s="269">
        <f>SUM(R77:U77)</f>
        <v>0</v>
      </c>
      <c r="W77" s="269">
        <v>0</v>
      </c>
      <c r="X77" s="269">
        <v>0</v>
      </c>
      <c r="Y77" s="269">
        <f>SUM(W77:X77)</f>
        <v>0</v>
      </c>
      <c r="Z77" s="269">
        <f>V77+Y77</f>
        <v>0</v>
      </c>
      <c r="AA77" s="577">
        <f t="shared" ref="AA77:AA78" si="78">ROUND((V77+W77)*33.8%,0)</f>
        <v>0</v>
      </c>
      <c r="AB77" s="270">
        <f>ROUND(V77*2%,0)</f>
        <v>0</v>
      </c>
      <c r="AC77" s="269">
        <v>0</v>
      </c>
      <c r="AD77" s="269">
        <v>0</v>
      </c>
      <c r="AE77" s="269">
        <f t="shared" ref="AE77:AE140" si="79">SUM(AC77:AD77)</f>
        <v>0</v>
      </c>
      <c r="AF77" s="269">
        <f t="shared" ref="AF77:AF140" si="80">Z77+AA77+AB77+AE77</f>
        <v>0</v>
      </c>
      <c r="AG77" s="271">
        <v>0</v>
      </c>
      <c r="AH77" s="271">
        <v>0</v>
      </c>
      <c r="AI77" s="271">
        <v>0</v>
      </c>
      <c r="AJ77" s="271">
        <v>0</v>
      </c>
      <c r="AK77" s="271">
        <v>0</v>
      </c>
      <c r="AL77" s="271">
        <f t="shared" ref="AL77:AL140" si="81">AG77+AI77+AJ77</f>
        <v>0</v>
      </c>
      <c r="AM77" s="271">
        <f>AH77+AK77</f>
        <v>0</v>
      </c>
      <c r="AN77" s="696">
        <f t="shared" ref="AN77:AN140" si="82">SUM(AL77:AM77)</f>
        <v>0</v>
      </c>
      <c r="AO77" s="267">
        <f>I77+AF77</f>
        <v>10055811</v>
      </c>
      <c r="AP77" s="269">
        <f>J77+V77</f>
        <v>7330641</v>
      </c>
      <c r="AQ77" s="269">
        <f t="shared" ref="AQ77:AQ78" si="83">K77+Y77</f>
        <v>0</v>
      </c>
      <c r="AR77" s="269">
        <f>L77+AA77</f>
        <v>2477757</v>
      </c>
      <c r="AS77" s="269">
        <f>M77+AB77</f>
        <v>146613</v>
      </c>
      <c r="AT77" s="269">
        <f>N77+AE77</f>
        <v>100800</v>
      </c>
      <c r="AU77" s="271">
        <f>O77+AN77</f>
        <v>16.946400000000001</v>
      </c>
      <c r="AV77" s="271">
        <f>P77+AL77</f>
        <v>12.741899999999999</v>
      </c>
      <c r="AW77" s="272">
        <f>Q77+AM77</f>
        <v>4.2045000000000003</v>
      </c>
    </row>
    <row r="78" spans="1:49" ht="14.1" customHeight="1" x14ac:dyDescent="0.2">
      <c r="A78" s="263">
        <v>19</v>
      </c>
      <c r="B78" s="260">
        <v>2421</v>
      </c>
      <c r="C78" s="261">
        <v>600079163</v>
      </c>
      <c r="D78" s="260">
        <v>72743301</v>
      </c>
      <c r="E78" s="262" t="s">
        <v>610</v>
      </c>
      <c r="F78" s="263">
        <v>3141</v>
      </c>
      <c r="G78" s="262" t="s">
        <v>321</v>
      </c>
      <c r="H78" s="264" t="s">
        <v>284</v>
      </c>
      <c r="I78" s="265">
        <v>1370984</v>
      </c>
      <c r="J78" s="830">
        <v>1003411</v>
      </c>
      <c r="K78" s="891">
        <v>0</v>
      </c>
      <c r="L78" s="882">
        <v>339153</v>
      </c>
      <c r="M78" s="830">
        <v>20068</v>
      </c>
      <c r="N78" s="266">
        <v>8352</v>
      </c>
      <c r="O78" s="678">
        <v>3.41</v>
      </c>
      <c r="P78" s="622">
        <v>0</v>
      </c>
      <c r="Q78" s="874">
        <v>3.41</v>
      </c>
      <c r="R78" s="267">
        <f t="shared" si="77"/>
        <v>0</v>
      </c>
      <c r="S78" s="269">
        <v>0</v>
      </c>
      <c r="T78" s="269">
        <v>0</v>
      </c>
      <c r="U78" s="269">
        <v>0</v>
      </c>
      <c r="V78" s="269">
        <f>SUM(R78:U78)</f>
        <v>0</v>
      </c>
      <c r="W78" s="269">
        <v>0</v>
      </c>
      <c r="X78" s="269">
        <v>0</v>
      </c>
      <c r="Y78" s="269">
        <f>SUM(W78:X78)</f>
        <v>0</v>
      </c>
      <c r="Z78" s="269">
        <f>V78+Y78</f>
        <v>0</v>
      </c>
      <c r="AA78" s="577">
        <f t="shared" si="78"/>
        <v>0</v>
      </c>
      <c r="AB78" s="270">
        <f>ROUND(V78*2%,0)</f>
        <v>0</v>
      </c>
      <c r="AC78" s="269">
        <v>0</v>
      </c>
      <c r="AD78" s="269">
        <v>0</v>
      </c>
      <c r="AE78" s="269">
        <f t="shared" si="79"/>
        <v>0</v>
      </c>
      <c r="AF78" s="269">
        <f t="shared" si="80"/>
        <v>0</v>
      </c>
      <c r="AG78" s="271">
        <v>0</v>
      </c>
      <c r="AH78" s="271">
        <v>0</v>
      </c>
      <c r="AI78" s="271">
        <v>0</v>
      </c>
      <c r="AJ78" s="271">
        <v>0</v>
      </c>
      <c r="AK78" s="271">
        <v>0</v>
      </c>
      <c r="AL78" s="271">
        <f t="shared" si="81"/>
        <v>0</v>
      </c>
      <c r="AM78" s="271">
        <f>AH78+AK78</f>
        <v>0</v>
      </c>
      <c r="AN78" s="696">
        <f t="shared" si="82"/>
        <v>0</v>
      </c>
      <c r="AO78" s="267">
        <f>I78+AF78</f>
        <v>1370984</v>
      </c>
      <c r="AP78" s="269">
        <f>J78+V78</f>
        <v>1003411</v>
      </c>
      <c r="AQ78" s="269">
        <f t="shared" si="83"/>
        <v>0</v>
      </c>
      <c r="AR78" s="269">
        <f>L78+AA78</f>
        <v>339153</v>
      </c>
      <c r="AS78" s="269">
        <f>M78+AB78</f>
        <v>20068</v>
      </c>
      <c r="AT78" s="269">
        <f>N78+AE78</f>
        <v>8352</v>
      </c>
      <c r="AU78" s="271">
        <f>O78+AN78</f>
        <v>3.41</v>
      </c>
      <c r="AV78" s="271">
        <f>P78+AL78</f>
        <v>0</v>
      </c>
      <c r="AW78" s="272">
        <f>Q78+AM78</f>
        <v>3.41</v>
      </c>
    </row>
    <row r="79" spans="1:49" ht="14.1" customHeight="1" x14ac:dyDescent="0.2">
      <c r="A79" s="276">
        <v>19</v>
      </c>
      <c r="B79" s="273">
        <v>2421</v>
      </c>
      <c r="C79" s="274">
        <v>600079163</v>
      </c>
      <c r="D79" s="273">
        <v>72743301</v>
      </c>
      <c r="E79" s="275" t="s">
        <v>611</v>
      </c>
      <c r="F79" s="276"/>
      <c r="G79" s="275"/>
      <c r="H79" s="277"/>
      <c r="I79" s="278">
        <v>11426795</v>
      </c>
      <c r="J79" s="279">
        <v>8334052</v>
      </c>
      <c r="K79" s="279">
        <v>0</v>
      </c>
      <c r="L79" s="279">
        <v>2816910</v>
      </c>
      <c r="M79" s="279">
        <v>166681</v>
      </c>
      <c r="N79" s="279">
        <v>109152</v>
      </c>
      <c r="O79" s="280">
        <v>20.356400000000001</v>
      </c>
      <c r="P79" s="280">
        <v>12.741899999999999</v>
      </c>
      <c r="Q79" s="872">
        <v>7.6145000000000005</v>
      </c>
      <c r="R79" s="278">
        <f t="shared" ref="R79:AW79" si="84">SUM(R77:R78)</f>
        <v>0</v>
      </c>
      <c r="S79" s="613">
        <f t="shared" si="84"/>
        <v>0</v>
      </c>
      <c r="T79" s="613">
        <f t="shared" si="84"/>
        <v>0</v>
      </c>
      <c r="U79" s="613">
        <f t="shared" si="84"/>
        <v>0</v>
      </c>
      <c r="V79" s="613">
        <f t="shared" si="84"/>
        <v>0</v>
      </c>
      <c r="W79" s="613">
        <f t="shared" si="84"/>
        <v>0</v>
      </c>
      <c r="X79" s="613">
        <f t="shared" si="84"/>
        <v>0</v>
      </c>
      <c r="Y79" s="613">
        <f t="shared" si="84"/>
        <v>0</v>
      </c>
      <c r="Z79" s="613">
        <f t="shared" si="84"/>
        <v>0</v>
      </c>
      <c r="AA79" s="613">
        <f t="shared" si="84"/>
        <v>0</v>
      </c>
      <c r="AB79" s="613">
        <f t="shared" si="84"/>
        <v>0</v>
      </c>
      <c r="AC79" s="613">
        <f t="shared" si="84"/>
        <v>0</v>
      </c>
      <c r="AD79" s="613">
        <f t="shared" si="84"/>
        <v>0</v>
      </c>
      <c r="AE79" s="613">
        <f t="shared" si="84"/>
        <v>0</v>
      </c>
      <c r="AF79" s="613">
        <f t="shared" si="84"/>
        <v>0</v>
      </c>
      <c r="AG79" s="690">
        <f t="shared" si="84"/>
        <v>0</v>
      </c>
      <c r="AH79" s="690">
        <f t="shared" si="84"/>
        <v>0</v>
      </c>
      <c r="AI79" s="690">
        <f t="shared" si="84"/>
        <v>0</v>
      </c>
      <c r="AJ79" s="690">
        <f t="shared" si="84"/>
        <v>0</v>
      </c>
      <c r="AK79" s="690">
        <f t="shared" si="84"/>
        <v>0</v>
      </c>
      <c r="AL79" s="690">
        <f t="shared" si="84"/>
        <v>0</v>
      </c>
      <c r="AM79" s="690">
        <f t="shared" si="84"/>
        <v>0</v>
      </c>
      <c r="AN79" s="695">
        <f t="shared" si="84"/>
        <v>0</v>
      </c>
      <c r="AO79" s="278">
        <f t="shared" si="84"/>
        <v>11426795</v>
      </c>
      <c r="AP79" s="279">
        <f t="shared" si="84"/>
        <v>8334052</v>
      </c>
      <c r="AQ79" s="279">
        <f t="shared" si="84"/>
        <v>0</v>
      </c>
      <c r="AR79" s="279">
        <f t="shared" si="84"/>
        <v>2816910</v>
      </c>
      <c r="AS79" s="279">
        <f t="shared" si="84"/>
        <v>166681</v>
      </c>
      <c r="AT79" s="279">
        <f t="shared" si="84"/>
        <v>109152</v>
      </c>
      <c r="AU79" s="280">
        <f t="shared" si="84"/>
        <v>20.356400000000001</v>
      </c>
      <c r="AV79" s="280">
        <f t="shared" si="84"/>
        <v>12.741899999999999</v>
      </c>
      <c r="AW79" s="281">
        <f t="shared" si="84"/>
        <v>7.6145000000000005</v>
      </c>
    </row>
    <row r="80" spans="1:49" ht="14.1" customHeight="1" x14ac:dyDescent="0.2">
      <c r="A80" s="263">
        <v>20</v>
      </c>
      <c r="B80" s="260">
        <v>2419</v>
      </c>
      <c r="C80" s="261">
        <v>600079171</v>
      </c>
      <c r="D80" s="260">
        <v>72742500</v>
      </c>
      <c r="E80" s="262" t="s">
        <v>612</v>
      </c>
      <c r="F80" s="263">
        <v>3111</v>
      </c>
      <c r="G80" s="262" t="s">
        <v>317</v>
      </c>
      <c r="H80" s="264" t="s">
        <v>283</v>
      </c>
      <c r="I80" s="265">
        <v>5066800</v>
      </c>
      <c r="J80" s="831">
        <v>3694477</v>
      </c>
      <c r="K80" s="904">
        <v>0</v>
      </c>
      <c r="L80" s="882">
        <v>1248733</v>
      </c>
      <c r="M80" s="830">
        <v>73890</v>
      </c>
      <c r="N80" s="831">
        <v>49700</v>
      </c>
      <c r="O80" s="678">
        <v>8.376100000000001</v>
      </c>
      <c r="P80" s="841">
        <v>6.2419000000000002</v>
      </c>
      <c r="Q80" s="873">
        <v>2.1341999999999999</v>
      </c>
      <c r="R80" s="267">
        <f t="shared" si="77"/>
        <v>0</v>
      </c>
      <c r="S80" s="269">
        <v>0</v>
      </c>
      <c r="T80" s="269">
        <v>0</v>
      </c>
      <c r="U80" s="269">
        <v>0</v>
      </c>
      <c r="V80" s="269">
        <f>SUM(R80:U80)</f>
        <v>0</v>
      </c>
      <c r="W80" s="269">
        <v>0</v>
      </c>
      <c r="X80" s="269">
        <v>0</v>
      </c>
      <c r="Y80" s="269">
        <f>SUM(W80:X80)</f>
        <v>0</v>
      </c>
      <c r="Z80" s="269">
        <f>V80+Y80</f>
        <v>0</v>
      </c>
      <c r="AA80" s="577">
        <f t="shared" ref="AA80:AA81" si="85">ROUND((V80+W80)*33.8%,0)</f>
        <v>0</v>
      </c>
      <c r="AB80" s="270">
        <f>ROUND(V80*2%,0)</f>
        <v>0</v>
      </c>
      <c r="AC80" s="269">
        <v>0</v>
      </c>
      <c r="AD80" s="269">
        <v>0</v>
      </c>
      <c r="AE80" s="269">
        <f t="shared" si="79"/>
        <v>0</v>
      </c>
      <c r="AF80" s="269">
        <f t="shared" si="80"/>
        <v>0</v>
      </c>
      <c r="AG80" s="271">
        <v>0</v>
      </c>
      <c r="AH80" s="271">
        <v>0</v>
      </c>
      <c r="AI80" s="271">
        <v>0</v>
      </c>
      <c r="AJ80" s="271">
        <v>0</v>
      </c>
      <c r="AK80" s="271">
        <v>0</v>
      </c>
      <c r="AL80" s="271">
        <f t="shared" si="81"/>
        <v>0</v>
      </c>
      <c r="AM80" s="271">
        <f>AH80+AK80</f>
        <v>0</v>
      </c>
      <c r="AN80" s="696">
        <f t="shared" si="82"/>
        <v>0</v>
      </c>
      <c r="AO80" s="267">
        <f>I80+AF80</f>
        <v>5066800</v>
      </c>
      <c r="AP80" s="269">
        <f>J80+V80</f>
        <v>3694477</v>
      </c>
      <c r="AQ80" s="269">
        <f t="shared" ref="AQ80:AQ81" si="86">K80+Y80</f>
        <v>0</v>
      </c>
      <c r="AR80" s="269">
        <f>L80+AA80</f>
        <v>1248733</v>
      </c>
      <c r="AS80" s="269">
        <f>M80+AB80</f>
        <v>73890</v>
      </c>
      <c r="AT80" s="269">
        <f>N80+AE80</f>
        <v>49700</v>
      </c>
      <c r="AU80" s="271">
        <f>O80+AN80</f>
        <v>8.376100000000001</v>
      </c>
      <c r="AV80" s="271">
        <f>P80+AL80</f>
        <v>6.2419000000000002</v>
      </c>
      <c r="AW80" s="272">
        <f>Q80+AM80</f>
        <v>2.1341999999999999</v>
      </c>
    </row>
    <row r="81" spans="1:49" ht="14.1" customHeight="1" x14ac:dyDescent="0.2">
      <c r="A81" s="263">
        <v>20</v>
      </c>
      <c r="B81" s="260">
        <v>2419</v>
      </c>
      <c r="C81" s="261">
        <v>600079171</v>
      </c>
      <c r="D81" s="260">
        <v>72742500</v>
      </c>
      <c r="E81" s="262" t="s">
        <v>612</v>
      </c>
      <c r="F81" s="263">
        <v>3141</v>
      </c>
      <c r="G81" s="262" t="s">
        <v>321</v>
      </c>
      <c r="H81" s="264" t="s">
        <v>284</v>
      </c>
      <c r="I81" s="265">
        <v>807538</v>
      </c>
      <c r="J81" s="830">
        <v>590910</v>
      </c>
      <c r="K81" s="891">
        <v>720</v>
      </c>
      <c r="L81" s="882">
        <v>199971</v>
      </c>
      <c r="M81" s="830">
        <v>11819</v>
      </c>
      <c r="N81" s="266">
        <v>4118</v>
      </c>
      <c r="O81" s="678">
        <v>2.0099999999999998</v>
      </c>
      <c r="P81" s="622">
        <v>0</v>
      </c>
      <c r="Q81" s="874">
        <v>2.0099999999999998</v>
      </c>
      <c r="R81" s="267">
        <f t="shared" si="77"/>
        <v>0</v>
      </c>
      <c r="S81" s="269">
        <v>0</v>
      </c>
      <c r="T81" s="269">
        <v>0</v>
      </c>
      <c r="U81" s="269">
        <v>0</v>
      </c>
      <c r="V81" s="269">
        <f>SUM(R81:U81)</f>
        <v>0</v>
      </c>
      <c r="W81" s="269">
        <v>0</v>
      </c>
      <c r="X81" s="269">
        <v>0</v>
      </c>
      <c r="Y81" s="269">
        <f>SUM(W81:X81)</f>
        <v>0</v>
      </c>
      <c r="Z81" s="269">
        <f>V81+Y81</f>
        <v>0</v>
      </c>
      <c r="AA81" s="577">
        <f t="shared" si="85"/>
        <v>0</v>
      </c>
      <c r="AB81" s="270">
        <f>ROUND(V81*2%,0)</f>
        <v>0</v>
      </c>
      <c r="AC81" s="269">
        <v>0</v>
      </c>
      <c r="AD81" s="269">
        <v>0</v>
      </c>
      <c r="AE81" s="269">
        <f t="shared" si="79"/>
        <v>0</v>
      </c>
      <c r="AF81" s="269">
        <f t="shared" si="80"/>
        <v>0</v>
      </c>
      <c r="AG81" s="271">
        <v>0</v>
      </c>
      <c r="AH81" s="271">
        <v>0</v>
      </c>
      <c r="AI81" s="271">
        <v>0</v>
      </c>
      <c r="AJ81" s="271">
        <v>0</v>
      </c>
      <c r="AK81" s="271">
        <v>0</v>
      </c>
      <c r="AL81" s="271">
        <f t="shared" si="81"/>
        <v>0</v>
      </c>
      <c r="AM81" s="271">
        <f>AH81+AK81</f>
        <v>0</v>
      </c>
      <c r="AN81" s="696">
        <f t="shared" si="82"/>
        <v>0</v>
      </c>
      <c r="AO81" s="267">
        <f>I81+AF81</f>
        <v>807538</v>
      </c>
      <c r="AP81" s="269">
        <f>J81+V81</f>
        <v>590910</v>
      </c>
      <c r="AQ81" s="269">
        <f t="shared" si="86"/>
        <v>720</v>
      </c>
      <c r="AR81" s="269">
        <f>L81+AA81</f>
        <v>199971</v>
      </c>
      <c r="AS81" s="269">
        <f>M81+AB81</f>
        <v>11819</v>
      </c>
      <c r="AT81" s="269">
        <f>N81+AE81</f>
        <v>4118</v>
      </c>
      <c r="AU81" s="271">
        <f>O81+AN81</f>
        <v>2.0099999999999998</v>
      </c>
      <c r="AV81" s="271">
        <f>P81+AL81</f>
        <v>0</v>
      </c>
      <c r="AW81" s="272">
        <f>Q81+AM81</f>
        <v>2.0099999999999998</v>
      </c>
    </row>
    <row r="82" spans="1:49" ht="14.1" customHeight="1" x14ac:dyDescent="0.2">
      <c r="A82" s="276">
        <v>20</v>
      </c>
      <c r="B82" s="273">
        <v>2419</v>
      </c>
      <c r="C82" s="274">
        <v>600079171</v>
      </c>
      <c r="D82" s="273">
        <v>72742500</v>
      </c>
      <c r="E82" s="275" t="s">
        <v>613</v>
      </c>
      <c r="F82" s="276"/>
      <c r="G82" s="275"/>
      <c r="H82" s="277"/>
      <c r="I82" s="278">
        <v>5874338</v>
      </c>
      <c r="J82" s="279">
        <v>4285387</v>
      </c>
      <c r="K82" s="279">
        <v>720</v>
      </c>
      <c r="L82" s="279">
        <v>1448704</v>
      </c>
      <c r="M82" s="279">
        <v>85709</v>
      </c>
      <c r="N82" s="279">
        <v>53818</v>
      </c>
      <c r="O82" s="280">
        <v>10.386100000000001</v>
      </c>
      <c r="P82" s="280">
        <v>6.2419000000000002</v>
      </c>
      <c r="Q82" s="872">
        <v>4.1441999999999997</v>
      </c>
      <c r="R82" s="278">
        <f t="shared" ref="R82:AW82" si="87">SUM(R80:R81)</f>
        <v>0</v>
      </c>
      <c r="S82" s="613">
        <f t="shared" si="87"/>
        <v>0</v>
      </c>
      <c r="T82" s="613">
        <f t="shared" si="87"/>
        <v>0</v>
      </c>
      <c r="U82" s="613">
        <f t="shared" si="87"/>
        <v>0</v>
      </c>
      <c r="V82" s="613">
        <f t="shared" si="87"/>
        <v>0</v>
      </c>
      <c r="W82" s="613">
        <f t="shared" si="87"/>
        <v>0</v>
      </c>
      <c r="X82" s="613">
        <f t="shared" si="87"/>
        <v>0</v>
      </c>
      <c r="Y82" s="613">
        <f t="shared" si="87"/>
        <v>0</v>
      </c>
      <c r="Z82" s="613">
        <f t="shared" si="87"/>
        <v>0</v>
      </c>
      <c r="AA82" s="613">
        <f t="shared" si="87"/>
        <v>0</v>
      </c>
      <c r="AB82" s="613">
        <f t="shared" si="87"/>
        <v>0</v>
      </c>
      <c r="AC82" s="613">
        <f t="shared" si="87"/>
        <v>0</v>
      </c>
      <c r="AD82" s="613">
        <f t="shared" si="87"/>
        <v>0</v>
      </c>
      <c r="AE82" s="613">
        <f t="shared" si="87"/>
        <v>0</v>
      </c>
      <c r="AF82" s="613">
        <f t="shared" si="87"/>
        <v>0</v>
      </c>
      <c r="AG82" s="690">
        <f t="shared" si="87"/>
        <v>0</v>
      </c>
      <c r="AH82" s="690">
        <f t="shared" si="87"/>
        <v>0</v>
      </c>
      <c r="AI82" s="690">
        <f t="shared" si="87"/>
        <v>0</v>
      </c>
      <c r="AJ82" s="690">
        <f t="shared" si="87"/>
        <v>0</v>
      </c>
      <c r="AK82" s="690">
        <f t="shared" si="87"/>
        <v>0</v>
      </c>
      <c r="AL82" s="690">
        <f t="shared" si="87"/>
        <v>0</v>
      </c>
      <c r="AM82" s="690">
        <f t="shared" si="87"/>
        <v>0</v>
      </c>
      <c r="AN82" s="695">
        <f t="shared" si="87"/>
        <v>0</v>
      </c>
      <c r="AO82" s="278">
        <f t="shared" si="87"/>
        <v>5874338</v>
      </c>
      <c r="AP82" s="279">
        <f t="shared" si="87"/>
        <v>4285387</v>
      </c>
      <c r="AQ82" s="279">
        <f t="shared" si="87"/>
        <v>720</v>
      </c>
      <c r="AR82" s="279">
        <f t="shared" si="87"/>
        <v>1448704</v>
      </c>
      <c r="AS82" s="279">
        <f t="shared" si="87"/>
        <v>85709</v>
      </c>
      <c r="AT82" s="279">
        <f t="shared" si="87"/>
        <v>53818</v>
      </c>
      <c r="AU82" s="280">
        <f t="shared" si="87"/>
        <v>10.386100000000001</v>
      </c>
      <c r="AV82" s="280">
        <f t="shared" si="87"/>
        <v>6.2419000000000002</v>
      </c>
      <c r="AW82" s="281">
        <f t="shared" si="87"/>
        <v>4.1441999999999997</v>
      </c>
    </row>
    <row r="83" spans="1:49" ht="14.1" customHeight="1" x14ac:dyDescent="0.2">
      <c r="A83" s="263">
        <v>21</v>
      </c>
      <c r="B83" s="260">
        <v>2430</v>
      </c>
      <c r="C83" s="261">
        <v>600079180</v>
      </c>
      <c r="D83" s="260">
        <v>46747532</v>
      </c>
      <c r="E83" s="262" t="s">
        <v>614</v>
      </c>
      <c r="F83" s="263">
        <v>3111</v>
      </c>
      <c r="G83" s="262" t="s">
        <v>317</v>
      </c>
      <c r="H83" s="264" t="s">
        <v>283</v>
      </c>
      <c r="I83" s="265">
        <v>4772019</v>
      </c>
      <c r="J83" s="831">
        <v>3482046</v>
      </c>
      <c r="K83" s="904">
        <v>0</v>
      </c>
      <c r="L83" s="882">
        <v>1176932</v>
      </c>
      <c r="M83" s="830">
        <v>69641</v>
      </c>
      <c r="N83" s="831">
        <v>43400</v>
      </c>
      <c r="O83" s="678">
        <v>7.9841999999999995</v>
      </c>
      <c r="P83" s="841">
        <v>6</v>
      </c>
      <c r="Q83" s="873">
        <v>1.9842</v>
      </c>
      <c r="R83" s="267">
        <f t="shared" si="77"/>
        <v>0</v>
      </c>
      <c r="S83" s="269">
        <v>0</v>
      </c>
      <c r="T83" s="269">
        <v>0</v>
      </c>
      <c r="U83" s="269">
        <v>0</v>
      </c>
      <c r="V83" s="269">
        <f>SUM(R83:U83)</f>
        <v>0</v>
      </c>
      <c r="W83" s="269">
        <v>0</v>
      </c>
      <c r="X83" s="269">
        <v>0</v>
      </c>
      <c r="Y83" s="269">
        <f>SUM(W83:X83)</f>
        <v>0</v>
      </c>
      <c r="Z83" s="269">
        <f>V83+Y83</f>
        <v>0</v>
      </c>
      <c r="AA83" s="577">
        <f t="shared" ref="AA83:AA85" si="88">ROUND((V83+W83)*33.8%,0)</f>
        <v>0</v>
      </c>
      <c r="AB83" s="270">
        <f>ROUND(V83*2%,0)</f>
        <v>0</v>
      </c>
      <c r="AC83" s="269">
        <v>0</v>
      </c>
      <c r="AD83" s="269">
        <v>0</v>
      </c>
      <c r="AE83" s="269">
        <f t="shared" si="79"/>
        <v>0</v>
      </c>
      <c r="AF83" s="269">
        <f t="shared" si="80"/>
        <v>0</v>
      </c>
      <c r="AG83" s="271">
        <v>0</v>
      </c>
      <c r="AH83" s="271">
        <v>0</v>
      </c>
      <c r="AI83" s="271">
        <v>0</v>
      </c>
      <c r="AJ83" s="271">
        <v>0</v>
      </c>
      <c r="AK83" s="271">
        <v>0</v>
      </c>
      <c r="AL83" s="271">
        <f t="shared" si="81"/>
        <v>0</v>
      </c>
      <c r="AM83" s="271">
        <f>AH83+AK83</f>
        <v>0</v>
      </c>
      <c r="AN83" s="696">
        <f t="shared" si="82"/>
        <v>0</v>
      </c>
      <c r="AO83" s="267">
        <f>I83+AF83</f>
        <v>4772019</v>
      </c>
      <c r="AP83" s="269">
        <f>J83+V83</f>
        <v>3482046</v>
      </c>
      <c r="AQ83" s="269">
        <f t="shared" ref="AQ83:AQ85" si="89">K83+Y83</f>
        <v>0</v>
      </c>
      <c r="AR83" s="269">
        <f t="shared" ref="AR83:AS85" si="90">L83+AA83</f>
        <v>1176932</v>
      </c>
      <c r="AS83" s="269">
        <f t="shared" si="90"/>
        <v>69641</v>
      </c>
      <c r="AT83" s="269">
        <f>N83+AE83</f>
        <v>43400</v>
      </c>
      <c r="AU83" s="271">
        <f>O83+AN83</f>
        <v>7.9841999999999995</v>
      </c>
      <c r="AV83" s="271">
        <f t="shared" ref="AV83:AW85" si="91">P83+AL83</f>
        <v>6</v>
      </c>
      <c r="AW83" s="272">
        <f t="shared" si="91"/>
        <v>1.9842</v>
      </c>
    </row>
    <row r="84" spans="1:49" ht="14.1" customHeight="1" x14ac:dyDescent="0.2">
      <c r="A84" s="263">
        <v>21</v>
      </c>
      <c r="B84" s="260">
        <v>2430</v>
      </c>
      <c r="C84" s="261">
        <v>600079180</v>
      </c>
      <c r="D84" s="260">
        <v>46747532</v>
      </c>
      <c r="E84" s="262" t="s">
        <v>614</v>
      </c>
      <c r="F84" s="263">
        <v>3111</v>
      </c>
      <c r="G84" s="282" t="s">
        <v>318</v>
      </c>
      <c r="H84" s="264" t="s">
        <v>284</v>
      </c>
      <c r="I84" s="265">
        <v>230590</v>
      </c>
      <c r="J84" s="830">
        <v>169801</v>
      </c>
      <c r="K84" s="891">
        <v>0</v>
      </c>
      <c r="L84" s="882">
        <v>57393</v>
      </c>
      <c r="M84" s="830">
        <v>3396</v>
      </c>
      <c r="N84" s="266">
        <v>0</v>
      </c>
      <c r="O84" s="678">
        <v>0.5</v>
      </c>
      <c r="P84" s="622">
        <v>0.5</v>
      </c>
      <c r="Q84" s="874">
        <v>0</v>
      </c>
      <c r="R84" s="267">
        <f t="shared" si="77"/>
        <v>0</v>
      </c>
      <c r="S84" s="269">
        <v>0</v>
      </c>
      <c r="T84" s="269">
        <v>0</v>
      </c>
      <c r="U84" s="269">
        <v>0</v>
      </c>
      <c r="V84" s="269">
        <f>SUM(R84:U84)</f>
        <v>0</v>
      </c>
      <c r="W84" s="269">
        <v>0</v>
      </c>
      <c r="X84" s="269">
        <v>0</v>
      </c>
      <c r="Y84" s="269">
        <f>SUM(W84:X84)</f>
        <v>0</v>
      </c>
      <c r="Z84" s="269">
        <f>V84+Y84</f>
        <v>0</v>
      </c>
      <c r="AA84" s="577">
        <f t="shared" si="88"/>
        <v>0</v>
      </c>
      <c r="AB84" s="270">
        <f>ROUND(V84*2%,0)</f>
        <v>0</v>
      </c>
      <c r="AC84" s="269">
        <v>0</v>
      </c>
      <c r="AD84" s="269">
        <v>0</v>
      </c>
      <c r="AE84" s="269">
        <f t="shared" si="79"/>
        <v>0</v>
      </c>
      <c r="AF84" s="269">
        <f t="shared" si="80"/>
        <v>0</v>
      </c>
      <c r="AG84" s="271">
        <v>0</v>
      </c>
      <c r="AH84" s="271">
        <v>0</v>
      </c>
      <c r="AI84" s="271">
        <v>0</v>
      </c>
      <c r="AJ84" s="271">
        <v>0</v>
      </c>
      <c r="AK84" s="271">
        <v>0</v>
      </c>
      <c r="AL84" s="271">
        <f t="shared" si="81"/>
        <v>0</v>
      </c>
      <c r="AM84" s="271">
        <f>AH84+AK84</f>
        <v>0</v>
      </c>
      <c r="AN84" s="696">
        <f t="shared" si="82"/>
        <v>0</v>
      </c>
      <c r="AO84" s="267">
        <f>I84+AF84</f>
        <v>230590</v>
      </c>
      <c r="AP84" s="269">
        <f>J84+V84</f>
        <v>169801</v>
      </c>
      <c r="AQ84" s="269">
        <f t="shared" si="89"/>
        <v>0</v>
      </c>
      <c r="AR84" s="269">
        <f t="shared" si="90"/>
        <v>57393</v>
      </c>
      <c r="AS84" s="269">
        <f t="shared" si="90"/>
        <v>3396</v>
      </c>
      <c r="AT84" s="269">
        <f>N84+AE84</f>
        <v>0</v>
      </c>
      <c r="AU84" s="271">
        <f>O84+AN84</f>
        <v>0.5</v>
      </c>
      <c r="AV84" s="271">
        <f t="shared" si="91"/>
        <v>0.5</v>
      </c>
      <c r="AW84" s="272">
        <f t="shared" si="91"/>
        <v>0</v>
      </c>
    </row>
    <row r="85" spans="1:49" ht="14.1" customHeight="1" x14ac:dyDescent="0.2">
      <c r="A85" s="263">
        <v>21</v>
      </c>
      <c r="B85" s="260">
        <v>2430</v>
      </c>
      <c r="C85" s="261">
        <v>600079180</v>
      </c>
      <c r="D85" s="260">
        <v>46747532</v>
      </c>
      <c r="E85" s="262" t="s">
        <v>614</v>
      </c>
      <c r="F85" s="263">
        <v>3141</v>
      </c>
      <c r="G85" s="262" t="s">
        <v>321</v>
      </c>
      <c r="H85" s="264" t="s">
        <v>284</v>
      </c>
      <c r="I85" s="265">
        <v>736975</v>
      </c>
      <c r="J85" s="830">
        <v>540043</v>
      </c>
      <c r="K85" s="891">
        <v>0</v>
      </c>
      <c r="L85" s="882">
        <v>182535</v>
      </c>
      <c r="M85" s="830">
        <v>10801</v>
      </c>
      <c r="N85" s="266">
        <v>3596</v>
      </c>
      <c r="O85" s="678">
        <v>1.84</v>
      </c>
      <c r="P85" s="622">
        <v>0</v>
      </c>
      <c r="Q85" s="874">
        <v>1.84</v>
      </c>
      <c r="R85" s="267">
        <f t="shared" si="77"/>
        <v>0</v>
      </c>
      <c r="S85" s="269">
        <v>0</v>
      </c>
      <c r="T85" s="269">
        <v>0</v>
      </c>
      <c r="U85" s="269">
        <v>0</v>
      </c>
      <c r="V85" s="269">
        <f>SUM(R85:U85)</f>
        <v>0</v>
      </c>
      <c r="W85" s="269">
        <v>0</v>
      </c>
      <c r="X85" s="269">
        <v>0</v>
      </c>
      <c r="Y85" s="269">
        <f>SUM(W85:X85)</f>
        <v>0</v>
      </c>
      <c r="Z85" s="269">
        <f>V85+Y85</f>
        <v>0</v>
      </c>
      <c r="AA85" s="577">
        <f t="shared" si="88"/>
        <v>0</v>
      </c>
      <c r="AB85" s="270">
        <f>ROUND(V85*2%,0)</f>
        <v>0</v>
      </c>
      <c r="AC85" s="269">
        <v>0</v>
      </c>
      <c r="AD85" s="269">
        <v>0</v>
      </c>
      <c r="AE85" s="269">
        <f t="shared" si="79"/>
        <v>0</v>
      </c>
      <c r="AF85" s="269">
        <f t="shared" si="80"/>
        <v>0</v>
      </c>
      <c r="AG85" s="271">
        <v>0</v>
      </c>
      <c r="AH85" s="271">
        <v>0</v>
      </c>
      <c r="AI85" s="271">
        <v>0</v>
      </c>
      <c r="AJ85" s="271">
        <v>0</v>
      </c>
      <c r="AK85" s="271">
        <v>0</v>
      </c>
      <c r="AL85" s="271">
        <f t="shared" si="81"/>
        <v>0</v>
      </c>
      <c r="AM85" s="271">
        <f>AH85+AK85</f>
        <v>0</v>
      </c>
      <c r="AN85" s="696">
        <f t="shared" si="82"/>
        <v>0</v>
      </c>
      <c r="AO85" s="267">
        <f>I85+AF85</f>
        <v>736975</v>
      </c>
      <c r="AP85" s="269">
        <f>J85+V85</f>
        <v>540043</v>
      </c>
      <c r="AQ85" s="269">
        <f t="shared" si="89"/>
        <v>0</v>
      </c>
      <c r="AR85" s="269">
        <f t="shared" si="90"/>
        <v>182535</v>
      </c>
      <c r="AS85" s="269">
        <f t="shared" si="90"/>
        <v>10801</v>
      </c>
      <c r="AT85" s="269">
        <f>N85+AE85</f>
        <v>3596</v>
      </c>
      <c r="AU85" s="271">
        <f>O85+AN85</f>
        <v>1.84</v>
      </c>
      <c r="AV85" s="271">
        <f t="shared" si="91"/>
        <v>0</v>
      </c>
      <c r="AW85" s="272">
        <f t="shared" si="91"/>
        <v>1.84</v>
      </c>
    </row>
    <row r="86" spans="1:49" ht="14.1" customHeight="1" x14ac:dyDescent="0.2">
      <c r="A86" s="276">
        <v>21</v>
      </c>
      <c r="B86" s="273">
        <v>2430</v>
      </c>
      <c r="C86" s="274">
        <v>600079180</v>
      </c>
      <c r="D86" s="273">
        <v>46747532</v>
      </c>
      <c r="E86" s="275" t="s">
        <v>615</v>
      </c>
      <c r="F86" s="276"/>
      <c r="G86" s="275"/>
      <c r="H86" s="277"/>
      <c r="I86" s="278">
        <v>5739584</v>
      </c>
      <c r="J86" s="279">
        <v>4191890</v>
      </c>
      <c r="K86" s="279">
        <v>0</v>
      </c>
      <c r="L86" s="279">
        <v>1416860</v>
      </c>
      <c r="M86" s="279">
        <v>83838</v>
      </c>
      <c r="N86" s="279">
        <v>46996</v>
      </c>
      <c r="O86" s="280">
        <v>10.324199999999999</v>
      </c>
      <c r="P86" s="280">
        <v>6.5</v>
      </c>
      <c r="Q86" s="872">
        <v>3.8242000000000003</v>
      </c>
      <c r="R86" s="278">
        <f t="shared" ref="R86:AW86" si="92">SUM(R83:R85)</f>
        <v>0</v>
      </c>
      <c r="S86" s="613">
        <f t="shared" si="92"/>
        <v>0</v>
      </c>
      <c r="T86" s="613">
        <f t="shared" si="92"/>
        <v>0</v>
      </c>
      <c r="U86" s="613">
        <f t="shared" si="92"/>
        <v>0</v>
      </c>
      <c r="V86" s="613">
        <f t="shared" si="92"/>
        <v>0</v>
      </c>
      <c r="W86" s="613">
        <f t="shared" si="92"/>
        <v>0</v>
      </c>
      <c r="X86" s="613">
        <f t="shared" si="92"/>
        <v>0</v>
      </c>
      <c r="Y86" s="613">
        <f t="shared" si="92"/>
        <v>0</v>
      </c>
      <c r="Z86" s="613">
        <f t="shared" si="92"/>
        <v>0</v>
      </c>
      <c r="AA86" s="613">
        <f t="shared" si="92"/>
        <v>0</v>
      </c>
      <c r="AB86" s="613">
        <f t="shared" si="92"/>
        <v>0</v>
      </c>
      <c r="AC86" s="613">
        <f t="shared" si="92"/>
        <v>0</v>
      </c>
      <c r="AD86" s="613">
        <f t="shared" si="92"/>
        <v>0</v>
      </c>
      <c r="AE86" s="613">
        <f t="shared" si="92"/>
        <v>0</v>
      </c>
      <c r="AF86" s="613">
        <f t="shared" si="92"/>
        <v>0</v>
      </c>
      <c r="AG86" s="690">
        <f t="shared" si="92"/>
        <v>0</v>
      </c>
      <c r="AH86" s="690">
        <f t="shared" si="92"/>
        <v>0</v>
      </c>
      <c r="AI86" s="690">
        <f t="shared" si="92"/>
        <v>0</v>
      </c>
      <c r="AJ86" s="690">
        <f t="shared" si="92"/>
        <v>0</v>
      </c>
      <c r="AK86" s="690">
        <f t="shared" si="92"/>
        <v>0</v>
      </c>
      <c r="AL86" s="690">
        <f t="shared" si="92"/>
        <v>0</v>
      </c>
      <c r="AM86" s="690">
        <f t="shared" si="92"/>
        <v>0</v>
      </c>
      <c r="AN86" s="695">
        <f t="shared" si="92"/>
        <v>0</v>
      </c>
      <c r="AO86" s="278">
        <f t="shared" si="92"/>
        <v>5739584</v>
      </c>
      <c r="AP86" s="279">
        <f t="shared" si="92"/>
        <v>4191890</v>
      </c>
      <c r="AQ86" s="279">
        <f t="shared" si="92"/>
        <v>0</v>
      </c>
      <c r="AR86" s="279">
        <f t="shared" si="92"/>
        <v>1416860</v>
      </c>
      <c r="AS86" s="279">
        <f t="shared" si="92"/>
        <v>83838</v>
      </c>
      <c r="AT86" s="279">
        <f t="shared" si="92"/>
        <v>46996</v>
      </c>
      <c r="AU86" s="280">
        <f t="shared" si="92"/>
        <v>10.324199999999999</v>
      </c>
      <c r="AV86" s="280">
        <f t="shared" si="92"/>
        <v>6.5</v>
      </c>
      <c r="AW86" s="281">
        <f t="shared" si="92"/>
        <v>3.8242000000000003</v>
      </c>
    </row>
    <row r="87" spans="1:49" ht="14.1" customHeight="1" x14ac:dyDescent="0.2">
      <c r="A87" s="263">
        <v>22</v>
      </c>
      <c r="B87" s="260">
        <v>2409</v>
      </c>
      <c r="C87" s="261">
        <v>600079635</v>
      </c>
      <c r="D87" s="260">
        <v>72742747</v>
      </c>
      <c r="E87" s="262" t="s">
        <v>616</v>
      </c>
      <c r="F87" s="263">
        <v>3111</v>
      </c>
      <c r="G87" s="262" t="s">
        <v>317</v>
      </c>
      <c r="H87" s="264" t="s">
        <v>283</v>
      </c>
      <c r="I87" s="265">
        <v>7392065</v>
      </c>
      <c r="J87" s="831">
        <v>5392831</v>
      </c>
      <c r="K87" s="904">
        <v>0</v>
      </c>
      <c r="L87" s="882">
        <v>1822777</v>
      </c>
      <c r="M87" s="830">
        <v>107857</v>
      </c>
      <c r="N87" s="831">
        <v>68600</v>
      </c>
      <c r="O87" s="678">
        <v>12.2037</v>
      </c>
      <c r="P87" s="841">
        <v>8.9354999999999993</v>
      </c>
      <c r="Q87" s="873">
        <v>3.2681999999999998</v>
      </c>
      <c r="R87" s="267">
        <f t="shared" si="77"/>
        <v>0</v>
      </c>
      <c r="S87" s="269">
        <v>0</v>
      </c>
      <c r="T87" s="269">
        <v>0</v>
      </c>
      <c r="U87" s="269">
        <v>0</v>
      </c>
      <c r="V87" s="269">
        <f>SUM(R87:U87)</f>
        <v>0</v>
      </c>
      <c r="W87" s="269">
        <v>0</v>
      </c>
      <c r="X87" s="269">
        <v>0</v>
      </c>
      <c r="Y87" s="269">
        <f>SUM(W87:X87)</f>
        <v>0</v>
      </c>
      <c r="Z87" s="269">
        <f>V87+Y87</f>
        <v>0</v>
      </c>
      <c r="AA87" s="577">
        <f t="shared" ref="AA87:AA88" si="93">ROUND((V87+W87)*33.8%,0)</f>
        <v>0</v>
      </c>
      <c r="AB87" s="270">
        <f>ROUND(V87*2%,0)</f>
        <v>0</v>
      </c>
      <c r="AC87" s="269">
        <v>0</v>
      </c>
      <c r="AD87" s="269">
        <v>0</v>
      </c>
      <c r="AE87" s="269">
        <f t="shared" si="79"/>
        <v>0</v>
      </c>
      <c r="AF87" s="269">
        <f t="shared" si="80"/>
        <v>0</v>
      </c>
      <c r="AG87" s="271">
        <v>0</v>
      </c>
      <c r="AH87" s="271">
        <v>0</v>
      </c>
      <c r="AI87" s="271">
        <v>0</v>
      </c>
      <c r="AJ87" s="271">
        <v>0</v>
      </c>
      <c r="AK87" s="271">
        <v>0</v>
      </c>
      <c r="AL87" s="271">
        <f t="shared" si="81"/>
        <v>0</v>
      </c>
      <c r="AM87" s="271">
        <f>AH87+AK87</f>
        <v>0</v>
      </c>
      <c r="AN87" s="696">
        <f t="shared" si="82"/>
        <v>0</v>
      </c>
      <c r="AO87" s="267">
        <f>I87+AF87</f>
        <v>7392065</v>
      </c>
      <c r="AP87" s="269">
        <f>J87+V87</f>
        <v>5392831</v>
      </c>
      <c r="AQ87" s="269">
        <f t="shared" ref="AQ87:AQ88" si="94">K87+Y87</f>
        <v>0</v>
      </c>
      <c r="AR87" s="269">
        <f>L87+AA87</f>
        <v>1822777</v>
      </c>
      <c r="AS87" s="269">
        <f>M87+AB87</f>
        <v>107857</v>
      </c>
      <c r="AT87" s="269">
        <f>N87+AE87</f>
        <v>68600</v>
      </c>
      <c r="AU87" s="271">
        <f>O87+AN87</f>
        <v>12.2037</v>
      </c>
      <c r="AV87" s="271">
        <f>P87+AL87</f>
        <v>8.9354999999999993</v>
      </c>
      <c r="AW87" s="272">
        <f>Q87+AM87</f>
        <v>3.2681999999999998</v>
      </c>
    </row>
    <row r="88" spans="1:49" ht="14.1" customHeight="1" x14ac:dyDescent="0.2">
      <c r="A88" s="263">
        <v>22</v>
      </c>
      <c r="B88" s="260">
        <v>2409</v>
      </c>
      <c r="C88" s="261">
        <v>600079635</v>
      </c>
      <c r="D88" s="260">
        <v>72742747</v>
      </c>
      <c r="E88" s="262" t="s">
        <v>616</v>
      </c>
      <c r="F88" s="263">
        <v>3141</v>
      </c>
      <c r="G88" s="262" t="s">
        <v>321</v>
      </c>
      <c r="H88" s="264" t="s">
        <v>284</v>
      </c>
      <c r="I88" s="265">
        <v>1273979</v>
      </c>
      <c r="J88" s="830">
        <v>933858</v>
      </c>
      <c r="K88" s="891">
        <v>0</v>
      </c>
      <c r="L88" s="882">
        <v>315644</v>
      </c>
      <c r="M88" s="830">
        <v>18677</v>
      </c>
      <c r="N88" s="266">
        <v>5800</v>
      </c>
      <c r="O88" s="678">
        <v>3.18</v>
      </c>
      <c r="P88" s="622">
        <v>0</v>
      </c>
      <c r="Q88" s="874">
        <v>3.18</v>
      </c>
      <c r="R88" s="267">
        <f t="shared" si="77"/>
        <v>0</v>
      </c>
      <c r="S88" s="269">
        <v>0</v>
      </c>
      <c r="T88" s="269">
        <v>0</v>
      </c>
      <c r="U88" s="269">
        <v>0</v>
      </c>
      <c r="V88" s="269">
        <f>SUM(R88:U88)</f>
        <v>0</v>
      </c>
      <c r="W88" s="269">
        <v>0</v>
      </c>
      <c r="X88" s="269">
        <v>0</v>
      </c>
      <c r="Y88" s="269">
        <f>SUM(W88:X88)</f>
        <v>0</v>
      </c>
      <c r="Z88" s="269">
        <f>V88+Y88</f>
        <v>0</v>
      </c>
      <c r="AA88" s="577">
        <f t="shared" si="93"/>
        <v>0</v>
      </c>
      <c r="AB88" s="270">
        <f>ROUND(V88*2%,0)</f>
        <v>0</v>
      </c>
      <c r="AC88" s="269">
        <v>0</v>
      </c>
      <c r="AD88" s="269">
        <v>0</v>
      </c>
      <c r="AE88" s="269">
        <f t="shared" si="79"/>
        <v>0</v>
      </c>
      <c r="AF88" s="269">
        <f t="shared" si="80"/>
        <v>0</v>
      </c>
      <c r="AG88" s="271">
        <v>0</v>
      </c>
      <c r="AH88" s="271">
        <v>0</v>
      </c>
      <c r="AI88" s="271">
        <v>0</v>
      </c>
      <c r="AJ88" s="271">
        <v>0</v>
      </c>
      <c r="AK88" s="271">
        <v>0</v>
      </c>
      <c r="AL88" s="271">
        <f t="shared" si="81"/>
        <v>0</v>
      </c>
      <c r="AM88" s="271">
        <f>AH88+AK88</f>
        <v>0</v>
      </c>
      <c r="AN88" s="696">
        <f t="shared" si="82"/>
        <v>0</v>
      </c>
      <c r="AO88" s="267">
        <f>I88+AF88</f>
        <v>1273979</v>
      </c>
      <c r="AP88" s="269">
        <f>J88+V88</f>
        <v>933858</v>
      </c>
      <c r="AQ88" s="269">
        <f t="shared" si="94"/>
        <v>0</v>
      </c>
      <c r="AR88" s="269">
        <f>L88+AA88</f>
        <v>315644</v>
      </c>
      <c r="AS88" s="269">
        <f>M88+AB88</f>
        <v>18677</v>
      </c>
      <c r="AT88" s="269">
        <f>N88+AE88</f>
        <v>5800</v>
      </c>
      <c r="AU88" s="271">
        <f>O88+AN88</f>
        <v>3.18</v>
      </c>
      <c r="AV88" s="271">
        <f>P88+AL88</f>
        <v>0</v>
      </c>
      <c r="AW88" s="272">
        <f>Q88+AM88</f>
        <v>3.18</v>
      </c>
    </row>
    <row r="89" spans="1:49" ht="14.1" customHeight="1" x14ac:dyDescent="0.2">
      <c r="A89" s="276">
        <v>22</v>
      </c>
      <c r="B89" s="273">
        <v>2409</v>
      </c>
      <c r="C89" s="274">
        <v>600079635</v>
      </c>
      <c r="D89" s="273">
        <v>72742747</v>
      </c>
      <c r="E89" s="275" t="s">
        <v>617</v>
      </c>
      <c r="F89" s="276"/>
      <c r="G89" s="275"/>
      <c r="H89" s="277"/>
      <c r="I89" s="278">
        <v>8666044</v>
      </c>
      <c r="J89" s="279">
        <v>6326689</v>
      </c>
      <c r="K89" s="279">
        <v>0</v>
      </c>
      <c r="L89" s="279">
        <v>2138421</v>
      </c>
      <c r="M89" s="279">
        <v>126534</v>
      </c>
      <c r="N89" s="279">
        <v>74400</v>
      </c>
      <c r="O89" s="280">
        <v>15.383699999999999</v>
      </c>
      <c r="P89" s="280">
        <v>8.9354999999999993</v>
      </c>
      <c r="Q89" s="872">
        <v>6.4481999999999999</v>
      </c>
      <c r="R89" s="278">
        <f t="shared" ref="R89:AW89" si="95">SUM(R87:R88)</f>
        <v>0</v>
      </c>
      <c r="S89" s="613">
        <f t="shared" si="95"/>
        <v>0</v>
      </c>
      <c r="T89" s="613">
        <f t="shared" si="95"/>
        <v>0</v>
      </c>
      <c r="U89" s="613">
        <f t="shared" si="95"/>
        <v>0</v>
      </c>
      <c r="V89" s="613">
        <f t="shared" si="95"/>
        <v>0</v>
      </c>
      <c r="W89" s="613">
        <f t="shared" si="95"/>
        <v>0</v>
      </c>
      <c r="X89" s="613">
        <f t="shared" si="95"/>
        <v>0</v>
      </c>
      <c r="Y89" s="613">
        <f t="shared" si="95"/>
        <v>0</v>
      </c>
      <c r="Z89" s="613">
        <f t="shared" si="95"/>
        <v>0</v>
      </c>
      <c r="AA89" s="613">
        <f t="shared" si="95"/>
        <v>0</v>
      </c>
      <c r="AB89" s="613">
        <f t="shared" si="95"/>
        <v>0</v>
      </c>
      <c r="AC89" s="613">
        <f t="shared" si="95"/>
        <v>0</v>
      </c>
      <c r="AD89" s="613">
        <f t="shared" si="95"/>
        <v>0</v>
      </c>
      <c r="AE89" s="613">
        <f t="shared" si="95"/>
        <v>0</v>
      </c>
      <c r="AF89" s="613">
        <f t="shared" si="95"/>
        <v>0</v>
      </c>
      <c r="AG89" s="690">
        <f t="shared" si="95"/>
        <v>0</v>
      </c>
      <c r="AH89" s="690">
        <f t="shared" si="95"/>
        <v>0</v>
      </c>
      <c r="AI89" s="690">
        <f t="shared" si="95"/>
        <v>0</v>
      </c>
      <c r="AJ89" s="690">
        <f t="shared" si="95"/>
        <v>0</v>
      </c>
      <c r="AK89" s="690">
        <f t="shared" si="95"/>
        <v>0</v>
      </c>
      <c r="AL89" s="690">
        <f t="shared" si="95"/>
        <v>0</v>
      </c>
      <c r="AM89" s="690">
        <f t="shared" si="95"/>
        <v>0</v>
      </c>
      <c r="AN89" s="695">
        <f t="shared" si="95"/>
        <v>0</v>
      </c>
      <c r="AO89" s="278">
        <f t="shared" si="95"/>
        <v>8666044</v>
      </c>
      <c r="AP89" s="279">
        <f t="shared" si="95"/>
        <v>6326689</v>
      </c>
      <c r="AQ89" s="279">
        <f t="shared" si="95"/>
        <v>0</v>
      </c>
      <c r="AR89" s="279">
        <f t="shared" si="95"/>
        <v>2138421</v>
      </c>
      <c r="AS89" s="279">
        <f t="shared" si="95"/>
        <v>126534</v>
      </c>
      <c r="AT89" s="279">
        <f t="shared" si="95"/>
        <v>74400</v>
      </c>
      <c r="AU89" s="280">
        <f t="shared" si="95"/>
        <v>15.383699999999999</v>
      </c>
      <c r="AV89" s="280">
        <f t="shared" si="95"/>
        <v>8.9354999999999993</v>
      </c>
      <c r="AW89" s="281">
        <f t="shared" si="95"/>
        <v>6.4481999999999999</v>
      </c>
    </row>
    <row r="90" spans="1:49" ht="14.1" customHeight="1" x14ac:dyDescent="0.2">
      <c r="A90" s="263">
        <v>23</v>
      </c>
      <c r="B90" s="260">
        <v>2429</v>
      </c>
      <c r="C90" s="261">
        <v>600079244</v>
      </c>
      <c r="D90" s="260">
        <v>72741708</v>
      </c>
      <c r="E90" s="262" t="s">
        <v>618</v>
      </c>
      <c r="F90" s="263">
        <v>3111</v>
      </c>
      <c r="G90" s="262" t="s">
        <v>317</v>
      </c>
      <c r="H90" s="264" t="s">
        <v>283</v>
      </c>
      <c r="I90" s="265">
        <v>6760403</v>
      </c>
      <c r="J90" s="831">
        <v>4929752</v>
      </c>
      <c r="K90" s="904">
        <v>0</v>
      </c>
      <c r="L90" s="882">
        <v>1666256</v>
      </c>
      <c r="M90" s="830">
        <v>98595</v>
      </c>
      <c r="N90" s="831">
        <v>65800</v>
      </c>
      <c r="O90" s="678">
        <v>11.319799999999999</v>
      </c>
      <c r="P90" s="841">
        <v>8.4515999999999991</v>
      </c>
      <c r="Q90" s="873">
        <v>2.8681999999999999</v>
      </c>
      <c r="R90" s="267">
        <f t="shared" si="77"/>
        <v>0</v>
      </c>
      <c r="S90" s="269">
        <v>0</v>
      </c>
      <c r="T90" s="269">
        <v>0</v>
      </c>
      <c r="U90" s="269">
        <v>0</v>
      </c>
      <c r="V90" s="269">
        <f>SUM(R90:U90)</f>
        <v>0</v>
      </c>
      <c r="W90" s="269">
        <v>0</v>
      </c>
      <c r="X90" s="269">
        <v>0</v>
      </c>
      <c r="Y90" s="269">
        <f>SUM(W90:X90)</f>
        <v>0</v>
      </c>
      <c r="Z90" s="269">
        <f>V90+Y90</f>
        <v>0</v>
      </c>
      <c r="AA90" s="577">
        <f t="shared" ref="AA90:AA92" si="96">ROUND((V90+W90)*33.8%,0)</f>
        <v>0</v>
      </c>
      <c r="AB90" s="270">
        <f>ROUND(V90*2%,0)</f>
        <v>0</v>
      </c>
      <c r="AC90" s="269">
        <v>0</v>
      </c>
      <c r="AD90" s="269">
        <v>0</v>
      </c>
      <c r="AE90" s="269">
        <f t="shared" si="79"/>
        <v>0</v>
      </c>
      <c r="AF90" s="269">
        <f t="shared" si="80"/>
        <v>0</v>
      </c>
      <c r="AG90" s="271">
        <v>0</v>
      </c>
      <c r="AH90" s="271">
        <v>0</v>
      </c>
      <c r="AI90" s="271">
        <v>0</v>
      </c>
      <c r="AJ90" s="271">
        <v>0</v>
      </c>
      <c r="AK90" s="271">
        <v>0</v>
      </c>
      <c r="AL90" s="271">
        <f t="shared" si="81"/>
        <v>0</v>
      </c>
      <c r="AM90" s="271">
        <f>AH90+AK90</f>
        <v>0</v>
      </c>
      <c r="AN90" s="696">
        <f t="shared" si="82"/>
        <v>0</v>
      </c>
      <c r="AO90" s="267">
        <f>I90+AF90</f>
        <v>6760403</v>
      </c>
      <c r="AP90" s="269">
        <f>J90+V90</f>
        <v>4929752</v>
      </c>
      <c r="AQ90" s="269">
        <f t="shared" ref="AQ90:AQ92" si="97">K90+Y90</f>
        <v>0</v>
      </c>
      <c r="AR90" s="269">
        <f t="shared" ref="AR90:AS92" si="98">L90+AA90</f>
        <v>1666256</v>
      </c>
      <c r="AS90" s="269">
        <f t="shared" si="98"/>
        <v>98595</v>
      </c>
      <c r="AT90" s="269">
        <f>N90+AE90</f>
        <v>65800</v>
      </c>
      <c r="AU90" s="271">
        <f>O90+AN90</f>
        <v>11.319799999999999</v>
      </c>
      <c r="AV90" s="271">
        <f t="shared" ref="AV90:AW92" si="99">P90+AL90</f>
        <v>8.4515999999999991</v>
      </c>
      <c r="AW90" s="272">
        <f t="shared" si="99"/>
        <v>2.8681999999999999</v>
      </c>
    </row>
    <row r="91" spans="1:49" ht="14.1" customHeight="1" x14ac:dyDescent="0.2">
      <c r="A91" s="263">
        <v>23</v>
      </c>
      <c r="B91" s="260">
        <v>2429</v>
      </c>
      <c r="C91" s="261">
        <v>600079244</v>
      </c>
      <c r="D91" s="260">
        <v>72741708</v>
      </c>
      <c r="E91" s="262" t="s">
        <v>618</v>
      </c>
      <c r="F91" s="263">
        <v>3111</v>
      </c>
      <c r="G91" s="282" t="s">
        <v>318</v>
      </c>
      <c r="H91" s="264" t="s">
        <v>284</v>
      </c>
      <c r="I91" s="265">
        <v>230590</v>
      </c>
      <c r="J91" s="830">
        <v>169801</v>
      </c>
      <c r="K91" s="891">
        <v>0</v>
      </c>
      <c r="L91" s="882">
        <v>57393</v>
      </c>
      <c r="M91" s="830">
        <v>3396</v>
      </c>
      <c r="N91" s="266">
        <v>0</v>
      </c>
      <c r="O91" s="678">
        <v>0.5</v>
      </c>
      <c r="P91" s="622">
        <v>0.5</v>
      </c>
      <c r="Q91" s="874">
        <v>0</v>
      </c>
      <c r="R91" s="267">
        <f t="shared" si="77"/>
        <v>0</v>
      </c>
      <c r="S91" s="269">
        <v>0</v>
      </c>
      <c r="T91" s="269">
        <v>0</v>
      </c>
      <c r="U91" s="269">
        <v>0</v>
      </c>
      <c r="V91" s="269">
        <f>SUM(R91:U91)</f>
        <v>0</v>
      </c>
      <c r="W91" s="269">
        <v>0</v>
      </c>
      <c r="X91" s="269">
        <v>0</v>
      </c>
      <c r="Y91" s="269">
        <f>SUM(W91:X91)</f>
        <v>0</v>
      </c>
      <c r="Z91" s="269">
        <f>V91+Y91</f>
        <v>0</v>
      </c>
      <c r="AA91" s="577">
        <f t="shared" si="96"/>
        <v>0</v>
      </c>
      <c r="AB91" s="270">
        <f>ROUND(V91*2%,0)</f>
        <v>0</v>
      </c>
      <c r="AC91" s="269">
        <v>0</v>
      </c>
      <c r="AD91" s="269">
        <v>0</v>
      </c>
      <c r="AE91" s="269">
        <f t="shared" si="79"/>
        <v>0</v>
      </c>
      <c r="AF91" s="269">
        <f t="shared" si="80"/>
        <v>0</v>
      </c>
      <c r="AG91" s="271">
        <v>0</v>
      </c>
      <c r="AH91" s="271">
        <v>0</v>
      </c>
      <c r="AI91" s="271">
        <v>0</v>
      </c>
      <c r="AJ91" s="271">
        <v>0</v>
      </c>
      <c r="AK91" s="271">
        <v>0</v>
      </c>
      <c r="AL91" s="271">
        <f t="shared" si="81"/>
        <v>0</v>
      </c>
      <c r="AM91" s="271">
        <f>AH91+AK91</f>
        <v>0</v>
      </c>
      <c r="AN91" s="696">
        <f t="shared" si="82"/>
        <v>0</v>
      </c>
      <c r="AO91" s="267">
        <f>I91+AF91</f>
        <v>230590</v>
      </c>
      <c r="AP91" s="269">
        <f>J91+V91</f>
        <v>169801</v>
      </c>
      <c r="AQ91" s="269">
        <f t="shared" si="97"/>
        <v>0</v>
      </c>
      <c r="AR91" s="269">
        <f t="shared" si="98"/>
        <v>57393</v>
      </c>
      <c r="AS91" s="269">
        <f t="shared" si="98"/>
        <v>3396</v>
      </c>
      <c r="AT91" s="269">
        <f>N91+AE91</f>
        <v>0</v>
      </c>
      <c r="AU91" s="271">
        <f>O91+AN91</f>
        <v>0.5</v>
      </c>
      <c r="AV91" s="271">
        <f t="shared" si="99"/>
        <v>0.5</v>
      </c>
      <c r="AW91" s="272">
        <f t="shared" si="99"/>
        <v>0</v>
      </c>
    </row>
    <row r="92" spans="1:49" ht="14.1" customHeight="1" x14ac:dyDescent="0.2">
      <c r="A92" s="263">
        <v>23</v>
      </c>
      <c r="B92" s="260">
        <v>2429</v>
      </c>
      <c r="C92" s="261">
        <v>600079244</v>
      </c>
      <c r="D92" s="260">
        <v>72741708</v>
      </c>
      <c r="E92" s="262" t="s">
        <v>618</v>
      </c>
      <c r="F92" s="263">
        <v>3141</v>
      </c>
      <c r="G92" s="262" t="s">
        <v>321</v>
      </c>
      <c r="H92" s="264" t="s">
        <v>284</v>
      </c>
      <c r="I92" s="265">
        <v>987272</v>
      </c>
      <c r="J92" s="830">
        <v>722947</v>
      </c>
      <c r="K92" s="891">
        <v>0</v>
      </c>
      <c r="L92" s="882">
        <v>244356</v>
      </c>
      <c r="M92" s="830">
        <v>14459</v>
      </c>
      <c r="N92" s="266">
        <v>5510</v>
      </c>
      <c r="O92" s="678">
        <v>2.46</v>
      </c>
      <c r="P92" s="622">
        <v>0</v>
      </c>
      <c r="Q92" s="874">
        <v>2.46</v>
      </c>
      <c r="R92" s="267">
        <f t="shared" si="77"/>
        <v>0</v>
      </c>
      <c r="S92" s="269">
        <v>0</v>
      </c>
      <c r="T92" s="269">
        <v>0</v>
      </c>
      <c r="U92" s="269">
        <v>0</v>
      </c>
      <c r="V92" s="269">
        <f>SUM(R92:U92)</f>
        <v>0</v>
      </c>
      <c r="W92" s="269">
        <v>0</v>
      </c>
      <c r="X92" s="269">
        <v>0</v>
      </c>
      <c r="Y92" s="269">
        <f>SUM(W92:X92)</f>
        <v>0</v>
      </c>
      <c r="Z92" s="269">
        <f>V92+Y92</f>
        <v>0</v>
      </c>
      <c r="AA92" s="577">
        <f t="shared" si="96"/>
        <v>0</v>
      </c>
      <c r="AB92" s="270">
        <f>ROUND(V92*2%,0)</f>
        <v>0</v>
      </c>
      <c r="AC92" s="269">
        <v>0</v>
      </c>
      <c r="AD92" s="269">
        <v>0</v>
      </c>
      <c r="AE92" s="269">
        <f t="shared" si="79"/>
        <v>0</v>
      </c>
      <c r="AF92" s="269">
        <f t="shared" si="80"/>
        <v>0</v>
      </c>
      <c r="AG92" s="271">
        <v>0</v>
      </c>
      <c r="AH92" s="271">
        <v>0</v>
      </c>
      <c r="AI92" s="271">
        <v>0</v>
      </c>
      <c r="AJ92" s="271">
        <v>0</v>
      </c>
      <c r="AK92" s="271">
        <v>0</v>
      </c>
      <c r="AL92" s="271">
        <f t="shared" si="81"/>
        <v>0</v>
      </c>
      <c r="AM92" s="271">
        <f>AH92+AK92</f>
        <v>0</v>
      </c>
      <c r="AN92" s="696">
        <f t="shared" si="82"/>
        <v>0</v>
      </c>
      <c r="AO92" s="267">
        <f>I92+AF92</f>
        <v>987272</v>
      </c>
      <c r="AP92" s="269">
        <f>J92+V92</f>
        <v>722947</v>
      </c>
      <c r="AQ92" s="269">
        <f t="shared" si="97"/>
        <v>0</v>
      </c>
      <c r="AR92" s="269">
        <f t="shared" si="98"/>
        <v>244356</v>
      </c>
      <c r="AS92" s="269">
        <f t="shared" si="98"/>
        <v>14459</v>
      </c>
      <c r="AT92" s="269">
        <f>N92+AE92</f>
        <v>5510</v>
      </c>
      <c r="AU92" s="271">
        <f>O92+AN92</f>
        <v>2.46</v>
      </c>
      <c r="AV92" s="271">
        <f t="shared" si="99"/>
        <v>0</v>
      </c>
      <c r="AW92" s="272">
        <f t="shared" si="99"/>
        <v>2.46</v>
      </c>
    </row>
    <row r="93" spans="1:49" ht="14.1" customHeight="1" x14ac:dyDescent="0.2">
      <c r="A93" s="276">
        <v>23</v>
      </c>
      <c r="B93" s="273">
        <v>2429</v>
      </c>
      <c r="C93" s="274">
        <v>600079244</v>
      </c>
      <c r="D93" s="273">
        <v>72741708</v>
      </c>
      <c r="E93" s="275" t="s">
        <v>619</v>
      </c>
      <c r="F93" s="276"/>
      <c r="G93" s="275"/>
      <c r="H93" s="277"/>
      <c r="I93" s="278">
        <v>7978265</v>
      </c>
      <c r="J93" s="279">
        <v>5822500</v>
      </c>
      <c r="K93" s="279">
        <v>0</v>
      </c>
      <c r="L93" s="279">
        <v>1968005</v>
      </c>
      <c r="M93" s="279">
        <v>116450</v>
      </c>
      <c r="N93" s="279">
        <v>71310</v>
      </c>
      <c r="O93" s="280">
        <v>14.279799999999998</v>
      </c>
      <c r="P93" s="280">
        <v>8.9515999999999991</v>
      </c>
      <c r="Q93" s="872">
        <v>5.3281999999999998</v>
      </c>
      <c r="R93" s="278">
        <f t="shared" ref="R93:AW93" si="100">SUM(R90:R92)</f>
        <v>0</v>
      </c>
      <c r="S93" s="613">
        <f t="shared" si="100"/>
        <v>0</v>
      </c>
      <c r="T93" s="613">
        <f t="shared" si="100"/>
        <v>0</v>
      </c>
      <c r="U93" s="613">
        <f t="shared" si="100"/>
        <v>0</v>
      </c>
      <c r="V93" s="613">
        <f t="shared" si="100"/>
        <v>0</v>
      </c>
      <c r="W93" s="613">
        <f t="shared" si="100"/>
        <v>0</v>
      </c>
      <c r="X93" s="613">
        <f t="shared" si="100"/>
        <v>0</v>
      </c>
      <c r="Y93" s="613">
        <f t="shared" si="100"/>
        <v>0</v>
      </c>
      <c r="Z93" s="613">
        <f t="shared" si="100"/>
        <v>0</v>
      </c>
      <c r="AA93" s="613">
        <f t="shared" si="100"/>
        <v>0</v>
      </c>
      <c r="AB93" s="613">
        <f t="shared" si="100"/>
        <v>0</v>
      </c>
      <c r="AC93" s="613">
        <f t="shared" si="100"/>
        <v>0</v>
      </c>
      <c r="AD93" s="613">
        <f t="shared" si="100"/>
        <v>0</v>
      </c>
      <c r="AE93" s="613">
        <f t="shared" si="100"/>
        <v>0</v>
      </c>
      <c r="AF93" s="613">
        <f t="shared" si="100"/>
        <v>0</v>
      </c>
      <c r="AG93" s="690">
        <f t="shared" si="100"/>
        <v>0</v>
      </c>
      <c r="AH93" s="690">
        <f t="shared" si="100"/>
        <v>0</v>
      </c>
      <c r="AI93" s="690">
        <f t="shared" si="100"/>
        <v>0</v>
      </c>
      <c r="AJ93" s="690">
        <f t="shared" si="100"/>
        <v>0</v>
      </c>
      <c r="AK93" s="690">
        <f t="shared" si="100"/>
        <v>0</v>
      </c>
      <c r="AL93" s="690">
        <f t="shared" si="100"/>
        <v>0</v>
      </c>
      <c r="AM93" s="690">
        <f t="shared" si="100"/>
        <v>0</v>
      </c>
      <c r="AN93" s="695">
        <f t="shared" si="100"/>
        <v>0</v>
      </c>
      <c r="AO93" s="278">
        <f t="shared" si="100"/>
        <v>7978265</v>
      </c>
      <c r="AP93" s="279">
        <f t="shared" si="100"/>
        <v>5822500</v>
      </c>
      <c r="AQ93" s="279">
        <f t="shared" si="100"/>
        <v>0</v>
      </c>
      <c r="AR93" s="279">
        <f t="shared" si="100"/>
        <v>1968005</v>
      </c>
      <c r="AS93" s="279">
        <f t="shared" si="100"/>
        <v>116450</v>
      </c>
      <c r="AT93" s="279">
        <f t="shared" si="100"/>
        <v>71310</v>
      </c>
      <c r="AU93" s="280">
        <f t="shared" si="100"/>
        <v>14.279799999999998</v>
      </c>
      <c r="AV93" s="280">
        <f t="shared" si="100"/>
        <v>8.9515999999999991</v>
      </c>
      <c r="AW93" s="281">
        <f t="shared" si="100"/>
        <v>5.3281999999999998</v>
      </c>
    </row>
    <row r="94" spans="1:49" ht="14.1" customHeight="1" x14ac:dyDescent="0.2">
      <c r="A94" s="263">
        <v>24</v>
      </c>
      <c r="B94" s="260">
        <v>2412</v>
      </c>
      <c r="C94" s="261">
        <v>600079252</v>
      </c>
      <c r="D94" s="260">
        <v>72742429</v>
      </c>
      <c r="E94" s="262" t="s">
        <v>620</v>
      </c>
      <c r="F94" s="263">
        <v>3111</v>
      </c>
      <c r="G94" s="262" t="s">
        <v>317</v>
      </c>
      <c r="H94" s="264" t="s">
        <v>283</v>
      </c>
      <c r="I94" s="265">
        <v>9807569</v>
      </c>
      <c r="J94" s="831">
        <v>7054849</v>
      </c>
      <c r="K94" s="904">
        <v>103800</v>
      </c>
      <c r="L94" s="882">
        <v>2419623</v>
      </c>
      <c r="M94" s="830">
        <v>141097</v>
      </c>
      <c r="N94" s="831">
        <v>88200</v>
      </c>
      <c r="O94" s="678">
        <v>17.2164</v>
      </c>
      <c r="P94" s="841">
        <v>12.741899999999999</v>
      </c>
      <c r="Q94" s="873">
        <v>4.4744999999999999</v>
      </c>
      <c r="R94" s="267">
        <f t="shared" si="77"/>
        <v>0</v>
      </c>
      <c r="S94" s="269">
        <v>0</v>
      </c>
      <c r="T94" s="269">
        <v>0</v>
      </c>
      <c r="U94" s="269">
        <v>0</v>
      </c>
      <c r="V94" s="269">
        <f>SUM(R94:U94)</f>
        <v>0</v>
      </c>
      <c r="W94" s="269">
        <v>0</v>
      </c>
      <c r="X94" s="269">
        <v>0</v>
      </c>
      <c r="Y94" s="269">
        <f>SUM(W94:X94)</f>
        <v>0</v>
      </c>
      <c r="Z94" s="269">
        <f>V94+Y94</f>
        <v>0</v>
      </c>
      <c r="AA94" s="577">
        <f t="shared" ref="AA94:AA96" si="101">ROUND((V94+W94)*33.8%,0)</f>
        <v>0</v>
      </c>
      <c r="AB94" s="270">
        <f>ROUND(V94*2%,0)</f>
        <v>0</v>
      </c>
      <c r="AC94" s="269">
        <v>0</v>
      </c>
      <c r="AD94" s="269">
        <v>0</v>
      </c>
      <c r="AE94" s="269">
        <f t="shared" si="79"/>
        <v>0</v>
      </c>
      <c r="AF94" s="269">
        <f t="shared" si="80"/>
        <v>0</v>
      </c>
      <c r="AG94" s="271">
        <v>0</v>
      </c>
      <c r="AH94" s="271">
        <v>0</v>
      </c>
      <c r="AI94" s="271">
        <v>0</v>
      </c>
      <c r="AJ94" s="271">
        <v>0</v>
      </c>
      <c r="AK94" s="271">
        <v>0</v>
      </c>
      <c r="AL94" s="271">
        <f t="shared" si="81"/>
        <v>0</v>
      </c>
      <c r="AM94" s="271">
        <f>AH94+AK94</f>
        <v>0</v>
      </c>
      <c r="AN94" s="696">
        <f t="shared" si="82"/>
        <v>0</v>
      </c>
      <c r="AO94" s="267">
        <f>I94+AF94</f>
        <v>9807569</v>
      </c>
      <c r="AP94" s="269">
        <f>J94+V94</f>
        <v>7054849</v>
      </c>
      <c r="AQ94" s="269">
        <f t="shared" ref="AQ94:AQ96" si="102">K94+Y94</f>
        <v>103800</v>
      </c>
      <c r="AR94" s="269">
        <f t="shared" ref="AR94:AS96" si="103">L94+AA94</f>
        <v>2419623</v>
      </c>
      <c r="AS94" s="269">
        <f t="shared" si="103"/>
        <v>141097</v>
      </c>
      <c r="AT94" s="269">
        <f>N94+AE94</f>
        <v>88200</v>
      </c>
      <c r="AU94" s="271">
        <f>O94+AN94</f>
        <v>17.2164</v>
      </c>
      <c r="AV94" s="271">
        <f t="shared" ref="AV94:AW96" si="104">P94+AL94</f>
        <v>12.741899999999999</v>
      </c>
      <c r="AW94" s="272">
        <f t="shared" si="104"/>
        <v>4.4744999999999999</v>
      </c>
    </row>
    <row r="95" spans="1:49" ht="14.1" customHeight="1" x14ac:dyDescent="0.2">
      <c r="A95" s="263">
        <v>24</v>
      </c>
      <c r="B95" s="260">
        <v>2412</v>
      </c>
      <c r="C95" s="261">
        <v>600079252</v>
      </c>
      <c r="D95" s="260">
        <v>72742429</v>
      </c>
      <c r="E95" s="262" t="s">
        <v>620</v>
      </c>
      <c r="F95" s="263">
        <v>3111</v>
      </c>
      <c r="G95" s="282" t="s">
        <v>318</v>
      </c>
      <c r="H95" s="264" t="s">
        <v>284</v>
      </c>
      <c r="I95" s="265">
        <v>755997</v>
      </c>
      <c r="J95" s="830">
        <v>556699</v>
      </c>
      <c r="K95" s="891">
        <v>0</v>
      </c>
      <c r="L95" s="882">
        <v>188164</v>
      </c>
      <c r="M95" s="830">
        <v>11134</v>
      </c>
      <c r="N95" s="266">
        <v>0</v>
      </c>
      <c r="O95" s="678">
        <v>1.84</v>
      </c>
      <c r="P95" s="622">
        <v>1.84</v>
      </c>
      <c r="Q95" s="874">
        <v>0</v>
      </c>
      <c r="R95" s="267">
        <f t="shared" si="77"/>
        <v>0</v>
      </c>
      <c r="S95" s="269">
        <v>0</v>
      </c>
      <c r="T95" s="269">
        <v>0</v>
      </c>
      <c r="U95" s="269">
        <v>0</v>
      </c>
      <c r="V95" s="269">
        <f>SUM(R95:U95)</f>
        <v>0</v>
      </c>
      <c r="W95" s="269">
        <v>0</v>
      </c>
      <c r="X95" s="269"/>
      <c r="Y95" s="269">
        <f>SUM(W95:X95)</f>
        <v>0</v>
      </c>
      <c r="Z95" s="269">
        <f>V95+Y95</f>
        <v>0</v>
      </c>
      <c r="AA95" s="577">
        <f t="shared" si="101"/>
        <v>0</v>
      </c>
      <c r="AB95" s="270">
        <f>ROUND(V95*2%,0)</f>
        <v>0</v>
      </c>
      <c r="AC95" s="269">
        <v>0</v>
      </c>
      <c r="AD95" s="269">
        <v>0</v>
      </c>
      <c r="AE95" s="269">
        <f t="shared" si="79"/>
        <v>0</v>
      </c>
      <c r="AF95" s="269">
        <f t="shared" si="80"/>
        <v>0</v>
      </c>
      <c r="AG95" s="271">
        <v>0</v>
      </c>
      <c r="AH95" s="271">
        <v>0</v>
      </c>
      <c r="AI95" s="271">
        <v>0</v>
      </c>
      <c r="AJ95" s="271">
        <v>0</v>
      </c>
      <c r="AK95" s="271">
        <v>0</v>
      </c>
      <c r="AL95" s="271">
        <f t="shared" si="81"/>
        <v>0</v>
      </c>
      <c r="AM95" s="271">
        <f>AH95+AK95</f>
        <v>0</v>
      </c>
      <c r="AN95" s="696">
        <f t="shared" si="82"/>
        <v>0</v>
      </c>
      <c r="AO95" s="267">
        <f>I95+AF95</f>
        <v>755997</v>
      </c>
      <c r="AP95" s="269">
        <f>J95+V95</f>
        <v>556699</v>
      </c>
      <c r="AQ95" s="269">
        <f t="shared" si="102"/>
        <v>0</v>
      </c>
      <c r="AR95" s="269">
        <f t="shared" si="103"/>
        <v>188164</v>
      </c>
      <c r="AS95" s="269">
        <f t="shared" si="103"/>
        <v>11134</v>
      </c>
      <c r="AT95" s="269">
        <f>N95+AE95</f>
        <v>0</v>
      </c>
      <c r="AU95" s="271">
        <f>O95+AN95</f>
        <v>1.84</v>
      </c>
      <c r="AV95" s="271">
        <f t="shared" si="104"/>
        <v>1.84</v>
      </c>
      <c r="AW95" s="272">
        <f t="shared" si="104"/>
        <v>0</v>
      </c>
    </row>
    <row r="96" spans="1:49" ht="14.1" customHeight="1" x14ac:dyDescent="0.2">
      <c r="A96" s="263">
        <v>24</v>
      </c>
      <c r="B96" s="260">
        <v>2412</v>
      </c>
      <c r="C96" s="261">
        <v>600079252</v>
      </c>
      <c r="D96" s="260">
        <v>72742429</v>
      </c>
      <c r="E96" s="262" t="s">
        <v>620</v>
      </c>
      <c r="F96" s="263">
        <v>3141</v>
      </c>
      <c r="G96" s="262" t="s">
        <v>321</v>
      </c>
      <c r="H96" s="264" t="s">
        <v>284</v>
      </c>
      <c r="I96" s="265">
        <v>1464082</v>
      </c>
      <c r="J96" s="830">
        <v>1072692</v>
      </c>
      <c r="K96" s="891">
        <v>0</v>
      </c>
      <c r="L96" s="882">
        <v>362570</v>
      </c>
      <c r="M96" s="830">
        <v>21454</v>
      </c>
      <c r="N96" s="266">
        <v>7366</v>
      </c>
      <c r="O96" s="678">
        <v>3.65</v>
      </c>
      <c r="P96" s="622">
        <v>0</v>
      </c>
      <c r="Q96" s="874">
        <v>3.65</v>
      </c>
      <c r="R96" s="267">
        <f t="shared" si="77"/>
        <v>0</v>
      </c>
      <c r="S96" s="269">
        <v>0</v>
      </c>
      <c r="T96" s="269">
        <v>0</v>
      </c>
      <c r="U96" s="269">
        <v>0</v>
      </c>
      <c r="V96" s="269">
        <f>SUM(R96:U96)</f>
        <v>0</v>
      </c>
      <c r="W96" s="269">
        <v>0</v>
      </c>
      <c r="X96" s="269">
        <v>0</v>
      </c>
      <c r="Y96" s="269">
        <f>SUM(W96:X96)</f>
        <v>0</v>
      </c>
      <c r="Z96" s="269">
        <f>V96+Y96</f>
        <v>0</v>
      </c>
      <c r="AA96" s="577">
        <f t="shared" si="101"/>
        <v>0</v>
      </c>
      <c r="AB96" s="270">
        <f>ROUND(V96*2%,0)</f>
        <v>0</v>
      </c>
      <c r="AC96" s="269">
        <v>0</v>
      </c>
      <c r="AD96" s="269">
        <v>0</v>
      </c>
      <c r="AE96" s="269">
        <f t="shared" si="79"/>
        <v>0</v>
      </c>
      <c r="AF96" s="269">
        <f t="shared" si="80"/>
        <v>0</v>
      </c>
      <c r="AG96" s="271">
        <v>0</v>
      </c>
      <c r="AH96" s="271">
        <v>0</v>
      </c>
      <c r="AI96" s="271">
        <v>0</v>
      </c>
      <c r="AJ96" s="271">
        <v>0</v>
      </c>
      <c r="AK96" s="271">
        <v>0</v>
      </c>
      <c r="AL96" s="271">
        <f t="shared" si="81"/>
        <v>0</v>
      </c>
      <c r="AM96" s="271">
        <f>AH96+AK96</f>
        <v>0</v>
      </c>
      <c r="AN96" s="696">
        <f t="shared" si="82"/>
        <v>0</v>
      </c>
      <c r="AO96" s="267">
        <f>I96+AF96</f>
        <v>1464082</v>
      </c>
      <c r="AP96" s="269">
        <f>J96+V96</f>
        <v>1072692</v>
      </c>
      <c r="AQ96" s="269">
        <f t="shared" si="102"/>
        <v>0</v>
      </c>
      <c r="AR96" s="269">
        <f t="shared" si="103"/>
        <v>362570</v>
      </c>
      <c r="AS96" s="269">
        <f t="shared" si="103"/>
        <v>21454</v>
      </c>
      <c r="AT96" s="269">
        <f>N96+AE96</f>
        <v>7366</v>
      </c>
      <c r="AU96" s="271">
        <f>O96+AN96</f>
        <v>3.65</v>
      </c>
      <c r="AV96" s="271">
        <f t="shared" si="104"/>
        <v>0</v>
      </c>
      <c r="AW96" s="272">
        <f t="shared" si="104"/>
        <v>3.65</v>
      </c>
    </row>
    <row r="97" spans="1:52" ht="14.1" customHeight="1" x14ac:dyDescent="0.2">
      <c r="A97" s="276">
        <v>24</v>
      </c>
      <c r="B97" s="273">
        <v>2412</v>
      </c>
      <c r="C97" s="274">
        <v>600079252</v>
      </c>
      <c r="D97" s="273">
        <v>72742429</v>
      </c>
      <c r="E97" s="275" t="s">
        <v>621</v>
      </c>
      <c r="F97" s="276"/>
      <c r="G97" s="275"/>
      <c r="H97" s="277"/>
      <c r="I97" s="278">
        <v>12027648</v>
      </c>
      <c r="J97" s="279">
        <v>8684240</v>
      </c>
      <c r="K97" s="279">
        <v>103800</v>
      </c>
      <c r="L97" s="279">
        <v>2970357</v>
      </c>
      <c r="M97" s="279">
        <v>173685</v>
      </c>
      <c r="N97" s="279">
        <v>95566</v>
      </c>
      <c r="O97" s="280">
        <v>22.706399999999999</v>
      </c>
      <c r="P97" s="280">
        <v>14.581899999999999</v>
      </c>
      <c r="Q97" s="872">
        <v>8.1244999999999994</v>
      </c>
      <c r="R97" s="278">
        <f t="shared" ref="R97:AW97" si="105">SUM(R94:R96)</f>
        <v>0</v>
      </c>
      <c r="S97" s="613">
        <f t="shared" si="105"/>
        <v>0</v>
      </c>
      <c r="T97" s="613">
        <f t="shared" si="105"/>
        <v>0</v>
      </c>
      <c r="U97" s="613">
        <f t="shared" si="105"/>
        <v>0</v>
      </c>
      <c r="V97" s="613">
        <f t="shared" si="105"/>
        <v>0</v>
      </c>
      <c r="W97" s="613">
        <f t="shared" si="105"/>
        <v>0</v>
      </c>
      <c r="X97" s="613">
        <f t="shared" si="105"/>
        <v>0</v>
      </c>
      <c r="Y97" s="613">
        <f t="shared" si="105"/>
        <v>0</v>
      </c>
      <c r="Z97" s="613">
        <f t="shared" si="105"/>
        <v>0</v>
      </c>
      <c r="AA97" s="613">
        <f t="shared" si="105"/>
        <v>0</v>
      </c>
      <c r="AB97" s="613">
        <f t="shared" si="105"/>
        <v>0</v>
      </c>
      <c r="AC97" s="613">
        <f t="shared" si="105"/>
        <v>0</v>
      </c>
      <c r="AD97" s="613">
        <f t="shared" si="105"/>
        <v>0</v>
      </c>
      <c r="AE97" s="613">
        <f t="shared" si="105"/>
        <v>0</v>
      </c>
      <c r="AF97" s="613">
        <f t="shared" si="105"/>
        <v>0</v>
      </c>
      <c r="AG97" s="690">
        <f t="shared" si="105"/>
        <v>0</v>
      </c>
      <c r="AH97" s="690">
        <f t="shared" si="105"/>
        <v>0</v>
      </c>
      <c r="AI97" s="690">
        <f t="shared" si="105"/>
        <v>0</v>
      </c>
      <c r="AJ97" s="690">
        <f t="shared" si="105"/>
        <v>0</v>
      </c>
      <c r="AK97" s="690">
        <f t="shared" si="105"/>
        <v>0</v>
      </c>
      <c r="AL97" s="690">
        <f t="shared" si="105"/>
        <v>0</v>
      </c>
      <c r="AM97" s="690">
        <f t="shared" si="105"/>
        <v>0</v>
      </c>
      <c r="AN97" s="695">
        <f t="shared" si="105"/>
        <v>0</v>
      </c>
      <c r="AO97" s="278">
        <f t="shared" si="105"/>
        <v>12027648</v>
      </c>
      <c r="AP97" s="279">
        <f t="shared" si="105"/>
        <v>8684240</v>
      </c>
      <c r="AQ97" s="279">
        <f t="shared" si="105"/>
        <v>103800</v>
      </c>
      <c r="AR97" s="279">
        <f t="shared" si="105"/>
        <v>2970357</v>
      </c>
      <c r="AS97" s="279">
        <f t="shared" si="105"/>
        <v>173685</v>
      </c>
      <c r="AT97" s="279">
        <f t="shared" si="105"/>
        <v>95566</v>
      </c>
      <c r="AU97" s="280">
        <f t="shared" si="105"/>
        <v>22.706399999999999</v>
      </c>
      <c r="AV97" s="280">
        <f t="shared" si="105"/>
        <v>14.581899999999999</v>
      </c>
      <c r="AW97" s="281">
        <f t="shared" si="105"/>
        <v>8.1244999999999994</v>
      </c>
    </row>
    <row r="98" spans="1:52" ht="14.1" customHeight="1" x14ac:dyDescent="0.2">
      <c r="A98" s="263">
        <v>25</v>
      </c>
      <c r="B98" s="260">
        <v>2418</v>
      </c>
      <c r="C98" s="261">
        <v>600079261</v>
      </c>
      <c r="D98" s="260">
        <v>72741783</v>
      </c>
      <c r="E98" s="262" t="s">
        <v>622</v>
      </c>
      <c r="F98" s="263">
        <v>3111</v>
      </c>
      <c r="G98" s="262" t="s">
        <v>317</v>
      </c>
      <c r="H98" s="264" t="s">
        <v>283</v>
      </c>
      <c r="I98" s="265">
        <v>3325763</v>
      </c>
      <c r="J98" s="831">
        <v>2425820</v>
      </c>
      <c r="K98" s="904">
        <v>0</v>
      </c>
      <c r="L98" s="882">
        <v>819927</v>
      </c>
      <c r="M98" s="830">
        <v>48516</v>
      </c>
      <c r="N98" s="831">
        <v>31500</v>
      </c>
      <c r="O98" s="678">
        <v>5.4897999999999998</v>
      </c>
      <c r="P98" s="841">
        <v>4</v>
      </c>
      <c r="Q98" s="873">
        <v>1.4898</v>
      </c>
      <c r="R98" s="267">
        <f t="shared" si="77"/>
        <v>0</v>
      </c>
      <c r="S98" s="269">
        <v>0</v>
      </c>
      <c r="T98" s="269">
        <v>0</v>
      </c>
      <c r="U98" s="269">
        <v>0</v>
      </c>
      <c r="V98" s="269">
        <f>SUM(R98:U98)</f>
        <v>0</v>
      </c>
      <c r="W98" s="269">
        <v>0</v>
      </c>
      <c r="X98" s="269">
        <v>0</v>
      </c>
      <c r="Y98" s="269">
        <f>SUM(W98:X98)</f>
        <v>0</v>
      </c>
      <c r="Z98" s="269">
        <f>V98+Y98</f>
        <v>0</v>
      </c>
      <c r="AA98" s="577">
        <f t="shared" ref="AA98:AA99" si="106">ROUND((V98+W98)*33.8%,0)</f>
        <v>0</v>
      </c>
      <c r="AB98" s="270">
        <f>ROUND(V98*2%,0)</f>
        <v>0</v>
      </c>
      <c r="AC98" s="269">
        <v>0</v>
      </c>
      <c r="AD98" s="269">
        <v>0</v>
      </c>
      <c r="AE98" s="269">
        <f t="shared" si="79"/>
        <v>0</v>
      </c>
      <c r="AF98" s="269">
        <f t="shared" si="80"/>
        <v>0</v>
      </c>
      <c r="AG98" s="271">
        <v>0</v>
      </c>
      <c r="AH98" s="271">
        <v>0</v>
      </c>
      <c r="AI98" s="271">
        <v>0</v>
      </c>
      <c r="AJ98" s="271">
        <v>0</v>
      </c>
      <c r="AK98" s="271">
        <v>0</v>
      </c>
      <c r="AL98" s="271">
        <f t="shared" si="81"/>
        <v>0</v>
      </c>
      <c r="AM98" s="271">
        <f>AH98+AK98</f>
        <v>0</v>
      </c>
      <c r="AN98" s="696">
        <f t="shared" si="82"/>
        <v>0</v>
      </c>
      <c r="AO98" s="267">
        <f>I98+AF98</f>
        <v>3325763</v>
      </c>
      <c r="AP98" s="269">
        <f>J98+V98</f>
        <v>2425820</v>
      </c>
      <c r="AQ98" s="269">
        <f t="shared" ref="AQ98:AQ99" si="107">K98+Y98</f>
        <v>0</v>
      </c>
      <c r="AR98" s="269">
        <f>L98+AA98</f>
        <v>819927</v>
      </c>
      <c r="AS98" s="269">
        <f>M98+AB98</f>
        <v>48516</v>
      </c>
      <c r="AT98" s="269">
        <f>N98+AE98</f>
        <v>31500</v>
      </c>
      <c r="AU98" s="271">
        <f>O98+AN98</f>
        <v>5.4897999999999998</v>
      </c>
      <c r="AV98" s="271">
        <f>P98+AL98</f>
        <v>4</v>
      </c>
      <c r="AW98" s="272">
        <f>Q98+AM98</f>
        <v>1.4898</v>
      </c>
    </row>
    <row r="99" spans="1:52" ht="14.1" customHeight="1" x14ac:dyDescent="0.2">
      <c r="A99" s="263">
        <v>25</v>
      </c>
      <c r="B99" s="260">
        <v>2418</v>
      </c>
      <c r="C99" s="261">
        <v>600079261</v>
      </c>
      <c r="D99" s="260">
        <v>72741783</v>
      </c>
      <c r="E99" s="262" t="s">
        <v>622</v>
      </c>
      <c r="F99" s="263">
        <v>3141</v>
      </c>
      <c r="G99" s="262" t="s">
        <v>321</v>
      </c>
      <c r="H99" s="264" t="s">
        <v>284</v>
      </c>
      <c r="I99" s="265">
        <v>592477</v>
      </c>
      <c r="J99" s="830">
        <v>434365</v>
      </c>
      <c r="K99" s="891">
        <v>0</v>
      </c>
      <c r="L99" s="882">
        <v>146815</v>
      </c>
      <c r="M99" s="830">
        <v>8687</v>
      </c>
      <c r="N99" s="266">
        <v>2610</v>
      </c>
      <c r="O99" s="678">
        <v>1.48</v>
      </c>
      <c r="P99" s="622">
        <v>0</v>
      </c>
      <c r="Q99" s="874">
        <v>1.48</v>
      </c>
      <c r="R99" s="267">
        <f t="shared" si="77"/>
        <v>0</v>
      </c>
      <c r="S99" s="269">
        <v>0</v>
      </c>
      <c r="T99" s="269">
        <v>0</v>
      </c>
      <c r="U99" s="269">
        <v>0</v>
      </c>
      <c r="V99" s="269">
        <f>SUM(R99:U99)</f>
        <v>0</v>
      </c>
      <c r="W99" s="269">
        <v>0</v>
      </c>
      <c r="X99" s="269">
        <v>0</v>
      </c>
      <c r="Y99" s="269">
        <f>SUM(W99:X99)</f>
        <v>0</v>
      </c>
      <c r="Z99" s="269">
        <f>V99+Y99</f>
        <v>0</v>
      </c>
      <c r="AA99" s="577">
        <f t="shared" si="106"/>
        <v>0</v>
      </c>
      <c r="AB99" s="270">
        <f>ROUND(V99*2%,0)</f>
        <v>0</v>
      </c>
      <c r="AC99" s="269">
        <v>0</v>
      </c>
      <c r="AD99" s="269">
        <v>0</v>
      </c>
      <c r="AE99" s="269">
        <f t="shared" si="79"/>
        <v>0</v>
      </c>
      <c r="AF99" s="269">
        <f t="shared" si="80"/>
        <v>0</v>
      </c>
      <c r="AG99" s="271">
        <v>0</v>
      </c>
      <c r="AH99" s="271">
        <v>0</v>
      </c>
      <c r="AI99" s="271">
        <v>0</v>
      </c>
      <c r="AJ99" s="271">
        <v>0</v>
      </c>
      <c r="AK99" s="271">
        <v>0</v>
      </c>
      <c r="AL99" s="271">
        <f t="shared" si="81"/>
        <v>0</v>
      </c>
      <c r="AM99" s="271">
        <f>AH99+AK99</f>
        <v>0</v>
      </c>
      <c r="AN99" s="696">
        <f t="shared" si="82"/>
        <v>0</v>
      </c>
      <c r="AO99" s="267">
        <f>I99+AF99</f>
        <v>592477</v>
      </c>
      <c r="AP99" s="269">
        <f>J99+V99</f>
        <v>434365</v>
      </c>
      <c r="AQ99" s="269">
        <f t="shared" si="107"/>
        <v>0</v>
      </c>
      <c r="AR99" s="269">
        <f>L99+AA99</f>
        <v>146815</v>
      </c>
      <c r="AS99" s="269">
        <f>M99+AB99</f>
        <v>8687</v>
      </c>
      <c r="AT99" s="269">
        <f>N99+AE99</f>
        <v>2610</v>
      </c>
      <c r="AU99" s="271">
        <f>O99+AN99</f>
        <v>1.48</v>
      </c>
      <c r="AV99" s="271">
        <f>P99+AL99</f>
        <v>0</v>
      </c>
      <c r="AW99" s="272">
        <f>Q99+AM99</f>
        <v>1.48</v>
      </c>
      <c r="AZ99" s="290"/>
    </row>
    <row r="100" spans="1:52" ht="14.1" customHeight="1" x14ac:dyDescent="0.2">
      <c r="A100" s="276">
        <v>25</v>
      </c>
      <c r="B100" s="273">
        <v>2418</v>
      </c>
      <c r="C100" s="274">
        <v>600079261</v>
      </c>
      <c r="D100" s="273">
        <v>72741783</v>
      </c>
      <c r="E100" s="275" t="s">
        <v>623</v>
      </c>
      <c r="F100" s="276"/>
      <c r="G100" s="275"/>
      <c r="H100" s="277"/>
      <c r="I100" s="278">
        <v>3918240</v>
      </c>
      <c r="J100" s="279">
        <v>2860185</v>
      </c>
      <c r="K100" s="279">
        <v>0</v>
      </c>
      <c r="L100" s="279">
        <v>966742</v>
      </c>
      <c r="M100" s="279">
        <v>57203</v>
      </c>
      <c r="N100" s="279">
        <v>34110</v>
      </c>
      <c r="O100" s="280">
        <v>6.9697999999999993</v>
      </c>
      <c r="P100" s="280">
        <v>4</v>
      </c>
      <c r="Q100" s="872">
        <v>2.9698000000000002</v>
      </c>
      <c r="R100" s="278">
        <f t="shared" ref="R100:AW100" si="108">SUM(R98:R99)</f>
        <v>0</v>
      </c>
      <c r="S100" s="613">
        <f t="shared" si="108"/>
        <v>0</v>
      </c>
      <c r="T100" s="613">
        <f t="shared" si="108"/>
        <v>0</v>
      </c>
      <c r="U100" s="613">
        <f t="shared" si="108"/>
        <v>0</v>
      </c>
      <c r="V100" s="613">
        <f t="shared" si="108"/>
        <v>0</v>
      </c>
      <c r="W100" s="613">
        <f t="shared" si="108"/>
        <v>0</v>
      </c>
      <c r="X100" s="613">
        <f t="shared" si="108"/>
        <v>0</v>
      </c>
      <c r="Y100" s="613">
        <f t="shared" si="108"/>
        <v>0</v>
      </c>
      <c r="Z100" s="613">
        <f t="shared" si="108"/>
        <v>0</v>
      </c>
      <c r="AA100" s="613">
        <f t="shared" si="108"/>
        <v>0</v>
      </c>
      <c r="AB100" s="613">
        <f t="shared" si="108"/>
        <v>0</v>
      </c>
      <c r="AC100" s="613">
        <f t="shared" si="108"/>
        <v>0</v>
      </c>
      <c r="AD100" s="613">
        <f t="shared" si="108"/>
        <v>0</v>
      </c>
      <c r="AE100" s="613">
        <f t="shared" si="108"/>
        <v>0</v>
      </c>
      <c r="AF100" s="613">
        <f t="shared" si="108"/>
        <v>0</v>
      </c>
      <c r="AG100" s="690">
        <f t="shared" si="108"/>
        <v>0</v>
      </c>
      <c r="AH100" s="690">
        <f t="shared" si="108"/>
        <v>0</v>
      </c>
      <c r="AI100" s="690">
        <f t="shared" si="108"/>
        <v>0</v>
      </c>
      <c r="AJ100" s="690">
        <f t="shared" si="108"/>
        <v>0</v>
      </c>
      <c r="AK100" s="690">
        <f t="shared" si="108"/>
        <v>0</v>
      </c>
      <c r="AL100" s="690">
        <f t="shared" si="108"/>
        <v>0</v>
      </c>
      <c r="AM100" s="690">
        <f t="shared" si="108"/>
        <v>0</v>
      </c>
      <c r="AN100" s="695">
        <f t="shared" si="108"/>
        <v>0</v>
      </c>
      <c r="AO100" s="278">
        <f t="shared" si="108"/>
        <v>3918240</v>
      </c>
      <c r="AP100" s="279">
        <f t="shared" si="108"/>
        <v>2860185</v>
      </c>
      <c r="AQ100" s="279">
        <f t="shared" si="108"/>
        <v>0</v>
      </c>
      <c r="AR100" s="279">
        <f t="shared" si="108"/>
        <v>966742</v>
      </c>
      <c r="AS100" s="279">
        <f t="shared" si="108"/>
        <v>57203</v>
      </c>
      <c r="AT100" s="279">
        <f t="shared" si="108"/>
        <v>34110</v>
      </c>
      <c r="AU100" s="280">
        <f t="shared" si="108"/>
        <v>6.9697999999999993</v>
      </c>
      <c r="AV100" s="280">
        <f t="shared" si="108"/>
        <v>4</v>
      </c>
      <c r="AW100" s="281">
        <f t="shared" si="108"/>
        <v>2.9698000000000002</v>
      </c>
    </row>
    <row r="101" spans="1:52" ht="14.1" customHeight="1" x14ac:dyDescent="0.2">
      <c r="A101" s="263">
        <v>26</v>
      </c>
      <c r="B101" s="260">
        <v>2414</v>
      </c>
      <c r="C101" s="261">
        <v>600079295</v>
      </c>
      <c r="D101" s="260">
        <v>72742020</v>
      </c>
      <c r="E101" s="262" t="s">
        <v>624</v>
      </c>
      <c r="F101" s="263">
        <v>3111</v>
      </c>
      <c r="G101" s="262" t="s">
        <v>317</v>
      </c>
      <c r="H101" s="264" t="s">
        <v>283</v>
      </c>
      <c r="I101" s="265">
        <v>4530700</v>
      </c>
      <c r="J101" s="831">
        <v>3256112</v>
      </c>
      <c r="K101" s="904">
        <v>50000</v>
      </c>
      <c r="L101" s="882">
        <v>1117466</v>
      </c>
      <c r="M101" s="830">
        <v>65122</v>
      </c>
      <c r="N101" s="831">
        <v>42000</v>
      </c>
      <c r="O101" s="678">
        <v>8.0160999999999998</v>
      </c>
      <c r="P101" s="841">
        <v>6.2319000000000004</v>
      </c>
      <c r="Q101" s="873">
        <v>1.7842</v>
      </c>
      <c r="R101" s="267">
        <f t="shared" si="77"/>
        <v>0</v>
      </c>
      <c r="S101" s="269">
        <v>0</v>
      </c>
      <c r="T101" s="269">
        <v>0</v>
      </c>
      <c r="U101" s="269">
        <v>0</v>
      </c>
      <c r="V101" s="269">
        <f>SUM(R101:U101)</f>
        <v>0</v>
      </c>
      <c r="W101" s="269">
        <v>0</v>
      </c>
      <c r="X101" s="269">
        <v>0</v>
      </c>
      <c r="Y101" s="269">
        <f>SUM(W101:X101)</f>
        <v>0</v>
      </c>
      <c r="Z101" s="269">
        <f>V101+Y101</f>
        <v>0</v>
      </c>
      <c r="AA101" s="577">
        <f t="shared" ref="AA101:AA103" si="109">ROUND((V101+W101)*33.8%,0)</f>
        <v>0</v>
      </c>
      <c r="AB101" s="270">
        <f>ROUND(V101*2%,0)</f>
        <v>0</v>
      </c>
      <c r="AC101" s="269">
        <v>0</v>
      </c>
      <c r="AD101" s="269">
        <v>0</v>
      </c>
      <c r="AE101" s="269">
        <f t="shared" si="79"/>
        <v>0</v>
      </c>
      <c r="AF101" s="269">
        <f t="shared" si="80"/>
        <v>0</v>
      </c>
      <c r="AG101" s="271">
        <v>0</v>
      </c>
      <c r="AH101" s="271">
        <v>0</v>
      </c>
      <c r="AI101" s="271">
        <v>0</v>
      </c>
      <c r="AJ101" s="271">
        <v>0</v>
      </c>
      <c r="AK101" s="271">
        <v>0</v>
      </c>
      <c r="AL101" s="271">
        <f t="shared" si="81"/>
        <v>0</v>
      </c>
      <c r="AM101" s="271">
        <f>AH101+AK101</f>
        <v>0</v>
      </c>
      <c r="AN101" s="696">
        <f t="shared" si="82"/>
        <v>0</v>
      </c>
      <c r="AO101" s="267">
        <f>I101+AF101</f>
        <v>4530700</v>
      </c>
      <c r="AP101" s="269">
        <f>J101+V101</f>
        <v>3256112</v>
      </c>
      <c r="AQ101" s="269">
        <f t="shared" ref="AQ101:AQ103" si="110">K101+Y101</f>
        <v>50000</v>
      </c>
      <c r="AR101" s="269">
        <f t="shared" ref="AR101:AS103" si="111">L101+AA101</f>
        <v>1117466</v>
      </c>
      <c r="AS101" s="269">
        <f t="shared" si="111"/>
        <v>65122</v>
      </c>
      <c r="AT101" s="269">
        <f>N101+AE101</f>
        <v>42000</v>
      </c>
      <c r="AU101" s="271">
        <f>O101+AN101</f>
        <v>8.0160999999999998</v>
      </c>
      <c r="AV101" s="271">
        <f t="shared" ref="AV101:AW103" si="112">P101+AL101</f>
        <v>6.2319000000000004</v>
      </c>
      <c r="AW101" s="272">
        <f t="shared" si="112"/>
        <v>1.7842</v>
      </c>
    </row>
    <row r="102" spans="1:52" ht="14.1" customHeight="1" x14ac:dyDescent="0.2">
      <c r="A102" s="263">
        <v>26</v>
      </c>
      <c r="B102" s="260">
        <v>2414</v>
      </c>
      <c r="C102" s="261">
        <v>600079295</v>
      </c>
      <c r="D102" s="260">
        <v>72742020</v>
      </c>
      <c r="E102" s="262" t="s">
        <v>624</v>
      </c>
      <c r="F102" s="263">
        <v>3111</v>
      </c>
      <c r="G102" s="282" t="s">
        <v>318</v>
      </c>
      <c r="H102" s="264" t="s">
        <v>284</v>
      </c>
      <c r="I102" s="265">
        <v>2567</v>
      </c>
      <c r="J102" s="830">
        <v>1890</v>
      </c>
      <c r="K102" s="891">
        <v>0</v>
      </c>
      <c r="L102" s="882">
        <v>639</v>
      </c>
      <c r="M102" s="830">
        <v>38</v>
      </c>
      <c r="N102" s="266">
        <v>0</v>
      </c>
      <c r="O102" s="678">
        <v>0</v>
      </c>
      <c r="P102" s="622">
        <v>0</v>
      </c>
      <c r="Q102" s="874">
        <v>0</v>
      </c>
      <c r="R102" s="267">
        <f t="shared" si="77"/>
        <v>0</v>
      </c>
      <c r="S102" s="269">
        <v>0</v>
      </c>
      <c r="T102" s="269">
        <v>0</v>
      </c>
      <c r="U102" s="269">
        <v>0</v>
      </c>
      <c r="V102" s="269">
        <f>SUM(R102:U102)</f>
        <v>0</v>
      </c>
      <c r="W102" s="269">
        <v>0</v>
      </c>
      <c r="X102" s="269">
        <v>0</v>
      </c>
      <c r="Y102" s="269">
        <f>SUM(W102:X102)</f>
        <v>0</v>
      </c>
      <c r="Z102" s="269">
        <f>V102+Y102</f>
        <v>0</v>
      </c>
      <c r="AA102" s="577">
        <f t="shared" si="109"/>
        <v>0</v>
      </c>
      <c r="AB102" s="270">
        <f>ROUND(V102*2%,0)</f>
        <v>0</v>
      </c>
      <c r="AC102" s="269">
        <v>0</v>
      </c>
      <c r="AD102" s="269">
        <v>0</v>
      </c>
      <c r="AE102" s="269">
        <f t="shared" si="79"/>
        <v>0</v>
      </c>
      <c r="AF102" s="269">
        <f t="shared" si="80"/>
        <v>0</v>
      </c>
      <c r="AG102" s="271">
        <v>0</v>
      </c>
      <c r="AH102" s="271">
        <v>0</v>
      </c>
      <c r="AI102" s="271">
        <v>0</v>
      </c>
      <c r="AJ102" s="271">
        <v>0</v>
      </c>
      <c r="AK102" s="271">
        <v>0</v>
      </c>
      <c r="AL102" s="271">
        <f t="shared" si="81"/>
        <v>0</v>
      </c>
      <c r="AM102" s="271">
        <f>AH102+AK102</f>
        <v>0</v>
      </c>
      <c r="AN102" s="696">
        <f t="shared" si="82"/>
        <v>0</v>
      </c>
      <c r="AO102" s="267">
        <f>I102+AF102</f>
        <v>2567</v>
      </c>
      <c r="AP102" s="269">
        <f>J102+V102</f>
        <v>1890</v>
      </c>
      <c r="AQ102" s="269">
        <f t="shared" si="110"/>
        <v>0</v>
      </c>
      <c r="AR102" s="269">
        <f t="shared" si="111"/>
        <v>639</v>
      </c>
      <c r="AS102" s="269">
        <f t="shared" si="111"/>
        <v>38</v>
      </c>
      <c r="AT102" s="269">
        <f>N102+AE102</f>
        <v>0</v>
      </c>
      <c r="AU102" s="271">
        <f>O102+AN102</f>
        <v>0</v>
      </c>
      <c r="AV102" s="271">
        <f t="shared" si="112"/>
        <v>0</v>
      </c>
      <c r="AW102" s="272">
        <f t="shared" si="112"/>
        <v>0</v>
      </c>
    </row>
    <row r="103" spans="1:52" ht="14.1" customHeight="1" x14ac:dyDescent="0.2">
      <c r="A103" s="263">
        <v>26</v>
      </c>
      <c r="B103" s="260">
        <v>2414</v>
      </c>
      <c r="C103" s="261">
        <v>600079295</v>
      </c>
      <c r="D103" s="260">
        <v>72742020</v>
      </c>
      <c r="E103" s="262" t="s">
        <v>624</v>
      </c>
      <c r="F103" s="263">
        <v>3141</v>
      </c>
      <c r="G103" s="262" t="s">
        <v>321</v>
      </c>
      <c r="H103" s="264" t="s">
        <v>284</v>
      </c>
      <c r="I103" s="265">
        <v>720854</v>
      </c>
      <c r="J103" s="830">
        <v>528258</v>
      </c>
      <c r="K103" s="891">
        <v>0</v>
      </c>
      <c r="L103" s="882">
        <v>178551</v>
      </c>
      <c r="M103" s="830">
        <v>10565</v>
      </c>
      <c r="N103" s="266">
        <v>3480</v>
      </c>
      <c r="O103" s="678">
        <v>1.8</v>
      </c>
      <c r="P103" s="622">
        <v>0</v>
      </c>
      <c r="Q103" s="874">
        <v>1.8</v>
      </c>
      <c r="R103" s="267">
        <f t="shared" si="77"/>
        <v>0</v>
      </c>
      <c r="S103" s="269">
        <v>0</v>
      </c>
      <c r="T103" s="269">
        <v>0</v>
      </c>
      <c r="U103" s="269">
        <v>0</v>
      </c>
      <c r="V103" s="269">
        <f>SUM(R103:U103)</f>
        <v>0</v>
      </c>
      <c r="W103" s="269">
        <v>0</v>
      </c>
      <c r="X103" s="269">
        <v>0</v>
      </c>
      <c r="Y103" s="269">
        <f>SUM(W103:X103)</f>
        <v>0</v>
      </c>
      <c r="Z103" s="269">
        <f>V103+Y103</f>
        <v>0</v>
      </c>
      <c r="AA103" s="577">
        <f t="shared" si="109"/>
        <v>0</v>
      </c>
      <c r="AB103" s="270">
        <f>ROUND(V103*2%,0)</f>
        <v>0</v>
      </c>
      <c r="AC103" s="269">
        <v>0</v>
      </c>
      <c r="AD103" s="269">
        <v>0</v>
      </c>
      <c r="AE103" s="269">
        <f t="shared" si="79"/>
        <v>0</v>
      </c>
      <c r="AF103" s="269">
        <f t="shared" si="80"/>
        <v>0</v>
      </c>
      <c r="AG103" s="271">
        <v>0</v>
      </c>
      <c r="AH103" s="271">
        <v>0</v>
      </c>
      <c r="AI103" s="271">
        <v>0</v>
      </c>
      <c r="AJ103" s="271">
        <v>0</v>
      </c>
      <c r="AK103" s="271">
        <v>0</v>
      </c>
      <c r="AL103" s="271">
        <f t="shared" si="81"/>
        <v>0</v>
      </c>
      <c r="AM103" s="271">
        <f>AH103+AK103</f>
        <v>0</v>
      </c>
      <c r="AN103" s="696">
        <f t="shared" si="82"/>
        <v>0</v>
      </c>
      <c r="AO103" s="267">
        <f>I103+AF103</f>
        <v>720854</v>
      </c>
      <c r="AP103" s="269">
        <f>J103+V103</f>
        <v>528258</v>
      </c>
      <c r="AQ103" s="269">
        <f t="shared" si="110"/>
        <v>0</v>
      </c>
      <c r="AR103" s="269">
        <f t="shared" si="111"/>
        <v>178551</v>
      </c>
      <c r="AS103" s="269">
        <f t="shared" si="111"/>
        <v>10565</v>
      </c>
      <c r="AT103" s="269">
        <f>N103+AE103</f>
        <v>3480</v>
      </c>
      <c r="AU103" s="271">
        <f>O103+AN103</f>
        <v>1.8</v>
      </c>
      <c r="AV103" s="271">
        <f t="shared" si="112"/>
        <v>0</v>
      </c>
      <c r="AW103" s="272">
        <f t="shared" si="112"/>
        <v>1.8</v>
      </c>
      <c r="AZ103" s="290"/>
    </row>
    <row r="104" spans="1:52" ht="14.1" customHeight="1" x14ac:dyDescent="0.2">
      <c r="A104" s="276">
        <v>26</v>
      </c>
      <c r="B104" s="273">
        <v>2414</v>
      </c>
      <c r="C104" s="274">
        <v>600079295</v>
      </c>
      <c r="D104" s="273">
        <v>72742020</v>
      </c>
      <c r="E104" s="275" t="s">
        <v>625</v>
      </c>
      <c r="F104" s="276"/>
      <c r="G104" s="275"/>
      <c r="H104" s="277"/>
      <c r="I104" s="278">
        <v>5254121</v>
      </c>
      <c r="J104" s="279">
        <v>3786260</v>
      </c>
      <c r="K104" s="279">
        <v>50000</v>
      </c>
      <c r="L104" s="279">
        <v>1296656</v>
      </c>
      <c r="M104" s="279">
        <v>75725</v>
      </c>
      <c r="N104" s="279">
        <v>45480</v>
      </c>
      <c r="O104" s="280">
        <v>9.8161000000000005</v>
      </c>
      <c r="P104" s="280">
        <v>6.2319000000000004</v>
      </c>
      <c r="Q104" s="872">
        <v>3.5842000000000001</v>
      </c>
      <c r="R104" s="278">
        <f t="shared" ref="R104:AW104" si="113">SUM(R101:R103)</f>
        <v>0</v>
      </c>
      <c r="S104" s="613">
        <f t="shared" si="113"/>
        <v>0</v>
      </c>
      <c r="T104" s="613">
        <f t="shared" si="113"/>
        <v>0</v>
      </c>
      <c r="U104" s="613">
        <f t="shared" si="113"/>
        <v>0</v>
      </c>
      <c r="V104" s="613">
        <f t="shared" si="113"/>
        <v>0</v>
      </c>
      <c r="W104" s="613">
        <f t="shared" si="113"/>
        <v>0</v>
      </c>
      <c r="X104" s="613">
        <f t="shared" si="113"/>
        <v>0</v>
      </c>
      <c r="Y104" s="613">
        <f t="shared" si="113"/>
        <v>0</v>
      </c>
      <c r="Z104" s="613">
        <f t="shared" si="113"/>
        <v>0</v>
      </c>
      <c r="AA104" s="613">
        <f t="shared" si="113"/>
        <v>0</v>
      </c>
      <c r="AB104" s="613">
        <f t="shared" si="113"/>
        <v>0</v>
      </c>
      <c r="AC104" s="613">
        <f t="shared" si="113"/>
        <v>0</v>
      </c>
      <c r="AD104" s="613">
        <f t="shared" si="113"/>
        <v>0</v>
      </c>
      <c r="AE104" s="613">
        <f t="shared" si="113"/>
        <v>0</v>
      </c>
      <c r="AF104" s="613">
        <f t="shared" si="113"/>
        <v>0</v>
      </c>
      <c r="AG104" s="690">
        <f t="shared" si="113"/>
        <v>0</v>
      </c>
      <c r="AH104" s="690">
        <f t="shared" si="113"/>
        <v>0</v>
      </c>
      <c r="AI104" s="690">
        <f t="shared" si="113"/>
        <v>0</v>
      </c>
      <c r="AJ104" s="690">
        <f t="shared" si="113"/>
        <v>0</v>
      </c>
      <c r="AK104" s="690">
        <f t="shared" si="113"/>
        <v>0</v>
      </c>
      <c r="AL104" s="690">
        <f t="shared" si="113"/>
        <v>0</v>
      </c>
      <c r="AM104" s="690">
        <f t="shared" si="113"/>
        <v>0</v>
      </c>
      <c r="AN104" s="695">
        <f t="shared" si="113"/>
        <v>0</v>
      </c>
      <c r="AO104" s="278">
        <f t="shared" si="113"/>
        <v>5254121</v>
      </c>
      <c r="AP104" s="279">
        <f t="shared" si="113"/>
        <v>3786260</v>
      </c>
      <c r="AQ104" s="279">
        <f t="shared" si="113"/>
        <v>50000</v>
      </c>
      <c r="AR104" s="279">
        <f t="shared" si="113"/>
        <v>1296656</v>
      </c>
      <c r="AS104" s="279">
        <f t="shared" si="113"/>
        <v>75725</v>
      </c>
      <c r="AT104" s="279">
        <f t="shared" si="113"/>
        <v>45480</v>
      </c>
      <c r="AU104" s="280">
        <f t="shared" si="113"/>
        <v>9.8161000000000005</v>
      </c>
      <c r="AV104" s="280">
        <f t="shared" si="113"/>
        <v>6.2319000000000004</v>
      </c>
      <c r="AW104" s="281">
        <f t="shared" si="113"/>
        <v>3.5842000000000001</v>
      </c>
    </row>
    <row r="105" spans="1:52" ht="14.1" customHeight="1" x14ac:dyDescent="0.2">
      <c r="A105" s="263">
        <v>27</v>
      </c>
      <c r="B105" s="260">
        <v>2443</v>
      </c>
      <c r="C105" s="261">
        <v>600079309</v>
      </c>
      <c r="D105" s="260">
        <v>72743051</v>
      </c>
      <c r="E105" s="262" t="s">
        <v>626</v>
      </c>
      <c r="F105" s="263">
        <v>3111</v>
      </c>
      <c r="G105" s="262" t="s">
        <v>317</v>
      </c>
      <c r="H105" s="264" t="s">
        <v>283</v>
      </c>
      <c r="I105" s="265">
        <v>4476482</v>
      </c>
      <c r="J105" s="831">
        <v>3265451</v>
      </c>
      <c r="K105" s="904">
        <v>0</v>
      </c>
      <c r="L105" s="882">
        <v>1103722</v>
      </c>
      <c r="M105" s="830">
        <v>65309</v>
      </c>
      <c r="N105" s="831">
        <v>42000</v>
      </c>
      <c r="O105" s="678">
        <v>7.9841999999999995</v>
      </c>
      <c r="P105" s="841">
        <v>6</v>
      </c>
      <c r="Q105" s="873">
        <v>1.9842</v>
      </c>
      <c r="R105" s="267">
        <f t="shared" si="77"/>
        <v>0</v>
      </c>
      <c r="S105" s="269">
        <v>0</v>
      </c>
      <c r="T105" s="269">
        <v>0</v>
      </c>
      <c r="U105" s="269">
        <v>0</v>
      </c>
      <c r="V105" s="269">
        <f>SUM(R105:U105)</f>
        <v>0</v>
      </c>
      <c r="W105" s="269">
        <v>0</v>
      </c>
      <c r="X105" s="269">
        <v>0</v>
      </c>
      <c r="Y105" s="269">
        <f>SUM(W105:X105)</f>
        <v>0</v>
      </c>
      <c r="Z105" s="269">
        <f>V105+Y105</f>
        <v>0</v>
      </c>
      <c r="AA105" s="577">
        <f t="shared" ref="AA105:AA107" si="114">ROUND((V105+W105)*33.8%,0)</f>
        <v>0</v>
      </c>
      <c r="AB105" s="270">
        <f>ROUND(V105*2%,0)</f>
        <v>0</v>
      </c>
      <c r="AC105" s="269">
        <v>0</v>
      </c>
      <c r="AD105" s="269">
        <v>0</v>
      </c>
      <c r="AE105" s="269">
        <f t="shared" si="79"/>
        <v>0</v>
      </c>
      <c r="AF105" s="269">
        <f t="shared" si="80"/>
        <v>0</v>
      </c>
      <c r="AG105" s="271">
        <v>0</v>
      </c>
      <c r="AH105" s="271">
        <v>0</v>
      </c>
      <c r="AI105" s="271">
        <v>0</v>
      </c>
      <c r="AJ105" s="271">
        <v>0</v>
      </c>
      <c r="AK105" s="271">
        <v>0</v>
      </c>
      <c r="AL105" s="271">
        <f t="shared" si="81"/>
        <v>0</v>
      </c>
      <c r="AM105" s="271">
        <f>AH105+AK105</f>
        <v>0</v>
      </c>
      <c r="AN105" s="696">
        <f t="shared" si="82"/>
        <v>0</v>
      </c>
      <c r="AO105" s="267">
        <f>I105+AF105</f>
        <v>4476482</v>
      </c>
      <c r="AP105" s="269">
        <f>J105+V105</f>
        <v>3265451</v>
      </c>
      <c r="AQ105" s="269">
        <f t="shared" ref="AQ105:AQ107" si="115">K105+Y105</f>
        <v>0</v>
      </c>
      <c r="AR105" s="269">
        <f t="shared" ref="AR105:AS107" si="116">L105+AA105</f>
        <v>1103722</v>
      </c>
      <c r="AS105" s="269">
        <f t="shared" si="116"/>
        <v>65309</v>
      </c>
      <c r="AT105" s="269">
        <f>N105+AE105</f>
        <v>42000</v>
      </c>
      <c r="AU105" s="271">
        <f>O105+AN105</f>
        <v>7.9841999999999995</v>
      </c>
      <c r="AV105" s="271">
        <f t="shared" ref="AV105:AW107" si="117">P105+AL105</f>
        <v>6</v>
      </c>
      <c r="AW105" s="272">
        <f t="shared" si="117"/>
        <v>1.9842</v>
      </c>
    </row>
    <row r="106" spans="1:52" ht="14.1" customHeight="1" x14ac:dyDescent="0.2">
      <c r="A106" s="263">
        <v>27</v>
      </c>
      <c r="B106" s="260">
        <v>2443</v>
      </c>
      <c r="C106" s="261">
        <v>600079309</v>
      </c>
      <c r="D106" s="260">
        <v>72743051</v>
      </c>
      <c r="E106" s="262" t="s">
        <v>626</v>
      </c>
      <c r="F106" s="263">
        <v>3111</v>
      </c>
      <c r="G106" s="282" t="s">
        <v>318</v>
      </c>
      <c r="H106" s="264" t="s">
        <v>284</v>
      </c>
      <c r="I106" s="265">
        <v>0</v>
      </c>
      <c r="J106" s="830">
        <v>0</v>
      </c>
      <c r="K106" s="891">
        <v>0</v>
      </c>
      <c r="L106" s="882">
        <v>0</v>
      </c>
      <c r="M106" s="830">
        <v>0</v>
      </c>
      <c r="N106" s="266">
        <v>0</v>
      </c>
      <c r="O106" s="678">
        <v>0</v>
      </c>
      <c r="P106" s="622">
        <v>0</v>
      </c>
      <c r="Q106" s="874">
        <v>0</v>
      </c>
      <c r="R106" s="267">
        <f t="shared" si="77"/>
        <v>0</v>
      </c>
      <c r="S106" s="269">
        <v>0</v>
      </c>
      <c r="T106" s="269">
        <v>0</v>
      </c>
      <c r="U106" s="269">
        <v>0</v>
      </c>
      <c r="V106" s="269">
        <f>SUM(R106:U106)</f>
        <v>0</v>
      </c>
      <c r="W106" s="269">
        <v>0</v>
      </c>
      <c r="X106" s="269">
        <v>0</v>
      </c>
      <c r="Y106" s="269">
        <f>SUM(W106:X106)</f>
        <v>0</v>
      </c>
      <c r="Z106" s="269">
        <f>V106+Y106</f>
        <v>0</v>
      </c>
      <c r="AA106" s="577">
        <f t="shared" si="114"/>
        <v>0</v>
      </c>
      <c r="AB106" s="270">
        <f>ROUND(V106*2%,0)</f>
        <v>0</v>
      </c>
      <c r="AC106" s="269">
        <v>0</v>
      </c>
      <c r="AD106" s="269">
        <v>0</v>
      </c>
      <c r="AE106" s="269">
        <f t="shared" si="79"/>
        <v>0</v>
      </c>
      <c r="AF106" s="269">
        <f t="shared" si="80"/>
        <v>0</v>
      </c>
      <c r="AG106" s="271">
        <v>0</v>
      </c>
      <c r="AH106" s="271">
        <v>0</v>
      </c>
      <c r="AI106" s="271">
        <v>0</v>
      </c>
      <c r="AJ106" s="271">
        <v>0</v>
      </c>
      <c r="AK106" s="271">
        <v>0</v>
      </c>
      <c r="AL106" s="271">
        <f t="shared" si="81"/>
        <v>0</v>
      </c>
      <c r="AM106" s="271">
        <f>AH106+AK106</f>
        <v>0</v>
      </c>
      <c r="AN106" s="696">
        <f t="shared" si="82"/>
        <v>0</v>
      </c>
      <c r="AO106" s="267">
        <f>I106+AF106</f>
        <v>0</v>
      </c>
      <c r="AP106" s="269">
        <f>J106+V106</f>
        <v>0</v>
      </c>
      <c r="AQ106" s="269">
        <f t="shared" si="115"/>
        <v>0</v>
      </c>
      <c r="AR106" s="269">
        <f t="shared" si="116"/>
        <v>0</v>
      </c>
      <c r="AS106" s="269">
        <f t="shared" si="116"/>
        <v>0</v>
      </c>
      <c r="AT106" s="269">
        <f>N106+AE106</f>
        <v>0</v>
      </c>
      <c r="AU106" s="271">
        <f>O106+AN106</f>
        <v>0</v>
      </c>
      <c r="AV106" s="271">
        <f t="shared" si="117"/>
        <v>0</v>
      </c>
      <c r="AW106" s="272">
        <f t="shared" si="117"/>
        <v>0</v>
      </c>
    </row>
    <row r="107" spans="1:52" ht="14.1" customHeight="1" x14ac:dyDescent="0.2">
      <c r="A107" s="263">
        <v>27</v>
      </c>
      <c r="B107" s="260">
        <v>2443</v>
      </c>
      <c r="C107" s="261">
        <v>600079309</v>
      </c>
      <c r="D107" s="260">
        <v>72743051</v>
      </c>
      <c r="E107" s="262" t="s">
        <v>626</v>
      </c>
      <c r="F107" s="263">
        <v>3141</v>
      </c>
      <c r="G107" s="262" t="s">
        <v>321</v>
      </c>
      <c r="H107" s="264" t="s">
        <v>284</v>
      </c>
      <c r="I107" s="265">
        <v>720854</v>
      </c>
      <c r="J107" s="830">
        <v>528258</v>
      </c>
      <c r="K107" s="891">
        <v>0</v>
      </c>
      <c r="L107" s="882">
        <v>178551</v>
      </c>
      <c r="M107" s="830">
        <v>10565</v>
      </c>
      <c r="N107" s="266">
        <v>3480</v>
      </c>
      <c r="O107" s="678">
        <v>1.8</v>
      </c>
      <c r="P107" s="622">
        <v>0</v>
      </c>
      <c r="Q107" s="874">
        <v>1.8</v>
      </c>
      <c r="R107" s="267">
        <f t="shared" si="77"/>
        <v>0</v>
      </c>
      <c r="S107" s="269">
        <v>0</v>
      </c>
      <c r="T107" s="269">
        <v>0</v>
      </c>
      <c r="U107" s="269">
        <v>0</v>
      </c>
      <c r="V107" s="269">
        <f>SUM(R107:U107)</f>
        <v>0</v>
      </c>
      <c r="W107" s="269">
        <v>0</v>
      </c>
      <c r="X107" s="269">
        <v>0</v>
      </c>
      <c r="Y107" s="269">
        <f>SUM(W107:X107)</f>
        <v>0</v>
      </c>
      <c r="Z107" s="269">
        <f>V107+Y107</f>
        <v>0</v>
      </c>
      <c r="AA107" s="577">
        <f t="shared" si="114"/>
        <v>0</v>
      </c>
      <c r="AB107" s="270">
        <f>ROUND(V107*2%,0)</f>
        <v>0</v>
      </c>
      <c r="AC107" s="269">
        <v>0</v>
      </c>
      <c r="AD107" s="269">
        <v>0</v>
      </c>
      <c r="AE107" s="269">
        <f t="shared" si="79"/>
        <v>0</v>
      </c>
      <c r="AF107" s="269">
        <f t="shared" si="80"/>
        <v>0</v>
      </c>
      <c r="AG107" s="271">
        <v>0</v>
      </c>
      <c r="AH107" s="271">
        <v>0</v>
      </c>
      <c r="AI107" s="271">
        <v>0</v>
      </c>
      <c r="AJ107" s="271">
        <v>0</v>
      </c>
      <c r="AK107" s="271">
        <v>0</v>
      </c>
      <c r="AL107" s="271">
        <f t="shared" si="81"/>
        <v>0</v>
      </c>
      <c r="AM107" s="271">
        <f>AH107+AK107</f>
        <v>0</v>
      </c>
      <c r="AN107" s="696">
        <f t="shared" si="82"/>
        <v>0</v>
      </c>
      <c r="AO107" s="267">
        <f>I107+AF107</f>
        <v>720854</v>
      </c>
      <c r="AP107" s="269">
        <f>J107+V107</f>
        <v>528258</v>
      </c>
      <c r="AQ107" s="269">
        <f t="shared" si="115"/>
        <v>0</v>
      </c>
      <c r="AR107" s="269">
        <f t="shared" si="116"/>
        <v>178551</v>
      </c>
      <c r="AS107" s="269">
        <f t="shared" si="116"/>
        <v>10565</v>
      </c>
      <c r="AT107" s="269">
        <f>N107+AE107</f>
        <v>3480</v>
      </c>
      <c r="AU107" s="271">
        <f>O107+AN107</f>
        <v>1.8</v>
      </c>
      <c r="AV107" s="271">
        <f t="shared" si="117"/>
        <v>0</v>
      </c>
      <c r="AW107" s="272">
        <f t="shared" si="117"/>
        <v>1.8</v>
      </c>
      <c r="AZ107" s="290"/>
    </row>
    <row r="108" spans="1:52" ht="14.1" customHeight="1" x14ac:dyDescent="0.2">
      <c r="A108" s="276">
        <v>27</v>
      </c>
      <c r="B108" s="273">
        <v>2443</v>
      </c>
      <c r="C108" s="274">
        <v>600079309</v>
      </c>
      <c r="D108" s="273">
        <v>72743051</v>
      </c>
      <c r="E108" s="275" t="s">
        <v>627</v>
      </c>
      <c r="F108" s="276"/>
      <c r="G108" s="275"/>
      <c r="H108" s="277"/>
      <c r="I108" s="278">
        <v>5197336</v>
      </c>
      <c r="J108" s="279">
        <v>3793709</v>
      </c>
      <c r="K108" s="279">
        <v>0</v>
      </c>
      <c r="L108" s="279">
        <v>1282273</v>
      </c>
      <c r="M108" s="279">
        <v>75874</v>
      </c>
      <c r="N108" s="279">
        <v>45480</v>
      </c>
      <c r="O108" s="280">
        <v>9.7842000000000002</v>
      </c>
      <c r="P108" s="280">
        <v>6</v>
      </c>
      <c r="Q108" s="872">
        <v>3.7842000000000002</v>
      </c>
      <c r="R108" s="278">
        <f t="shared" ref="R108:AW108" si="118">SUM(R105:R107)</f>
        <v>0</v>
      </c>
      <c r="S108" s="613">
        <f t="shared" si="118"/>
        <v>0</v>
      </c>
      <c r="T108" s="613">
        <f t="shared" si="118"/>
        <v>0</v>
      </c>
      <c r="U108" s="613">
        <f t="shared" si="118"/>
        <v>0</v>
      </c>
      <c r="V108" s="613">
        <f t="shared" si="118"/>
        <v>0</v>
      </c>
      <c r="W108" s="613">
        <f t="shared" si="118"/>
        <v>0</v>
      </c>
      <c r="X108" s="613">
        <f t="shared" si="118"/>
        <v>0</v>
      </c>
      <c r="Y108" s="613">
        <f t="shared" si="118"/>
        <v>0</v>
      </c>
      <c r="Z108" s="613">
        <f t="shared" si="118"/>
        <v>0</v>
      </c>
      <c r="AA108" s="613">
        <f t="shared" si="118"/>
        <v>0</v>
      </c>
      <c r="AB108" s="613">
        <f t="shared" si="118"/>
        <v>0</v>
      </c>
      <c r="AC108" s="613">
        <f t="shared" si="118"/>
        <v>0</v>
      </c>
      <c r="AD108" s="613">
        <f t="shared" si="118"/>
        <v>0</v>
      </c>
      <c r="AE108" s="613">
        <f t="shared" si="118"/>
        <v>0</v>
      </c>
      <c r="AF108" s="613">
        <f t="shared" si="118"/>
        <v>0</v>
      </c>
      <c r="AG108" s="690">
        <f t="shared" si="118"/>
        <v>0</v>
      </c>
      <c r="AH108" s="690">
        <f t="shared" si="118"/>
        <v>0</v>
      </c>
      <c r="AI108" s="690">
        <f t="shared" si="118"/>
        <v>0</v>
      </c>
      <c r="AJ108" s="690">
        <f t="shared" si="118"/>
        <v>0</v>
      </c>
      <c r="AK108" s="690">
        <f t="shared" si="118"/>
        <v>0</v>
      </c>
      <c r="AL108" s="690">
        <f t="shared" si="118"/>
        <v>0</v>
      </c>
      <c r="AM108" s="690">
        <f t="shared" si="118"/>
        <v>0</v>
      </c>
      <c r="AN108" s="695">
        <f t="shared" si="118"/>
        <v>0</v>
      </c>
      <c r="AO108" s="278">
        <f t="shared" si="118"/>
        <v>5197336</v>
      </c>
      <c r="AP108" s="279">
        <f t="shared" si="118"/>
        <v>3793709</v>
      </c>
      <c r="AQ108" s="279">
        <f t="shared" si="118"/>
        <v>0</v>
      </c>
      <c r="AR108" s="279">
        <f t="shared" si="118"/>
        <v>1282273</v>
      </c>
      <c r="AS108" s="279">
        <f t="shared" si="118"/>
        <v>75874</v>
      </c>
      <c r="AT108" s="279">
        <f t="shared" si="118"/>
        <v>45480</v>
      </c>
      <c r="AU108" s="280">
        <f t="shared" si="118"/>
        <v>9.7842000000000002</v>
      </c>
      <c r="AV108" s="280">
        <f t="shared" si="118"/>
        <v>6</v>
      </c>
      <c r="AW108" s="281">
        <f t="shared" si="118"/>
        <v>3.7842000000000002</v>
      </c>
    </row>
    <row r="109" spans="1:52" ht="14.1" customHeight="1" x14ac:dyDescent="0.2">
      <c r="A109" s="263">
        <v>28</v>
      </c>
      <c r="B109" s="260">
        <v>2425</v>
      </c>
      <c r="C109" s="261">
        <v>600079333</v>
      </c>
      <c r="D109" s="260">
        <v>72741864</v>
      </c>
      <c r="E109" s="262" t="s">
        <v>628</v>
      </c>
      <c r="F109" s="263">
        <v>3111</v>
      </c>
      <c r="G109" s="262" t="s">
        <v>317</v>
      </c>
      <c r="H109" s="264" t="s">
        <v>283</v>
      </c>
      <c r="I109" s="265">
        <v>3315592</v>
      </c>
      <c r="J109" s="831">
        <v>2416783</v>
      </c>
      <c r="K109" s="904">
        <v>0</v>
      </c>
      <c r="L109" s="882">
        <v>816873</v>
      </c>
      <c r="M109" s="830">
        <v>48336</v>
      </c>
      <c r="N109" s="831">
        <v>33600</v>
      </c>
      <c r="O109" s="678">
        <v>5.4897999999999998</v>
      </c>
      <c r="P109" s="841">
        <v>4</v>
      </c>
      <c r="Q109" s="873">
        <v>1.4898</v>
      </c>
      <c r="R109" s="267">
        <f t="shared" si="77"/>
        <v>0</v>
      </c>
      <c r="S109" s="269">
        <v>0</v>
      </c>
      <c r="T109" s="269">
        <v>0</v>
      </c>
      <c r="U109" s="269">
        <v>0</v>
      </c>
      <c r="V109" s="269">
        <f>SUM(R109:U109)</f>
        <v>0</v>
      </c>
      <c r="W109" s="269">
        <v>0</v>
      </c>
      <c r="X109" s="269">
        <v>0</v>
      </c>
      <c r="Y109" s="269">
        <f>SUM(W109:X109)</f>
        <v>0</v>
      </c>
      <c r="Z109" s="269">
        <f>V109+Y109</f>
        <v>0</v>
      </c>
      <c r="AA109" s="577">
        <f t="shared" ref="AA109:AA110" si="119">ROUND((V109+W109)*33.8%,0)</f>
        <v>0</v>
      </c>
      <c r="AB109" s="270">
        <f>ROUND(V109*2%,0)</f>
        <v>0</v>
      </c>
      <c r="AC109" s="269">
        <v>0</v>
      </c>
      <c r="AD109" s="269">
        <v>0</v>
      </c>
      <c r="AE109" s="269">
        <f t="shared" si="79"/>
        <v>0</v>
      </c>
      <c r="AF109" s="269">
        <f t="shared" si="80"/>
        <v>0</v>
      </c>
      <c r="AG109" s="271">
        <v>0</v>
      </c>
      <c r="AH109" s="271">
        <v>0</v>
      </c>
      <c r="AI109" s="271">
        <v>0</v>
      </c>
      <c r="AJ109" s="271">
        <v>0</v>
      </c>
      <c r="AK109" s="271">
        <v>0</v>
      </c>
      <c r="AL109" s="271">
        <f t="shared" si="81"/>
        <v>0</v>
      </c>
      <c r="AM109" s="271">
        <f>AH109+AK109</f>
        <v>0</v>
      </c>
      <c r="AN109" s="696">
        <f t="shared" si="82"/>
        <v>0</v>
      </c>
      <c r="AO109" s="267">
        <f>I109+AF109</f>
        <v>3315592</v>
      </c>
      <c r="AP109" s="269">
        <f>J109+V109</f>
        <v>2416783</v>
      </c>
      <c r="AQ109" s="269">
        <f t="shared" ref="AQ109:AQ110" si="120">K109+Y109</f>
        <v>0</v>
      </c>
      <c r="AR109" s="269">
        <f>L109+AA109</f>
        <v>816873</v>
      </c>
      <c r="AS109" s="269">
        <f>M109+AB109</f>
        <v>48336</v>
      </c>
      <c r="AT109" s="269">
        <f>N109+AE109</f>
        <v>33600</v>
      </c>
      <c r="AU109" s="271">
        <f>O109+AN109</f>
        <v>5.4897999999999998</v>
      </c>
      <c r="AV109" s="271">
        <f>P109+AL109</f>
        <v>4</v>
      </c>
      <c r="AW109" s="272">
        <f>Q109+AM109</f>
        <v>1.4898</v>
      </c>
    </row>
    <row r="110" spans="1:52" ht="14.1" customHeight="1" x14ac:dyDescent="0.2">
      <c r="A110" s="263">
        <v>28</v>
      </c>
      <c r="B110" s="260">
        <v>2425</v>
      </c>
      <c r="C110" s="261">
        <v>600079333</v>
      </c>
      <c r="D110" s="260">
        <v>72741864</v>
      </c>
      <c r="E110" s="262" t="s">
        <v>628</v>
      </c>
      <c r="F110" s="263">
        <v>3141</v>
      </c>
      <c r="G110" s="262" t="s">
        <v>321</v>
      </c>
      <c r="H110" s="264" t="s">
        <v>284</v>
      </c>
      <c r="I110" s="265">
        <v>619426</v>
      </c>
      <c r="J110" s="830">
        <v>454081</v>
      </c>
      <c r="K110" s="891">
        <v>0</v>
      </c>
      <c r="L110" s="882">
        <v>153479</v>
      </c>
      <c r="M110" s="830">
        <v>9082</v>
      </c>
      <c r="N110" s="266">
        <v>2784</v>
      </c>
      <c r="O110" s="678">
        <v>1.54</v>
      </c>
      <c r="P110" s="622">
        <v>0</v>
      </c>
      <c r="Q110" s="874">
        <v>1.54</v>
      </c>
      <c r="R110" s="267">
        <f t="shared" si="77"/>
        <v>0</v>
      </c>
      <c r="S110" s="269">
        <v>0</v>
      </c>
      <c r="T110" s="269">
        <v>0</v>
      </c>
      <c r="U110" s="269">
        <v>0</v>
      </c>
      <c r="V110" s="269">
        <f>SUM(R110:U110)</f>
        <v>0</v>
      </c>
      <c r="W110" s="269">
        <v>0</v>
      </c>
      <c r="X110" s="269">
        <v>0</v>
      </c>
      <c r="Y110" s="269">
        <f>SUM(W110:X110)</f>
        <v>0</v>
      </c>
      <c r="Z110" s="269">
        <f>V110+Y110</f>
        <v>0</v>
      </c>
      <c r="AA110" s="577">
        <f t="shared" si="119"/>
        <v>0</v>
      </c>
      <c r="AB110" s="270">
        <f>ROUND(V110*2%,0)</f>
        <v>0</v>
      </c>
      <c r="AC110" s="269">
        <v>0</v>
      </c>
      <c r="AD110" s="269">
        <v>0</v>
      </c>
      <c r="AE110" s="269">
        <f t="shared" si="79"/>
        <v>0</v>
      </c>
      <c r="AF110" s="269">
        <f t="shared" si="80"/>
        <v>0</v>
      </c>
      <c r="AG110" s="271">
        <v>0</v>
      </c>
      <c r="AH110" s="271">
        <v>0</v>
      </c>
      <c r="AI110" s="271">
        <v>0</v>
      </c>
      <c r="AJ110" s="271">
        <v>0</v>
      </c>
      <c r="AK110" s="271">
        <v>0</v>
      </c>
      <c r="AL110" s="271">
        <f t="shared" si="81"/>
        <v>0</v>
      </c>
      <c r="AM110" s="271">
        <f>AH110+AK110</f>
        <v>0</v>
      </c>
      <c r="AN110" s="696">
        <f t="shared" si="82"/>
        <v>0</v>
      </c>
      <c r="AO110" s="267">
        <f>I110+AF110</f>
        <v>619426</v>
      </c>
      <c r="AP110" s="269">
        <f>J110+V110</f>
        <v>454081</v>
      </c>
      <c r="AQ110" s="269">
        <f t="shared" si="120"/>
        <v>0</v>
      </c>
      <c r="AR110" s="269">
        <f>L110+AA110</f>
        <v>153479</v>
      </c>
      <c r="AS110" s="269">
        <f>M110+AB110</f>
        <v>9082</v>
      </c>
      <c r="AT110" s="269">
        <f>N110+AE110</f>
        <v>2784</v>
      </c>
      <c r="AU110" s="271">
        <f>O110+AN110</f>
        <v>1.54</v>
      </c>
      <c r="AV110" s="271">
        <f>P110+AL110</f>
        <v>0</v>
      </c>
      <c r="AW110" s="272">
        <f>Q110+AM110</f>
        <v>1.54</v>
      </c>
    </row>
    <row r="111" spans="1:52" ht="14.1" customHeight="1" x14ac:dyDescent="0.2">
      <c r="A111" s="276">
        <v>28</v>
      </c>
      <c r="B111" s="273">
        <v>2425</v>
      </c>
      <c r="C111" s="274">
        <v>600079333</v>
      </c>
      <c r="D111" s="273">
        <v>72741864</v>
      </c>
      <c r="E111" s="275" t="s">
        <v>629</v>
      </c>
      <c r="F111" s="276"/>
      <c r="G111" s="275"/>
      <c r="H111" s="277"/>
      <c r="I111" s="278">
        <v>3935018</v>
      </c>
      <c r="J111" s="279">
        <v>2870864</v>
      </c>
      <c r="K111" s="279">
        <v>0</v>
      </c>
      <c r="L111" s="279">
        <v>970352</v>
      </c>
      <c r="M111" s="279">
        <v>57418</v>
      </c>
      <c r="N111" s="279">
        <v>36384</v>
      </c>
      <c r="O111" s="280">
        <v>7.0297999999999998</v>
      </c>
      <c r="P111" s="280">
        <v>4</v>
      </c>
      <c r="Q111" s="872">
        <v>3.0297999999999998</v>
      </c>
      <c r="R111" s="278">
        <f t="shared" ref="R111:AW111" si="121">SUM(R109:R110)</f>
        <v>0</v>
      </c>
      <c r="S111" s="613">
        <f t="shared" si="121"/>
        <v>0</v>
      </c>
      <c r="T111" s="613">
        <f t="shared" si="121"/>
        <v>0</v>
      </c>
      <c r="U111" s="613">
        <f t="shared" si="121"/>
        <v>0</v>
      </c>
      <c r="V111" s="613">
        <f t="shared" si="121"/>
        <v>0</v>
      </c>
      <c r="W111" s="613">
        <f t="shared" si="121"/>
        <v>0</v>
      </c>
      <c r="X111" s="613">
        <f t="shared" si="121"/>
        <v>0</v>
      </c>
      <c r="Y111" s="613">
        <f t="shared" si="121"/>
        <v>0</v>
      </c>
      <c r="Z111" s="613">
        <f t="shared" si="121"/>
        <v>0</v>
      </c>
      <c r="AA111" s="613">
        <f t="shared" si="121"/>
        <v>0</v>
      </c>
      <c r="AB111" s="613">
        <f t="shared" si="121"/>
        <v>0</v>
      </c>
      <c r="AC111" s="613">
        <f t="shared" si="121"/>
        <v>0</v>
      </c>
      <c r="AD111" s="613">
        <f t="shared" si="121"/>
        <v>0</v>
      </c>
      <c r="AE111" s="613">
        <f t="shared" si="121"/>
        <v>0</v>
      </c>
      <c r="AF111" s="613">
        <f t="shared" si="121"/>
        <v>0</v>
      </c>
      <c r="AG111" s="690">
        <f t="shared" si="121"/>
        <v>0</v>
      </c>
      <c r="AH111" s="690">
        <f t="shared" si="121"/>
        <v>0</v>
      </c>
      <c r="AI111" s="690">
        <f t="shared" si="121"/>
        <v>0</v>
      </c>
      <c r="AJ111" s="690">
        <f t="shared" si="121"/>
        <v>0</v>
      </c>
      <c r="AK111" s="690">
        <f t="shared" si="121"/>
        <v>0</v>
      </c>
      <c r="AL111" s="690">
        <f t="shared" si="121"/>
        <v>0</v>
      </c>
      <c r="AM111" s="690">
        <f t="shared" si="121"/>
        <v>0</v>
      </c>
      <c r="AN111" s="695">
        <f t="shared" si="121"/>
        <v>0</v>
      </c>
      <c r="AO111" s="278">
        <f t="shared" si="121"/>
        <v>3935018</v>
      </c>
      <c r="AP111" s="279">
        <f t="shared" si="121"/>
        <v>2870864</v>
      </c>
      <c r="AQ111" s="279">
        <f t="shared" si="121"/>
        <v>0</v>
      </c>
      <c r="AR111" s="279">
        <f t="shared" si="121"/>
        <v>970352</v>
      </c>
      <c r="AS111" s="279">
        <f t="shared" si="121"/>
        <v>57418</v>
      </c>
      <c r="AT111" s="279">
        <f t="shared" si="121"/>
        <v>36384</v>
      </c>
      <c r="AU111" s="280">
        <f t="shared" si="121"/>
        <v>7.0297999999999998</v>
      </c>
      <c r="AV111" s="280">
        <f t="shared" si="121"/>
        <v>4</v>
      </c>
      <c r="AW111" s="281">
        <f t="shared" si="121"/>
        <v>3.0297999999999998</v>
      </c>
    </row>
    <row r="112" spans="1:52" ht="14.1" customHeight="1" x14ac:dyDescent="0.2">
      <c r="A112" s="263">
        <v>29</v>
      </c>
      <c r="B112" s="260">
        <v>2433</v>
      </c>
      <c r="C112" s="261">
        <v>600079643</v>
      </c>
      <c r="D112" s="260">
        <v>66113334</v>
      </c>
      <c r="E112" s="262" t="s">
        <v>630</v>
      </c>
      <c r="F112" s="263">
        <v>3111</v>
      </c>
      <c r="G112" s="262" t="s">
        <v>317</v>
      </c>
      <c r="H112" s="264" t="s">
        <v>283</v>
      </c>
      <c r="I112" s="265">
        <v>6327707</v>
      </c>
      <c r="J112" s="831">
        <v>4622465</v>
      </c>
      <c r="K112" s="904">
        <v>0</v>
      </c>
      <c r="L112" s="882">
        <v>1562393</v>
      </c>
      <c r="M112" s="830">
        <v>92449</v>
      </c>
      <c r="N112" s="831">
        <v>50400</v>
      </c>
      <c r="O112" s="678">
        <v>11.119799999999998</v>
      </c>
      <c r="P112" s="841">
        <v>8.4515999999999991</v>
      </c>
      <c r="Q112" s="873">
        <v>2.6681999999999997</v>
      </c>
      <c r="R112" s="267">
        <f t="shared" si="77"/>
        <v>0</v>
      </c>
      <c r="S112" s="269">
        <v>0</v>
      </c>
      <c r="T112" s="269">
        <v>0</v>
      </c>
      <c r="U112" s="269">
        <v>0</v>
      </c>
      <c r="V112" s="269">
        <f>SUM(R112:U112)</f>
        <v>0</v>
      </c>
      <c r="W112" s="269">
        <v>0</v>
      </c>
      <c r="X112" s="269">
        <v>0</v>
      </c>
      <c r="Y112" s="269">
        <f>SUM(W112:X112)</f>
        <v>0</v>
      </c>
      <c r="Z112" s="269">
        <f>V112+Y112</f>
        <v>0</v>
      </c>
      <c r="AA112" s="577">
        <f t="shared" ref="AA112:AA113" si="122">ROUND((V112+W112)*33.8%,0)</f>
        <v>0</v>
      </c>
      <c r="AB112" s="270">
        <f>ROUND(V112*2%,0)</f>
        <v>0</v>
      </c>
      <c r="AC112" s="269">
        <v>0</v>
      </c>
      <c r="AD112" s="269">
        <v>0</v>
      </c>
      <c r="AE112" s="269">
        <f t="shared" si="79"/>
        <v>0</v>
      </c>
      <c r="AF112" s="269">
        <f t="shared" si="80"/>
        <v>0</v>
      </c>
      <c r="AG112" s="271">
        <v>0</v>
      </c>
      <c r="AH112" s="271">
        <v>0</v>
      </c>
      <c r="AI112" s="271">
        <v>0</v>
      </c>
      <c r="AJ112" s="271">
        <v>0</v>
      </c>
      <c r="AK112" s="271">
        <v>0</v>
      </c>
      <c r="AL112" s="271">
        <f t="shared" si="81"/>
        <v>0</v>
      </c>
      <c r="AM112" s="271">
        <f>AH112+AK112</f>
        <v>0</v>
      </c>
      <c r="AN112" s="696">
        <f t="shared" si="82"/>
        <v>0</v>
      </c>
      <c r="AO112" s="267">
        <f>I112+AF112</f>
        <v>6327707</v>
      </c>
      <c r="AP112" s="269">
        <f>J112+V112</f>
        <v>4622465</v>
      </c>
      <c r="AQ112" s="269">
        <f t="shared" ref="AQ112:AQ113" si="123">K112+Y112</f>
        <v>0</v>
      </c>
      <c r="AR112" s="269">
        <f>L112+AA112</f>
        <v>1562393</v>
      </c>
      <c r="AS112" s="269">
        <f>M112+AB112</f>
        <v>92449</v>
      </c>
      <c r="AT112" s="269">
        <f>N112+AE112</f>
        <v>50400</v>
      </c>
      <c r="AU112" s="271">
        <f>O112+AN112</f>
        <v>11.119799999999998</v>
      </c>
      <c r="AV112" s="271">
        <f>P112+AL112</f>
        <v>8.4515999999999991</v>
      </c>
      <c r="AW112" s="272">
        <f>Q112+AM112</f>
        <v>2.6681999999999997</v>
      </c>
    </row>
    <row r="113" spans="1:49" ht="14.1" customHeight="1" x14ac:dyDescent="0.2">
      <c r="A113" s="263">
        <v>29</v>
      </c>
      <c r="B113" s="260">
        <v>2433</v>
      </c>
      <c r="C113" s="261">
        <v>600079643</v>
      </c>
      <c r="D113" s="260">
        <v>66113334</v>
      </c>
      <c r="E113" s="262" t="s">
        <v>630</v>
      </c>
      <c r="F113" s="263">
        <v>3141</v>
      </c>
      <c r="G113" s="262" t="s">
        <v>321</v>
      </c>
      <c r="H113" s="264" t="s">
        <v>284</v>
      </c>
      <c r="I113" s="265">
        <v>853254</v>
      </c>
      <c r="J113" s="830">
        <v>625028</v>
      </c>
      <c r="K113" s="891">
        <v>0</v>
      </c>
      <c r="L113" s="882">
        <v>211259</v>
      </c>
      <c r="M113" s="830">
        <v>12501</v>
      </c>
      <c r="N113" s="266">
        <v>4466</v>
      </c>
      <c r="O113" s="678">
        <v>2.13</v>
      </c>
      <c r="P113" s="622">
        <v>0</v>
      </c>
      <c r="Q113" s="874">
        <v>2.13</v>
      </c>
      <c r="R113" s="267">
        <f t="shared" si="77"/>
        <v>0</v>
      </c>
      <c r="S113" s="269">
        <v>0</v>
      </c>
      <c r="T113" s="269">
        <v>0</v>
      </c>
      <c r="U113" s="269">
        <v>0</v>
      </c>
      <c r="V113" s="269">
        <f>SUM(R113:U113)</f>
        <v>0</v>
      </c>
      <c r="W113" s="269">
        <v>0</v>
      </c>
      <c r="X113" s="269">
        <v>0</v>
      </c>
      <c r="Y113" s="269">
        <f>SUM(W113:X113)</f>
        <v>0</v>
      </c>
      <c r="Z113" s="269">
        <f>V113+Y113</f>
        <v>0</v>
      </c>
      <c r="AA113" s="577">
        <f t="shared" si="122"/>
        <v>0</v>
      </c>
      <c r="AB113" s="270">
        <f>ROUND(V113*2%,0)</f>
        <v>0</v>
      </c>
      <c r="AC113" s="269">
        <v>0</v>
      </c>
      <c r="AD113" s="269">
        <v>0</v>
      </c>
      <c r="AE113" s="269">
        <f t="shared" si="79"/>
        <v>0</v>
      </c>
      <c r="AF113" s="269">
        <f t="shared" si="80"/>
        <v>0</v>
      </c>
      <c r="AG113" s="271">
        <v>0</v>
      </c>
      <c r="AH113" s="271">
        <v>0</v>
      </c>
      <c r="AI113" s="271">
        <v>0</v>
      </c>
      <c r="AJ113" s="271">
        <v>0</v>
      </c>
      <c r="AK113" s="271">
        <v>0</v>
      </c>
      <c r="AL113" s="271">
        <f t="shared" si="81"/>
        <v>0</v>
      </c>
      <c r="AM113" s="271">
        <f>AH113+AK113</f>
        <v>0</v>
      </c>
      <c r="AN113" s="696">
        <f t="shared" si="82"/>
        <v>0</v>
      </c>
      <c r="AO113" s="267">
        <f>I113+AF113</f>
        <v>853254</v>
      </c>
      <c r="AP113" s="269">
        <f>J113+V113</f>
        <v>625028</v>
      </c>
      <c r="AQ113" s="269">
        <f t="shared" si="123"/>
        <v>0</v>
      </c>
      <c r="AR113" s="269">
        <f>L113+AA113</f>
        <v>211259</v>
      </c>
      <c r="AS113" s="269">
        <f>M113+AB113</f>
        <v>12501</v>
      </c>
      <c r="AT113" s="269">
        <f>N113+AE113</f>
        <v>4466</v>
      </c>
      <c r="AU113" s="271">
        <f>O113+AN113</f>
        <v>2.13</v>
      </c>
      <c r="AV113" s="271">
        <f>P113+AL113</f>
        <v>0</v>
      </c>
      <c r="AW113" s="272">
        <f>Q113+AM113</f>
        <v>2.13</v>
      </c>
    </row>
    <row r="114" spans="1:49" ht="14.1" customHeight="1" x14ac:dyDescent="0.2">
      <c r="A114" s="276">
        <v>29</v>
      </c>
      <c r="B114" s="273">
        <v>2433</v>
      </c>
      <c r="C114" s="274">
        <v>600079643</v>
      </c>
      <c r="D114" s="273">
        <v>66113334</v>
      </c>
      <c r="E114" s="275" t="s">
        <v>631</v>
      </c>
      <c r="F114" s="276"/>
      <c r="G114" s="275"/>
      <c r="H114" s="277"/>
      <c r="I114" s="278">
        <v>7180961</v>
      </c>
      <c r="J114" s="279">
        <v>5247493</v>
      </c>
      <c r="K114" s="279">
        <v>0</v>
      </c>
      <c r="L114" s="279">
        <v>1773652</v>
      </c>
      <c r="M114" s="279">
        <v>104950</v>
      </c>
      <c r="N114" s="279">
        <v>54866</v>
      </c>
      <c r="O114" s="280">
        <v>13.249799999999997</v>
      </c>
      <c r="P114" s="280">
        <v>8.4515999999999991</v>
      </c>
      <c r="Q114" s="872">
        <v>4.7981999999999996</v>
      </c>
      <c r="R114" s="278">
        <f t="shared" ref="R114:AW114" si="124">SUM(R112:R113)</f>
        <v>0</v>
      </c>
      <c r="S114" s="613">
        <f t="shared" si="124"/>
        <v>0</v>
      </c>
      <c r="T114" s="613">
        <f t="shared" si="124"/>
        <v>0</v>
      </c>
      <c r="U114" s="613">
        <f t="shared" si="124"/>
        <v>0</v>
      </c>
      <c r="V114" s="613">
        <f t="shared" si="124"/>
        <v>0</v>
      </c>
      <c r="W114" s="613">
        <f t="shared" si="124"/>
        <v>0</v>
      </c>
      <c r="X114" s="613">
        <f t="shared" si="124"/>
        <v>0</v>
      </c>
      <c r="Y114" s="613">
        <f t="shared" si="124"/>
        <v>0</v>
      </c>
      <c r="Z114" s="613">
        <f t="shared" si="124"/>
        <v>0</v>
      </c>
      <c r="AA114" s="613">
        <f t="shared" si="124"/>
        <v>0</v>
      </c>
      <c r="AB114" s="613">
        <f t="shared" si="124"/>
        <v>0</v>
      </c>
      <c r="AC114" s="613">
        <f t="shared" si="124"/>
        <v>0</v>
      </c>
      <c r="AD114" s="613">
        <f t="shared" si="124"/>
        <v>0</v>
      </c>
      <c r="AE114" s="613">
        <f t="shared" si="124"/>
        <v>0</v>
      </c>
      <c r="AF114" s="613">
        <f t="shared" si="124"/>
        <v>0</v>
      </c>
      <c r="AG114" s="690">
        <f t="shared" si="124"/>
        <v>0</v>
      </c>
      <c r="AH114" s="690">
        <f t="shared" si="124"/>
        <v>0</v>
      </c>
      <c r="AI114" s="690">
        <f t="shared" si="124"/>
        <v>0</v>
      </c>
      <c r="AJ114" s="690">
        <f t="shared" si="124"/>
        <v>0</v>
      </c>
      <c r="AK114" s="690">
        <f t="shared" si="124"/>
        <v>0</v>
      </c>
      <c r="AL114" s="690">
        <f t="shared" si="124"/>
        <v>0</v>
      </c>
      <c r="AM114" s="690">
        <f t="shared" si="124"/>
        <v>0</v>
      </c>
      <c r="AN114" s="695">
        <f t="shared" si="124"/>
        <v>0</v>
      </c>
      <c r="AO114" s="278">
        <f t="shared" si="124"/>
        <v>7180961</v>
      </c>
      <c r="AP114" s="279">
        <f t="shared" si="124"/>
        <v>5247493</v>
      </c>
      <c r="AQ114" s="279">
        <f t="shared" si="124"/>
        <v>0</v>
      </c>
      <c r="AR114" s="279">
        <f t="shared" si="124"/>
        <v>1773652</v>
      </c>
      <c r="AS114" s="279">
        <f t="shared" si="124"/>
        <v>104950</v>
      </c>
      <c r="AT114" s="279">
        <f t="shared" si="124"/>
        <v>54866</v>
      </c>
      <c r="AU114" s="280">
        <f t="shared" si="124"/>
        <v>13.249799999999997</v>
      </c>
      <c r="AV114" s="280">
        <f t="shared" si="124"/>
        <v>8.4515999999999991</v>
      </c>
      <c r="AW114" s="281">
        <f t="shared" si="124"/>
        <v>4.7981999999999996</v>
      </c>
    </row>
    <row r="115" spans="1:49" ht="14.1" customHeight="1" x14ac:dyDescent="0.2">
      <c r="A115" s="263">
        <v>30</v>
      </c>
      <c r="B115" s="260">
        <v>2435</v>
      </c>
      <c r="C115" s="261">
        <v>600079341</v>
      </c>
      <c r="D115" s="260">
        <v>72743069</v>
      </c>
      <c r="E115" s="262" t="s">
        <v>632</v>
      </c>
      <c r="F115" s="263">
        <v>3111</v>
      </c>
      <c r="G115" s="262" t="s">
        <v>317</v>
      </c>
      <c r="H115" s="264" t="s">
        <v>283</v>
      </c>
      <c r="I115" s="265">
        <v>6593015</v>
      </c>
      <c r="J115" s="831">
        <v>4766659</v>
      </c>
      <c r="K115" s="904">
        <v>42184</v>
      </c>
      <c r="L115" s="882">
        <v>1625389</v>
      </c>
      <c r="M115" s="830">
        <v>95333</v>
      </c>
      <c r="N115" s="831">
        <v>63450</v>
      </c>
      <c r="O115" s="678">
        <v>11.223199999999999</v>
      </c>
      <c r="P115" s="841">
        <v>8.2579999999999991</v>
      </c>
      <c r="Q115" s="873">
        <v>2.9651999999999998</v>
      </c>
      <c r="R115" s="267">
        <f t="shared" si="77"/>
        <v>0</v>
      </c>
      <c r="S115" s="269">
        <v>0</v>
      </c>
      <c r="T115" s="269">
        <v>0</v>
      </c>
      <c r="U115" s="269">
        <v>0</v>
      </c>
      <c r="V115" s="269">
        <f>SUM(R115:U115)</f>
        <v>0</v>
      </c>
      <c r="W115" s="269">
        <v>0</v>
      </c>
      <c r="X115" s="269">
        <v>0</v>
      </c>
      <c r="Y115" s="269">
        <f>SUM(W115:X115)</f>
        <v>0</v>
      </c>
      <c r="Z115" s="269">
        <f>V115+Y115</f>
        <v>0</v>
      </c>
      <c r="AA115" s="577">
        <f t="shared" ref="AA115:AA117" si="125">ROUND((V115+W115)*33.8%,0)</f>
        <v>0</v>
      </c>
      <c r="AB115" s="270">
        <f>ROUND(V115*2%,0)</f>
        <v>0</v>
      </c>
      <c r="AC115" s="269">
        <v>0</v>
      </c>
      <c r="AD115" s="269">
        <v>0</v>
      </c>
      <c r="AE115" s="269">
        <f t="shared" si="79"/>
        <v>0</v>
      </c>
      <c r="AF115" s="269">
        <f t="shared" si="80"/>
        <v>0</v>
      </c>
      <c r="AG115" s="271">
        <v>0</v>
      </c>
      <c r="AH115" s="271">
        <v>0</v>
      </c>
      <c r="AI115" s="271">
        <v>0</v>
      </c>
      <c r="AJ115" s="271">
        <v>0</v>
      </c>
      <c r="AK115" s="271">
        <v>0</v>
      </c>
      <c r="AL115" s="271">
        <f t="shared" si="81"/>
        <v>0</v>
      </c>
      <c r="AM115" s="271">
        <f>AH115+AK115</f>
        <v>0</v>
      </c>
      <c r="AN115" s="696">
        <f t="shared" si="82"/>
        <v>0</v>
      </c>
      <c r="AO115" s="267">
        <f>I115+AF115</f>
        <v>6593015</v>
      </c>
      <c r="AP115" s="269">
        <f>J115+V115</f>
        <v>4766659</v>
      </c>
      <c r="AQ115" s="269">
        <f t="shared" ref="AQ115:AQ117" si="126">K115+Y115</f>
        <v>42184</v>
      </c>
      <c r="AR115" s="269">
        <f t="shared" ref="AR115:AS117" si="127">L115+AA115</f>
        <v>1625389</v>
      </c>
      <c r="AS115" s="269">
        <f t="shared" si="127"/>
        <v>95333</v>
      </c>
      <c r="AT115" s="269">
        <f>N115+AE115</f>
        <v>63450</v>
      </c>
      <c r="AU115" s="271">
        <f>O115+AN115</f>
        <v>11.223199999999999</v>
      </c>
      <c r="AV115" s="271">
        <f t="shared" ref="AV115:AW117" si="128">P115+AL115</f>
        <v>8.2579999999999991</v>
      </c>
      <c r="AW115" s="272">
        <f t="shared" si="128"/>
        <v>2.9651999999999998</v>
      </c>
    </row>
    <row r="116" spans="1:49" ht="14.1" customHeight="1" x14ac:dyDescent="0.2">
      <c r="A116" s="263">
        <v>30</v>
      </c>
      <c r="B116" s="260">
        <v>2435</v>
      </c>
      <c r="C116" s="261">
        <v>600079341</v>
      </c>
      <c r="D116" s="260">
        <v>72743069</v>
      </c>
      <c r="E116" s="262" t="s">
        <v>632</v>
      </c>
      <c r="F116" s="263">
        <v>3111</v>
      </c>
      <c r="G116" s="108" t="s">
        <v>319</v>
      </c>
      <c r="H116" s="264" t="s">
        <v>283</v>
      </c>
      <c r="I116" s="265">
        <v>463849</v>
      </c>
      <c r="J116" s="831">
        <v>341568</v>
      </c>
      <c r="K116" s="904">
        <v>0</v>
      </c>
      <c r="L116" s="882">
        <v>115450</v>
      </c>
      <c r="M116" s="830">
        <v>6831</v>
      </c>
      <c r="N116" s="266">
        <v>0</v>
      </c>
      <c r="O116" s="678">
        <v>1</v>
      </c>
      <c r="P116" s="841">
        <v>1</v>
      </c>
      <c r="Q116" s="874">
        <v>0</v>
      </c>
      <c r="R116" s="267">
        <f t="shared" si="77"/>
        <v>0</v>
      </c>
      <c r="S116" s="269">
        <v>0</v>
      </c>
      <c r="T116" s="269">
        <v>0</v>
      </c>
      <c r="U116" s="269">
        <v>0</v>
      </c>
      <c r="V116" s="269">
        <f>SUM(R116:U116)</f>
        <v>0</v>
      </c>
      <c r="W116" s="269">
        <v>0</v>
      </c>
      <c r="X116" s="269">
        <v>0</v>
      </c>
      <c r="Y116" s="269">
        <f>SUM(W116:X116)</f>
        <v>0</v>
      </c>
      <c r="Z116" s="269">
        <f>V116+Y116</f>
        <v>0</v>
      </c>
      <c r="AA116" s="577">
        <f t="shared" si="125"/>
        <v>0</v>
      </c>
      <c r="AB116" s="270">
        <f>ROUND(V116*2%,0)</f>
        <v>0</v>
      </c>
      <c r="AC116" s="269">
        <v>0</v>
      </c>
      <c r="AD116" s="269">
        <v>0</v>
      </c>
      <c r="AE116" s="269">
        <f t="shared" si="79"/>
        <v>0</v>
      </c>
      <c r="AF116" s="269">
        <f t="shared" si="80"/>
        <v>0</v>
      </c>
      <c r="AG116" s="271">
        <v>0</v>
      </c>
      <c r="AH116" s="271">
        <v>0</v>
      </c>
      <c r="AI116" s="271">
        <v>0</v>
      </c>
      <c r="AJ116" s="271">
        <v>0</v>
      </c>
      <c r="AK116" s="271">
        <v>0</v>
      </c>
      <c r="AL116" s="271">
        <f t="shared" si="81"/>
        <v>0</v>
      </c>
      <c r="AM116" s="271">
        <f>AH116+AK116</f>
        <v>0</v>
      </c>
      <c r="AN116" s="696">
        <f t="shared" si="82"/>
        <v>0</v>
      </c>
      <c r="AO116" s="267">
        <f>I116+AF116</f>
        <v>463849</v>
      </c>
      <c r="AP116" s="269">
        <f>J116+V116</f>
        <v>341568</v>
      </c>
      <c r="AQ116" s="269">
        <f t="shared" si="126"/>
        <v>0</v>
      </c>
      <c r="AR116" s="269">
        <f t="shared" si="127"/>
        <v>115450</v>
      </c>
      <c r="AS116" s="269">
        <f t="shared" si="127"/>
        <v>6831</v>
      </c>
      <c r="AT116" s="269">
        <f>N116+AE116</f>
        <v>0</v>
      </c>
      <c r="AU116" s="271">
        <f>O116+AN116</f>
        <v>1</v>
      </c>
      <c r="AV116" s="271">
        <f t="shared" si="128"/>
        <v>1</v>
      </c>
      <c r="AW116" s="272">
        <f t="shared" si="128"/>
        <v>0</v>
      </c>
    </row>
    <row r="117" spans="1:49" ht="14.1" customHeight="1" x14ac:dyDescent="0.2">
      <c r="A117" s="263">
        <v>30</v>
      </c>
      <c r="B117" s="260">
        <v>2435</v>
      </c>
      <c r="C117" s="261">
        <v>600079341</v>
      </c>
      <c r="D117" s="260">
        <v>72743069</v>
      </c>
      <c r="E117" s="262" t="s">
        <v>632</v>
      </c>
      <c r="F117" s="263">
        <v>3141</v>
      </c>
      <c r="G117" s="262" t="s">
        <v>321</v>
      </c>
      <c r="H117" s="264" t="s">
        <v>284</v>
      </c>
      <c r="I117" s="265">
        <v>905712</v>
      </c>
      <c r="J117" s="830">
        <v>663358</v>
      </c>
      <c r="K117" s="891">
        <v>0</v>
      </c>
      <c r="L117" s="882">
        <v>224215</v>
      </c>
      <c r="M117" s="830">
        <v>13267</v>
      </c>
      <c r="N117" s="266">
        <v>4872</v>
      </c>
      <c r="O117" s="678">
        <v>2.2599999999999998</v>
      </c>
      <c r="P117" s="622">
        <v>0</v>
      </c>
      <c r="Q117" s="874">
        <v>2.2599999999999998</v>
      </c>
      <c r="R117" s="267">
        <f t="shared" si="77"/>
        <v>0</v>
      </c>
      <c r="S117" s="269">
        <v>0</v>
      </c>
      <c r="T117" s="269">
        <v>0</v>
      </c>
      <c r="U117" s="269">
        <v>0</v>
      </c>
      <c r="V117" s="269">
        <f>SUM(R117:U117)</f>
        <v>0</v>
      </c>
      <c r="W117" s="269">
        <v>0</v>
      </c>
      <c r="X117" s="269">
        <v>0</v>
      </c>
      <c r="Y117" s="269">
        <f>SUM(W117:X117)</f>
        <v>0</v>
      </c>
      <c r="Z117" s="269">
        <f>V117+Y117</f>
        <v>0</v>
      </c>
      <c r="AA117" s="577">
        <f t="shared" si="125"/>
        <v>0</v>
      </c>
      <c r="AB117" s="270">
        <f>ROUND(V117*2%,0)</f>
        <v>0</v>
      </c>
      <c r="AC117" s="269">
        <v>0</v>
      </c>
      <c r="AD117" s="269">
        <v>0</v>
      </c>
      <c r="AE117" s="269">
        <f t="shared" si="79"/>
        <v>0</v>
      </c>
      <c r="AF117" s="269">
        <f t="shared" si="80"/>
        <v>0</v>
      </c>
      <c r="AG117" s="271">
        <v>0</v>
      </c>
      <c r="AH117" s="271">
        <v>0</v>
      </c>
      <c r="AI117" s="271">
        <v>0</v>
      </c>
      <c r="AJ117" s="271">
        <v>0</v>
      </c>
      <c r="AK117" s="271">
        <v>0</v>
      </c>
      <c r="AL117" s="271">
        <f t="shared" si="81"/>
        <v>0</v>
      </c>
      <c r="AM117" s="271">
        <f>AH117+AK117</f>
        <v>0</v>
      </c>
      <c r="AN117" s="696">
        <f t="shared" si="82"/>
        <v>0</v>
      </c>
      <c r="AO117" s="267">
        <f>I117+AF117</f>
        <v>905712</v>
      </c>
      <c r="AP117" s="269">
        <f>J117+V117</f>
        <v>663358</v>
      </c>
      <c r="AQ117" s="269">
        <f t="shared" si="126"/>
        <v>0</v>
      </c>
      <c r="AR117" s="269">
        <f t="shared" si="127"/>
        <v>224215</v>
      </c>
      <c r="AS117" s="269">
        <f t="shared" si="127"/>
        <v>13267</v>
      </c>
      <c r="AT117" s="269">
        <f>N117+AE117</f>
        <v>4872</v>
      </c>
      <c r="AU117" s="271">
        <f>O117+AN117</f>
        <v>2.2599999999999998</v>
      </c>
      <c r="AV117" s="271">
        <f t="shared" si="128"/>
        <v>0</v>
      </c>
      <c r="AW117" s="272">
        <f t="shared" si="128"/>
        <v>2.2599999999999998</v>
      </c>
    </row>
    <row r="118" spans="1:49" ht="14.1" customHeight="1" x14ac:dyDescent="0.2">
      <c r="A118" s="276">
        <v>30</v>
      </c>
      <c r="B118" s="273">
        <v>2435</v>
      </c>
      <c r="C118" s="274">
        <v>600079341</v>
      </c>
      <c r="D118" s="273">
        <v>72743069</v>
      </c>
      <c r="E118" s="275" t="s">
        <v>633</v>
      </c>
      <c r="F118" s="276"/>
      <c r="G118" s="275"/>
      <c r="H118" s="277"/>
      <c r="I118" s="278">
        <v>7962576</v>
      </c>
      <c r="J118" s="279">
        <v>5771585</v>
      </c>
      <c r="K118" s="279">
        <v>42184</v>
      </c>
      <c r="L118" s="279">
        <v>1965054</v>
      </c>
      <c r="M118" s="279">
        <v>115431</v>
      </c>
      <c r="N118" s="279">
        <v>68322</v>
      </c>
      <c r="O118" s="280">
        <v>14.483199999999998</v>
      </c>
      <c r="P118" s="280">
        <v>9.2579999999999991</v>
      </c>
      <c r="Q118" s="872">
        <v>5.2251999999999992</v>
      </c>
      <c r="R118" s="278">
        <f t="shared" ref="R118:AW118" si="129">SUM(R115:R117)</f>
        <v>0</v>
      </c>
      <c r="S118" s="613">
        <f t="shared" si="129"/>
        <v>0</v>
      </c>
      <c r="T118" s="613">
        <f t="shared" si="129"/>
        <v>0</v>
      </c>
      <c r="U118" s="613">
        <f t="shared" si="129"/>
        <v>0</v>
      </c>
      <c r="V118" s="613">
        <f t="shared" si="129"/>
        <v>0</v>
      </c>
      <c r="W118" s="613">
        <f t="shared" si="129"/>
        <v>0</v>
      </c>
      <c r="X118" s="613">
        <f t="shared" si="129"/>
        <v>0</v>
      </c>
      <c r="Y118" s="613">
        <f t="shared" si="129"/>
        <v>0</v>
      </c>
      <c r="Z118" s="613">
        <f t="shared" si="129"/>
        <v>0</v>
      </c>
      <c r="AA118" s="613">
        <f t="shared" si="129"/>
        <v>0</v>
      </c>
      <c r="AB118" s="613">
        <f t="shared" si="129"/>
        <v>0</v>
      </c>
      <c r="AC118" s="613">
        <f t="shared" si="129"/>
        <v>0</v>
      </c>
      <c r="AD118" s="613">
        <f t="shared" si="129"/>
        <v>0</v>
      </c>
      <c r="AE118" s="613">
        <f t="shared" si="129"/>
        <v>0</v>
      </c>
      <c r="AF118" s="613">
        <f t="shared" si="129"/>
        <v>0</v>
      </c>
      <c r="AG118" s="690">
        <f t="shared" si="129"/>
        <v>0</v>
      </c>
      <c r="AH118" s="690">
        <f t="shared" si="129"/>
        <v>0</v>
      </c>
      <c r="AI118" s="690">
        <f t="shared" si="129"/>
        <v>0</v>
      </c>
      <c r="AJ118" s="690">
        <f t="shared" si="129"/>
        <v>0</v>
      </c>
      <c r="AK118" s="690">
        <f t="shared" si="129"/>
        <v>0</v>
      </c>
      <c r="AL118" s="690">
        <f t="shared" si="129"/>
        <v>0</v>
      </c>
      <c r="AM118" s="690">
        <f t="shared" si="129"/>
        <v>0</v>
      </c>
      <c r="AN118" s="695">
        <f t="shared" si="129"/>
        <v>0</v>
      </c>
      <c r="AO118" s="278">
        <f t="shared" si="129"/>
        <v>7962576</v>
      </c>
      <c r="AP118" s="279">
        <f t="shared" si="129"/>
        <v>5771585</v>
      </c>
      <c r="AQ118" s="279">
        <f t="shared" si="129"/>
        <v>42184</v>
      </c>
      <c r="AR118" s="279">
        <f t="shared" si="129"/>
        <v>1965054</v>
      </c>
      <c r="AS118" s="279">
        <f t="shared" si="129"/>
        <v>115431</v>
      </c>
      <c r="AT118" s="279">
        <f t="shared" si="129"/>
        <v>68322</v>
      </c>
      <c r="AU118" s="280">
        <f t="shared" si="129"/>
        <v>14.483199999999998</v>
      </c>
      <c r="AV118" s="280">
        <f t="shared" si="129"/>
        <v>9.2579999999999991</v>
      </c>
      <c r="AW118" s="281">
        <f t="shared" si="129"/>
        <v>5.2251999999999992</v>
      </c>
    </row>
    <row r="119" spans="1:49" ht="14.1" customHeight="1" x14ac:dyDescent="0.2">
      <c r="A119" s="263">
        <v>31</v>
      </c>
      <c r="B119" s="260">
        <v>2474</v>
      </c>
      <c r="C119" s="283">
        <v>600080307</v>
      </c>
      <c r="D119" s="260">
        <v>65635612</v>
      </c>
      <c r="E119" s="262" t="s">
        <v>634</v>
      </c>
      <c r="F119" s="263">
        <v>3111</v>
      </c>
      <c r="G119" s="262" t="s">
        <v>317</v>
      </c>
      <c r="H119" s="264" t="s">
        <v>283</v>
      </c>
      <c r="I119" s="265">
        <v>3169203</v>
      </c>
      <c r="J119" s="831">
        <v>2306030</v>
      </c>
      <c r="K119" s="904">
        <v>3000</v>
      </c>
      <c r="L119" s="882">
        <v>780452</v>
      </c>
      <c r="M119" s="830">
        <v>46121</v>
      </c>
      <c r="N119" s="831">
        <v>33600</v>
      </c>
      <c r="O119" s="678">
        <v>5.0118</v>
      </c>
      <c r="P119" s="841">
        <v>4</v>
      </c>
      <c r="Q119" s="873">
        <v>1.0118</v>
      </c>
      <c r="R119" s="267">
        <f t="shared" si="77"/>
        <v>0</v>
      </c>
      <c r="S119" s="269">
        <v>0</v>
      </c>
      <c r="T119" s="269">
        <v>0</v>
      </c>
      <c r="U119" s="269">
        <v>0</v>
      </c>
      <c r="V119" s="269">
        <f t="shared" ref="V119:V124" si="130">SUM(R119:U119)</f>
        <v>0</v>
      </c>
      <c r="W119" s="269">
        <v>0</v>
      </c>
      <c r="X119" s="269">
        <v>0</v>
      </c>
      <c r="Y119" s="269">
        <f t="shared" ref="Y119:Y124" si="131">SUM(W119:X119)</f>
        <v>0</v>
      </c>
      <c r="Z119" s="269">
        <f t="shared" ref="Z119:Z124" si="132">V119+Y119</f>
        <v>0</v>
      </c>
      <c r="AA119" s="577">
        <f t="shared" ref="AA119:AA124" si="133">ROUND((V119+W119)*33.8%,0)</f>
        <v>0</v>
      </c>
      <c r="AB119" s="270">
        <f t="shared" ref="AB119:AB124" si="134">ROUND(V119*2%,0)</f>
        <v>0</v>
      </c>
      <c r="AC119" s="269">
        <v>0</v>
      </c>
      <c r="AD119" s="269">
        <v>0</v>
      </c>
      <c r="AE119" s="269">
        <f t="shared" si="79"/>
        <v>0</v>
      </c>
      <c r="AF119" s="269">
        <f t="shared" si="80"/>
        <v>0</v>
      </c>
      <c r="AG119" s="271">
        <v>0</v>
      </c>
      <c r="AH119" s="271">
        <v>0</v>
      </c>
      <c r="AI119" s="271">
        <v>0</v>
      </c>
      <c r="AJ119" s="271">
        <v>0</v>
      </c>
      <c r="AK119" s="271">
        <v>0</v>
      </c>
      <c r="AL119" s="271">
        <f t="shared" si="81"/>
        <v>0</v>
      </c>
      <c r="AM119" s="271">
        <f t="shared" ref="AM119:AM124" si="135">AH119+AK119</f>
        <v>0</v>
      </c>
      <c r="AN119" s="696">
        <f t="shared" si="82"/>
        <v>0</v>
      </c>
      <c r="AO119" s="267">
        <f t="shared" ref="AO119:AO124" si="136">I119+AF119</f>
        <v>3169203</v>
      </c>
      <c r="AP119" s="269">
        <f t="shared" ref="AP119:AP124" si="137">J119+V119</f>
        <v>2306030</v>
      </c>
      <c r="AQ119" s="269">
        <f t="shared" ref="AQ119:AQ124" si="138">K119+Y119</f>
        <v>3000</v>
      </c>
      <c r="AR119" s="269">
        <f t="shared" ref="AR119:AS124" si="139">L119+AA119</f>
        <v>780452</v>
      </c>
      <c r="AS119" s="269">
        <f t="shared" si="139"/>
        <v>46121</v>
      </c>
      <c r="AT119" s="269">
        <f t="shared" ref="AT119:AT124" si="140">N119+AE119</f>
        <v>33600</v>
      </c>
      <c r="AU119" s="271">
        <f t="shared" ref="AU119:AU124" si="141">O119+AN119</f>
        <v>5.0118</v>
      </c>
      <c r="AV119" s="271">
        <f t="shared" ref="AV119:AW124" si="142">P119+AL119</f>
        <v>4</v>
      </c>
      <c r="AW119" s="272">
        <f t="shared" si="142"/>
        <v>1.0118</v>
      </c>
    </row>
    <row r="120" spans="1:49" ht="14.1" customHeight="1" x14ac:dyDescent="0.2">
      <c r="A120" s="263">
        <v>31</v>
      </c>
      <c r="B120" s="260">
        <v>2474</v>
      </c>
      <c r="C120" s="283">
        <v>600080307</v>
      </c>
      <c r="D120" s="260">
        <v>65635612</v>
      </c>
      <c r="E120" s="262" t="s">
        <v>634</v>
      </c>
      <c r="F120" s="263">
        <v>3113</v>
      </c>
      <c r="G120" s="262" t="s">
        <v>320</v>
      </c>
      <c r="H120" s="264" t="s">
        <v>283</v>
      </c>
      <c r="I120" s="265">
        <v>24715653</v>
      </c>
      <c r="J120" s="831">
        <v>17521383</v>
      </c>
      <c r="K120" s="904">
        <v>32000</v>
      </c>
      <c r="L120" s="882">
        <v>5933043</v>
      </c>
      <c r="M120" s="830">
        <v>350427</v>
      </c>
      <c r="N120" s="831">
        <v>878800</v>
      </c>
      <c r="O120" s="678">
        <v>34.483000000000004</v>
      </c>
      <c r="P120" s="841">
        <v>26.625999999999998</v>
      </c>
      <c r="Q120" s="873">
        <v>7.8570000000000002</v>
      </c>
      <c r="R120" s="267">
        <f t="shared" si="77"/>
        <v>0</v>
      </c>
      <c r="S120" s="269">
        <v>0</v>
      </c>
      <c r="T120" s="269">
        <v>0</v>
      </c>
      <c r="U120" s="269">
        <v>0</v>
      </c>
      <c r="V120" s="269">
        <f t="shared" si="130"/>
        <v>0</v>
      </c>
      <c r="W120" s="269">
        <v>0</v>
      </c>
      <c r="X120" s="269">
        <v>0</v>
      </c>
      <c r="Y120" s="269">
        <f t="shared" si="131"/>
        <v>0</v>
      </c>
      <c r="Z120" s="269">
        <f t="shared" si="132"/>
        <v>0</v>
      </c>
      <c r="AA120" s="577">
        <f t="shared" si="133"/>
        <v>0</v>
      </c>
      <c r="AB120" s="270">
        <f t="shared" si="134"/>
        <v>0</v>
      </c>
      <c r="AC120" s="269">
        <v>0</v>
      </c>
      <c r="AD120" s="269">
        <v>0</v>
      </c>
      <c r="AE120" s="269">
        <f t="shared" si="79"/>
        <v>0</v>
      </c>
      <c r="AF120" s="269">
        <f t="shared" si="80"/>
        <v>0</v>
      </c>
      <c r="AG120" s="271">
        <v>0</v>
      </c>
      <c r="AH120" s="271">
        <v>0</v>
      </c>
      <c r="AI120" s="271">
        <v>0</v>
      </c>
      <c r="AJ120" s="271">
        <v>0</v>
      </c>
      <c r="AK120" s="271">
        <v>0</v>
      </c>
      <c r="AL120" s="271">
        <f t="shared" si="81"/>
        <v>0</v>
      </c>
      <c r="AM120" s="271">
        <f t="shared" si="135"/>
        <v>0</v>
      </c>
      <c r="AN120" s="696">
        <f t="shared" si="82"/>
        <v>0</v>
      </c>
      <c r="AO120" s="267">
        <f t="shared" si="136"/>
        <v>24715653</v>
      </c>
      <c r="AP120" s="269">
        <f t="shared" si="137"/>
        <v>17521383</v>
      </c>
      <c r="AQ120" s="269">
        <f t="shared" si="138"/>
        <v>32000</v>
      </c>
      <c r="AR120" s="269">
        <f t="shared" si="139"/>
        <v>5933043</v>
      </c>
      <c r="AS120" s="269">
        <f t="shared" si="139"/>
        <v>350427</v>
      </c>
      <c r="AT120" s="269">
        <f t="shared" si="140"/>
        <v>878800</v>
      </c>
      <c r="AU120" s="271">
        <f t="shared" si="141"/>
        <v>34.483000000000004</v>
      </c>
      <c r="AV120" s="271">
        <f t="shared" si="142"/>
        <v>26.625999999999998</v>
      </c>
      <c r="AW120" s="272">
        <f t="shared" si="142"/>
        <v>7.8570000000000002</v>
      </c>
    </row>
    <row r="121" spans="1:49" ht="14.1" customHeight="1" x14ac:dyDescent="0.2">
      <c r="A121" s="263">
        <v>31</v>
      </c>
      <c r="B121" s="260">
        <v>2474</v>
      </c>
      <c r="C121" s="283">
        <v>600080307</v>
      </c>
      <c r="D121" s="260">
        <v>65635612</v>
      </c>
      <c r="E121" s="262" t="s">
        <v>634</v>
      </c>
      <c r="F121" s="263">
        <v>3113</v>
      </c>
      <c r="G121" s="282" t="s">
        <v>318</v>
      </c>
      <c r="H121" s="264" t="s">
        <v>284</v>
      </c>
      <c r="I121" s="265">
        <v>1635345</v>
      </c>
      <c r="J121" s="830">
        <v>1200917</v>
      </c>
      <c r="K121" s="891">
        <v>0</v>
      </c>
      <c r="L121" s="882">
        <v>405910</v>
      </c>
      <c r="M121" s="830">
        <v>24018</v>
      </c>
      <c r="N121" s="266">
        <v>4500</v>
      </c>
      <c r="O121" s="678">
        <v>3.5100000000000002</v>
      </c>
      <c r="P121" s="622">
        <v>3.5100000000000002</v>
      </c>
      <c r="Q121" s="874">
        <v>0</v>
      </c>
      <c r="R121" s="267">
        <f t="shared" si="77"/>
        <v>0</v>
      </c>
      <c r="S121" s="269">
        <v>0</v>
      </c>
      <c r="T121" s="269">
        <v>0</v>
      </c>
      <c r="U121" s="269">
        <v>0</v>
      </c>
      <c r="V121" s="269">
        <f t="shared" si="130"/>
        <v>0</v>
      </c>
      <c r="W121" s="269">
        <v>0</v>
      </c>
      <c r="X121" s="269">
        <v>0</v>
      </c>
      <c r="Y121" s="269">
        <f t="shared" si="131"/>
        <v>0</v>
      </c>
      <c r="Z121" s="269">
        <f t="shared" si="132"/>
        <v>0</v>
      </c>
      <c r="AA121" s="577">
        <f t="shared" si="133"/>
        <v>0</v>
      </c>
      <c r="AB121" s="270">
        <f t="shared" si="134"/>
        <v>0</v>
      </c>
      <c r="AC121" s="269">
        <v>0</v>
      </c>
      <c r="AD121" s="269">
        <v>0</v>
      </c>
      <c r="AE121" s="269">
        <f t="shared" si="79"/>
        <v>0</v>
      </c>
      <c r="AF121" s="269">
        <f t="shared" si="80"/>
        <v>0</v>
      </c>
      <c r="AG121" s="271">
        <v>0</v>
      </c>
      <c r="AH121" s="271">
        <v>0</v>
      </c>
      <c r="AI121" s="271">
        <v>0</v>
      </c>
      <c r="AJ121" s="271">
        <v>0</v>
      </c>
      <c r="AK121" s="271">
        <v>0</v>
      </c>
      <c r="AL121" s="271">
        <f t="shared" si="81"/>
        <v>0</v>
      </c>
      <c r="AM121" s="271">
        <f t="shared" si="135"/>
        <v>0</v>
      </c>
      <c r="AN121" s="696">
        <f t="shared" si="82"/>
        <v>0</v>
      </c>
      <c r="AO121" s="267">
        <f t="shared" si="136"/>
        <v>1635345</v>
      </c>
      <c r="AP121" s="269">
        <f t="shared" si="137"/>
        <v>1200917</v>
      </c>
      <c r="AQ121" s="269">
        <f t="shared" si="138"/>
        <v>0</v>
      </c>
      <c r="AR121" s="269">
        <f t="shared" si="139"/>
        <v>405910</v>
      </c>
      <c r="AS121" s="269">
        <f t="shared" si="139"/>
        <v>24018</v>
      </c>
      <c r="AT121" s="269">
        <f t="shared" si="140"/>
        <v>4500</v>
      </c>
      <c r="AU121" s="271">
        <f t="shared" si="141"/>
        <v>3.5100000000000002</v>
      </c>
      <c r="AV121" s="271">
        <f t="shared" si="142"/>
        <v>3.5100000000000002</v>
      </c>
      <c r="AW121" s="272">
        <f t="shared" si="142"/>
        <v>0</v>
      </c>
    </row>
    <row r="122" spans="1:49" ht="14.1" customHeight="1" x14ac:dyDescent="0.2">
      <c r="A122" s="263">
        <v>31</v>
      </c>
      <c r="B122" s="260">
        <v>2474</v>
      </c>
      <c r="C122" s="283">
        <v>600080307</v>
      </c>
      <c r="D122" s="260">
        <v>65635612</v>
      </c>
      <c r="E122" s="262" t="s">
        <v>634</v>
      </c>
      <c r="F122" s="263">
        <v>3141</v>
      </c>
      <c r="G122" s="262" t="s">
        <v>321</v>
      </c>
      <c r="H122" s="264" t="s">
        <v>284</v>
      </c>
      <c r="I122" s="265">
        <v>248482</v>
      </c>
      <c r="J122" s="830">
        <v>181633</v>
      </c>
      <c r="K122" s="891">
        <v>0</v>
      </c>
      <c r="L122" s="882">
        <v>61392</v>
      </c>
      <c r="M122" s="830">
        <v>3633</v>
      </c>
      <c r="N122" s="266">
        <v>1824</v>
      </c>
      <c r="O122" s="678">
        <v>0.62</v>
      </c>
      <c r="P122" s="622">
        <v>0</v>
      </c>
      <c r="Q122" s="874">
        <v>0.62</v>
      </c>
      <c r="R122" s="267">
        <f t="shared" si="77"/>
        <v>0</v>
      </c>
      <c r="S122" s="269">
        <v>0</v>
      </c>
      <c r="T122" s="269">
        <v>0</v>
      </c>
      <c r="U122" s="269">
        <v>0</v>
      </c>
      <c r="V122" s="269">
        <f t="shared" si="130"/>
        <v>0</v>
      </c>
      <c r="W122" s="269">
        <v>0</v>
      </c>
      <c r="X122" s="269">
        <v>0</v>
      </c>
      <c r="Y122" s="269">
        <f t="shared" si="131"/>
        <v>0</v>
      </c>
      <c r="Z122" s="269">
        <f t="shared" si="132"/>
        <v>0</v>
      </c>
      <c r="AA122" s="577">
        <f t="shared" si="133"/>
        <v>0</v>
      </c>
      <c r="AB122" s="270">
        <f t="shared" si="134"/>
        <v>0</v>
      </c>
      <c r="AC122" s="269">
        <v>0</v>
      </c>
      <c r="AD122" s="269">
        <v>0</v>
      </c>
      <c r="AE122" s="269">
        <f t="shared" si="79"/>
        <v>0</v>
      </c>
      <c r="AF122" s="269">
        <f t="shared" si="80"/>
        <v>0</v>
      </c>
      <c r="AG122" s="271">
        <v>0</v>
      </c>
      <c r="AH122" s="271">
        <v>0</v>
      </c>
      <c r="AI122" s="271">
        <v>0</v>
      </c>
      <c r="AJ122" s="271">
        <v>0</v>
      </c>
      <c r="AK122" s="271">
        <v>0</v>
      </c>
      <c r="AL122" s="271">
        <f t="shared" si="81"/>
        <v>0</v>
      </c>
      <c r="AM122" s="271">
        <f t="shared" si="135"/>
        <v>0</v>
      </c>
      <c r="AN122" s="696">
        <f t="shared" si="82"/>
        <v>0</v>
      </c>
      <c r="AO122" s="267">
        <f t="shared" si="136"/>
        <v>248482</v>
      </c>
      <c r="AP122" s="269">
        <f t="shared" si="137"/>
        <v>181633</v>
      </c>
      <c r="AQ122" s="269">
        <f t="shared" si="138"/>
        <v>0</v>
      </c>
      <c r="AR122" s="269">
        <f t="shared" si="139"/>
        <v>61392</v>
      </c>
      <c r="AS122" s="269">
        <f t="shared" si="139"/>
        <v>3633</v>
      </c>
      <c r="AT122" s="269">
        <f t="shared" si="140"/>
        <v>1824</v>
      </c>
      <c r="AU122" s="271">
        <f t="shared" si="141"/>
        <v>0.62</v>
      </c>
      <c r="AV122" s="271">
        <f t="shared" si="142"/>
        <v>0</v>
      </c>
      <c r="AW122" s="272">
        <f t="shared" si="142"/>
        <v>0.62</v>
      </c>
    </row>
    <row r="123" spans="1:49" ht="14.1" customHeight="1" x14ac:dyDescent="0.2">
      <c r="A123" s="263">
        <v>31</v>
      </c>
      <c r="B123" s="260">
        <v>2474</v>
      </c>
      <c r="C123" s="283">
        <v>600080307</v>
      </c>
      <c r="D123" s="260">
        <v>65635612</v>
      </c>
      <c r="E123" s="262" t="s">
        <v>634</v>
      </c>
      <c r="F123" s="263">
        <v>3143</v>
      </c>
      <c r="G123" s="284" t="s">
        <v>635</v>
      </c>
      <c r="H123" s="264" t="s">
        <v>283</v>
      </c>
      <c r="I123" s="265">
        <v>1887339</v>
      </c>
      <c r="J123" s="831">
        <v>1382896</v>
      </c>
      <c r="K123" s="904">
        <v>7000</v>
      </c>
      <c r="L123" s="882">
        <v>469785</v>
      </c>
      <c r="M123" s="830">
        <v>27658</v>
      </c>
      <c r="N123" s="266">
        <v>0</v>
      </c>
      <c r="O123" s="678">
        <v>3.036</v>
      </c>
      <c r="P123" s="841">
        <v>3.036</v>
      </c>
      <c r="Q123" s="874">
        <v>0</v>
      </c>
      <c r="R123" s="267">
        <f t="shared" si="77"/>
        <v>0</v>
      </c>
      <c r="S123" s="269">
        <v>0</v>
      </c>
      <c r="T123" s="269">
        <v>0</v>
      </c>
      <c r="U123" s="269">
        <v>0</v>
      </c>
      <c r="V123" s="269">
        <f t="shared" si="130"/>
        <v>0</v>
      </c>
      <c r="W123" s="269">
        <v>0</v>
      </c>
      <c r="X123" s="269">
        <v>0</v>
      </c>
      <c r="Y123" s="269">
        <f t="shared" si="131"/>
        <v>0</v>
      </c>
      <c r="Z123" s="269">
        <f t="shared" si="132"/>
        <v>0</v>
      </c>
      <c r="AA123" s="577">
        <f t="shared" si="133"/>
        <v>0</v>
      </c>
      <c r="AB123" s="270">
        <f t="shared" si="134"/>
        <v>0</v>
      </c>
      <c r="AC123" s="269">
        <v>0</v>
      </c>
      <c r="AD123" s="269">
        <v>0</v>
      </c>
      <c r="AE123" s="269">
        <f t="shared" si="79"/>
        <v>0</v>
      </c>
      <c r="AF123" s="269">
        <f t="shared" si="80"/>
        <v>0</v>
      </c>
      <c r="AG123" s="271">
        <v>0</v>
      </c>
      <c r="AH123" s="271">
        <v>0</v>
      </c>
      <c r="AI123" s="271">
        <v>0</v>
      </c>
      <c r="AJ123" s="271">
        <v>0</v>
      </c>
      <c r="AK123" s="271">
        <v>0</v>
      </c>
      <c r="AL123" s="271">
        <f t="shared" si="81"/>
        <v>0</v>
      </c>
      <c r="AM123" s="271">
        <f t="shared" si="135"/>
        <v>0</v>
      </c>
      <c r="AN123" s="696">
        <f t="shared" si="82"/>
        <v>0</v>
      </c>
      <c r="AO123" s="267">
        <f t="shared" si="136"/>
        <v>1887339</v>
      </c>
      <c r="AP123" s="269">
        <f t="shared" si="137"/>
        <v>1382896</v>
      </c>
      <c r="AQ123" s="269">
        <f t="shared" si="138"/>
        <v>7000</v>
      </c>
      <c r="AR123" s="269">
        <f t="shared" si="139"/>
        <v>469785</v>
      </c>
      <c r="AS123" s="269">
        <f t="shared" si="139"/>
        <v>27658</v>
      </c>
      <c r="AT123" s="269">
        <f t="shared" si="140"/>
        <v>0</v>
      </c>
      <c r="AU123" s="271">
        <f t="shared" si="141"/>
        <v>3.036</v>
      </c>
      <c r="AV123" s="271">
        <f t="shared" si="142"/>
        <v>3.036</v>
      </c>
      <c r="AW123" s="272">
        <f t="shared" si="142"/>
        <v>0</v>
      </c>
    </row>
    <row r="124" spans="1:49" ht="14.1" customHeight="1" x14ac:dyDescent="0.2">
      <c r="A124" s="263">
        <v>31</v>
      </c>
      <c r="B124" s="260">
        <v>2474</v>
      </c>
      <c r="C124" s="283">
        <v>600080307</v>
      </c>
      <c r="D124" s="260">
        <v>65635612</v>
      </c>
      <c r="E124" s="262" t="s">
        <v>634</v>
      </c>
      <c r="F124" s="263">
        <v>3143</v>
      </c>
      <c r="G124" s="284" t="s">
        <v>636</v>
      </c>
      <c r="H124" s="264" t="s">
        <v>284</v>
      </c>
      <c r="I124" s="265">
        <v>70221</v>
      </c>
      <c r="J124" s="830">
        <v>49500</v>
      </c>
      <c r="K124" s="891">
        <v>0</v>
      </c>
      <c r="L124" s="882">
        <v>16731</v>
      </c>
      <c r="M124" s="830">
        <v>990</v>
      </c>
      <c r="N124" s="266">
        <v>3000</v>
      </c>
      <c r="O124" s="678">
        <v>0.21</v>
      </c>
      <c r="P124" s="622">
        <v>0</v>
      </c>
      <c r="Q124" s="874">
        <v>0.21</v>
      </c>
      <c r="R124" s="267">
        <f t="shared" si="77"/>
        <v>0</v>
      </c>
      <c r="S124" s="269">
        <v>0</v>
      </c>
      <c r="T124" s="269">
        <v>0</v>
      </c>
      <c r="U124" s="269">
        <v>0</v>
      </c>
      <c r="V124" s="269">
        <f t="shared" si="130"/>
        <v>0</v>
      </c>
      <c r="W124" s="269">
        <v>0</v>
      </c>
      <c r="X124" s="269">
        <v>0</v>
      </c>
      <c r="Y124" s="269">
        <f t="shared" si="131"/>
        <v>0</v>
      </c>
      <c r="Z124" s="269">
        <f t="shared" si="132"/>
        <v>0</v>
      </c>
      <c r="AA124" s="577">
        <f t="shared" si="133"/>
        <v>0</v>
      </c>
      <c r="AB124" s="270">
        <f t="shared" si="134"/>
        <v>0</v>
      </c>
      <c r="AC124" s="269">
        <v>0</v>
      </c>
      <c r="AD124" s="269">
        <v>0</v>
      </c>
      <c r="AE124" s="269">
        <f t="shared" si="79"/>
        <v>0</v>
      </c>
      <c r="AF124" s="269">
        <f t="shared" si="80"/>
        <v>0</v>
      </c>
      <c r="AG124" s="271">
        <v>0</v>
      </c>
      <c r="AH124" s="271">
        <v>0</v>
      </c>
      <c r="AI124" s="271">
        <v>0</v>
      </c>
      <c r="AJ124" s="271">
        <v>0</v>
      </c>
      <c r="AK124" s="271">
        <v>0</v>
      </c>
      <c r="AL124" s="271">
        <f t="shared" si="81"/>
        <v>0</v>
      </c>
      <c r="AM124" s="271">
        <f t="shared" si="135"/>
        <v>0</v>
      </c>
      <c r="AN124" s="696">
        <f t="shared" si="82"/>
        <v>0</v>
      </c>
      <c r="AO124" s="267">
        <f t="shared" si="136"/>
        <v>70221</v>
      </c>
      <c r="AP124" s="269">
        <f t="shared" si="137"/>
        <v>49500</v>
      </c>
      <c r="AQ124" s="269">
        <f t="shared" si="138"/>
        <v>0</v>
      </c>
      <c r="AR124" s="269">
        <f t="shared" si="139"/>
        <v>16731</v>
      </c>
      <c r="AS124" s="269">
        <f t="shared" si="139"/>
        <v>990</v>
      </c>
      <c r="AT124" s="269">
        <f t="shared" si="140"/>
        <v>3000</v>
      </c>
      <c r="AU124" s="271">
        <f t="shared" si="141"/>
        <v>0.21</v>
      </c>
      <c r="AV124" s="271">
        <f t="shared" si="142"/>
        <v>0</v>
      </c>
      <c r="AW124" s="272">
        <f t="shared" si="142"/>
        <v>0.21</v>
      </c>
    </row>
    <row r="125" spans="1:49" ht="14.1" customHeight="1" x14ac:dyDescent="0.2">
      <c r="A125" s="276">
        <v>31</v>
      </c>
      <c r="B125" s="273">
        <v>2474</v>
      </c>
      <c r="C125" s="285">
        <v>600080307</v>
      </c>
      <c r="D125" s="273">
        <v>65635612</v>
      </c>
      <c r="E125" s="275" t="s">
        <v>637</v>
      </c>
      <c r="F125" s="276"/>
      <c r="G125" s="275"/>
      <c r="H125" s="277"/>
      <c r="I125" s="278">
        <v>31726243</v>
      </c>
      <c r="J125" s="279">
        <v>22642359</v>
      </c>
      <c r="K125" s="279">
        <v>42000</v>
      </c>
      <c r="L125" s="279">
        <v>7667313</v>
      </c>
      <c r="M125" s="279">
        <v>452847</v>
      </c>
      <c r="N125" s="279">
        <v>921724</v>
      </c>
      <c r="O125" s="280">
        <v>46.870800000000003</v>
      </c>
      <c r="P125" s="280">
        <v>37.171999999999997</v>
      </c>
      <c r="Q125" s="872">
        <v>9.6988000000000003</v>
      </c>
      <c r="R125" s="278">
        <f t="shared" ref="R125:AW125" si="143">SUM(R119:R124)</f>
        <v>0</v>
      </c>
      <c r="S125" s="613">
        <f t="shared" si="143"/>
        <v>0</v>
      </c>
      <c r="T125" s="613">
        <f t="shared" si="143"/>
        <v>0</v>
      </c>
      <c r="U125" s="613">
        <f t="shared" si="143"/>
        <v>0</v>
      </c>
      <c r="V125" s="613">
        <f t="shared" si="143"/>
        <v>0</v>
      </c>
      <c r="W125" s="613">
        <f t="shared" si="143"/>
        <v>0</v>
      </c>
      <c r="X125" s="613">
        <f t="shared" si="143"/>
        <v>0</v>
      </c>
      <c r="Y125" s="613">
        <f t="shared" si="143"/>
        <v>0</v>
      </c>
      <c r="Z125" s="613">
        <f t="shared" si="143"/>
        <v>0</v>
      </c>
      <c r="AA125" s="613">
        <f t="shared" si="143"/>
        <v>0</v>
      </c>
      <c r="AB125" s="613">
        <f t="shared" si="143"/>
        <v>0</v>
      </c>
      <c r="AC125" s="613">
        <f t="shared" si="143"/>
        <v>0</v>
      </c>
      <c r="AD125" s="613">
        <f t="shared" si="143"/>
        <v>0</v>
      </c>
      <c r="AE125" s="613">
        <f t="shared" si="143"/>
        <v>0</v>
      </c>
      <c r="AF125" s="613">
        <f t="shared" si="143"/>
        <v>0</v>
      </c>
      <c r="AG125" s="690">
        <f t="shared" si="143"/>
        <v>0</v>
      </c>
      <c r="AH125" s="690">
        <f t="shared" si="143"/>
        <v>0</v>
      </c>
      <c r="AI125" s="690">
        <f t="shared" si="143"/>
        <v>0</v>
      </c>
      <c r="AJ125" s="690">
        <f t="shared" si="143"/>
        <v>0</v>
      </c>
      <c r="AK125" s="690">
        <f t="shared" si="143"/>
        <v>0</v>
      </c>
      <c r="AL125" s="690">
        <f t="shared" si="143"/>
        <v>0</v>
      </c>
      <c r="AM125" s="690">
        <f t="shared" si="143"/>
        <v>0</v>
      </c>
      <c r="AN125" s="695">
        <f t="shared" si="143"/>
        <v>0</v>
      </c>
      <c r="AO125" s="278">
        <f t="shared" si="143"/>
        <v>31726243</v>
      </c>
      <c r="AP125" s="279">
        <f t="shared" si="143"/>
        <v>22642359</v>
      </c>
      <c r="AQ125" s="279">
        <f t="shared" si="143"/>
        <v>42000</v>
      </c>
      <c r="AR125" s="279">
        <f t="shared" si="143"/>
        <v>7667313</v>
      </c>
      <c r="AS125" s="279">
        <f t="shared" si="143"/>
        <v>452847</v>
      </c>
      <c r="AT125" s="279">
        <f t="shared" si="143"/>
        <v>921724</v>
      </c>
      <c r="AU125" s="280">
        <f t="shared" si="143"/>
        <v>46.870800000000003</v>
      </c>
      <c r="AV125" s="280">
        <f t="shared" si="143"/>
        <v>37.171999999999997</v>
      </c>
      <c r="AW125" s="281">
        <f t="shared" si="143"/>
        <v>9.6988000000000003</v>
      </c>
    </row>
    <row r="126" spans="1:49" ht="14.1" customHeight="1" x14ac:dyDescent="0.2">
      <c r="A126" s="263">
        <v>32</v>
      </c>
      <c r="B126" s="260">
        <v>2312</v>
      </c>
      <c r="C126" s="283">
        <v>600079899</v>
      </c>
      <c r="D126" s="260">
        <v>65642350</v>
      </c>
      <c r="E126" s="262" t="s">
        <v>638</v>
      </c>
      <c r="F126" s="263">
        <v>3113</v>
      </c>
      <c r="G126" s="262" t="s">
        <v>320</v>
      </c>
      <c r="H126" s="264" t="s">
        <v>283</v>
      </c>
      <c r="I126" s="265">
        <v>31767218</v>
      </c>
      <c r="J126" s="831">
        <v>22406862</v>
      </c>
      <c r="K126" s="904">
        <v>150000</v>
      </c>
      <c r="L126" s="882">
        <v>7624219</v>
      </c>
      <c r="M126" s="830">
        <v>448137</v>
      </c>
      <c r="N126" s="831">
        <v>1138000</v>
      </c>
      <c r="O126" s="678">
        <v>41.254799999999996</v>
      </c>
      <c r="P126" s="841">
        <v>32.482199999999999</v>
      </c>
      <c r="Q126" s="873">
        <v>8.7725999999999988</v>
      </c>
      <c r="R126" s="267">
        <f t="shared" si="77"/>
        <v>0</v>
      </c>
      <c r="S126" s="269">
        <v>0</v>
      </c>
      <c r="T126" s="269">
        <v>0</v>
      </c>
      <c r="U126" s="269">
        <v>0</v>
      </c>
      <c r="V126" s="269">
        <f t="shared" ref="V126:V131" si="144">SUM(R126:U126)</f>
        <v>0</v>
      </c>
      <c r="W126" s="269">
        <v>0</v>
      </c>
      <c r="X126" s="269">
        <v>0</v>
      </c>
      <c r="Y126" s="269">
        <f t="shared" ref="Y126:Y131" si="145">SUM(W126:X126)</f>
        <v>0</v>
      </c>
      <c r="Z126" s="269">
        <f t="shared" ref="Z126:Z131" si="146">V126+Y126</f>
        <v>0</v>
      </c>
      <c r="AA126" s="577">
        <f t="shared" ref="AA126:AA131" si="147">ROUND((V126+W126)*33.8%,0)</f>
        <v>0</v>
      </c>
      <c r="AB126" s="270">
        <f t="shared" ref="AB126:AB131" si="148">ROUND(V126*2%,0)</f>
        <v>0</v>
      </c>
      <c r="AC126" s="269">
        <v>0</v>
      </c>
      <c r="AD126" s="269">
        <v>0</v>
      </c>
      <c r="AE126" s="269">
        <f t="shared" si="79"/>
        <v>0</v>
      </c>
      <c r="AF126" s="269">
        <f t="shared" si="80"/>
        <v>0</v>
      </c>
      <c r="AG126" s="271">
        <v>0</v>
      </c>
      <c r="AH126" s="271">
        <v>0</v>
      </c>
      <c r="AI126" s="271">
        <v>0</v>
      </c>
      <c r="AJ126" s="271">
        <v>0</v>
      </c>
      <c r="AK126" s="271">
        <v>0</v>
      </c>
      <c r="AL126" s="271">
        <f t="shared" si="81"/>
        <v>0</v>
      </c>
      <c r="AM126" s="271">
        <f t="shared" ref="AM126:AM131" si="149">AH126+AK126</f>
        <v>0</v>
      </c>
      <c r="AN126" s="696">
        <f t="shared" si="82"/>
        <v>0</v>
      </c>
      <c r="AO126" s="267">
        <f t="shared" ref="AO126:AO131" si="150">I126+AF126</f>
        <v>31767218</v>
      </c>
      <c r="AP126" s="269">
        <f t="shared" ref="AP126:AP131" si="151">J126+V126</f>
        <v>22406862</v>
      </c>
      <c r="AQ126" s="269">
        <f t="shared" ref="AQ126:AQ131" si="152">K126+Y126</f>
        <v>150000</v>
      </c>
      <c r="AR126" s="269">
        <f t="shared" ref="AR126:AS131" si="153">L126+AA126</f>
        <v>7624219</v>
      </c>
      <c r="AS126" s="269">
        <f t="shared" si="153"/>
        <v>448137</v>
      </c>
      <c r="AT126" s="269">
        <f t="shared" ref="AT126:AT131" si="154">N126+AE126</f>
        <v>1138000</v>
      </c>
      <c r="AU126" s="271">
        <f t="shared" ref="AU126:AU131" si="155">O126+AN126</f>
        <v>41.254799999999996</v>
      </c>
      <c r="AV126" s="271">
        <f t="shared" ref="AV126:AW131" si="156">P126+AL126</f>
        <v>32.482199999999999</v>
      </c>
      <c r="AW126" s="272">
        <f t="shared" si="156"/>
        <v>8.7725999999999988</v>
      </c>
    </row>
    <row r="127" spans="1:49" ht="14.1" customHeight="1" x14ac:dyDescent="0.2">
      <c r="A127" s="263">
        <v>32</v>
      </c>
      <c r="B127" s="260">
        <v>2312</v>
      </c>
      <c r="C127" s="283">
        <v>600079899</v>
      </c>
      <c r="D127" s="260">
        <v>65642350</v>
      </c>
      <c r="E127" s="262" t="s">
        <v>638</v>
      </c>
      <c r="F127" s="263">
        <v>3113</v>
      </c>
      <c r="G127" s="282" t="s">
        <v>318</v>
      </c>
      <c r="H127" s="264" t="s">
        <v>284</v>
      </c>
      <c r="I127" s="265">
        <v>1132714</v>
      </c>
      <c r="J127" s="830">
        <v>834105</v>
      </c>
      <c r="K127" s="891">
        <v>0</v>
      </c>
      <c r="L127" s="882">
        <v>281927</v>
      </c>
      <c r="M127" s="830">
        <v>16682</v>
      </c>
      <c r="N127" s="266">
        <v>0</v>
      </c>
      <c r="O127" s="678">
        <v>2.38</v>
      </c>
      <c r="P127" s="622">
        <v>2.38</v>
      </c>
      <c r="Q127" s="874">
        <v>0</v>
      </c>
      <c r="R127" s="267">
        <f t="shared" si="77"/>
        <v>0</v>
      </c>
      <c r="S127" s="269">
        <v>17010</v>
      </c>
      <c r="T127" s="269">
        <v>0</v>
      </c>
      <c r="U127" s="269">
        <v>0</v>
      </c>
      <c r="V127" s="269">
        <f t="shared" si="144"/>
        <v>17010</v>
      </c>
      <c r="W127" s="269">
        <v>0</v>
      </c>
      <c r="X127" s="269">
        <v>0</v>
      </c>
      <c r="Y127" s="269">
        <f t="shared" si="145"/>
        <v>0</v>
      </c>
      <c r="Z127" s="269">
        <f t="shared" si="146"/>
        <v>17010</v>
      </c>
      <c r="AA127" s="577">
        <f t="shared" si="147"/>
        <v>5749</v>
      </c>
      <c r="AB127" s="270">
        <f t="shared" si="148"/>
        <v>340</v>
      </c>
      <c r="AC127" s="269">
        <v>0</v>
      </c>
      <c r="AD127" s="269">
        <v>0</v>
      </c>
      <c r="AE127" s="269">
        <f t="shared" si="79"/>
        <v>0</v>
      </c>
      <c r="AF127" s="269">
        <f t="shared" si="80"/>
        <v>23099</v>
      </c>
      <c r="AG127" s="271">
        <v>0</v>
      </c>
      <c r="AH127" s="271">
        <v>0</v>
      </c>
      <c r="AI127" s="271">
        <v>0.04</v>
      </c>
      <c r="AJ127" s="271">
        <v>0</v>
      </c>
      <c r="AK127" s="271">
        <v>0</v>
      </c>
      <c r="AL127" s="271">
        <f t="shared" si="81"/>
        <v>0.04</v>
      </c>
      <c r="AM127" s="271">
        <f t="shared" si="149"/>
        <v>0</v>
      </c>
      <c r="AN127" s="696">
        <f t="shared" si="82"/>
        <v>0.04</v>
      </c>
      <c r="AO127" s="267">
        <f t="shared" si="150"/>
        <v>1155813</v>
      </c>
      <c r="AP127" s="269">
        <f t="shared" si="151"/>
        <v>851115</v>
      </c>
      <c r="AQ127" s="269">
        <f t="shared" si="152"/>
        <v>0</v>
      </c>
      <c r="AR127" s="269">
        <f t="shared" si="153"/>
        <v>287676</v>
      </c>
      <c r="AS127" s="269">
        <f t="shared" si="153"/>
        <v>17022</v>
      </c>
      <c r="AT127" s="269">
        <f t="shared" si="154"/>
        <v>0</v>
      </c>
      <c r="AU127" s="271">
        <f t="shared" si="155"/>
        <v>2.42</v>
      </c>
      <c r="AV127" s="271">
        <f t="shared" si="156"/>
        <v>2.42</v>
      </c>
      <c r="AW127" s="272">
        <f t="shared" si="156"/>
        <v>0</v>
      </c>
    </row>
    <row r="128" spans="1:49" ht="14.1" customHeight="1" x14ac:dyDescent="0.2">
      <c r="A128" s="263">
        <v>32</v>
      </c>
      <c r="B128" s="260">
        <v>2312</v>
      </c>
      <c r="C128" s="283">
        <v>600079899</v>
      </c>
      <c r="D128" s="260">
        <v>65642350</v>
      </c>
      <c r="E128" s="262" t="s">
        <v>638</v>
      </c>
      <c r="F128" s="263">
        <v>3141</v>
      </c>
      <c r="G128" s="262" t="s">
        <v>321</v>
      </c>
      <c r="H128" s="264" t="s">
        <v>284</v>
      </c>
      <c r="I128" s="265">
        <v>2651661</v>
      </c>
      <c r="J128" s="830">
        <v>1884395</v>
      </c>
      <c r="K128" s="891">
        <v>50000</v>
      </c>
      <c r="L128" s="882">
        <v>653826</v>
      </c>
      <c r="M128" s="830">
        <v>37688</v>
      </c>
      <c r="N128" s="266">
        <v>25752</v>
      </c>
      <c r="O128" s="678">
        <v>6.48</v>
      </c>
      <c r="P128" s="622">
        <v>0</v>
      </c>
      <c r="Q128" s="874">
        <v>6.48</v>
      </c>
      <c r="R128" s="267">
        <f t="shared" si="77"/>
        <v>0</v>
      </c>
      <c r="S128" s="269">
        <v>0</v>
      </c>
      <c r="T128" s="269">
        <v>0</v>
      </c>
      <c r="U128" s="269">
        <v>0</v>
      </c>
      <c r="V128" s="269">
        <f t="shared" si="144"/>
        <v>0</v>
      </c>
      <c r="W128" s="269">
        <v>0</v>
      </c>
      <c r="X128" s="269">
        <v>0</v>
      </c>
      <c r="Y128" s="269">
        <f t="shared" si="145"/>
        <v>0</v>
      </c>
      <c r="Z128" s="269">
        <f t="shared" si="146"/>
        <v>0</v>
      </c>
      <c r="AA128" s="577">
        <f t="shared" si="147"/>
        <v>0</v>
      </c>
      <c r="AB128" s="270">
        <f t="shared" si="148"/>
        <v>0</v>
      </c>
      <c r="AC128" s="269">
        <v>0</v>
      </c>
      <c r="AD128" s="269">
        <v>0</v>
      </c>
      <c r="AE128" s="269">
        <f t="shared" si="79"/>
        <v>0</v>
      </c>
      <c r="AF128" s="269">
        <f t="shared" si="80"/>
        <v>0</v>
      </c>
      <c r="AG128" s="271">
        <v>0</v>
      </c>
      <c r="AH128" s="271">
        <v>0</v>
      </c>
      <c r="AI128" s="271">
        <v>0</v>
      </c>
      <c r="AJ128" s="271">
        <v>0</v>
      </c>
      <c r="AK128" s="271">
        <v>0</v>
      </c>
      <c r="AL128" s="271">
        <f t="shared" si="81"/>
        <v>0</v>
      </c>
      <c r="AM128" s="271">
        <f t="shared" si="149"/>
        <v>0</v>
      </c>
      <c r="AN128" s="696">
        <f t="shared" si="82"/>
        <v>0</v>
      </c>
      <c r="AO128" s="267">
        <f t="shared" si="150"/>
        <v>2651661</v>
      </c>
      <c r="AP128" s="269">
        <f t="shared" si="151"/>
        <v>1884395</v>
      </c>
      <c r="AQ128" s="269">
        <f t="shared" si="152"/>
        <v>50000</v>
      </c>
      <c r="AR128" s="269">
        <f t="shared" si="153"/>
        <v>653826</v>
      </c>
      <c r="AS128" s="269">
        <f t="shared" si="153"/>
        <v>37688</v>
      </c>
      <c r="AT128" s="269">
        <f t="shared" si="154"/>
        <v>25752</v>
      </c>
      <c r="AU128" s="271">
        <f t="shared" si="155"/>
        <v>6.48</v>
      </c>
      <c r="AV128" s="271">
        <f t="shared" si="156"/>
        <v>0</v>
      </c>
      <c r="AW128" s="272">
        <f t="shared" si="156"/>
        <v>6.48</v>
      </c>
    </row>
    <row r="129" spans="1:49" ht="14.1" customHeight="1" x14ac:dyDescent="0.2">
      <c r="A129" s="263">
        <v>32</v>
      </c>
      <c r="B129" s="260">
        <v>2312</v>
      </c>
      <c r="C129" s="283">
        <v>600079899</v>
      </c>
      <c r="D129" s="260">
        <v>65642350</v>
      </c>
      <c r="E129" s="262" t="s">
        <v>638</v>
      </c>
      <c r="F129" s="263">
        <v>3143</v>
      </c>
      <c r="G129" s="284" t="s">
        <v>635</v>
      </c>
      <c r="H129" s="264" t="s">
        <v>283</v>
      </c>
      <c r="I129" s="265">
        <v>3436627</v>
      </c>
      <c r="J129" s="831">
        <v>2510948</v>
      </c>
      <c r="K129" s="904">
        <v>20000</v>
      </c>
      <c r="L129" s="882">
        <v>855460</v>
      </c>
      <c r="M129" s="830">
        <v>50219</v>
      </c>
      <c r="N129" s="266">
        <v>0</v>
      </c>
      <c r="O129" s="678">
        <v>5.5</v>
      </c>
      <c r="P129" s="841">
        <v>5.5</v>
      </c>
      <c r="Q129" s="874">
        <v>0</v>
      </c>
      <c r="R129" s="267">
        <f t="shared" si="77"/>
        <v>0</v>
      </c>
      <c r="S129" s="269">
        <v>0</v>
      </c>
      <c r="T129" s="269">
        <v>0</v>
      </c>
      <c r="U129" s="269">
        <v>0</v>
      </c>
      <c r="V129" s="269">
        <f t="shared" si="144"/>
        <v>0</v>
      </c>
      <c r="W129" s="269">
        <v>0</v>
      </c>
      <c r="X129" s="269">
        <v>0</v>
      </c>
      <c r="Y129" s="269">
        <f t="shared" si="145"/>
        <v>0</v>
      </c>
      <c r="Z129" s="269">
        <f t="shared" si="146"/>
        <v>0</v>
      </c>
      <c r="AA129" s="577">
        <f t="shared" si="147"/>
        <v>0</v>
      </c>
      <c r="AB129" s="270">
        <f t="shared" si="148"/>
        <v>0</v>
      </c>
      <c r="AC129" s="269">
        <v>0</v>
      </c>
      <c r="AD129" s="269">
        <v>0</v>
      </c>
      <c r="AE129" s="269">
        <f t="shared" si="79"/>
        <v>0</v>
      </c>
      <c r="AF129" s="269">
        <f t="shared" si="80"/>
        <v>0</v>
      </c>
      <c r="AG129" s="271">
        <v>0</v>
      </c>
      <c r="AH129" s="271">
        <v>0</v>
      </c>
      <c r="AI129" s="271">
        <v>0</v>
      </c>
      <c r="AJ129" s="271">
        <v>0</v>
      </c>
      <c r="AK129" s="271">
        <v>0</v>
      </c>
      <c r="AL129" s="271">
        <f t="shared" si="81"/>
        <v>0</v>
      </c>
      <c r="AM129" s="271">
        <f t="shared" si="149"/>
        <v>0</v>
      </c>
      <c r="AN129" s="696">
        <f t="shared" si="82"/>
        <v>0</v>
      </c>
      <c r="AO129" s="267">
        <f t="shared" si="150"/>
        <v>3436627</v>
      </c>
      <c r="AP129" s="269">
        <f t="shared" si="151"/>
        <v>2510948</v>
      </c>
      <c r="AQ129" s="269">
        <f t="shared" si="152"/>
        <v>20000</v>
      </c>
      <c r="AR129" s="269">
        <f t="shared" si="153"/>
        <v>855460</v>
      </c>
      <c r="AS129" s="269">
        <f t="shared" si="153"/>
        <v>50219</v>
      </c>
      <c r="AT129" s="269">
        <f t="shared" si="154"/>
        <v>0</v>
      </c>
      <c r="AU129" s="271">
        <f t="shared" si="155"/>
        <v>5.5</v>
      </c>
      <c r="AV129" s="271">
        <f t="shared" si="156"/>
        <v>5.5</v>
      </c>
      <c r="AW129" s="272">
        <f t="shared" si="156"/>
        <v>0</v>
      </c>
    </row>
    <row r="130" spans="1:49" ht="14.1" customHeight="1" x14ac:dyDescent="0.2">
      <c r="A130" s="263">
        <v>32</v>
      </c>
      <c r="B130" s="260">
        <v>2312</v>
      </c>
      <c r="C130" s="283">
        <v>600079899</v>
      </c>
      <c r="D130" s="260">
        <v>65642350</v>
      </c>
      <c r="E130" s="262" t="s">
        <v>638</v>
      </c>
      <c r="F130" s="263">
        <v>3143</v>
      </c>
      <c r="G130" s="284" t="s">
        <v>636</v>
      </c>
      <c r="H130" s="264" t="s">
        <v>284</v>
      </c>
      <c r="I130" s="265">
        <v>115865</v>
      </c>
      <c r="J130" s="830">
        <v>81675</v>
      </c>
      <c r="K130" s="891">
        <v>0</v>
      </c>
      <c r="L130" s="882">
        <v>27606</v>
      </c>
      <c r="M130" s="830">
        <v>1634</v>
      </c>
      <c r="N130" s="266">
        <v>4950</v>
      </c>
      <c r="O130" s="678">
        <v>0.34</v>
      </c>
      <c r="P130" s="622">
        <v>0</v>
      </c>
      <c r="Q130" s="874">
        <v>0.34</v>
      </c>
      <c r="R130" s="267">
        <f t="shared" si="77"/>
        <v>0</v>
      </c>
      <c r="S130" s="269">
        <v>0</v>
      </c>
      <c r="T130" s="269">
        <v>0</v>
      </c>
      <c r="U130" s="269">
        <v>0</v>
      </c>
      <c r="V130" s="269">
        <f t="shared" si="144"/>
        <v>0</v>
      </c>
      <c r="W130" s="269">
        <v>0</v>
      </c>
      <c r="X130" s="269">
        <v>0</v>
      </c>
      <c r="Y130" s="269">
        <f t="shared" si="145"/>
        <v>0</v>
      </c>
      <c r="Z130" s="269">
        <f t="shared" si="146"/>
        <v>0</v>
      </c>
      <c r="AA130" s="577">
        <f t="shared" si="147"/>
        <v>0</v>
      </c>
      <c r="AB130" s="270">
        <f t="shared" si="148"/>
        <v>0</v>
      </c>
      <c r="AC130" s="269">
        <v>0</v>
      </c>
      <c r="AD130" s="269">
        <v>0</v>
      </c>
      <c r="AE130" s="269">
        <f t="shared" si="79"/>
        <v>0</v>
      </c>
      <c r="AF130" s="269">
        <f t="shared" si="80"/>
        <v>0</v>
      </c>
      <c r="AG130" s="271">
        <v>0</v>
      </c>
      <c r="AH130" s="271">
        <v>0</v>
      </c>
      <c r="AI130" s="271">
        <v>0</v>
      </c>
      <c r="AJ130" s="271">
        <v>0</v>
      </c>
      <c r="AK130" s="271">
        <v>0</v>
      </c>
      <c r="AL130" s="271">
        <f t="shared" si="81"/>
        <v>0</v>
      </c>
      <c r="AM130" s="271">
        <f t="shared" si="149"/>
        <v>0</v>
      </c>
      <c r="AN130" s="696">
        <f t="shared" si="82"/>
        <v>0</v>
      </c>
      <c r="AO130" s="267">
        <f t="shared" si="150"/>
        <v>115865</v>
      </c>
      <c r="AP130" s="269">
        <f t="shared" si="151"/>
        <v>81675</v>
      </c>
      <c r="AQ130" s="269">
        <f t="shared" si="152"/>
        <v>0</v>
      </c>
      <c r="AR130" s="269">
        <f t="shared" si="153"/>
        <v>27606</v>
      </c>
      <c r="AS130" s="269">
        <f t="shared" si="153"/>
        <v>1634</v>
      </c>
      <c r="AT130" s="269">
        <f t="shared" si="154"/>
        <v>4950</v>
      </c>
      <c r="AU130" s="271">
        <f t="shared" si="155"/>
        <v>0.34</v>
      </c>
      <c r="AV130" s="271">
        <f t="shared" si="156"/>
        <v>0</v>
      </c>
      <c r="AW130" s="272">
        <f t="shared" si="156"/>
        <v>0.34</v>
      </c>
    </row>
    <row r="131" spans="1:49" ht="14.1" customHeight="1" x14ac:dyDescent="0.2">
      <c r="A131" s="263">
        <v>32</v>
      </c>
      <c r="B131" s="260">
        <v>2312</v>
      </c>
      <c r="C131" s="283">
        <v>600079899</v>
      </c>
      <c r="D131" s="260">
        <v>65642350</v>
      </c>
      <c r="E131" s="262" t="s">
        <v>638</v>
      </c>
      <c r="F131" s="263">
        <v>3231</v>
      </c>
      <c r="G131" s="262" t="s">
        <v>322</v>
      </c>
      <c r="H131" s="264" t="s">
        <v>283</v>
      </c>
      <c r="I131" s="265">
        <v>15213646</v>
      </c>
      <c r="J131" s="830">
        <v>10943141</v>
      </c>
      <c r="K131" s="891">
        <v>230000</v>
      </c>
      <c r="L131" s="882">
        <v>3776522</v>
      </c>
      <c r="M131" s="830">
        <v>218863</v>
      </c>
      <c r="N131" s="830">
        <v>45120</v>
      </c>
      <c r="O131" s="678">
        <v>21.434699999999999</v>
      </c>
      <c r="P131" s="843">
        <v>19.129799999999999</v>
      </c>
      <c r="Q131" s="875">
        <v>2.3048999999999999</v>
      </c>
      <c r="R131" s="267">
        <f t="shared" si="77"/>
        <v>0</v>
      </c>
      <c r="S131" s="269">
        <v>0</v>
      </c>
      <c r="T131" s="269">
        <v>0</v>
      </c>
      <c r="U131" s="269">
        <v>0</v>
      </c>
      <c r="V131" s="269">
        <f t="shared" si="144"/>
        <v>0</v>
      </c>
      <c r="W131" s="269">
        <v>0</v>
      </c>
      <c r="X131" s="269">
        <v>0</v>
      </c>
      <c r="Y131" s="269">
        <f t="shared" si="145"/>
        <v>0</v>
      </c>
      <c r="Z131" s="269">
        <f t="shared" si="146"/>
        <v>0</v>
      </c>
      <c r="AA131" s="577">
        <f t="shared" si="147"/>
        <v>0</v>
      </c>
      <c r="AB131" s="270">
        <f t="shared" si="148"/>
        <v>0</v>
      </c>
      <c r="AC131" s="269">
        <v>0</v>
      </c>
      <c r="AD131" s="269">
        <v>0</v>
      </c>
      <c r="AE131" s="269">
        <f t="shared" si="79"/>
        <v>0</v>
      </c>
      <c r="AF131" s="269">
        <f t="shared" si="80"/>
        <v>0</v>
      </c>
      <c r="AG131" s="271">
        <v>0</v>
      </c>
      <c r="AH131" s="271">
        <v>0</v>
      </c>
      <c r="AI131" s="271">
        <v>0</v>
      </c>
      <c r="AJ131" s="271">
        <v>0</v>
      </c>
      <c r="AK131" s="271">
        <v>0</v>
      </c>
      <c r="AL131" s="271">
        <f t="shared" si="81"/>
        <v>0</v>
      </c>
      <c r="AM131" s="271">
        <f t="shared" si="149"/>
        <v>0</v>
      </c>
      <c r="AN131" s="696">
        <f t="shared" si="82"/>
        <v>0</v>
      </c>
      <c r="AO131" s="267">
        <f t="shared" si="150"/>
        <v>15213646</v>
      </c>
      <c r="AP131" s="269">
        <f t="shared" si="151"/>
        <v>10943141</v>
      </c>
      <c r="AQ131" s="269">
        <f t="shared" si="152"/>
        <v>230000</v>
      </c>
      <c r="AR131" s="269">
        <f t="shared" si="153"/>
        <v>3776522</v>
      </c>
      <c r="AS131" s="269">
        <f t="shared" si="153"/>
        <v>218863</v>
      </c>
      <c r="AT131" s="269">
        <f t="shared" si="154"/>
        <v>45120</v>
      </c>
      <c r="AU131" s="271">
        <f t="shared" si="155"/>
        <v>21.434699999999999</v>
      </c>
      <c r="AV131" s="271">
        <f t="shared" si="156"/>
        <v>19.129799999999999</v>
      </c>
      <c r="AW131" s="272">
        <f t="shared" si="156"/>
        <v>2.3048999999999999</v>
      </c>
    </row>
    <row r="132" spans="1:49" ht="14.1" customHeight="1" x14ac:dyDescent="0.2">
      <c r="A132" s="276">
        <v>32</v>
      </c>
      <c r="B132" s="273">
        <v>2312</v>
      </c>
      <c r="C132" s="285">
        <v>600079899</v>
      </c>
      <c r="D132" s="273">
        <v>65642350</v>
      </c>
      <c r="E132" s="275" t="s">
        <v>639</v>
      </c>
      <c r="F132" s="276"/>
      <c r="G132" s="275"/>
      <c r="H132" s="277"/>
      <c r="I132" s="286">
        <v>54317731</v>
      </c>
      <c r="J132" s="287">
        <v>38661126</v>
      </c>
      <c r="K132" s="287">
        <v>450000</v>
      </c>
      <c r="L132" s="287">
        <v>13219560</v>
      </c>
      <c r="M132" s="287">
        <v>773223</v>
      </c>
      <c r="N132" s="287">
        <v>1213822</v>
      </c>
      <c r="O132" s="288">
        <v>77.389499999999998</v>
      </c>
      <c r="P132" s="288">
        <v>59.492000000000004</v>
      </c>
      <c r="Q132" s="876">
        <v>17.897500000000001</v>
      </c>
      <c r="R132" s="286">
        <f t="shared" ref="R132:AW132" si="157">SUM(R126:R131)</f>
        <v>0</v>
      </c>
      <c r="S132" s="614">
        <f t="shared" si="157"/>
        <v>17010</v>
      </c>
      <c r="T132" s="614">
        <f t="shared" si="157"/>
        <v>0</v>
      </c>
      <c r="U132" s="614">
        <f t="shared" si="157"/>
        <v>0</v>
      </c>
      <c r="V132" s="614">
        <f t="shared" si="157"/>
        <v>17010</v>
      </c>
      <c r="W132" s="614">
        <f t="shared" si="157"/>
        <v>0</v>
      </c>
      <c r="X132" s="614">
        <f t="shared" si="157"/>
        <v>0</v>
      </c>
      <c r="Y132" s="614">
        <f t="shared" si="157"/>
        <v>0</v>
      </c>
      <c r="Z132" s="614">
        <f t="shared" si="157"/>
        <v>17010</v>
      </c>
      <c r="AA132" s="614">
        <f t="shared" si="157"/>
        <v>5749</v>
      </c>
      <c r="AB132" s="614">
        <f t="shared" si="157"/>
        <v>340</v>
      </c>
      <c r="AC132" s="614">
        <f t="shared" si="157"/>
        <v>0</v>
      </c>
      <c r="AD132" s="614">
        <f t="shared" si="157"/>
        <v>0</v>
      </c>
      <c r="AE132" s="614">
        <f t="shared" si="157"/>
        <v>0</v>
      </c>
      <c r="AF132" s="614">
        <f t="shared" si="157"/>
        <v>23099</v>
      </c>
      <c r="AG132" s="691">
        <f t="shared" si="157"/>
        <v>0</v>
      </c>
      <c r="AH132" s="691">
        <f t="shared" si="157"/>
        <v>0</v>
      </c>
      <c r="AI132" s="691">
        <f t="shared" si="157"/>
        <v>0.04</v>
      </c>
      <c r="AJ132" s="691">
        <f t="shared" si="157"/>
        <v>0</v>
      </c>
      <c r="AK132" s="691">
        <f t="shared" si="157"/>
        <v>0</v>
      </c>
      <c r="AL132" s="691">
        <f t="shared" si="157"/>
        <v>0.04</v>
      </c>
      <c r="AM132" s="691">
        <f t="shared" si="157"/>
        <v>0</v>
      </c>
      <c r="AN132" s="697">
        <f t="shared" si="157"/>
        <v>0.04</v>
      </c>
      <c r="AO132" s="286">
        <f t="shared" si="157"/>
        <v>54340830</v>
      </c>
      <c r="AP132" s="287">
        <f t="shared" si="157"/>
        <v>38678136</v>
      </c>
      <c r="AQ132" s="287">
        <f t="shared" si="157"/>
        <v>450000</v>
      </c>
      <c r="AR132" s="287">
        <f t="shared" si="157"/>
        <v>13225309</v>
      </c>
      <c r="AS132" s="287">
        <f t="shared" si="157"/>
        <v>773563</v>
      </c>
      <c r="AT132" s="287">
        <f t="shared" si="157"/>
        <v>1213822</v>
      </c>
      <c r="AU132" s="288">
        <f t="shared" si="157"/>
        <v>77.42949999999999</v>
      </c>
      <c r="AV132" s="288">
        <f t="shared" si="157"/>
        <v>59.531999999999996</v>
      </c>
      <c r="AW132" s="289">
        <f t="shared" si="157"/>
        <v>17.897500000000001</v>
      </c>
    </row>
    <row r="133" spans="1:49" ht="14.1" customHeight="1" x14ac:dyDescent="0.2">
      <c r="A133" s="263">
        <v>33</v>
      </c>
      <c r="B133" s="260">
        <v>2479</v>
      </c>
      <c r="C133" s="283">
        <v>600080340</v>
      </c>
      <c r="D133" s="260">
        <v>65100280</v>
      </c>
      <c r="E133" s="262" t="s">
        <v>640</v>
      </c>
      <c r="F133" s="263">
        <v>3113</v>
      </c>
      <c r="G133" s="262" t="s">
        <v>320</v>
      </c>
      <c r="H133" s="264" t="s">
        <v>283</v>
      </c>
      <c r="I133" s="265">
        <v>32200683</v>
      </c>
      <c r="J133" s="831">
        <v>22737071</v>
      </c>
      <c r="K133" s="904">
        <v>30000</v>
      </c>
      <c r="L133" s="882">
        <v>7695270</v>
      </c>
      <c r="M133" s="830">
        <v>454742</v>
      </c>
      <c r="N133" s="831">
        <v>1283600</v>
      </c>
      <c r="O133" s="678">
        <v>43.301700000000004</v>
      </c>
      <c r="P133" s="841">
        <v>33.636200000000002</v>
      </c>
      <c r="Q133" s="873">
        <v>9.6654999999999998</v>
      </c>
      <c r="R133" s="267">
        <f t="shared" si="77"/>
        <v>0</v>
      </c>
      <c r="S133" s="269">
        <v>0</v>
      </c>
      <c r="T133" s="269">
        <v>0</v>
      </c>
      <c r="U133" s="269">
        <v>0</v>
      </c>
      <c r="V133" s="269">
        <f>SUM(R133:U133)</f>
        <v>0</v>
      </c>
      <c r="W133" s="269">
        <v>0</v>
      </c>
      <c r="X133" s="269">
        <v>0</v>
      </c>
      <c r="Y133" s="269">
        <f>SUM(W133:X133)</f>
        <v>0</v>
      </c>
      <c r="Z133" s="269">
        <f>V133+Y133</f>
        <v>0</v>
      </c>
      <c r="AA133" s="577">
        <f t="shared" ref="AA133:AA137" si="158">ROUND((V133+W133)*33.8%,0)</f>
        <v>0</v>
      </c>
      <c r="AB133" s="270">
        <f>ROUND(V133*2%,0)</f>
        <v>0</v>
      </c>
      <c r="AC133" s="269">
        <v>0</v>
      </c>
      <c r="AD133" s="269">
        <v>0</v>
      </c>
      <c r="AE133" s="269">
        <f t="shared" si="79"/>
        <v>0</v>
      </c>
      <c r="AF133" s="269">
        <f t="shared" si="80"/>
        <v>0</v>
      </c>
      <c r="AG133" s="271">
        <v>0</v>
      </c>
      <c r="AH133" s="271">
        <v>0</v>
      </c>
      <c r="AI133" s="271">
        <v>0</v>
      </c>
      <c r="AJ133" s="271">
        <v>0</v>
      </c>
      <c r="AK133" s="271">
        <v>0</v>
      </c>
      <c r="AL133" s="271">
        <f t="shared" si="81"/>
        <v>0</v>
      </c>
      <c r="AM133" s="271">
        <f>AH133+AK133</f>
        <v>0</v>
      </c>
      <c r="AN133" s="696">
        <f t="shared" si="82"/>
        <v>0</v>
      </c>
      <c r="AO133" s="267">
        <f>I133+AF133</f>
        <v>32200683</v>
      </c>
      <c r="AP133" s="269">
        <f>J133+V133</f>
        <v>22737071</v>
      </c>
      <c r="AQ133" s="269">
        <f t="shared" ref="AQ133:AQ137" si="159">K133+Y133</f>
        <v>30000</v>
      </c>
      <c r="AR133" s="269">
        <f t="shared" ref="AR133:AS137" si="160">L133+AA133</f>
        <v>7695270</v>
      </c>
      <c r="AS133" s="269">
        <f t="shared" si="160"/>
        <v>454742</v>
      </c>
      <c r="AT133" s="269">
        <f>N133+AE133</f>
        <v>1283600</v>
      </c>
      <c r="AU133" s="271">
        <f>O133+AN133</f>
        <v>43.301700000000004</v>
      </c>
      <c r="AV133" s="271">
        <f t="shared" ref="AV133:AW137" si="161">P133+AL133</f>
        <v>33.636200000000002</v>
      </c>
      <c r="AW133" s="272">
        <f t="shared" si="161"/>
        <v>9.6654999999999998</v>
      </c>
    </row>
    <row r="134" spans="1:49" ht="14.1" customHeight="1" x14ac:dyDescent="0.2">
      <c r="A134" s="263">
        <v>33</v>
      </c>
      <c r="B134" s="260">
        <v>2479</v>
      </c>
      <c r="C134" s="283">
        <v>600080340</v>
      </c>
      <c r="D134" s="260">
        <v>65100280</v>
      </c>
      <c r="E134" s="262" t="s">
        <v>640</v>
      </c>
      <c r="F134" s="263">
        <v>3113</v>
      </c>
      <c r="G134" s="282" t="s">
        <v>318</v>
      </c>
      <c r="H134" s="264" t="s">
        <v>284</v>
      </c>
      <c r="I134" s="265">
        <v>2944760</v>
      </c>
      <c r="J134" s="830">
        <v>2168454</v>
      </c>
      <c r="K134" s="891">
        <v>0</v>
      </c>
      <c r="L134" s="882">
        <v>732937</v>
      </c>
      <c r="M134" s="830">
        <v>43369</v>
      </c>
      <c r="N134" s="266">
        <v>0</v>
      </c>
      <c r="O134" s="678">
        <v>6.23</v>
      </c>
      <c r="P134" s="622">
        <v>6.23</v>
      </c>
      <c r="Q134" s="874">
        <v>0</v>
      </c>
      <c r="R134" s="267">
        <f t="shared" si="77"/>
        <v>0</v>
      </c>
      <c r="S134" s="269">
        <v>17010</v>
      </c>
      <c r="T134" s="269">
        <v>0</v>
      </c>
      <c r="U134" s="269">
        <v>0</v>
      </c>
      <c r="V134" s="269">
        <f>SUM(R134:U134)</f>
        <v>17010</v>
      </c>
      <c r="W134" s="269">
        <v>0</v>
      </c>
      <c r="X134" s="269">
        <v>0</v>
      </c>
      <c r="Y134" s="269">
        <f>SUM(W134:X134)</f>
        <v>0</v>
      </c>
      <c r="Z134" s="269">
        <f>V134+Y134</f>
        <v>17010</v>
      </c>
      <c r="AA134" s="577">
        <f t="shared" si="158"/>
        <v>5749</v>
      </c>
      <c r="AB134" s="270">
        <f>ROUND(V134*2%,0)</f>
        <v>340</v>
      </c>
      <c r="AC134" s="269">
        <v>0</v>
      </c>
      <c r="AD134" s="269">
        <v>0</v>
      </c>
      <c r="AE134" s="269">
        <f t="shared" si="79"/>
        <v>0</v>
      </c>
      <c r="AF134" s="269">
        <f t="shared" si="80"/>
        <v>23099</v>
      </c>
      <c r="AG134" s="271">
        <v>0</v>
      </c>
      <c r="AH134" s="271">
        <v>0</v>
      </c>
      <c r="AI134" s="271">
        <v>0.04</v>
      </c>
      <c r="AJ134" s="271">
        <v>0</v>
      </c>
      <c r="AK134" s="271">
        <v>0</v>
      </c>
      <c r="AL134" s="271">
        <f t="shared" si="81"/>
        <v>0.04</v>
      </c>
      <c r="AM134" s="271">
        <f>AH134+AK134</f>
        <v>0</v>
      </c>
      <c r="AN134" s="696">
        <f t="shared" si="82"/>
        <v>0.04</v>
      </c>
      <c r="AO134" s="267">
        <f>I134+AF134</f>
        <v>2967859</v>
      </c>
      <c r="AP134" s="269">
        <f>J134+V134</f>
        <v>2185464</v>
      </c>
      <c r="AQ134" s="269">
        <f t="shared" si="159"/>
        <v>0</v>
      </c>
      <c r="AR134" s="269">
        <f t="shared" si="160"/>
        <v>738686</v>
      </c>
      <c r="AS134" s="269">
        <f t="shared" si="160"/>
        <v>43709</v>
      </c>
      <c r="AT134" s="269">
        <f>N134+AE134</f>
        <v>0</v>
      </c>
      <c r="AU134" s="271">
        <f>O134+AN134</f>
        <v>6.2700000000000005</v>
      </c>
      <c r="AV134" s="271">
        <f t="shared" si="161"/>
        <v>6.2700000000000005</v>
      </c>
      <c r="AW134" s="272">
        <f t="shared" si="161"/>
        <v>0</v>
      </c>
    </row>
    <row r="135" spans="1:49" ht="14.1" customHeight="1" x14ac:dyDescent="0.2">
      <c r="A135" s="263">
        <v>33</v>
      </c>
      <c r="B135" s="260">
        <v>2479</v>
      </c>
      <c r="C135" s="283">
        <v>600080340</v>
      </c>
      <c r="D135" s="260">
        <v>65100280</v>
      </c>
      <c r="E135" s="262" t="s">
        <v>640</v>
      </c>
      <c r="F135" s="263">
        <v>3141</v>
      </c>
      <c r="G135" s="262" t="s">
        <v>321</v>
      </c>
      <c r="H135" s="264" t="s">
        <v>284</v>
      </c>
      <c r="I135" s="265">
        <v>3150813</v>
      </c>
      <c r="J135" s="830">
        <v>2289602</v>
      </c>
      <c r="K135" s="891">
        <v>7200</v>
      </c>
      <c r="L135" s="882">
        <v>776319</v>
      </c>
      <c r="M135" s="830">
        <v>45792</v>
      </c>
      <c r="N135" s="266">
        <v>31900</v>
      </c>
      <c r="O135" s="678">
        <v>7.79</v>
      </c>
      <c r="P135" s="622">
        <v>0</v>
      </c>
      <c r="Q135" s="874">
        <v>7.79</v>
      </c>
      <c r="R135" s="267">
        <f t="shared" si="77"/>
        <v>0</v>
      </c>
      <c r="S135" s="269">
        <v>0</v>
      </c>
      <c r="T135" s="269">
        <v>0</v>
      </c>
      <c r="U135" s="269">
        <v>0</v>
      </c>
      <c r="V135" s="269">
        <f>SUM(R135:U135)</f>
        <v>0</v>
      </c>
      <c r="W135" s="269">
        <v>0</v>
      </c>
      <c r="X135" s="269">
        <v>0</v>
      </c>
      <c r="Y135" s="269">
        <f>SUM(W135:X135)</f>
        <v>0</v>
      </c>
      <c r="Z135" s="269">
        <f>V135+Y135</f>
        <v>0</v>
      </c>
      <c r="AA135" s="577">
        <f t="shared" si="158"/>
        <v>0</v>
      </c>
      <c r="AB135" s="270">
        <f>ROUND(V135*2%,0)</f>
        <v>0</v>
      </c>
      <c r="AC135" s="269">
        <v>0</v>
      </c>
      <c r="AD135" s="269">
        <v>0</v>
      </c>
      <c r="AE135" s="269">
        <f t="shared" si="79"/>
        <v>0</v>
      </c>
      <c r="AF135" s="269">
        <f t="shared" si="80"/>
        <v>0</v>
      </c>
      <c r="AG135" s="271">
        <v>0</v>
      </c>
      <c r="AH135" s="271">
        <v>0</v>
      </c>
      <c r="AI135" s="271">
        <v>0</v>
      </c>
      <c r="AJ135" s="271">
        <v>0</v>
      </c>
      <c r="AK135" s="271">
        <v>0</v>
      </c>
      <c r="AL135" s="271">
        <f t="shared" si="81"/>
        <v>0</v>
      </c>
      <c r="AM135" s="271">
        <f>AH135+AK135</f>
        <v>0</v>
      </c>
      <c r="AN135" s="696">
        <f t="shared" si="82"/>
        <v>0</v>
      </c>
      <c r="AO135" s="267">
        <f>I135+AF135</f>
        <v>3150813</v>
      </c>
      <c r="AP135" s="269">
        <f>J135+V135</f>
        <v>2289602</v>
      </c>
      <c r="AQ135" s="269">
        <f t="shared" si="159"/>
        <v>7200</v>
      </c>
      <c r="AR135" s="269">
        <f t="shared" si="160"/>
        <v>776319</v>
      </c>
      <c r="AS135" s="269">
        <f t="shared" si="160"/>
        <v>45792</v>
      </c>
      <c r="AT135" s="269">
        <f>N135+AE135</f>
        <v>31900</v>
      </c>
      <c r="AU135" s="271">
        <f>O135+AN135</f>
        <v>7.79</v>
      </c>
      <c r="AV135" s="271">
        <f t="shared" si="161"/>
        <v>0</v>
      </c>
      <c r="AW135" s="272">
        <f t="shared" si="161"/>
        <v>7.79</v>
      </c>
    </row>
    <row r="136" spans="1:49" ht="14.1" customHeight="1" x14ac:dyDescent="0.2">
      <c r="A136" s="263">
        <v>33</v>
      </c>
      <c r="B136" s="260">
        <v>2479</v>
      </c>
      <c r="C136" s="283">
        <v>600080340</v>
      </c>
      <c r="D136" s="260">
        <v>65100280</v>
      </c>
      <c r="E136" s="262" t="s">
        <v>640</v>
      </c>
      <c r="F136" s="263">
        <v>3143</v>
      </c>
      <c r="G136" s="284" t="s">
        <v>635</v>
      </c>
      <c r="H136" s="264" t="s">
        <v>283</v>
      </c>
      <c r="I136" s="265">
        <v>3944413</v>
      </c>
      <c r="J136" s="831">
        <v>2902605</v>
      </c>
      <c r="K136" s="904">
        <v>2000</v>
      </c>
      <c r="L136" s="882">
        <v>981756</v>
      </c>
      <c r="M136" s="830">
        <v>58052</v>
      </c>
      <c r="N136" s="266">
        <v>0</v>
      </c>
      <c r="O136" s="678">
        <v>6.0820999999999996</v>
      </c>
      <c r="P136" s="841">
        <v>6.0820999999999996</v>
      </c>
      <c r="Q136" s="874">
        <v>0</v>
      </c>
      <c r="R136" s="267">
        <f t="shared" si="77"/>
        <v>0</v>
      </c>
      <c r="S136" s="269">
        <v>0</v>
      </c>
      <c r="T136" s="269">
        <v>0</v>
      </c>
      <c r="U136" s="269">
        <v>0</v>
      </c>
      <c r="V136" s="269">
        <f>SUM(R136:U136)</f>
        <v>0</v>
      </c>
      <c r="W136" s="269">
        <v>0</v>
      </c>
      <c r="X136" s="269">
        <v>0</v>
      </c>
      <c r="Y136" s="269">
        <f>SUM(W136:X136)</f>
        <v>0</v>
      </c>
      <c r="Z136" s="269">
        <f>V136+Y136</f>
        <v>0</v>
      </c>
      <c r="AA136" s="577">
        <f t="shared" si="158"/>
        <v>0</v>
      </c>
      <c r="AB136" s="270">
        <f>ROUND(V136*2%,0)</f>
        <v>0</v>
      </c>
      <c r="AC136" s="269">
        <v>0</v>
      </c>
      <c r="AD136" s="269">
        <v>0</v>
      </c>
      <c r="AE136" s="269">
        <f t="shared" si="79"/>
        <v>0</v>
      </c>
      <c r="AF136" s="269">
        <f t="shared" si="80"/>
        <v>0</v>
      </c>
      <c r="AG136" s="271">
        <v>0</v>
      </c>
      <c r="AH136" s="271">
        <v>0</v>
      </c>
      <c r="AI136" s="271">
        <v>0</v>
      </c>
      <c r="AJ136" s="271">
        <v>0</v>
      </c>
      <c r="AK136" s="271">
        <v>0</v>
      </c>
      <c r="AL136" s="271">
        <f t="shared" si="81"/>
        <v>0</v>
      </c>
      <c r="AM136" s="271">
        <f>AH136+AK136</f>
        <v>0</v>
      </c>
      <c r="AN136" s="696">
        <f t="shared" si="82"/>
        <v>0</v>
      </c>
      <c r="AO136" s="267">
        <f>I136+AF136</f>
        <v>3944413</v>
      </c>
      <c r="AP136" s="269">
        <f>J136+V136</f>
        <v>2902605</v>
      </c>
      <c r="AQ136" s="269">
        <f t="shared" si="159"/>
        <v>2000</v>
      </c>
      <c r="AR136" s="269">
        <f t="shared" si="160"/>
        <v>981756</v>
      </c>
      <c r="AS136" s="269">
        <f t="shared" si="160"/>
        <v>58052</v>
      </c>
      <c r="AT136" s="269">
        <f>N136+AE136</f>
        <v>0</v>
      </c>
      <c r="AU136" s="271">
        <f>O136+AN136</f>
        <v>6.0820999999999996</v>
      </c>
      <c r="AV136" s="271">
        <f t="shared" si="161"/>
        <v>6.0820999999999996</v>
      </c>
      <c r="AW136" s="272">
        <f t="shared" si="161"/>
        <v>0</v>
      </c>
    </row>
    <row r="137" spans="1:49" ht="14.1" customHeight="1" x14ac:dyDescent="0.2">
      <c r="A137" s="263">
        <v>33</v>
      </c>
      <c r="B137" s="260">
        <v>2479</v>
      </c>
      <c r="C137" s="283">
        <v>600080340</v>
      </c>
      <c r="D137" s="260">
        <v>65100280</v>
      </c>
      <c r="E137" s="262" t="s">
        <v>640</v>
      </c>
      <c r="F137" s="263">
        <v>3143</v>
      </c>
      <c r="G137" s="284" t="s">
        <v>636</v>
      </c>
      <c r="H137" s="264" t="s">
        <v>284</v>
      </c>
      <c r="I137" s="265">
        <v>140442</v>
      </c>
      <c r="J137" s="830">
        <v>99000</v>
      </c>
      <c r="K137" s="891">
        <v>0</v>
      </c>
      <c r="L137" s="882">
        <v>33462</v>
      </c>
      <c r="M137" s="830">
        <v>1980</v>
      </c>
      <c r="N137" s="266">
        <v>6000</v>
      </c>
      <c r="O137" s="678">
        <v>0.42</v>
      </c>
      <c r="P137" s="622">
        <v>0</v>
      </c>
      <c r="Q137" s="874">
        <v>0.42</v>
      </c>
      <c r="R137" s="267">
        <f t="shared" si="77"/>
        <v>0</v>
      </c>
      <c r="S137" s="269">
        <v>0</v>
      </c>
      <c r="T137" s="269">
        <v>0</v>
      </c>
      <c r="U137" s="269">
        <v>0</v>
      </c>
      <c r="V137" s="269">
        <f>SUM(R137:U137)</f>
        <v>0</v>
      </c>
      <c r="W137" s="269">
        <v>0</v>
      </c>
      <c r="X137" s="269">
        <v>0</v>
      </c>
      <c r="Y137" s="269">
        <f>SUM(W137:X137)</f>
        <v>0</v>
      </c>
      <c r="Z137" s="269">
        <f>V137+Y137</f>
        <v>0</v>
      </c>
      <c r="AA137" s="577">
        <f t="shared" si="158"/>
        <v>0</v>
      </c>
      <c r="AB137" s="270">
        <f>ROUND(V137*2%,0)</f>
        <v>0</v>
      </c>
      <c r="AC137" s="269">
        <v>0</v>
      </c>
      <c r="AD137" s="269">
        <v>0</v>
      </c>
      <c r="AE137" s="269">
        <f t="shared" si="79"/>
        <v>0</v>
      </c>
      <c r="AF137" s="269">
        <f t="shared" si="80"/>
        <v>0</v>
      </c>
      <c r="AG137" s="271">
        <v>0</v>
      </c>
      <c r="AH137" s="271">
        <v>0</v>
      </c>
      <c r="AI137" s="271">
        <v>0</v>
      </c>
      <c r="AJ137" s="271">
        <v>0</v>
      </c>
      <c r="AK137" s="271">
        <v>0</v>
      </c>
      <c r="AL137" s="271">
        <f t="shared" si="81"/>
        <v>0</v>
      </c>
      <c r="AM137" s="271">
        <f>AH137+AK137</f>
        <v>0</v>
      </c>
      <c r="AN137" s="696">
        <f t="shared" si="82"/>
        <v>0</v>
      </c>
      <c r="AO137" s="267">
        <f>I137+AF137</f>
        <v>140442</v>
      </c>
      <c r="AP137" s="269">
        <f>J137+V137</f>
        <v>99000</v>
      </c>
      <c r="AQ137" s="269">
        <f t="shared" si="159"/>
        <v>0</v>
      </c>
      <c r="AR137" s="269">
        <f t="shared" si="160"/>
        <v>33462</v>
      </c>
      <c r="AS137" s="269">
        <f t="shared" si="160"/>
        <v>1980</v>
      </c>
      <c r="AT137" s="269">
        <f>N137+AE137</f>
        <v>6000</v>
      </c>
      <c r="AU137" s="271">
        <f>O137+AN137</f>
        <v>0.42</v>
      </c>
      <c r="AV137" s="271">
        <f t="shared" si="161"/>
        <v>0</v>
      </c>
      <c r="AW137" s="272">
        <f t="shared" si="161"/>
        <v>0.42</v>
      </c>
    </row>
    <row r="138" spans="1:49" ht="14.1" customHeight="1" x14ac:dyDescent="0.2">
      <c r="A138" s="276">
        <v>33</v>
      </c>
      <c r="B138" s="273">
        <v>2479</v>
      </c>
      <c r="C138" s="285">
        <v>600080340</v>
      </c>
      <c r="D138" s="273">
        <v>65100280</v>
      </c>
      <c r="E138" s="275" t="s">
        <v>641</v>
      </c>
      <c r="F138" s="276"/>
      <c r="G138" s="275"/>
      <c r="H138" s="277"/>
      <c r="I138" s="278">
        <v>42381111</v>
      </c>
      <c r="J138" s="279">
        <v>30196732</v>
      </c>
      <c r="K138" s="279">
        <v>39200</v>
      </c>
      <c r="L138" s="279">
        <v>10219744</v>
      </c>
      <c r="M138" s="279">
        <v>603935</v>
      </c>
      <c r="N138" s="279">
        <v>1321500</v>
      </c>
      <c r="O138" s="280">
        <v>63.823799999999999</v>
      </c>
      <c r="P138" s="280">
        <v>45.948300000000003</v>
      </c>
      <c r="Q138" s="872">
        <v>17.875500000000002</v>
      </c>
      <c r="R138" s="278">
        <f t="shared" ref="R138:AW138" si="162">SUM(R133:R137)</f>
        <v>0</v>
      </c>
      <c r="S138" s="613">
        <f t="shared" si="162"/>
        <v>17010</v>
      </c>
      <c r="T138" s="613">
        <f t="shared" si="162"/>
        <v>0</v>
      </c>
      <c r="U138" s="613">
        <f t="shared" si="162"/>
        <v>0</v>
      </c>
      <c r="V138" s="613">
        <f t="shared" si="162"/>
        <v>17010</v>
      </c>
      <c r="W138" s="613">
        <f t="shared" si="162"/>
        <v>0</v>
      </c>
      <c r="X138" s="613">
        <f t="shared" si="162"/>
        <v>0</v>
      </c>
      <c r="Y138" s="613">
        <f t="shared" si="162"/>
        <v>0</v>
      </c>
      <c r="Z138" s="613">
        <f t="shared" si="162"/>
        <v>17010</v>
      </c>
      <c r="AA138" s="613">
        <f t="shared" si="162"/>
        <v>5749</v>
      </c>
      <c r="AB138" s="613">
        <f t="shared" si="162"/>
        <v>340</v>
      </c>
      <c r="AC138" s="613">
        <f t="shared" si="162"/>
        <v>0</v>
      </c>
      <c r="AD138" s="613">
        <f t="shared" si="162"/>
        <v>0</v>
      </c>
      <c r="AE138" s="613">
        <f t="shared" si="162"/>
        <v>0</v>
      </c>
      <c r="AF138" s="613">
        <f t="shared" si="162"/>
        <v>23099</v>
      </c>
      <c r="AG138" s="690">
        <f t="shared" si="162"/>
        <v>0</v>
      </c>
      <c r="AH138" s="690">
        <f t="shared" si="162"/>
        <v>0</v>
      </c>
      <c r="AI138" s="690">
        <f t="shared" si="162"/>
        <v>0.04</v>
      </c>
      <c r="AJ138" s="690">
        <f t="shared" si="162"/>
        <v>0</v>
      </c>
      <c r="AK138" s="690">
        <f t="shared" si="162"/>
        <v>0</v>
      </c>
      <c r="AL138" s="690">
        <f t="shared" si="162"/>
        <v>0.04</v>
      </c>
      <c r="AM138" s="690">
        <f t="shared" si="162"/>
        <v>0</v>
      </c>
      <c r="AN138" s="695">
        <f t="shared" si="162"/>
        <v>0.04</v>
      </c>
      <c r="AO138" s="278">
        <f t="shared" si="162"/>
        <v>42404210</v>
      </c>
      <c r="AP138" s="279">
        <f t="shared" si="162"/>
        <v>30213742</v>
      </c>
      <c r="AQ138" s="279">
        <f t="shared" si="162"/>
        <v>39200</v>
      </c>
      <c r="AR138" s="279">
        <f t="shared" si="162"/>
        <v>10225493</v>
      </c>
      <c r="AS138" s="279">
        <f t="shared" si="162"/>
        <v>604275</v>
      </c>
      <c r="AT138" s="279">
        <f t="shared" si="162"/>
        <v>1321500</v>
      </c>
      <c r="AU138" s="280">
        <f t="shared" si="162"/>
        <v>63.863800000000005</v>
      </c>
      <c r="AV138" s="280">
        <f t="shared" si="162"/>
        <v>45.988300000000002</v>
      </c>
      <c r="AW138" s="281">
        <f t="shared" si="162"/>
        <v>17.875500000000002</v>
      </c>
    </row>
    <row r="139" spans="1:49" ht="14.1" customHeight="1" x14ac:dyDescent="0.2">
      <c r="A139" s="263">
        <v>34</v>
      </c>
      <c r="B139" s="260">
        <v>2475</v>
      </c>
      <c r="C139" s="283">
        <v>600080331</v>
      </c>
      <c r="D139" s="260">
        <v>65642368</v>
      </c>
      <c r="E139" s="262" t="s">
        <v>642</v>
      </c>
      <c r="F139" s="263">
        <v>3113</v>
      </c>
      <c r="G139" s="262" t="s">
        <v>320</v>
      </c>
      <c r="H139" s="264" t="s">
        <v>283</v>
      </c>
      <c r="I139" s="265">
        <v>33972994</v>
      </c>
      <c r="J139" s="831">
        <v>23917153</v>
      </c>
      <c r="K139" s="904">
        <v>150000</v>
      </c>
      <c r="L139" s="882">
        <v>8134698</v>
      </c>
      <c r="M139" s="830">
        <v>478343</v>
      </c>
      <c r="N139" s="831">
        <v>1292800</v>
      </c>
      <c r="O139" s="678">
        <v>46.140400000000007</v>
      </c>
      <c r="P139" s="841">
        <v>35.604600000000005</v>
      </c>
      <c r="Q139" s="873">
        <v>10.535800000000002</v>
      </c>
      <c r="R139" s="267">
        <f t="shared" si="77"/>
        <v>0</v>
      </c>
      <c r="S139" s="269">
        <v>0</v>
      </c>
      <c r="T139" s="269">
        <v>0</v>
      </c>
      <c r="U139" s="269">
        <v>0</v>
      </c>
      <c r="V139" s="269">
        <f>SUM(R139:U139)</f>
        <v>0</v>
      </c>
      <c r="W139" s="269">
        <v>0</v>
      </c>
      <c r="X139" s="269">
        <v>0</v>
      </c>
      <c r="Y139" s="269">
        <f>SUM(W139:X139)</f>
        <v>0</v>
      </c>
      <c r="Z139" s="269">
        <f>V139+Y139</f>
        <v>0</v>
      </c>
      <c r="AA139" s="577">
        <f t="shared" ref="AA139:AA143" si="163">ROUND((V139+W139)*33.8%,0)</f>
        <v>0</v>
      </c>
      <c r="AB139" s="270">
        <f>ROUND(V139*2%,0)</f>
        <v>0</v>
      </c>
      <c r="AC139" s="269">
        <v>0</v>
      </c>
      <c r="AD139" s="269">
        <v>0</v>
      </c>
      <c r="AE139" s="269">
        <f t="shared" si="79"/>
        <v>0</v>
      </c>
      <c r="AF139" s="269">
        <f t="shared" si="80"/>
        <v>0</v>
      </c>
      <c r="AG139" s="271">
        <v>0</v>
      </c>
      <c r="AH139" s="271">
        <v>0</v>
      </c>
      <c r="AI139" s="271">
        <v>0</v>
      </c>
      <c r="AJ139" s="271">
        <v>0</v>
      </c>
      <c r="AK139" s="271">
        <v>0</v>
      </c>
      <c r="AL139" s="271">
        <f t="shared" si="81"/>
        <v>0</v>
      </c>
      <c r="AM139" s="271">
        <f>AH139+AK139</f>
        <v>0</v>
      </c>
      <c r="AN139" s="696">
        <f t="shared" si="82"/>
        <v>0</v>
      </c>
      <c r="AO139" s="267">
        <f>I139+AF139</f>
        <v>33972994</v>
      </c>
      <c r="AP139" s="269">
        <f>J139+V139</f>
        <v>23917153</v>
      </c>
      <c r="AQ139" s="269">
        <f t="shared" ref="AQ139:AQ143" si="164">K139+Y139</f>
        <v>150000</v>
      </c>
      <c r="AR139" s="269">
        <f t="shared" ref="AR139:AS143" si="165">L139+AA139</f>
        <v>8134698</v>
      </c>
      <c r="AS139" s="269">
        <f t="shared" si="165"/>
        <v>478343</v>
      </c>
      <c r="AT139" s="269">
        <f>N139+AE139</f>
        <v>1292800</v>
      </c>
      <c r="AU139" s="271">
        <f>O139+AN139</f>
        <v>46.140400000000007</v>
      </c>
      <c r="AV139" s="271">
        <f t="shared" ref="AV139:AW143" si="166">P139+AL139</f>
        <v>35.604600000000005</v>
      </c>
      <c r="AW139" s="272">
        <f t="shared" si="166"/>
        <v>10.535800000000002</v>
      </c>
    </row>
    <row r="140" spans="1:49" ht="14.1" customHeight="1" x14ac:dyDescent="0.2">
      <c r="A140" s="263">
        <v>34</v>
      </c>
      <c r="B140" s="260">
        <v>2475</v>
      </c>
      <c r="C140" s="283">
        <v>600080331</v>
      </c>
      <c r="D140" s="260">
        <v>65642368</v>
      </c>
      <c r="E140" s="262" t="s">
        <v>642</v>
      </c>
      <c r="F140" s="263">
        <v>3113</v>
      </c>
      <c r="G140" s="282" t="s">
        <v>318</v>
      </c>
      <c r="H140" s="264" t="s">
        <v>284</v>
      </c>
      <c r="I140" s="265">
        <v>2124045</v>
      </c>
      <c r="J140" s="830">
        <v>1562993</v>
      </c>
      <c r="K140" s="891">
        <v>0</v>
      </c>
      <c r="L140" s="882">
        <v>528292</v>
      </c>
      <c r="M140" s="830">
        <v>31260</v>
      </c>
      <c r="N140" s="266">
        <v>1500</v>
      </c>
      <c r="O140" s="678">
        <v>4.34</v>
      </c>
      <c r="P140" s="622">
        <v>4.34</v>
      </c>
      <c r="Q140" s="874">
        <v>0</v>
      </c>
      <c r="R140" s="267">
        <f t="shared" si="77"/>
        <v>0</v>
      </c>
      <c r="S140" s="269">
        <v>17010</v>
      </c>
      <c r="T140" s="269">
        <v>0</v>
      </c>
      <c r="U140" s="269">
        <v>0</v>
      </c>
      <c r="V140" s="269">
        <f>SUM(R140:U140)</f>
        <v>17010</v>
      </c>
      <c r="W140" s="269">
        <v>0</v>
      </c>
      <c r="X140" s="269">
        <v>0</v>
      </c>
      <c r="Y140" s="269">
        <f>SUM(W140:X140)</f>
        <v>0</v>
      </c>
      <c r="Z140" s="269">
        <f>V140+Y140</f>
        <v>17010</v>
      </c>
      <c r="AA140" s="577">
        <f t="shared" si="163"/>
        <v>5749</v>
      </c>
      <c r="AB140" s="270">
        <f>ROUND(V140*2%,0)</f>
        <v>340</v>
      </c>
      <c r="AC140" s="269">
        <v>0</v>
      </c>
      <c r="AD140" s="269">
        <v>0</v>
      </c>
      <c r="AE140" s="269">
        <f t="shared" si="79"/>
        <v>0</v>
      </c>
      <c r="AF140" s="269">
        <f t="shared" si="80"/>
        <v>23099</v>
      </c>
      <c r="AG140" s="271">
        <v>0</v>
      </c>
      <c r="AH140" s="271">
        <v>0</v>
      </c>
      <c r="AI140" s="271">
        <v>0.04</v>
      </c>
      <c r="AJ140" s="271">
        <v>0</v>
      </c>
      <c r="AK140" s="271">
        <v>0</v>
      </c>
      <c r="AL140" s="271">
        <f t="shared" si="81"/>
        <v>0.04</v>
      </c>
      <c r="AM140" s="271">
        <f>AH140+AK140</f>
        <v>0</v>
      </c>
      <c r="AN140" s="696">
        <f t="shared" si="82"/>
        <v>0.04</v>
      </c>
      <c r="AO140" s="267">
        <f>I140+AF140</f>
        <v>2147144</v>
      </c>
      <c r="AP140" s="269">
        <f>J140+V140</f>
        <v>1580003</v>
      </c>
      <c r="AQ140" s="269">
        <f t="shared" si="164"/>
        <v>0</v>
      </c>
      <c r="AR140" s="269">
        <f t="shared" si="165"/>
        <v>534041</v>
      </c>
      <c r="AS140" s="269">
        <f t="shared" si="165"/>
        <v>31600</v>
      </c>
      <c r="AT140" s="269">
        <f>N140+AE140</f>
        <v>1500</v>
      </c>
      <c r="AU140" s="271">
        <f>O140+AN140</f>
        <v>4.38</v>
      </c>
      <c r="AV140" s="271">
        <f t="shared" si="166"/>
        <v>4.38</v>
      </c>
      <c r="AW140" s="272">
        <f t="shared" si="166"/>
        <v>0</v>
      </c>
    </row>
    <row r="141" spans="1:49" ht="14.1" customHeight="1" x14ac:dyDescent="0.2">
      <c r="A141" s="263">
        <v>34</v>
      </c>
      <c r="B141" s="260">
        <v>2475</v>
      </c>
      <c r="C141" s="283">
        <v>600080331</v>
      </c>
      <c r="D141" s="260">
        <v>65642368</v>
      </c>
      <c r="E141" s="262" t="s">
        <v>643</v>
      </c>
      <c r="F141" s="263">
        <v>3141</v>
      </c>
      <c r="G141" s="262" t="s">
        <v>321</v>
      </c>
      <c r="H141" s="264" t="s">
        <v>284</v>
      </c>
      <c r="I141" s="265">
        <v>1323767</v>
      </c>
      <c r="J141" s="830">
        <v>948709</v>
      </c>
      <c r="K141" s="891">
        <v>10000</v>
      </c>
      <c r="L141" s="882">
        <v>324044</v>
      </c>
      <c r="M141" s="830">
        <v>18974</v>
      </c>
      <c r="N141" s="266">
        <v>22040</v>
      </c>
      <c r="O141" s="678">
        <v>3.26</v>
      </c>
      <c r="P141" s="622">
        <v>0</v>
      </c>
      <c r="Q141" s="874">
        <v>3.26</v>
      </c>
      <c r="R141" s="267">
        <f t="shared" ref="R141:R205" si="167">W141*-1</f>
        <v>0</v>
      </c>
      <c r="S141" s="269">
        <v>0</v>
      </c>
      <c r="T141" s="269">
        <v>0</v>
      </c>
      <c r="U141" s="269">
        <v>0</v>
      </c>
      <c r="V141" s="269">
        <f>SUM(R141:U141)</f>
        <v>0</v>
      </c>
      <c r="W141" s="269">
        <v>0</v>
      </c>
      <c r="X141" s="269">
        <v>0</v>
      </c>
      <c r="Y141" s="269">
        <f>SUM(W141:X141)</f>
        <v>0</v>
      </c>
      <c r="Z141" s="269">
        <f>V141+Y141</f>
        <v>0</v>
      </c>
      <c r="AA141" s="577">
        <f t="shared" si="163"/>
        <v>0</v>
      </c>
      <c r="AB141" s="270">
        <f>ROUND(V141*2%,0)</f>
        <v>0</v>
      </c>
      <c r="AC141" s="269">
        <v>0</v>
      </c>
      <c r="AD141" s="269">
        <v>0</v>
      </c>
      <c r="AE141" s="269">
        <f t="shared" ref="AE141:AE205" si="168">SUM(AC141:AD141)</f>
        <v>0</v>
      </c>
      <c r="AF141" s="269">
        <f t="shared" ref="AF141:AF205" si="169">Z141+AA141+AB141+AE141</f>
        <v>0</v>
      </c>
      <c r="AG141" s="271">
        <v>0</v>
      </c>
      <c r="AH141" s="271">
        <v>0</v>
      </c>
      <c r="AI141" s="271">
        <v>0</v>
      </c>
      <c r="AJ141" s="271">
        <v>0</v>
      </c>
      <c r="AK141" s="271">
        <v>0</v>
      </c>
      <c r="AL141" s="271">
        <f t="shared" ref="AL141:AL205" si="170">AG141+AI141+AJ141</f>
        <v>0</v>
      </c>
      <c r="AM141" s="271">
        <f>AH141+AK141</f>
        <v>0</v>
      </c>
      <c r="AN141" s="696">
        <f t="shared" ref="AN141:AN205" si="171">SUM(AL141:AM141)</f>
        <v>0</v>
      </c>
      <c r="AO141" s="267">
        <f>I141+AF141</f>
        <v>1323767</v>
      </c>
      <c r="AP141" s="269">
        <f>J141+V141</f>
        <v>948709</v>
      </c>
      <c r="AQ141" s="269">
        <f t="shared" si="164"/>
        <v>10000</v>
      </c>
      <c r="AR141" s="269">
        <f t="shared" si="165"/>
        <v>324044</v>
      </c>
      <c r="AS141" s="269">
        <f t="shared" si="165"/>
        <v>18974</v>
      </c>
      <c r="AT141" s="269">
        <f>N141+AE141</f>
        <v>22040</v>
      </c>
      <c r="AU141" s="271">
        <f>O141+AN141</f>
        <v>3.26</v>
      </c>
      <c r="AV141" s="271">
        <f t="shared" si="166"/>
        <v>0</v>
      </c>
      <c r="AW141" s="272">
        <f t="shared" si="166"/>
        <v>3.26</v>
      </c>
    </row>
    <row r="142" spans="1:49" ht="14.1" customHeight="1" x14ac:dyDescent="0.2">
      <c r="A142" s="263">
        <v>34</v>
      </c>
      <c r="B142" s="260">
        <v>2475</v>
      </c>
      <c r="C142" s="283">
        <v>600080331</v>
      </c>
      <c r="D142" s="260">
        <v>65642368</v>
      </c>
      <c r="E142" s="262" t="s">
        <v>642</v>
      </c>
      <c r="F142" s="263">
        <v>3143</v>
      </c>
      <c r="G142" s="284" t="s">
        <v>635</v>
      </c>
      <c r="H142" s="264" t="s">
        <v>283</v>
      </c>
      <c r="I142" s="265">
        <v>3902579</v>
      </c>
      <c r="J142" s="831">
        <v>2868843</v>
      </c>
      <c r="K142" s="904">
        <v>5000</v>
      </c>
      <c r="L142" s="882">
        <v>971359</v>
      </c>
      <c r="M142" s="830">
        <v>57377</v>
      </c>
      <c r="N142" s="266">
        <v>0</v>
      </c>
      <c r="O142" s="678">
        <v>6.1959999999999997</v>
      </c>
      <c r="P142" s="841">
        <v>6.1959999999999997</v>
      </c>
      <c r="Q142" s="874">
        <v>0</v>
      </c>
      <c r="R142" s="267">
        <f t="shared" si="167"/>
        <v>0</v>
      </c>
      <c r="S142" s="269">
        <v>0</v>
      </c>
      <c r="T142" s="269">
        <v>0</v>
      </c>
      <c r="U142" s="269">
        <v>0</v>
      </c>
      <c r="V142" s="269">
        <f>SUM(R142:U142)</f>
        <v>0</v>
      </c>
      <c r="W142" s="269">
        <v>0</v>
      </c>
      <c r="X142" s="269">
        <v>0</v>
      </c>
      <c r="Y142" s="269">
        <f>SUM(W142:X142)</f>
        <v>0</v>
      </c>
      <c r="Z142" s="269">
        <f>V142+Y142</f>
        <v>0</v>
      </c>
      <c r="AA142" s="577">
        <f t="shared" si="163"/>
        <v>0</v>
      </c>
      <c r="AB142" s="270">
        <f>ROUND(V142*2%,0)</f>
        <v>0</v>
      </c>
      <c r="AC142" s="269">
        <v>0</v>
      </c>
      <c r="AD142" s="269">
        <v>0</v>
      </c>
      <c r="AE142" s="269">
        <f t="shared" si="168"/>
        <v>0</v>
      </c>
      <c r="AF142" s="269">
        <f t="shared" si="169"/>
        <v>0</v>
      </c>
      <c r="AG142" s="271">
        <v>0</v>
      </c>
      <c r="AH142" s="271">
        <v>0</v>
      </c>
      <c r="AI142" s="271">
        <v>0</v>
      </c>
      <c r="AJ142" s="271">
        <v>0</v>
      </c>
      <c r="AK142" s="271">
        <v>0</v>
      </c>
      <c r="AL142" s="271">
        <f t="shared" si="170"/>
        <v>0</v>
      </c>
      <c r="AM142" s="271">
        <f>AH142+AK142</f>
        <v>0</v>
      </c>
      <c r="AN142" s="696">
        <f t="shared" si="171"/>
        <v>0</v>
      </c>
      <c r="AO142" s="267">
        <f>I142+AF142</f>
        <v>3902579</v>
      </c>
      <c r="AP142" s="269">
        <f>J142+V142</f>
        <v>2868843</v>
      </c>
      <c r="AQ142" s="269">
        <f t="shared" si="164"/>
        <v>5000</v>
      </c>
      <c r="AR142" s="269">
        <f t="shared" si="165"/>
        <v>971359</v>
      </c>
      <c r="AS142" s="269">
        <f t="shared" si="165"/>
        <v>57377</v>
      </c>
      <c r="AT142" s="269">
        <f>N142+AE142</f>
        <v>0</v>
      </c>
      <c r="AU142" s="271">
        <f>O142+AN142</f>
        <v>6.1959999999999997</v>
      </c>
      <c r="AV142" s="271">
        <f t="shared" si="166"/>
        <v>6.1959999999999997</v>
      </c>
      <c r="AW142" s="272">
        <f t="shared" si="166"/>
        <v>0</v>
      </c>
    </row>
    <row r="143" spans="1:49" ht="14.1" customHeight="1" x14ac:dyDescent="0.2">
      <c r="A143" s="263">
        <v>34</v>
      </c>
      <c r="B143" s="260">
        <v>2475</v>
      </c>
      <c r="C143" s="283">
        <v>600080331</v>
      </c>
      <c r="D143" s="260">
        <v>65642368</v>
      </c>
      <c r="E143" s="262" t="s">
        <v>642</v>
      </c>
      <c r="F143" s="263">
        <v>3143</v>
      </c>
      <c r="G143" s="284" t="s">
        <v>636</v>
      </c>
      <c r="H143" s="264" t="s">
        <v>284</v>
      </c>
      <c r="I143" s="265">
        <v>124291</v>
      </c>
      <c r="J143" s="830">
        <v>87615</v>
      </c>
      <c r="K143" s="891">
        <v>0</v>
      </c>
      <c r="L143" s="882">
        <v>29614</v>
      </c>
      <c r="M143" s="830">
        <v>1752</v>
      </c>
      <c r="N143" s="266">
        <v>5310</v>
      </c>
      <c r="O143" s="678">
        <v>0.37</v>
      </c>
      <c r="P143" s="622">
        <v>0</v>
      </c>
      <c r="Q143" s="874">
        <v>0.37</v>
      </c>
      <c r="R143" s="267">
        <f t="shared" si="167"/>
        <v>0</v>
      </c>
      <c r="S143" s="269">
        <v>0</v>
      </c>
      <c r="T143" s="269">
        <v>0</v>
      </c>
      <c r="U143" s="269">
        <v>0</v>
      </c>
      <c r="V143" s="269">
        <f>SUM(R143:U143)</f>
        <v>0</v>
      </c>
      <c r="W143" s="269">
        <v>0</v>
      </c>
      <c r="X143" s="269">
        <v>0</v>
      </c>
      <c r="Y143" s="269">
        <f>SUM(W143:X143)</f>
        <v>0</v>
      </c>
      <c r="Z143" s="269">
        <f>V143+Y143</f>
        <v>0</v>
      </c>
      <c r="AA143" s="577">
        <f t="shared" si="163"/>
        <v>0</v>
      </c>
      <c r="AB143" s="270">
        <f>ROUND(V143*2%,0)</f>
        <v>0</v>
      </c>
      <c r="AC143" s="269">
        <v>0</v>
      </c>
      <c r="AD143" s="269">
        <v>0</v>
      </c>
      <c r="AE143" s="269">
        <f t="shared" si="168"/>
        <v>0</v>
      </c>
      <c r="AF143" s="269">
        <f t="shared" si="169"/>
        <v>0</v>
      </c>
      <c r="AG143" s="271">
        <v>0</v>
      </c>
      <c r="AH143" s="271">
        <v>0</v>
      </c>
      <c r="AI143" s="271">
        <v>0</v>
      </c>
      <c r="AJ143" s="271">
        <v>0</v>
      </c>
      <c r="AK143" s="271">
        <v>0</v>
      </c>
      <c r="AL143" s="271">
        <f t="shared" si="170"/>
        <v>0</v>
      </c>
      <c r="AM143" s="271">
        <f>AH143+AK143</f>
        <v>0</v>
      </c>
      <c r="AN143" s="696">
        <f t="shared" si="171"/>
        <v>0</v>
      </c>
      <c r="AO143" s="267">
        <f>I143+AF143</f>
        <v>124291</v>
      </c>
      <c r="AP143" s="269">
        <f>J143+V143</f>
        <v>87615</v>
      </c>
      <c r="AQ143" s="269">
        <f t="shared" si="164"/>
        <v>0</v>
      </c>
      <c r="AR143" s="269">
        <f t="shared" si="165"/>
        <v>29614</v>
      </c>
      <c r="AS143" s="269">
        <f t="shared" si="165"/>
        <v>1752</v>
      </c>
      <c r="AT143" s="269">
        <f>N143+AE143</f>
        <v>5310</v>
      </c>
      <c r="AU143" s="271">
        <f>O143+AN143</f>
        <v>0.37</v>
      </c>
      <c r="AV143" s="271">
        <f t="shared" si="166"/>
        <v>0</v>
      </c>
      <c r="AW143" s="272">
        <f t="shared" si="166"/>
        <v>0.37</v>
      </c>
    </row>
    <row r="144" spans="1:49" ht="14.1" customHeight="1" x14ac:dyDescent="0.2">
      <c r="A144" s="276">
        <v>34</v>
      </c>
      <c r="B144" s="273">
        <v>2475</v>
      </c>
      <c r="C144" s="285">
        <v>600080331</v>
      </c>
      <c r="D144" s="273">
        <v>65642368</v>
      </c>
      <c r="E144" s="275" t="s">
        <v>644</v>
      </c>
      <c r="F144" s="276"/>
      <c r="G144" s="275"/>
      <c r="H144" s="277"/>
      <c r="I144" s="278">
        <v>41447676</v>
      </c>
      <c r="J144" s="279">
        <v>29385313</v>
      </c>
      <c r="K144" s="279">
        <v>165000</v>
      </c>
      <c r="L144" s="279">
        <v>9988007</v>
      </c>
      <c r="M144" s="279">
        <v>587706</v>
      </c>
      <c r="N144" s="279">
        <v>1321650</v>
      </c>
      <c r="O144" s="280">
        <v>60.306399999999996</v>
      </c>
      <c r="P144" s="280">
        <v>46.140600000000006</v>
      </c>
      <c r="Q144" s="872">
        <v>14.165800000000001</v>
      </c>
      <c r="R144" s="278">
        <f t="shared" ref="R144:AW144" si="172">SUM(R139:R143)</f>
        <v>0</v>
      </c>
      <c r="S144" s="613">
        <f t="shared" si="172"/>
        <v>17010</v>
      </c>
      <c r="T144" s="613">
        <f t="shared" si="172"/>
        <v>0</v>
      </c>
      <c r="U144" s="613">
        <f t="shared" si="172"/>
        <v>0</v>
      </c>
      <c r="V144" s="613">
        <f t="shared" si="172"/>
        <v>17010</v>
      </c>
      <c r="W144" s="613">
        <f t="shared" si="172"/>
        <v>0</v>
      </c>
      <c r="X144" s="613">
        <f t="shared" si="172"/>
        <v>0</v>
      </c>
      <c r="Y144" s="613">
        <f t="shared" si="172"/>
        <v>0</v>
      </c>
      <c r="Z144" s="613">
        <f t="shared" si="172"/>
        <v>17010</v>
      </c>
      <c r="AA144" s="613">
        <f t="shared" si="172"/>
        <v>5749</v>
      </c>
      <c r="AB144" s="613">
        <f t="shared" si="172"/>
        <v>340</v>
      </c>
      <c r="AC144" s="613">
        <f t="shared" si="172"/>
        <v>0</v>
      </c>
      <c r="AD144" s="613">
        <f t="shared" si="172"/>
        <v>0</v>
      </c>
      <c r="AE144" s="613">
        <f t="shared" si="172"/>
        <v>0</v>
      </c>
      <c r="AF144" s="613">
        <f t="shared" si="172"/>
        <v>23099</v>
      </c>
      <c r="AG144" s="690">
        <f t="shared" si="172"/>
        <v>0</v>
      </c>
      <c r="AH144" s="690">
        <f t="shared" si="172"/>
        <v>0</v>
      </c>
      <c r="AI144" s="690">
        <f t="shared" si="172"/>
        <v>0.04</v>
      </c>
      <c r="AJ144" s="690">
        <f t="shared" si="172"/>
        <v>0</v>
      </c>
      <c r="AK144" s="690">
        <f t="shared" si="172"/>
        <v>0</v>
      </c>
      <c r="AL144" s="690">
        <f t="shared" si="172"/>
        <v>0.04</v>
      </c>
      <c r="AM144" s="690">
        <f t="shared" si="172"/>
        <v>0</v>
      </c>
      <c r="AN144" s="695">
        <f t="shared" si="172"/>
        <v>0.04</v>
      </c>
      <c r="AO144" s="278">
        <f t="shared" si="172"/>
        <v>41470775</v>
      </c>
      <c r="AP144" s="279">
        <f t="shared" si="172"/>
        <v>29402323</v>
      </c>
      <c r="AQ144" s="279">
        <f t="shared" si="172"/>
        <v>165000</v>
      </c>
      <c r="AR144" s="279">
        <f t="shared" si="172"/>
        <v>9993756</v>
      </c>
      <c r="AS144" s="279">
        <f t="shared" si="172"/>
        <v>588046</v>
      </c>
      <c r="AT144" s="279">
        <f t="shared" si="172"/>
        <v>1321650</v>
      </c>
      <c r="AU144" s="280">
        <f t="shared" si="172"/>
        <v>60.346400000000003</v>
      </c>
      <c r="AV144" s="280">
        <f t="shared" si="172"/>
        <v>46.180600000000005</v>
      </c>
      <c r="AW144" s="281">
        <f t="shared" si="172"/>
        <v>14.165800000000001</v>
      </c>
    </row>
    <row r="145" spans="1:49" ht="14.1" customHeight="1" x14ac:dyDescent="0.2">
      <c r="A145" s="263">
        <v>35</v>
      </c>
      <c r="B145" s="260">
        <v>2476</v>
      </c>
      <c r="C145" s="283">
        <v>600080170</v>
      </c>
      <c r="D145" s="260">
        <v>64040364</v>
      </c>
      <c r="E145" s="262" t="s">
        <v>645</v>
      </c>
      <c r="F145" s="263">
        <v>3113</v>
      </c>
      <c r="G145" s="262" t="s">
        <v>320</v>
      </c>
      <c r="H145" s="264" t="s">
        <v>283</v>
      </c>
      <c r="I145" s="265">
        <v>33687243</v>
      </c>
      <c r="J145" s="831">
        <v>23677646</v>
      </c>
      <c r="K145" s="904">
        <v>100000</v>
      </c>
      <c r="L145" s="882">
        <v>8036844</v>
      </c>
      <c r="M145" s="830">
        <v>473553</v>
      </c>
      <c r="N145" s="831">
        <v>1399200</v>
      </c>
      <c r="O145" s="678">
        <v>46.415500000000002</v>
      </c>
      <c r="P145" s="841">
        <v>35.5</v>
      </c>
      <c r="Q145" s="873">
        <v>10.9155</v>
      </c>
      <c r="R145" s="267">
        <f t="shared" si="167"/>
        <v>0</v>
      </c>
      <c r="S145" s="269">
        <v>0</v>
      </c>
      <c r="T145" s="269">
        <v>0</v>
      </c>
      <c r="U145" s="269">
        <v>0</v>
      </c>
      <c r="V145" s="269">
        <f>SUM(R145:U145)</f>
        <v>0</v>
      </c>
      <c r="W145" s="269">
        <v>0</v>
      </c>
      <c r="X145" s="269">
        <v>0</v>
      </c>
      <c r="Y145" s="269">
        <f>SUM(W145:X145)</f>
        <v>0</v>
      </c>
      <c r="Z145" s="269">
        <f>V145+Y145</f>
        <v>0</v>
      </c>
      <c r="AA145" s="577">
        <f t="shared" ref="AA145:AA149" si="173">ROUND((V145+W145)*33.8%,0)</f>
        <v>0</v>
      </c>
      <c r="AB145" s="270">
        <f>ROUND(V145*2%,0)</f>
        <v>0</v>
      </c>
      <c r="AC145" s="269">
        <v>0</v>
      </c>
      <c r="AD145" s="269">
        <v>0</v>
      </c>
      <c r="AE145" s="269">
        <f t="shared" si="168"/>
        <v>0</v>
      </c>
      <c r="AF145" s="269">
        <f t="shared" si="169"/>
        <v>0</v>
      </c>
      <c r="AG145" s="271">
        <v>0</v>
      </c>
      <c r="AH145" s="271">
        <v>0</v>
      </c>
      <c r="AI145" s="271">
        <v>0</v>
      </c>
      <c r="AJ145" s="271">
        <v>0</v>
      </c>
      <c r="AK145" s="271">
        <v>0</v>
      </c>
      <c r="AL145" s="271">
        <f t="shared" si="170"/>
        <v>0</v>
      </c>
      <c r="AM145" s="271">
        <f>AH145+AK145</f>
        <v>0</v>
      </c>
      <c r="AN145" s="696">
        <f t="shared" si="171"/>
        <v>0</v>
      </c>
      <c r="AO145" s="267">
        <f>I145+AF145</f>
        <v>33687243</v>
      </c>
      <c r="AP145" s="269">
        <f>J145+V145</f>
        <v>23677646</v>
      </c>
      <c r="AQ145" s="269">
        <f t="shared" ref="AQ145:AQ149" si="174">K145+Y145</f>
        <v>100000</v>
      </c>
      <c r="AR145" s="269">
        <f t="shared" ref="AR145:AS149" si="175">L145+AA145</f>
        <v>8036844</v>
      </c>
      <c r="AS145" s="269">
        <f t="shared" si="175"/>
        <v>473553</v>
      </c>
      <c r="AT145" s="269">
        <f>N145+AE145</f>
        <v>1399200</v>
      </c>
      <c r="AU145" s="271">
        <f>O145+AN145</f>
        <v>46.415500000000002</v>
      </c>
      <c r="AV145" s="271">
        <f t="shared" ref="AV145:AW149" si="176">P145+AL145</f>
        <v>35.5</v>
      </c>
      <c r="AW145" s="272">
        <f t="shared" si="176"/>
        <v>10.9155</v>
      </c>
    </row>
    <row r="146" spans="1:49" ht="14.1" customHeight="1" x14ac:dyDescent="0.2">
      <c r="A146" s="263">
        <v>35</v>
      </c>
      <c r="B146" s="260">
        <v>2476</v>
      </c>
      <c r="C146" s="283">
        <v>600080170</v>
      </c>
      <c r="D146" s="260">
        <v>64040364</v>
      </c>
      <c r="E146" s="262" t="s">
        <v>645</v>
      </c>
      <c r="F146" s="263">
        <v>3113</v>
      </c>
      <c r="G146" s="282" t="s">
        <v>318</v>
      </c>
      <c r="H146" s="264" t="s">
        <v>284</v>
      </c>
      <c r="I146" s="265">
        <v>5139285</v>
      </c>
      <c r="J146" s="830">
        <v>3782242</v>
      </c>
      <c r="K146" s="891">
        <v>0</v>
      </c>
      <c r="L146" s="882">
        <v>1278398</v>
      </c>
      <c r="M146" s="830">
        <v>75645</v>
      </c>
      <c r="N146" s="266">
        <v>3000</v>
      </c>
      <c r="O146" s="678">
        <v>11.299999999999999</v>
      </c>
      <c r="P146" s="622">
        <v>11.299999999999999</v>
      </c>
      <c r="Q146" s="874">
        <v>0</v>
      </c>
      <c r="R146" s="267">
        <f t="shared" si="167"/>
        <v>0</v>
      </c>
      <c r="S146" s="269">
        <v>-20790</v>
      </c>
      <c r="T146" s="269">
        <v>0</v>
      </c>
      <c r="U146" s="269">
        <v>0</v>
      </c>
      <c r="V146" s="269">
        <f>SUM(R146:U146)</f>
        <v>-20790</v>
      </c>
      <c r="W146" s="269">
        <v>0</v>
      </c>
      <c r="X146" s="269">
        <v>0</v>
      </c>
      <c r="Y146" s="269">
        <f>SUM(W146:X146)</f>
        <v>0</v>
      </c>
      <c r="Z146" s="269">
        <f>V146+Y146</f>
        <v>-20790</v>
      </c>
      <c r="AA146" s="577">
        <f t="shared" si="173"/>
        <v>-7027</v>
      </c>
      <c r="AB146" s="270">
        <f>ROUND(V146*2%,0)</f>
        <v>-416</v>
      </c>
      <c r="AC146" s="269">
        <v>6000</v>
      </c>
      <c r="AD146" s="269">
        <v>0</v>
      </c>
      <c r="AE146" s="269">
        <f t="shared" si="168"/>
        <v>6000</v>
      </c>
      <c r="AF146" s="269">
        <f t="shared" si="169"/>
        <v>-22233</v>
      </c>
      <c r="AG146" s="271">
        <v>0</v>
      </c>
      <c r="AH146" s="271">
        <v>0</v>
      </c>
      <c r="AI146" s="271">
        <v>-0.05</v>
      </c>
      <c r="AJ146" s="271">
        <v>0</v>
      </c>
      <c r="AK146" s="271">
        <v>0</v>
      </c>
      <c r="AL146" s="271">
        <f t="shared" si="170"/>
        <v>-0.05</v>
      </c>
      <c r="AM146" s="271">
        <f>AH146+AK146</f>
        <v>0</v>
      </c>
      <c r="AN146" s="696">
        <f t="shared" si="171"/>
        <v>-0.05</v>
      </c>
      <c r="AO146" s="267">
        <f>I146+AF146</f>
        <v>5117052</v>
      </c>
      <c r="AP146" s="269">
        <f>J146+V146</f>
        <v>3761452</v>
      </c>
      <c r="AQ146" s="269">
        <f t="shared" si="174"/>
        <v>0</v>
      </c>
      <c r="AR146" s="269">
        <f t="shared" si="175"/>
        <v>1271371</v>
      </c>
      <c r="AS146" s="269">
        <f t="shared" si="175"/>
        <v>75229</v>
      </c>
      <c r="AT146" s="269">
        <f>N146+AE146</f>
        <v>9000</v>
      </c>
      <c r="AU146" s="271">
        <f>O146+AN146</f>
        <v>11.249999999999998</v>
      </c>
      <c r="AV146" s="271">
        <f t="shared" si="176"/>
        <v>11.249999999999998</v>
      </c>
      <c r="AW146" s="272">
        <f t="shared" si="176"/>
        <v>0</v>
      </c>
    </row>
    <row r="147" spans="1:49" ht="14.1" customHeight="1" x14ac:dyDescent="0.2">
      <c r="A147" s="263">
        <v>35</v>
      </c>
      <c r="B147" s="260">
        <v>2476</v>
      </c>
      <c r="C147" s="283">
        <v>600080170</v>
      </c>
      <c r="D147" s="260">
        <v>64040364</v>
      </c>
      <c r="E147" s="262" t="s">
        <v>645</v>
      </c>
      <c r="F147" s="263">
        <v>3141</v>
      </c>
      <c r="G147" s="262" t="s">
        <v>321</v>
      </c>
      <c r="H147" s="264" t="s">
        <v>284</v>
      </c>
      <c r="I147" s="265">
        <v>3099774</v>
      </c>
      <c r="J147" s="830">
        <v>2239876</v>
      </c>
      <c r="K147" s="891">
        <v>20000</v>
      </c>
      <c r="L147" s="882">
        <v>763838</v>
      </c>
      <c r="M147" s="830">
        <v>44798</v>
      </c>
      <c r="N147" s="266">
        <v>31262</v>
      </c>
      <c r="O147" s="678">
        <v>7.69</v>
      </c>
      <c r="P147" s="622">
        <v>0</v>
      </c>
      <c r="Q147" s="874">
        <v>7.69</v>
      </c>
      <c r="R147" s="267">
        <f t="shared" si="167"/>
        <v>0</v>
      </c>
      <c r="S147" s="269">
        <v>0</v>
      </c>
      <c r="T147" s="269">
        <v>0</v>
      </c>
      <c r="U147" s="269">
        <v>0</v>
      </c>
      <c r="V147" s="269">
        <f>SUM(R147:U147)</f>
        <v>0</v>
      </c>
      <c r="W147" s="269">
        <v>0</v>
      </c>
      <c r="X147" s="269">
        <v>0</v>
      </c>
      <c r="Y147" s="269">
        <f>SUM(W147:X147)</f>
        <v>0</v>
      </c>
      <c r="Z147" s="269">
        <f>V147+Y147</f>
        <v>0</v>
      </c>
      <c r="AA147" s="577">
        <f t="shared" si="173"/>
        <v>0</v>
      </c>
      <c r="AB147" s="270">
        <f>ROUND(V147*2%,0)</f>
        <v>0</v>
      </c>
      <c r="AC147" s="269">
        <v>0</v>
      </c>
      <c r="AD147" s="269">
        <v>0</v>
      </c>
      <c r="AE147" s="269">
        <f t="shared" si="168"/>
        <v>0</v>
      </c>
      <c r="AF147" s="269">
        <f t="shared" si="169"/>
        <v>0</v>
      </c>
      <c r="AG147" s="271">
        <v>0</v>
      </c>
      <c r="AH147" s="271">
        <v>0</v>
      </c>
      <c r="AI147" s="271">
        <v>0</v>
      </c>
      <c r="AJ147" s="271">
        <v>0</v>
      </c>
      <c r="AK147" s="271">
        <v>0</v>
      </c>
      <c r="AL147" s="271">
        <f t="shared" si="170"/>
        <v>0</v>
      </c>
      <c r="AM147" s="271">
        <f>AH147+AK147</f>
        <v>0</v>
      </c>
      <c r="AN147" s="696">
        <f t="shared" si="171"/>
        <v>0</v>
      </c>
      <c r="AO147" s="267">
        <f>I147+AF147</f>
        <v>3099774</v>
      </c>
      <c r="AP147" s="269">
        <f>J147+V147</f>
        <v>2239876</v>
      </c>
      <c r="AQ147" s="269">
        <f t="shared" si="174"/>
        <v>20000</v>
      </c>
      <c r="AR147" s="269">
        <f t="shared" si="175"/>
        <v>763838</v>
      </c>
      <c r="AS147" s="269">
        <f t="shared" si="175"/>
        <v>44798</v>
      </c>
      <c r="AT147" s="269">
        <f>N147+AE147</f>
        <v>31262</v>
      </c>
      <c r="AU147" s="271">
        <f>O147+AN147</f>
        <v>7.69</v>
      </c>
      <c r="AV147" s="271">
        <f t="shared" si="176"/>
        <v>0</v>
      </c>
      <c r="AW147" s="272">
        <f t="shared" si="176"/>
        <v>7.69</v>
      </c>
    </row>
    <row r="148" spans="1:49" ht="14.1" customHeight="1" x14ac:dyDescent="0.2">
      <c r="A148" s="263">
        <v>35</v>
      </c>
      <c r="B148" s="260">
        <v>2476</v>
      </c>
      <c r="C148" s="283">
        <v>600080170</v>
      </c>
      <c r="D148" s="260">
        <v>64040364</v>
      </c>
      <c r="E148" s="262" t="s">
        <v>645</v>
      </c>
      <c r="F148" s="263">
        <v>3143</v>
      </c>
      <c r="G148" s="284" t="s">
        <v>635</v>
      </c>
      <c r="H148" s="264" t="s">
        <v>283</v>
      </c>
      <c r="I148" s="265">
        <v>3967298</v>
      </c>
      <c r="J148" s="831">
        <v>2891869</v>
      </c>
      <c r="K148" s="904">
        <v>30000</v>
      </c>
      <c r="L148" s="882">
        <v>987592</v>
      </c>
      <c r="M148" s="830">
        <v>57837</v>
      </c>
      <c r="N148" s="266">
        <v>0</v>
      </c>
      <c r="O148" s="678">
        <v>6.0369999999999999</v>
      </c>
      <c r="P148" s="841">
        <v>6.0369999999999999</v>
      </c>
      <c r="Q148" s="874">
        <v>0</v>
      </c>
      <c r="R148" s="267">
        <f t="shared" si="167"/>
        <v>0</v>
      </c>
      <c r="S148" s="269">
        <v>0</v>
      </c>
      <c r="T148" s="269">
        <v>0</v>
      </c>
      <c r="U148" s="269">
        <v>0</v>
      </c>
      <c r="V148" s="269">
        <f>SUM(R148:U148)</f>
        <v>0</v>
      </c>
      <c r="W148" s="269">
        <v>0</v>
      </c>
      <c r="X148" s="269">
        <v>0</v>
      </c>
      <c r="Y148" s="269">
        <f>SUM(W148:X148)</f>
        <v>0</v>
      </c>
      <c r="Z148" s="269">
        <f>V148+Y148</f>
        <v>0</v>
      </c>
      <c r="AA148" s="577">
        <f t="shared" si="173"/>
        <v>0</v>
      </c>
      <c r="AB148" s="270">
        <f>ROUND(V148*2%,0)</f>
        <v>0</v>
      </c>
      <c r="AC148" s="269">
        <v>0</v>
      </c>
      <c r="AD148" s="269">
        <v>0</v>
      </c>
      <c r="AE148" s="269">
        <f t="shared" si="168"/>
        <v>0</v>
      </c>
      <c r="AF148" s="269">
        <f t="shared" si="169"/>
        <v>0</v>
      </c>
      <c r="AG148" s="271">
        <v>0</v>
      </c>
      <c r="AH148" s="271">
        <v>0</v>
      </c>
      <c r="AI148" s="271">
        <v>0</v>
      </c>
      <c r="AJ148" s="271">
        <v>0</v>
      </c>
      <c r="AK148" s="271">
        <v>0</v>
      </c>
      <c r="AL148" s="271">
        <f t="shared" si="170"/>
        <v>0</v>
      </c>
      <c r="AM148" s="271">
        <f>AH148+AK148</f>
        <v>0</v>
      </c>
      <c r="AN148" s="696">
        <f t="shared" si="171"/>
        <v>0</v>
      </c>
      <c r="AO148" s="267">
        <f>I148+AF148</f>
        <v>3967298</v>
      </c>
      <c r="AP148" s="269">
        <f>J148+V148</f>
        <v>2891869</v>
      </c>
      <c r="AQ148" s="269">
        <f t="shared" si="174"/>
        <v>30000</v>
      </c>
      <c r="AR148" s="269">
        <f t="shared" si="175"/>
        <v>987592</v>
      </c>
      <c r="AS148" s="269">
        <f t="shared" si="175"/>
        <v>57837</v>
      </c>
      <c r="AT148" s="269">
        <f>N148+AE148</f>
        <v>0</v>
      </c>
      <c r="AU148" s="271">
        <f>O148+AN148</f>
        <v>6.0369999999999999</v>
      </c>
      <c r="AV148" s="271">
        <f t="shared" si="176"/>
        <v>6.0369999999999999</v>
      </c>
      <c r="AW148" s="272">
        <f t="shared" si="176"/>
        <v>0</v>
      </c>
    </row>
    <row r="149" spans="1:49" ht="14.1" customHeight="1" x14ac:dyDescent="0.2">
      <c r="A149" s="263">
        <v>35</v>
      </c>
      <c r="B149" s="260">
        <v>2476</v>
      </c>
      <c r="C149" s="283">
        <v>600080170</v>
      </c>
      <c r="D149" s="260">
        <v>64040364</v>
      </c>
      <c r="E149" s="262" t="s">
        <v>645</v>
      </c>
      <c r="F149" s="263">
        <v>3143</v>
      </c>
      <c r="G149" s="284" t="s">
        <v>636</v>
      </c>
      <c r="H149" s="264" t="s">
        <v>284</v>
      </c>
      <c r="I149" s="265">
        <v>147464</v>
      </c>
      <c r="J149" s="830">
        <v>103950</v>
      </c>
      <c r="K149" s="891">
        <v>0</v>
      </c>
      <c r="L149" s="882">
        <v>35135</v>
      </c>
      <c r="M149" s="830">
        <v>2079</v>
      </c>
      <c r="N149" s="266">
        <v>6300</v>
      </c>
      <c r="O149" s="678">
        <v>0.44</v>
      </c>
      <c r="P149" s="622">
        <v>0</v>
      </c>
      <c r="Q149" s="874">
        <v>0.44</v>
      </c>
      <c r="R149" s="267">
        <f t="shared" si="167"/>
        <v>0</v>
      </c>
      <c r="S149" s="269">
        <v>0</v>
      </c>
      <c r="T149" s="269">
        <v>0</v>
      </c>
      <c r="U149" s="269">
        <v>0</v>
      </c>
      <c r="V149" s="269">
        <f>SUM(R149:U149)</f>
        <v>0</v>
      </c>
      <c r="W149" s="269">
        <v>0</v>
      </c>
      <c r="X149" s="269">
        <v>0</v>
      </c>
      <c r="Y149" s="269">
        <f>SUM(W149:X149)</f>
        <v>0</v>
      </c>
      <c r="Z149" s="269">
        <f>V149+Y149</f>
        <v>0</v>
      </c>
      <c r="AA149" s="577">
        <f t="shared" si="173"/>
        <v>0</v>
      </c>
      <c r="AB149" s="270">
        <f>ROUND(V149*2%,0)</f>
        <v>0</v>
      </c>
      <c r="AC149" s="269">
        <v>0</v>
      </c>
      <c r="AD149" s="269">
        <v>0</v>
      </c>
      <c r="AE149" s="269">
        <f t="shared" si="168"/>
        <v>0</v>
      </c>
      <c r="AF149" s="269">
        <f t="shared" si="169"/>
        <v>0</v>
      </c>
      <c r="AG149" s="271">
        <v>0</v>
      </c>
      <c r="AH149" s="271">
        <v>0</v>
      </c>
      <c r="AI149" s="271">
        <v>0</v>
      </c>
      <c r="AJ149" s="271">
        <v>0</v>
      </c>
      <c r="AK149" s="271">
        <v>0</v>
      </c>
      <c r="AL149" s="271">
        <f t="shared" si="170"/>
        <v>0</v>
      </c>
      <c r="AM149" s="271">
        <f>AH149+AK149</f>
        <v>0</v>
      </c>
      <c r="AN149" s="696">
        <f t="shared" si="171"/>
        <v>0</v>
      </c>
      <c r="AO149" s="267">
        <f>I149+AF149</f>
        <v>147464</v>
      </c>
      <c r="AP149" s="269">
        <f>J149+V149</f>
        <v>103950</v>
      </c>
      <c r="AQ149" s="269">
        <f t="shared" si="174"/>
        <v>0</v>
      </c>
      <c r="AR149" s="269">
        <f t="shared" si="175"/>
        <v>35135</v>
      </c>
      <c r="AS149" s="269">
        <f t="shared" si="175"/>
        <v>2079</v>
      </c>
      <c r="AT149" s="269">
        <f>N149+AE149</f>
        <v>6300</v>
      </c>
      <c r="AU149" s="271">
        <f>O149+AN149</f>
        <v>0.44</v>
      </c>
      <c r="AV149" s="271">
        <f t="shared" si="176"/>
        <v>0</v>
      </c>
      <c r="AW149" s="272">
        <f t="shared" si="176"/>
        <v>0.44</v>
      </c>
    </row>
    <row r="150" spans="1:49" ht="14.1" customHeight="1" x14ac:dyDescent="0.2">
      <c r="A150" s="276">
        <v>35</v>
      </c>
      <c r="B150" s="273">
        <v>2476</v>
      </c>
      <c r="C150" s="285">
        <v>600080170</v>
      </c>
      <c r="D150" s="273">
        <v>64040364</v>
      </c>
      <c r="E150" s="275" t="s">
        <v>646</v>
      </c>
      <c r="F150" s="276"/>
      <c r="G150" s="275"/>
      <c r="H150" s="277"/>
      <c r="I150" s="278">
        <v>46041064</v>
      </c>
      <c r="J150" s="279">
        <v>32695583</v>
      </c>
      <c r="K150" s="279">
        <v>150000</v>
      </c>
      <c r="L150" s="279">
        <v>11101807</v>
      </c>
      <c r="M150" s="279">
        <v>653912</v>
      </c>
      <c r="N150" s="279">
        <v>1439762</v>
      </c>
      <c r="O150" s="280">
        <v>71.882500000000007</v>
      </c>
      <c r="P150" s="280">
        <v>52.836999999999996</v>
      </c>
      <c r="Q150" s="872">
        <v>19.045500000000001</v>
      </c>
      <c r="R150" s="278">
        <f t="shared" ref="R150:AW150" si="177">SUM(R145:R149)</f>
        <v>0</v>
      </c>
      <c r="S150" s="613">
        <f t="shared" si="177"/>
        <v>-20790</v>
      </c>
      <c r="T150" s="613">
        <f t="shared" si="177"/>
        <v>0</v>
      </c>
      <c r="U150" s="613">
        <f t="shared" si="177"/>
        <v>0</v>
      </c>
      <c r="V150" s="613">
        <f t="shared" si="177"/>
        <v>-20790</v>
      </c>
      <c r="W150" s="613">
        <f t="shared" si="177"/>
        <v>0</v>
      </c>
      <c r="X150" s="613">
        <f t="shared" si="177"/>
        <v>0</v>
      </c>
      <c r="Y150" s="613">
        <f t="shared" si="177"/>
        <v>0</v>
      </c>
      <c r="Z150" s="613">
        <f t="shared" si="177"/>
        <v>-20790</v>
      </c>
      <c r="AA150" s="613">
        <f t="shared" si="177"/>
        <v>-7027</v>
      </c>
      <c r="AB150" s="613">
        <f t="shared" si="177"/>
        <v>-416</v>
      </c>
      <c r="AC150" s="613">
        <f t="shared" si="177"/>
        <v>6000</v>
      </c>
      <c r="AD150" s="613">
        <f t="shared" si="177"/>
        <v>0</v>
      </c>
      <c r="AE150" s="613">
        <f t="shared" si="177"/>
        <v>6000</v>
      </c>
      <c r="AF150" s="613">
        <f t="shared" si="177"/>
        <v>-22233</v>
      </c>
      <c r="AG150" s="690">
        <f t="shared" si="177"/>
        <v>0</v>
      </c>
      <c r="AH150" s="690">
        <f t="shared" si="177"/>
        <v>0</v>
      </c>
      <c r="AI150" s="690">
        <f t="shared" si="177"/>
        <v>-0.05</v>
      </c>
      <c r="AJ150" s="690">
        <f t="shared" si="177"/>
        <v>0</v>
      </c>
      <c r="AK150" s="690">
        <f t="shared" si="177"/>
        <v>0</v>
      </c>
      <c r="AL150" s="690">
        <f t="shared" si="177"/>
        <v>-0.05</v>
      </c>
      <c r="AM150" s="690">
        <f t="shared" si="177"/>
        <v>0</v>
      </c>
      <c r="AN150" s="695">
        <f t="shared" si="177"/>
        <v>-0.05</v>
      </c>
      <c r="AO150" s="278">
        <f t="shared" si="177"/>
        <v>46018831</v>
      </c>
      <c r="AP150" s="279">
        <f t="shared" si="177"/>
        <v>32674793</v>
      </c>
      <c r="AQ150" s="279">
        <f t="shared" si="177"/>
        <v>150000</v>
      </c>
      <c r="AR150" s="279">
        <f t="shared" si="177"/>
        <v>11094780</v>
      </c>
      <c r="AS150" s="279">
        <f t="shared" si="177"/>
        <v>653496</v>
      </c>
      <c r="AT150" s="279">
        <f t="shared" si="177"/>
        <v>1445762</v>
      </c>
      <c r="AU150" s="280">
        <f t="shared" si="177"/>
        <v>71.83250000000001</v>
      </c>
      <c r="AV150" s="280">
        <f t="shared" si="177"/>
        <v>52.786999999999999</v>
      </c>
      <c r="AW150" s="281">
        <f t="shared" si="177"/>
        <v>19.045500000000001</v>
      </c>
    </row>
    <row r="151" spans="1:49" ht="14.1" customHeight="1" x14ac:dyDescent="0.2">
      <c r="A151" s="263">
        <v>36</v>
      </c>
      <c r="B151" s="260">
        <v>2477</v>
      </c>
      <c r="C151" s="283">
        <v>600079872</v>
      </c>
      <c r="D151" s="260">
        <v>68975147</v>
      </c>
      <c r="E151" s="262" t="s">
        <v>647</v>
      </c>
      <c r="F151" s="263">
        <v>3113</v>
      </c>
      <c r="G151" s="262" t="s">
        <v>320</v>
      </c>
      <c r="H151" s="264" t="s">
        <v>283</v>
      </c>
      <c r="I151" s="265">
        <v>42131139</v>
      </c>
      <c r="J151" s="831">
        <v>29856995</v>
      </c>
      <c r="K151" s="904">
        <v>30000</v>
      </c>
      <c r="L151" s="882">
        <v>10101804</v>
      </c>
      <c r="M151" s="830">
        <v>597140</v>
      </c>
      <c r="N151" s="831">
        <v>1545200</v>
      </c>
      <c r="O151" s="678">
        <v>56.055299999999995</v>
      </c>
      <c r="P151" s="841">
        <v>44.969699999999996</v>
      </c>
      <c r="Q151" s="873">
        <v>11.085599999999999</v>
      </c>
      <c r="R151" s="267">
        <f t="shared" si="167"/>
        <v>0</v>
      </c>
      <c r="S151" s="269">
        <v>0</v>
      </c>
      <c r="T151" s="269">
        <v>0</v>
      </c>
      <c r="U151" s="269">
        <v>0</v>
      </c>
      <c r="V151" s="269">
        <f>SUM(R151:U151)</f>
        <v>0</v>
      </c>
      <c r="W151" s="269">
        <v>0</v>
      </c>
      <c r="X151" s="269">
        <v>0</v>
      </c>
      <c r="Y151" s="269">
        <f>SUM(W151:X151)</f>
        <v>0</v>
      </c>
      <c r="Z151" s="269">
        <f>V151+Y151</f>
        <v>0</v>
      </c>
      <c r="AA151" s="577">
        <f t="shared" ref="AA151:AA154" si="178">ROUND((V151+W151)*33.8%,0)</f>
        <v>0</v>
      </c>
      <c r="AB151" s="270">
        <f>ROUND(V151*2%,0)</f>
        <v>0</v>
      </c>
      <c r="AC151" s="269">
        <v>0</v>
      </c>
      <c r="AD151" s="269">
        <v>0</v>
      </c>
      <c r="AE151" s="269">
        <f t="shared" si="168"/>
        <v>0</v>
      </c>
      <c r="AF151" s="269">
        <f t="shared" si="169"/>
        <v>0</v>
      </c>
      <c r="AG151" s="271">
        <v>0</v>
      </c>
      <c r="AH151" s="271">
        <v>0</v>
      </c>
      <c r="AI151" s="271">
        <v>0</v>
      </c>
      <c r="AJ151" s="271">
        <v>0</v>
      </c>
      <c r="AK151" s="271">
        <v>0</v>
      </c>
      <c r="AL151" s="271">
        <f t="shared" si="170"/>
        <v>0</v>
      </c>
      <c r="AM151" s="271">
        <f>AH151+AK151</f>
        <v>0</v>
      </c>
      <c r="AN151" s="696">
        <f t="shared" si="171"/>
        <v>0</v>
      </c>
      <c r="AO151" s="267">
        <f>I151+AF151</f>
        <v>42131139</v>
      </c>
      <c r="AP151" s="269">
        <f>J151+V151</f>
        <v>29856995</v>
      </c>
      <c r="AQ151" s="269">
        <f t="shared" ref="AQ151:AQ154" si="179">K151+Y151</f>
        <v>30000</v>
      </c>
      <c r="AR151" s="269">
        <f t="shared" ref="AR151:AS154" si="180">L151+AA151</f>
        <v>10101804</v>
      </c>
      <c r="AS151" s="269">
        <f t="shared" si="180"/>
        <v>597140</v>
      </c>
      <c r="AT151" s="269">
        <f>N151+AE151</f>
        <v>1545200</v>
      </c>
      <c r="AU151" s="271">
        <f>O151+AN151</f>
        <v>56.055299999999995</v>
      </c>
      <c r="AV151" s="271">
        <f t="shared" ref="AV151:AW154" si="181">P151+AL151</f>
        <v>44.969699999999996</v>
      </c>
      <c r="AW151" s="272">
        <f t="shared" si="181"/>
        <v>11.085599999999999</v>
      </c>
    </row>
    <row r="152" spans="1:49" ht="14.1" customHeight="1" x14ac:dyDescent="0.2">
      <c r="A152" s="263">
        <v>36</v>
      </c>
      <c r="B152" s="260">
        <v>2477</v>
      </c>
      <c r="C152" s="283">
        <v>600079872</v>
      </c>
      <c r="D152" s="260">
        <v>68975147</v>
      </c>
      <c r="E152" s="262" t="s">
        <v>647</v>
      </c>
      <c r="F152" s="263">
        <v>3113</v>
      </c>
      <c r="G152" s="282" t="s">
        <v>318</v>
      </c>
      <c r="H152" s="264" t="s">
        <v>284</v>
      </c>
      <c r="I152" s="265">
        <v>1946406</v>
      </c>
      <c r="J152" s="830">
        <v>1431079</v>
      </c>
      <c r="K152" s="891">
        <v>0</v>
      </c>
      <c r="L152" s="882">
        <v>483705</v>
      </c>
      <c r="M152" s="830">
        <v>28622</v>
      </c>
      <c r="N152" s="266">
        <v>3000</v>
      </c>
      <c r="O152" s="678">
        <v>4.24</v>
      </c>
      <c r="P152" s="622">
        <v>4.24</v>
      </c>
      <c r="Q152" s="874">
        <v>0</v>
      </c>
      <c r="R152" s="267">
        <f t="shared" si="167"/>
        <v>0</v>
      </c>
      <c r="S152" s="269">
        <v>17010</v>
      </c>
      <c r="T152" s="269">
        <v>0</v>
      </c>
      <c r="U152" s="269">
        <v>0</v>
      </c>
      <c r="V152" s="269">
        <f>SUM(R152:U152)</f>
        <v>17010</v>
      </c>
      <c r="W152" s="269">
        <v>0</v>
      </c>
      <c r="X152" s="269">
        <v>0</v>
      </c>
      <c r="Y152" s="269">
        <f>SUM(W152:X152)</f>
        <v>0</v>
      </c>
      <c r="Z152" s="269">
        <f>V152+Y152</f>
        <v>17010</v>
      </c>
      <c r="AA152" s="577">
        <f t="shared" si="178"/>
        <v>5749</v>
      </c>
      <c r="AB152" s="270">
        <f>ROUND(V152*2%,0)</f>
        <v>340</v>
      </c>
      <c r="AC152" s="269">
        <v>0</v>
      </c>
      <c r="AD152" s="269">
        <v>0</v>
      </c>
      <c r="AE152" s="269">
        <f t="shared" si="168"/>
        <v>0</v>
      </c>
      <c r="AF152" s="269">
        <f t="shared" si="169"/>
        <v>23099</v>
      </c>
      <c r="AG152" s="271">
        <v>0</v>
      </c>
      <c r="AH152" s="271">
        <v>0</v>
      </c>
      <c r="AI152" s="271">
        <v>0.04</v>
      </c>
      <c r="AJ152" s="271">
        <v>0</v>
      </c>
      <c r="AK152" s="271">
        <v>0</v>
      </c>
      <c r="AL152" s="271">
        <f t="shared" si="170"/>
        <v>0.04</v>
      </c>
      <c r="AM152" s="271">
        <f>AH152+AK152</f>
        <v>0</v>
      </c>
      <c r="AN152" s="696">
        <f t="shared" si="171"/>
        <v>0.04</v>
      </c>
      <c r="AO152" s="267">
        <f>I152+AF152</f>
        <v>1969505</v>
      </c>
      <c r="AP152" s="269">
        <f>J152+V152</f>
        <v>1448089</v>
      </c>
      <c r="AQ152" s="269">
        <f t="shared" si="179"/>
        <v>0</v>
      </c>
      <c r="AR152" s="269">
        <f t="shared" si="180"/>
        <v>489454</v>
      </c>
      <c r="AS152" s="269">
        <f t="shared" si="180"/>
        <v>28962</v>
      </c>
      <c r="AT152" s="269">
        <f>N152+AE152</f>
        <v>3000</v>
      </c>
      <c r="AU152" s="271">
        <f>O152+AN152</f>
        <v>4.28</v>
      </c>
      <c r="AV152" s="271">
        <f t="shared" si="181"/>
        <v>4.28</v>
      </c>
      <c r="AW152" s="272">
        <f t="shared" si="181"/>
        <v>0</v>
      </c>
    </row>
    <row r="153" spans="1:49" ht="14.1" customHeight="1" x14ac:dyDescent="0.2">
      <c r="A153" s="263">
        <v>36</v>
      </c>
      <c r="B153" s="260">
        <v>2477</v>
      </c>
      <c r="C153" s="283">
        <v>600079872</v>
      </c>
      <c r="D153" s="260">
        <v>68975147</v>
      </c>
      <c r="E153" s="262" t="s">
        <v>647</v>
      </c>
      <c r="F153" s="263">
        <v>3143</v>
      </c>
      <c r="G153" s="284" t="s">
        <v>635</v>
      </c>
      <c r="H153" s="264" t="s">
        <v>283</v>
      </c>
      <c r="I153" s="265">
        <v>3971835</v>
      </c>
      <c r="J153" s="831">
        <v>2924768</v>
      </c>
      <c r="K153" s="904">
        <v>0</v>
      </c>
      <c r="L153" s="882">
        <v>988572</v>
      </c>
      <c r="M153" s="830">
        <v>58495</v>
      </c>
      <c r="N153" s="266">
        <v>0</v>
      </c>
      <c r="O153" s="678">
        <v>6.1429</v>
      </c>
      <c r="P153" s="841">
        <v>6.1429</v>
      </c>
      <c r="Q153" s="874">
        <v>0</v>
      </c>
      <c r="R153" s="267">
        <f t="shared" si="167"/>
        <v>0</v>
      </c>
      <c r="S153" s="269">
        <v>0</v>
      </c>
      <c r="T153" s="269">
        <v>0</v>
      </c>
      <c r="U153" s="269">
        <v>0</v>
      </c>
      <c r="V153" s="269">
        <f>SUM(R153:U153)</f>
        <v>0</v>
      </c>
      <c r="W153" s="269">
        <v>0</v>
      </c>
      <c r="X153" s="269">
        <v>0</v>
      </c>
      <c r="Y153" s="269">
        <f>SUM(W153:X153)</f>
        <v>0</v>
      </c>
      <c r="Z153" s="269">
        <f>V153+Y153</f>
        <v>0</v>
      </c>
      <c r="AA153" s="577">
        <f t="shared" si="178"/>
        <v>0</v>
      </c>
      <c r="AB153" s="270">
        <f>ROUND(V153*2%,0)</f>
        <v>0</v>
      </c>
      <c r="AC153" s="269">
        <v>0</v>
      </c>
      <c r="AD153" s="269">
        <v>0</v>
      </c>
      <c r="AE153" s="269">
        <f t="shared" si="168"/>
        <v>0</v>
      </c>
      <c r="AF153" s="269">
        <f t="shared" si="169"/>
        <v>0</v>
      </c>
      <c r="AG153" s="271">
        <v>0</v>
      </c>
      <c r="AH153" s="271">
        <v>0</v>
      </c>
      <c r="AI153" s="271">
        <v>0</v>
      </c>
      <c r="AJ153" s="271">
        <v>0</v>
      </c>
      <c r="AK153" s="271">
        <v>0</v>
      </c>
      <c r="AL153" s="271">
        <f t="shared" si="170"/>
        <v>0</v>
      </c>
      <c r="AM153" s="271">
        <f>AH153+AK153</f>
        <v>0</v>
      </c>
      <c r="AN153" s="696">
        <f t="shared" si="171"/>
        <v>0</v>
      </c>
      <c r="AO153" s="267">
        <f>I153+AF153</f>
        <v>3971835</v>
      </c>
      <c r="AP153" s="269">
        <f>J153+V153</f>
        <v>2924768</v>
      </c>
      <c r="AQ153" s="269">
        <f t="shared" si="179"/>
        <v>0</v>
      </c>
      <c r="AR153" s="269">
        <f t="shared" si="180"/>
        <v>988572</v>
      </c>
      <c r="AS153" s="269">
        <f t="shared" si="180"/>
        <v>58495</v>
      </c>
      <c r="AT153" s="269">
        <f>N153+AE153</f>
        <v>0</v>
      </c>
      <c r="AU153" s="271">
        <f>O153+AN153</f>
        <v>6.1429</v>
      </c>
      <c r="AV153" s="271">
        <f t="shared" si="181"/>
        <v>6.1429</v>
      </c>
      <c r="AW153" s="272">
        <f t="shared" si="181"/>
        <v>0</v>
      </c>
    </row>
    <row r="154" spans="1:49" ht="14.1" customHeight="1" x14ac:dyDescent="0.2">
      <c r="A154" s="263">
        <v>36</v>
      </c>
      <c r="B154" s="260">
        <v>2477</v>
      </c>
      <c r="C154" s="283">
        <v>600079872</v>
      </c>
      <c r="D154" s="260">
        <v>68975147</v>
      </c>
      <c r="E154" s="262" t="s">
        <v>647</v>
      </c>
      <c r="F154" s="263">
        <v>3143</v>
      </c>
      <c r="G154" s="284" t="s">
        <v>636</v>
      </c>
      <c r="H154" s="264" t="s">
        <v>284</v>
      </c>
      <c r="I154" s="265">
        <v>125695</v>
      </c>
      <c r="J154" s="830">
        <v>88605</v>
      </c>
      <c r="K154" s="891">
        <v>0</v>
      </c>
      <c r="L154" s="882">
        <v>29948</v>
      </c>
      <c r="M154" s="830">
        <v>1772</v>
      </c>
      <c r="N154" s="266">
        <v>5370</v>
      </c>
      <c r="O154" s="678">
        <v>0.37</v>
      </c>
      <c r="P154" s="622">
        <v>0</v>
      </c>
      <c r="Q154" s="874">
        <v>0.37</v>
      </c>
      <c r="R154" s="267">
        <f t="shared" si="167"/>
        <v>0</v>
      </c>
      <c r="S154" s="269">
        <v>0</v>
      </c>
      <c r="T154" s="269">
        <v>0</v>
      </c>
      <c r="U154" s="269">
        <v>0</v>
      </c>
      <c r="V154" s="269">
        <f>SUM(R154:U154)</f>
        <v>0</v>
      </c>
      <c r="W154" s="269">
        <v>0</v>
      </c>
      <c r="X154" s="269">
        <v>0</v>
      </c>
      <c r="Y154" s="269">
        <f>SUM(W154:X154)</f>
        <v>0</v>
      </c>
      <c r="Z154" s="269">
        <f>V154+Y154</f>
        <v>0</v>
      </c>
      <c r="AA154" s="577">
        <f t="shared" si="178"/>
        <v>0</v>
      </c>
      <c r="AB154" s="270">
        <f>ROUND(V154*2%,0)</f>
        <v>0</v>
      </c>
      <c r="AC154" s="269">
        <v>0</v>
      </c>
      <c r="AD154" s="269">
        <v>0</v>
      </c>
      <c r="AE154" s="269">
        <f t="shared" si="168"/>
        <v>0</v>
      </c>
      <c r="AF154" s="269">
        <f t="shared" si="169"/>
        <v>0</v>
      </c>
      <c r="AG154" s="271">
        <v>0</v>
      </c>
      <c r="AH154" s="271">
        <v>0</v>
      </c>
      <c r="AI154" s="271">
        <v>0</v>
      </c>
      <c r="AJ154" s="271">
        <v>0</v>
      </c>
      <c r="AK154" s="271">
        <v>0</v>
      </c>
      <c r="AL154" s="271">
        <f t="shared" si="170"/>
        <v>0</v>
      </c>
      <c r="AM154" s="271">
        <f>AH154+AK154</f>
        <v>0</v>
      </c>
      <c r="AN154" s="696">
        <f t="shared" si="171"/>
        <v>0</v>
      </c>
      <c r="AO154" s="267">
        <f>I154+AF154</f>
        <v>125695</v>
      </c>
      <c r="AP154" s="269">
        <f>J154+V154</f>
        <v>88605</v>
      </c>
      <c r="AQ154" s="269">
        <f t="shared" si="179"/>
        <v>0</v>
      </c>
      <c r="AR154" s="269">
        <f t="shared" si="180"/>
        <v>29948</v>
      </c>
      <c r="AS154" s="269">
        <f t="shared" si="180"/>
        <v>1772</v>
      </c>
      <c r="AT154" s="269">
        <f>N154+AE154</f>
        <v>5370</v>
      </c>
      <c r="AU154" s="271">
        <f>O154+AN154</f>
        <v>0.37</v>
      </c>
      <c r="AV154" s="271">
        <f t="shared" si="181"/>
        <v>0</v>
      </c>
      <c r="AW154" s="272">
        <f t="shared" si="181"/>
        <v>0.37</v>
      </c>
    </row>
    <row r="155" spans="1:49" ht="14.1" customHeight="1" x14ac:dyDescent="0.2">
      <c r="A155" s="276">
        <v>36</v>
      </c>
      <c r="B155" s="273">
        <v>2477</v>
      </c>
      <c r="C155" s="285">
        <v>600079872</v>
      </c>
      <c r="D155" s="273">
        <v>68975147</v>
      </c>
      <c r="E155" s="275" t="s">
        <v>648</v>
      </c>
      <c r="F155" s="276"/>
      <c r="G155" s="275"/>
      <c r="H155" s="277"/>
      <c r="I155" s="278">
        <v>48175075</v>
      </c>
      <c r="J155" s="279">
        <v>34301447</v>
      </c>
      <c r="K155" s="279">
        <v>30000</v>
      </c>
      <c r="L155" s="279">
        <v>11604029</v>
      </c>
      <c r="M155" s="279">
        <v>686029</v>
      </c>
      <c r="N155" s="279">
        <v>1553570</v>
      </c>
      <c r="O155" s="280">
        <v>66.808199999999999</v>
      </c>
      <c r="P155" s="280">
        <v>55.352599999999995</v>
      </c>
      <c r="Q155" s="872">
        <v>11.455599999999999</v>
      </c>
      <c r="R155" s="278">
        <f t="shared" ref="R155:AW155" si="182">SUM(R151:R154)</f>
        <v>0</v>
      </c>
      <c r="S155" s="613">
        <f t="shared" si="182"/>
        <v>17010</v>
      </c>
      <c r="T155" s="613">
        <f t="shared" si="182"/>
        <v>0</v>
      </c>
      <c r="U155" s="613">
        <f t="shared" si="182"/>
        <v>0</v>
      </c>
      <c r="V155" s="613">
        <f t="shared" si="182"/>
        <v>17010</v>
      </c>
      <c r="W155" s="613">
        <f t="shared" si="182"/>
        <v>0</v>
      </c>
      <c r="X155" s="613">
        <f t="shared" si="182"/>
        <v>0</v>
      </c>
      <c r="Y155" s="613">
        <f t="shared" si="182"/>
        <v>0</v>
      </c>
      <c r="Z155" s="613">
        <f t="shared" si="182"/>
        <v>17010</v>
      </c>
      <c r="AA155" s="613">
        <f t="shared" si="182"/>
        <v>5749</v>
      </c>
      <c r="AB155" s="613">
        <f t="shared" si="182"/>
        <v>340</v>
      </c>
      <c r="AC155" s="613">
        <f t="shared" si="182"/>
        <v>0</v>
      </c>
      <c r="AD155" s="613">
        <f t="shared" si="182"/>
        <v>0</v>
      </c>
      <c r="AE155" s="613">
        <f t="shared" si="182"/>
        <v>0</v>
      </c>
      <c r="AF155" s="613">
        <f t="shared" si="182"/>
        <v>23099</v>
      </c>
      <c r="AG155" s="690">
        <f t="shared" si="182"/>
        <v>0</v>
      </c>
      <c r="AH155" s="690">
        <f t="shared" si="182"/>
        <v>0</v>
      </c>
      <c r="AI155" s="690">
        <f t="shared" si="182"/>
        <v>0.04</v>
      </c>
      <c r="AJ155" s="690">
        <f t="shared" si="182"/>
        <v>0</v>
      </c>
      <c r="AK155" s="690">
        <f t="shared" si="182"/>
        <v>0</v>
      </c>
      <c r="AL155" s="690">
        <f t="shared" si="182"/>
        <v>0.04</v>
      </c>
      <c r="AM155" s="690">
        <f t="shared" si="182"/>
        <v>0</v>
      </c>
      <c r="AN155" s="695">
        <f t="shared" si="182"/>
        <v>0.04</v>
      </c>
      <c r="AO155" s="278">
        <f t="shared" si="182"/>
        <v>48198174</v>
      </c>
      <c r="AP155" s="279">
        <f t="shared" si="182"/>
        <v>34318457</v>
      </c>
      <c r="AQ155" s="279">
        <f t="shared" si="182"/>
        <v>30000</v>
      </c>
      <c r="AR155" s="279">
        <f t="shared" si="182"/>
        <v>11609778</v>
      </c>
      <c r="AS155" s="279">
        <f t="shared" si="182"/>
        <v>686369</v>
      </c>
      <c r="AT155" s="279">
        <f t="shared" si="182"/>
        <v>1553570</v>
      </c>
      <c r="AU155" s="280">
        <f t="shared" si="182"/>
        <v>66.848200000000006</v>
      </c>
      <c r="AV155" s="280">
        <f t="shared" si="182"/>
        <v>55.392599999999995</v>
      </c>
      <c r="AW155" s="281">
        <f t="shared" si="182"/>
        <v>11.455599999999999</v>
      </c>
    </row>
    <row r="156" spans="1:49" ht="14.1" customHeight="1" x14ac:dyDescent="0.2">
      <c r="A156" s="263">
        <v>37</v>
      </c>
      <c r="B156" s="260">
        <v>2470</v>
      </c>
      <c r="C156" s="283">
        <v>600080013</v>
      </c>
      <c r="D156" s="260">
        <v>72741554</v>
      </c>
      <c r="E156" s="262" t="s">
        <v>649</v>
      </c>
      <c r="F156" s="263">
        <v>3113</v>
      </c>
      <c r="G156" s="262" t="s">
        <v>320</v>
      </c>
      <c r="H156" s="264" t="s">
        <v>283</v>
      </c>
      <c r="I156" s="265">
        <v>34356318</v>
      </c>
      <c r="J156" s="831">
        <v>24322002</v>
      </c>
      <c r="K156" s="904">
        <v>80000</v>
      </c>
      <c r="L156" s="882">
        <v>8247876</v>
      </c>
      <c r="M156" s="830">
        <v>486440</v>
      </c>
      <c r="N156" s="831">
        <v>1220000</v>
      </c>
      <c r="O156" s="678">
        <v>43.567399999999999</v>
      </c>
      <c r="P156" s="841">
        <v>34.938000000000002</v>
      </c>
      <c r="Q156" s="873">
        <v>8.6293999999999986</v>
      </c>
      <c r="R156" s="267">
        <f t="shared" si="167"/>
        <v>0</v>
      </c>
      <c r="S156" s="269">
        <v>0</v>
      </c>
      <c r="T156" s="269">
        <v>0</v>
      </c>
      <c r="U156" s="269">
        <v>0</v>
      </c>
      <c r="V156" s="269">
        <f>SUM(R156:U156)</f>
        <v>0</v>
      </c>
      <c r="W156" s="269">
        <v>0</v>
      </c>
      <c r="X156" s="269">
        <v>0</v>
      </c>
      <c r="Y156" s="269">
        <f>SUM(W156:X156)</f>
        <v>0</v>
      </c>
      <c r="Z156" s="269">
        <f>V156+Y156</f>
        <v>0</v>
      </c>
      <c r="AA156" s="577">
        <f t="shared" ref="AA156:AA160" si="183">ROUND((V156+W156)*33.8%,0)</f>
        <v>0</v>
      </c>
      <c r="AB156" s="270">
        <f>ROUND(V156*2%,0)</f>
        <v>0</v>
      </c>
      <c r="AC156" s="269">
        <v>0</v>
      </c>
      <c r="AD156" s="269">
        <v>0</v>
      </c>
      <c r="AE156" s="269">
        <f t="shared" si="168"/>
        <v>0</v>
      </c>
      <c r="AF156" s="269">
        <f t="shared" si="169"/>
        <v>0</v>
      </c>
      <c r="AG156" s="271">
        <v>0</v>
      </c>
      <c r="AH156" s="271">
        <v>-0.04</v>
      </c>
      <c r="AI156" s="271">
        <v>0</v>
      </c>
      <c r="AJ156" s="271">
        <v>0</v>
      </c>
      <c r="AK156" s="271">
        <v>0</v>
      </c>
      <c r="AL156" s="271">
        <f t="shared" si="170"/>
        <v>0</v>
      </c>
      <c r="AM156" s="271">
        <f>AH156+AK156</f>
        <v>-0.04</v>
      </c>
      <c r="AN156" s="696">
        <f t="shared" si="171"/>
        <v>-0.04</v>
      </c>
      <c r="AO156" s="267">
        <f>I156+AF156</f>
        <v>34356318</v>
      </c>
      <c r="AP156" s="269">
        <f>J156+V156</f>
        <v>24322002</v>
      </c>
      <c r="AQ156" s="269">
        <f t="shared" ref="AQ156:AQ160" si="184">K156+Y156</f>
        <v>80000</v>
      </c>
      <c r="AR156" s="269">
        <f t="shared" ref="AR156:AS160" si="185">L156+AA156</f>
        <v>8247876</v>
      </c>
      <c r="AS156" s="269">
        <f t="shared" si="185"/>
        <v>486440</v>
      </c>
      <c r="AT156" s="269">
        <f>N156+AE156</f>
        <v>1220000</v>
      </c>
      <c r="AU156" s="271">
        <f>O156+AN156</f>
        <v>43.5274</v>
      </c>
      <c r="AV156" s="271">
        <f t="shared" ref="AV156:AW160" si="186">P156+AL156</f>
        <v>34.938000000000002</v>
      </c>
      <c r="AW156" s="272">
        <f t="shared" si="186"/>
        <v>8.5893999999999995</v>
      </c>
    </row>
    <row r="157" spans="1:49" ht="14.1" customHeight="1" x14ac:dyDescent="0.2">
      <c r="A157" s="263">
        <v>37</v>
      </c>
      <c r="B157" s="260">
        <v>2470</v>
      </c>
      <c r="C157" s="283">
        <v>600080013</v>
      </c>
      <c r="D157" s="260">
        <v>72741554</v>
      </c>
      <c r="E157" s="262" t="s">
        <v>649</v>
      </c>
      <c r="F157" s="263">
        <v>3113</v>
      </c>
      <c r="G157" s="282" t="s">
        <v>318</v>
      </c>
      <c r="H157" s="264" t="s">
        <v>284</v>
      </c>
      <c r="I157" s="265">
        <v>358718</v>
      </c>
      <c r="J157" s="830">
        <v>264152</v>
      </c>
      <c r="K157" s="891">
        <v>0</v>
      </c>
      <c r="L157" s="882">
        <v>89283</v>
      </c>
      <c r="M157" s="830">
        <v>5283</v>
      </c>
      <c r="N157" s="266">
        <v>0</v>
      </c>
      <c r="O157" s="678">
        <v>0.77</v>
      </c>
      <c r="P157" s="622">
        <v>0.77</v>
      </c>
      <c r="Q157" s="874">
        <v>0</v>
      </c>
      <c r="R157" s="267">
        <f t="shared" si="167"/>
        <v>0</v>
      </c>
      <c r="S157" s="269">
        <v>0</v>
      </c>
      <c r="T157" s="269">
        <v>0</v>
      </c>
      <c r="U157" s="269">
        <v>0</v>
      </c>
      <c r="V157" s="269">
        <f>SUM(R157:U157)</f>
        <v>0</v>
      </c>
      <c r="W157" s="269">
        <v>0</v>
      </c>
      <c r="X157" s="269">
        <v>0</v>
      </c>
      <c r="Y157" s="269">
        <f>SUM(W157:X157)</f>
        <v>0</v>
      </c>
      <c r="Z157" s="269">
        <f>V157+Y157</f>
        <v>0</v>
      </c>
      <c r="AA157" s="577">
        <f t="shared" si="183"/>
        <v>0</v>
      </c>
      <c r="AB157" s="270">
        <f>ROUND(V157*2%,0)</f>
        <v>0</v>
      </c>
      <c r="AC157" s="269">
        <v>0</v>
      </c>
      <c r="AD157" s="269">
        <v>0</v>
      </c>
      <c r="AE157" s="269">
        <f t="shared" si="168"/>
        <v>0</v>
      </c>
      <c r="AF157" s="269">
        <f t="shared" si="169"/>
        <v>0</v>
      </c>
      <c r="AG157" s="271">
        <v>0</v>
      </c>
      <c r="AH157" s="271">
        <v>0</v>
      </c>
      <c r="AI157" s="271">
        <v>0</v>
      </c>
      <c r="AJ157" s="271">
        <v>0</v>
      </c>
      <c r="AK157" s="271">
        <v>0</v>
      </c>
      <c r="AL157" s="271">
        <f t="shared" si="170"/>
        <v>0</v>
      </c>
      <c r="AM157" s="271">
        <f>AH157+AK157</f>
        <v>0</v>
      </c>
      <c r="AN157" s="696">
        <f t="shared" si="171"/>
        <v>0</v>
      </c>
      <c r="AO157" s="267">
        <f>I157+AF157</f>
        <v>358718</v>
      </c>
      <c r="AP157" s="269">
        <f>J157+V157</f>
        <v>264152</v>
      </c>
      <c r="AQ157" s="269">
        <f t="shared" si="184"/>
        <v>0</v>
      </c>
      <c r="AR157" s="269">
        <f t="shared" si="185"/>
        <v>89283</v>
      </c>
      <c r="AS157" s="269">
        <f t="shared" si="185"/>
        <v>5283</v>
      </c>
      <c r="AT157" s="269">
        <f>N157+AE157</f>
        <v>0</v>
      </c>
      <c r="AU157" s="271">
        <f>O157+AN157</f>
        <v>0.77</v>
      </c>
      <c r="AV157" s="271">
        <f t="shared" si="186"/>
        <v>0.77</v>
      </c>
      <c r="AW157" s="272">
        <f t="shared" si="186"/>
        <v>0</v>
      </c>
    </row>
    <row r="158" spans="1:49" ht="14.1" customHeight="1" x14ac:dyDescent="0.2">
      <c r="A158" s="263">
        <v>37</v>
      </c>
      <c r="B158" s="260">
        <v>2470</v>
      </c>
      <c r="C158" s="283">
        <v>600080013</v>
      </c>
      <c r="D158" s="260">
        <v>72741554</v>
      </c>
      <c r="E158" s="262" t="s">
        <v>836</v>
      </c>
      <c r="F158" s="263">
        <v>3141</v>
      </c>
      <c r="G158" s="282" t="s">
        <v>321</v>
      </c>
      <c r="H158" s="264" t="s">
        <v>284</v>
      </c>
      <c r="I158" s="265">
        <v>0</v>
      </c>
      <c r="J158" s="830">
        <v>0</v>
      </c>
      <c r="K158" s="891">
        <v>0</v>
      </c>
      <c r="L158" s="882">
        <v>0</v>
      </c>
      <c r="M158" s="830">
        <v>0</v>
      </c>
      <c r="N158" s="266">
        <v>0</v>
      </c>
      <c r="O158" s="678">
        <v>0</v>
      </c>
      <c r="P158" s="622">
        <v>0</v>
      </c>
      <c r="Q158" s="874">
        <v>0</v>
      </c>
      <c r="R158" s="267">
        <v>-310000</v>
      </c>
      <c r="S158" s="269">
        <v>0</v>
      </c>
      <c r="T158" s="269">
        <v>1778000</v>
      </c>
      <c r="U158" s="269">
        <v>0</v>
      </c>
      <c r="V158" s="269">
        <f>SUM(R158:U158)</f>
        <v>1468000</v>
      </c>
      <c r="W158" s="269">
        <v>310000</v>
      </c>
      <c r="X158" s="269">
        <v>0</v>
      </c>
      <c r="Y158" s="269">
        <f>SUM(W158:X158)</f>
        <v>310000</v>
      </c>
      <c r="Z158" s="269">
        <f>V158+Y158</f>
        <v>1778000</v>
      </c>
      <c r="AA158" s="577">
        <f t="shared" ref="AA158" si="187">ROUND((V158+W158)*33.8%,0)</f>
        <v>600964</v>
      </c>
      <c r="AB158" s="270">
        <f>ROUND(V158*2%,0)</f>
        <v>29360</v>
      </c>
      <c r="AC158" s="269">
        <v>0</v>
      </c>
      <c r="AD158" s="269">
        <v>24000</v>
      </c>
      <c r="AE158" s="269">
        <f t="shared" ref="AE158" si="188">SUM(AC158:AD158)</f>
        <v>24000</v>
      </c>
      <c r="AF158" s="269">
        <f t="shared" ref="AF158" si="189">Z158+AA158+AB158+AE158</f>
        <v>2432324</v>
      </c>
      <c r="AG158" s="271">
        <v>0</v>
      </c>
      <c r="AH158" s="271">
        <v>-1.22</v>
      </c>
      <c r="AI158" s="271">
        <v>0</v>
      </c>
      <c r="AJ158" s="271">
        <v>0</v>
      </c>
      <c r="AK158" s="271">
        <v>6.05</v>
      </c>
      <c r="AL158" s="271">
        <f t="shared" ref="AL158" si="190">AG158+AI158+AJ158</f>
        <v>0</v>
      </c>
      <c r="AM158" s="271">
        <f>AH158+AK158</f>
        <v>4.83</v>
      </c>
      <c r="AN158" s="696">
        <f t="shared" ref="AN158" si="191">SUM(AL158:AM158)</f>
        <v>4.83</v>
      </c>
      <c r="AO158" s="267">
        <f>I158+AF158</f>
        <v>2432324</v>
      </c>
      <c r="AP158" s="269">
        <f>J158+V158</f>
        <v>1468000</v>
      </c>
      <c r="AQ158" s="269">
        <f t="shared" ref="AQ158" si="192">K158+Y158</f>
        <v>310000</v>
      </c>
      <c r="AR158" s="269">
        <f t="shared" ref="AR158" si="193">L158+AA158</f>
        <v>600964</v>
      </c>
      <c r="AS158" s="269">
        <f t="shared" ref="AS158" si="194">M158+AB158</f>
        <v>29360</v>
      </c>
      <c r="AT158" s="269">
        <f>N158+AE158</f>
        <v>24000</v>
      </c>
      <c r="AU158" s="271">
        <f>O158+AN158</f>
        <v>4.83</v>
      </c>
      <c r="AV158" s="271">
        <f t="shared" ref="AV158" si="195">P158+AL158</f>
        <v>0</v>
      </c>
      <c r="AW158" s="272">
        <f t="shared" ref="AW158" si="196">Q158+AM158</f>
        <v>4.83</v>
      </c>
    </row>
    <row r="159" spans="1:49" ht="14.1" customHeight="1" x14ac:dyDescent="0.2">
      <c r="A159" s="263">
        <v>37</v>
      </c>
      <c r="B159" s="260">
        <v>2470</v>
      </c>
      <c r="C159" s="283">
        <v>600080013</v>
      </c>
      <c r="D159" s="260">
        <v>72741554</v>
      </c>
      <c r="E159" s="262" t="s">
        <v>649</v>
      </c>
      <c r="F159" s="263">
        <v>3143</v>
      </c>
      <c r="G159" s="284" t="s">
        <v>635</v>
      </c>
      <c r="H159" s="264" t="s">
        <v>283</v>
      </c>
      <c r="I159" s="265">
        <v>3225447</v>
      </c>
      <c r="J159" s="831">
        <v>2365292</v>
      </c>
      <c r="K159" s="904">
        <v>10000</v>
      </c>
      <c r="L159" s="882">
        <v>802849</v>
      </c>
      <c r="M159" s="830">
        <v>47306</v>
      </c>
      <c r="N159" s="266">
        <v>0</v>
      </c>
      <c r="O159" s="678">
        <v>5.4</v>
      </c>
      <c r="P159" s="841">
        <v>5.4</v>
      </c>
      <c r="Q159" s="874">
        <v>0</v>
      </c>
      <c r="R159" s="267">
        <v>0</v>
      </c>
      <c r="S159" s="269">
        <v>0</v>
      </c>
      <c r="T159" s="269">
        <v>0</v>
      </c>
      <c r="U159" s="269">
        <v>0</v>
      </c>
      <c r="V159" s="269">
        <f>SUM(R159:U159)</f>
        <v>0</v>
      </c>
      <c r="W159" s="269">
        <v>0</v>
      </c>
      <c r="X159" s="269">
        <v>0</v>
      </c>
      <c r="Y159" s="269">
        <f>SUM(W159:X159)</f>
        <v>0</v>
      </c>
      <c r="Z159" s="269">
        <f>V159+Y159</f>
        <v>0</v>
      </c>
      <c r="AA159" s="577">
        <f t="shared" si="183"/>
        <v>0</v>
      </c>
      <c r="AB159" s="270">
        <f>ROUND(V159*2%,0)</f>
        <v>0</v>
      </c>
      <c r="AC159" s="269">
        <v>0</v>
      </c>
      <c r="AD159" s="269">
        <v>0</v>
      </c>
      <c r="AE159" s="269">
        <f t="shared" si="168"/>
        <v>0</v>
      </c>
      <c r="AF159" s="269">
        <f t="shared" si="169"/>
        <v>0</v>
      </c>
      <c r="AG159" s="271">
        <v>0</v>
      </c>
      <c r="AH159" s="271">
        <v>0</v>
      </c>
      <c r="AI159" s="271">
        <v>0</v>
      </c>
      <c r="AJ159" s="271">
        <v>0</v>
      </c>
      <c r="AK159" s="271">
        <v>0</v>
      </c>
      <c r="AL159" s="271">
        <f t="shared" si="170"/>
        <v>0</v>
      </c>
      <c r="AM159" s="271">
        <f>AH159+AK159</f>
        <v>0</v>
      </c>
      <c r="AN159" s="696">
        <f t="shared" si="171"/>
        <v>0</v>
      </c>
      <c r="AO159" s="267">
        <f>I159+AF159</f>
        <v>3225447</v>
      </c>
      <c r="AP159" s="269">
        <f>J159+V159</f>
        <v>2365292</v>
      </c>
      <c r="AQ159" s="269">
        <f t="shared" si="184"/>
        <v>10000</v>
      </c>
      <c r="AR159" s="269">
        <f t="shared" si="185"/>
        <v>802849</v>
      </c>
      <c r="AS159" s="269">
        <f t="shared" si="185"/>
        <v>47306</v>
      </c>
      <c r="AT159" s="269">
        <f>N159+AE159</f>
        <v>0</v>
      </c>
      <c r="AU159" s="271">
        <f>O159+AN159</f>
        <v>5.4</v>
      </c>
      <c r="AV159" s="271">
        <f t="shared" si="186"/>
        <v>5.4</v>
      </c>
      <c r="AW159" s="272">
        <f t="shared" si="186"/>
        <v>0</v>
      </c>
    </row>
    <row r="160" spans="1:49" ht="14.1" customHeight="1" x14ac:dyDescent="0.2">
      <c r="A160" s="263">
        <v>37</v>
      </c>
      <c r="B160" s="260">
        <v>2470</v>
      </c>
      <c r="C160" s="283">
        <v>600080013</v>
      </c>
      <c r="D160" s="260">
        <v>72741554</v>
      </c>
      <c r="E160" s="262" t="s">
        <v>649</v>
      </c>
      <c r="F160" s="263">
        <v>3143</v>
      </c>
      <c r="G160" s="284" t="s">
        <v>636</v>
      </c>
      <c r="H160" s="264" t="s">
        <v>284</v>
      </c>
      <c r="I160" s="265">
        <v>92109</v>
      </c>
      <c r="J160" s="830">
        <v>-240700</v>
      </c>
      <c r="K160" s="891">
        <v>310000</v>
      </c>
      <c r="L160" s="882">
        <v>23423</v>
      </c>
      <c r="M160" s="830">
        <v>-4814</v>
      </c>
      <c r="N160" s="266">
        <v>4200</v>
      </c>
      <c r="O160" s="678">
        <v>-0.97</v>
      </c>
      <c r="P160" s="622">
        <v>0</v>
      </c>
      <c r="Q160" s="874">
        <v>-0.97</v>
      </c>
      <c r="R160" s="267">
        <v>310000</v>
      </c>
      <c r="S160" s="269">
        <v>0</v>
      </c>
      <c r="T160" s="269">
        <v>0</v>
      </c>
      <c r="U160" s="269">
        <v>0</v>
      </c>
      <c r="V160" s="269">
        <f>SUM(R160:U160)</f>
        <v>310000</v>
      </c>
      <c r="W160" s="269">
        <v>-310000</v>
      </c>
      <c r="X160" s="269">
        <v>0</v>
      </c>
      <c r="Y160" s="269">
        <f>SUM(W160:X160)</f>
        <v>-310000</v>
      </c>
      <c r="Z160" s="269">
        <f>V160+Y160</f>
        <v>0</v>
      </c>
      <c r="AA160" s="577">
        <f t="shared" si="183"/>
        <v>0</v>
      </c>
      <c r="AB160" s="270">
        <f>ROUND(V160*2%,0)</f>
        <v>6200</v>
      </c>
      <c r="AC160" s="269">
        <v>0</v>
      </c>
      <c r="AD160" s="269">
        <v>0</v>
      </c>
      <c r="AE160" s="269">
        <f t="shared" si="168"/>
        <v>0</v>
      </c>
      <c r="AF160" s="269">
        <f t="shared" si="169"/>
        <v>6200</v>
      </c>
      <c r="AG160" s="271">
        <v>0</v>
      </c>
      <c r="AH160" s="271">
        <v>1.26</v>
      </c>
      <c r="AI160" s="271">
        <v>0</v>
      </c>
      <c r="AJ160" s="271">
        <v>0</v>
      </c>
      <c r="AK160" s="271">
        <v>0</v>
      </c>
      <c r="AL160" s="271">
        <f t="shared" si="170"/>
        <v>0</v>
      </c>
      <c r="AM160" s="271">
        <f>AH160+AK160</f>
        <v>1.26</v>
      </c>
      <c r="AN160" s="696">
        <f t="shared" si="171"/>
        <v>1.26</v>
      </c>
      <c r="AO160" s="267">
        <f>I160+AF160</f>
        <v>98309</v>
      </c>
      <c r="AP160" s="269">
        <f>J160+V160</f>
        <v>69300</v>
      </c>
      <c r="AQ160" s="269">
        <f t="shared" si="184"/>
        <v>0</v>
      </c>
      <c r="AR160" s="269">
        <f t="shared" si="185"/>
        <v>23423</v>
      </c>
      <c r="AS160" s="269">
        <f t="shared" si="185"/>
        <v>1386</v>
      </c>
      <c r="AT160" s="269">
        <f>N160+AE160</f>
        <v>4200</v>
      </c>
      <c r="AU160" s="271">
        <f>O160+AN160</f>
        <v>0.29000000000000004</v>
      </c>
      <c r="AV160" s="271">
        <f t="shared" si="186"/>
        <v>0</v>
      </c>
      <c r="AW160" s="272">
        <f t="shared" si="186"/>
        <v>0.29000000000000004</v>
      </c>
    </row>
    <row r="161" spans="1:49" ht="14.1" customHeight="1" x14ac:dyDescent="0.2">
      <c r="A161" s="276">
        <v>37</v>
      </c>
      <c r="B161" s="273">
        <v>2470</v>
      </c>
      <c r="C161" s="285">
        <v>600080013</v>
      </c>
      <c r="D161" s="273">
        <v>72741554</v>
      </c>
      <c r="E161" s="275" t="s">
        <v>650</v>
      </c>
      <c r="F161" s="276"/>
      <c r="G161" s="275"/>
      <c r="H161" s="277"/>
      <c r="I161" s="278">
        <v>38032592</v>
      </c>
      <c r="J161" s="279">
        <v>26710746</v>
      </c>
      <c r="K161" s="279">
        <v>400000</v>
      </c>
      <c r="L161" s="279">
        <v>9163431</v>
      </c>
      <c r="M161" s="279">
        <v>534215</v>
      </c>
      <c r="N161" s="279">
        <v>1224200</v>
      </c>
      <c r="O161" s="280">
        <v>48.767400000000002</v>
      </c>
      <c r="P161" s="280">
        <v>41.108000000000004</v>
      </c>
      <c r="Q161" s="872">
        <v>7.6593999999999989</v>
      </c>
      <c r="R161" s="278">
        <f t="shared" ref="R161:AW161" si="197">SUM(R156:R160)</f>
        <v>0</v>
      </c>
      <c r="S161" s="613">
        <f t="shared" si="197"/>
        <v>0</v>
      </c>
      <c r="T161" s="613">
        <f t="shared" si="197"/>
        <v>1778000</v>
      </c>
      <c r="U161" s="613">
        <f t="shared" si="197"/>
        <v>0</v>
      </c>
      <c r="V161" s="613">
        <f t="shared" si="197"/>
        <v>1778000</v>
      </c>
      <c r="W161" s="613">
        <f t="shared" si="197"/>
        <v>0</v>
      </c>
      <c r="X161" s="613">
        <f t="shared" si="197"/>
        <v>0</v>
      </c>
      <c r="Y161" s="613">
        <f t="shared" si="197"/>
        <v>0</v>
      </c>
      <c r="Z161" s="613">
        <f t="shared" si="197"/>
        <v>1778000</v>
      </c>
      <c r="AA161" s="613">
        <f t="shared" si="197"/>
        <v>600964</v>
      </c>
      <c r="AB161" s="613">
        <f t="shared" si="197"/>
        <v>35560</v>
      </c>
      <c r="AC161" s="613">
        <f t="shared" si="197"/>
        <v>0</v>
      </c>
      <c r="AD161" s="613">
        <f t="shared" si="197"/>
        <v>24000</v>
      </c>
      <c r="AE161" s="613">
        <f t="shared" si="197"/>
        <v>24000</v>
      </c>
      <c r="AF161" s="613">
        <f t="shared" si="197"/>
        <v>2438524</v>
      </c>
      <c r="AG161" s="690">
        <f t="shared" si="197"/>
        <v>0</v>
      </c>
      <c r="AH161" s="690">
        <f t="shared" si="197"/>
        <v>0</v>
      </c>
      <c r="AI161" s="690">
        <f t="shared" si="197"/>
        <v>0</v>
      </c>
      <c r="AJ161" s="690">
        <f t="shared" si="197"/>
        <v>0</v>
      </c>
      <c r="AK161" s="690">
        <f t="shared" si="197"/>
        <v>6.05</v>
      </c>
      <c r="AL161" s="690">
        <f t="shared" si="197"/>
        <v>0</v>
      </c>
      <c r="AM161" s="690">
        <f t="shared" si="197"/>
        <v>6.05</v>
      </c>
      <c r="AN161" s="695">
        <f t="shared" si="197"/>
        <v>6.05</v>
      </c>
      <c r="AO161" s="278">
        <f t="shared" si="197"/>
        <v>40471116</v>
      </c>
      <c r="AP161" s="279">
        <f t="shared" si="197"/>
        <v>28488746</v>
      </c>
      <c r="AQ161" s="279">
        <f t="shared" si="197"/>
        <v>400000</v>
      </c>
      <c r="AR161" s="279">
        <f t="shared" si="197"/>
        <v>9764395</v>
      </c>
      <c r="AS161" s="279">
        <f t="shared" si="197"/>
        <v>569775</v>
      </c>
      <c r="AT161" s="279">
        <f t="shared" si="197"/>
        <v>1248200</v>
      </c>
      <c r="AU161" s="280">
        <f t="shared" si="197"/>
        <v>54.817399999999999</v>
      </c>
      <c r="AV161" s="280">
        <f t="shared" si="197"/>
        <v>41.108000000000004</v>
      </c>
      <c r="AW161" s="281">
        <f t="shared" si="197"/>
        <v>13.709399999999999</v>
      </c>
    </row>
    <row r="162" spans="1:49" ht="14.1" customHeight="1" x14ac:dyDescent="0.2">
      <c r="A162" s="263">
        <v>38</v>
      </c>
      <c r="B162" s="260">
        <v>2307</v>
      </c>
      <c r="C162" s="283">
        <v>600079911</v>
      </c>
      <c r="D162" s="260">
        <v>72743212</v>
      </c>
      <c r="E162" s="262" t="s">
        <v>651</v>
      </c>
      <c r="F162" s="263">
        <v>3113</v>
      </c>
      <c r="G162" s="262" t="s">
        <v>320</v>
      </c>
      <c r="H162" s="264" t="s">
        <v>283</v>
      </c>
      <c r="I162" s="265">
        <v>38820264</v>
      </c>
      <c r="J162" s="831">
        <v>27352175</v>
      </c>
      <c r="K162" s="904">
        <v>116600</v>
      </c>
      <c r="L162" s="882">
        <v>9284446</v>
      </c>
      <c r="M162" s="830">
        <v>547043</v>
      </c>
      <c r="N162" s="831">
        <v>1520000</v>
      </c>
      <c r="O162" s="678">
        <v>50.896000000000001</v>
      </c>
      <c r="P162" s="841">
        <v>39.657200000000003</v>
      </c>
      <c r="Q162" s="873">
        <v>11.238799999999999</v>
      </c>
      <c r="R162" s="267">
        <f t="shared" si="167"/>
        <v>0</v>
      </c>
      <c r="S162" s="269">
        <v>0</v>
      </c>
      <c r="T162" s="269">
        <v>0</v>
      </c>
      <c r="U162" s="269">
        <v>0</v>
      </c>
      <c r="V162" s="269">
        <f>SUM(R162:U162)</f>
        <v>0</v>
      </c>
      <c r="W162" s="269">
        <v>0</v>
      </c>
      <c r="X162" s="269">
        <v>0</v>
      </c>
      <c r="Y162" s="269">
        <f>SUM(W162:X162)</f>
        <v>0</v>
      </c>
      <c r="Z162" s="269">
        <f>V162+Y162</f>
        <v>0</v>
      </c>
      <c r="AA162" s="577">
        <f t="shared" ref="AA162:AA166" si="198">ROUND((V162+W162)*33.8%,0)</f>
        <v>0</v>
      </c>
      <c r="AB162" s="270">
        <f>ROUND(V162*2%,0)</f>
        <v>0</v>
      </c>
      <c r="AC162" s="269">
        <v>0</v>
      </c>
      <c r="AD162" s="269">
        <v>0</v>
      </c>
      <c r="AE162" s="269">
        <f t="shared" si="168"/>
        <v>0</v>
      </c>
      <c r="AF162" s="269">
        <f t="shared" si="169"/>
        <v>0</v>
      </c>
      <c r="AG162" s="271">
        <v>0</v>
      </c>
      <c r="AH162" s="271">
        <v>0</v>
      </c>
      <c r="AI162" s="271">
        <v>0</v>
      </c>
      <c r="AJ162" s="271">
        <v>0</v>
      </c>
      <c r="AK162" s="271">
        <v>0</v>
      </c>
      <c r="AL162" s="271">
        <f t="shared" si="170"/>
        <v>0</v>
      </c>
      <c r="AM162" s="271">
        <f>AH162+AK162</f>
        <v>0</v>
      </c>
      <c r="AN162" s="696">
        <f t="shared" si="171"/>
        <v>0</v>
      </c>
      <c r="AO162" s="267">
        <f>I162+AF162</f>
        <v>38820264</v>
      </c>
      <c r="AP162" s="269">
        <f>J162+V162</f>
        <v>27352175</v>
      </c>
      <c r="AQ162" s="269">
        <f t="shared" ref="AQ162:AQ166" si="199">K162+Y162</f>
        <v>116600</v>
      </c>
      <c r="AR162" s="269">
        <f t="shared" ref="AR162:AS166" si="200">L162+AA162</f>
        <v>9284446</v>
      </c>
      <c r="AS162" s="269">
        <f t="shared" si="200"/>
        <v>547043</v>
      </c>
      <c r="AT162" s="269">
        <f>N162+AE162</f>
        <v>1520000</v>
      </c>
      <c r="AU162" s="271">
        <f>O162+AN162</f>
        <v>50.896000000000001</v>
      </c>
      <c r="AV162" s="271">
        <f t="shared" ref="AV162:AW166" si="201">P162+AL162</f>
        <v>39.657200000000003</v>
      </c>
      <c r="AW162" s="272">
        <f t="shared" si="201"/>
        <v>11.238799999999999</v>
      </c>
    </row>
    <row r="163" spans="1:49" ht="14.1" customHeight="1" x14ac:dyDescent="0.2">
      <c r="A163" s="263">
        <v>38</v>
      </c>
      <c r="B163" s="260">
        <v>2307</v>
      </c>
      <c r="C163" s="283">
        <v>600079911</v>
      </c>
      <c r="D163" s="260">
        <v>72743212</v>
      </c>
      <c r="E163" s="262" t="s">
        <v>651</v>
      </c>
      <c r="F163" s="263">
        <v>3113</v>
      </c>
      <c r="G163" s="282" t="s">
        <v>318</v>
      </c>
      <c r="H163" s="264" t="s">
        <v>284</v>
      </c>
      <c r="I163" s="265">
        <v>2238558</v>
      </c>
      <c r="J163" s="830">
        <v>1641611</v>
      </c>
      <c r="K163" s="891">
        <v>0</v>
      </c>
      <c r="L163" s="882">
        <v>554865</v>
      </c>
      <c r="M163" s="830">
        <v>32832</v>
      </c>
      <c r="N163" s="266">
        <v>9250</v>
      </c>
      <c r="O163" s="678">
        <v>4.76</v>
      </c>
      <c r="P163" s="622">
        <v>4.76</v>
      </c>
      <c r="Q163" s="874">
        <v>0</v>
      </c>
      <c r="R163" s="267">
        <f t="shared" si="167"/>
        <v>0</v>
      </c>
      <c r="S163" s="269">
        <v>-127351</v>
      </c>
      <c r="T163" s="269">
        <v>0</v>
      </c>
      <c r="U163" s="269">
        <v>0</v>
      </c>
      <c r="V163" s="269">
        <f>SUM(R163:U163)</f>
        <v>-127351</v>
      </c>
      <c r="W163" s="269">
        <v>0</v>
      </c>
      <c r="X163" s="269">
        <v>0</v>
      </c>
      <c r="Y163" s="269">
        <f>SUM(W163:X163)</f>
        <v>0</v>
      </c>
      <c r="Z163" s="269">
        <f>V163+Y163</f>
        <v>-127351</v>
      </c>
      <c r="AA163" s="577">
        <f t="shared" si="198"/>
        <v>-43045</v>
      </c>
      <c r="AB163" s="270">
        <f>ROUND(V163*2%,0)</f>
        <v>-2547</v>
      </c>
      <c r="AC163" s="269">
        <v>0</v>
      </c>
      <c r="AD163" s="269">
        <v>0</v>
      </c>
      <c r="AE163" s="269">
        <f t="shared" si="168"/>
        <v>0</v>
      </c>
      <c r="AF163" s="269">
        <f t="shared" si="169"/>
        <v>-172943</v>
      </c>
      <c r="AG163" s="271">
        <v>0</v>
      </c>
      <c r="AH163" s="271">
        <v>0</v>
      </c>
      <c r="AI163" s="271">
        <v>-0.38</v>
      </c>
      <c r="AJ163" s="271">
        <v>0</v>
      </c>
      <c r="AK163" s="271">
        <v>0</v>
      </c>
      <c r="AL163" s="271">
        <f t="shared" si="170"/>
        <v>-0.38</v>
      </c>
      <c r="AM163" s="271">
        <f>AH163+AK163</f>
        <v>0</v>
      </c>
      <c r="AN163" s="696">
        <f t="shared" si="171"/>
        <v>-0.38</v>
      </c>
      <c r="AO163" s="267">
        <f>I163+AF163</f>
        <v>2065615</v>
      </c>
      <c r="AP163" s="269">
        <f>J163+V163</f>
        <v>1514260</v>
      </c>
      <c r="AQ163" s="269">
        <f t="shared" si="199"/>
        <v>0</v>
      </c>
      <c r="AR163" s="269">
        <f t="shared" si="200"/>
        <v>511820</v>
      </c>
      <c r="AS163" s="269">
        <f t="shared" si="200"/>
        <v>30285</v>
      </c>
      <c r="AT163" s="269">
        <f>N163+AE163</f>
        <v>9250</v>
      </c>
      <c r="AU163" s="271">
        <f>O163+AN163</f>
        <v>4.38</v>
      </c>
      <c r="AV163" s="271">
        <f t="shared" si="201"/>
        <v>4.38</v>
      </c>
      <c r="AW163" s="272">
        <f t="shared" si="201"/>
        <v>0</v>
      </c>
    </row>
    <row r="164" spans="1:49" ht="14.1" customHeight="1" x14ac:dyDescent="0.2">
      <c r="A164" s="263">
        <v>38</v>
      </c>
      <c r="B164" s="260">
        <v>2307</v>
      </c>
      <c r="C164" s="283">
        <v>600079911</v>
      </c>
      <c r="D164" s="260">
        <v>72743212</v>
      </c>
      <c r="E164" s="262" t="s">
        <v>651</v>
      </c>
      <c r="F164" s="263">
        <v>3143</v>
      </c>
      <c r="G164" s="284" t="s">
        <v>635</v>
      </c>
      <c r="H164" s="264" t="s">
        <v>283</v>
      </c>
      <c r="I164" s="265">
        <v>3511213</v>
      </c>
      <c r="J164" s="831">
        <v>2585576</v>
      </c>
      <c r="K164" s="904">
        <v>0</v>
      </c>
      <c r="L164" s="882">
        <v>873925</v>
      </c>
      <c r="M164" s="830">
        <v>51712</v>
      </c>
      <c r="N164" s="266">
        <v>0</v>
      </c>
      <c r="O164" s="678">
        <v>5.4107000000000003</v>
      </c>
      <c r="P164" s="841">
        <v>5.4107000000000003</v>
      </c>
      <c r="Q164" s="874">
        <v>0</v>
      </c>
      <c r="R164" s="267">
        <f t="shared" si="167"/>
        <v>0</v>
      </c>
      <c r="S164" s="269">
        <v>0</v>
      </c>
      <c r="T164" s="269">
        <v>0</v>
      </c>
      <c r="U164" s="269">
        <v>0</v>
      </c>
      <c r="V164" s="269">
        <f>SUM(R164:U164)</f>
        <v>0</v>
      </c>
      <c r="W164" s="269">
        <v>0</v>
      </c>
      <c r="X164" s="269">
        <v>0</v>
      </c>
      <c r="Y164" s="269">
        <f>SUM(W164:X164)</f>
        <v>0</v>
      </c>
      <c r="Z164" s="269">
        <f>V164+Y164</f>
        <v>0</v>
      </c>
      <c r="AA164" s="577">
        <f t="shared" si="198"/>
        <v>0</v>
      </c>
      <c r="AB164" s="270">
        <f>ROUND(V164*2%,0)</f>
        <v>0</v>
      </c>
      <c r="AC164" s="269">
        <v>0</v>
      </c>
      <c r="AD164" s="269">
        <v>0</v>
      </c>
      <c r="AE164" s="269">
        <f t="shared" si="168"/>
        <v>0</v>
      </c>
      <c r="AF164" s="269">
        <f t="shared" si="169"/>
        <v>0</v>
      </c>
      <c r="AG164" s="271">
        <v>0</v>
      </c>
      <c r="AH164" s="271">
        <v>0</v>
      </c>
      <c r="AI164" s="271">
        <v>0</v>
      </c>
      <c r="AJ164" s="271">
        <v>0</v>
      </c>
      <c r="AK164" s="271">
        <v>0</v>
      </c>
      <c r="AL164" s="271">
        <f t="shared" si="170"/>
        <v>0</v>
      </c>
      <c r="AM164" s="271">
        <f>AH164+AK164</f>
        <v>0</v>
      </c>
      <c r="AN164" s="696">
        <f t="shared" si="171"/>
        <v>0</v>
      </c>
      <c r="AO164" s="267">
        <f>I164+AF164</f>
        <v>3511213</v>
      </c>
      <c r="AP164" s="269">
        <f>J164+V164</f>
        <v>2585576</v>
      </c>
      <c r="AQ164" s="269">
        <f t="shared" si="199"/>
        <v>0</v>
      </c>
      <c r="AR164" s="269">
        <f t="shared" si="200"/>
        <v>873925</v>
      </c>
      <c r="AS164" s="269">
        <f t="shared" si="200"/>
        <v>51712</v>
      </c>
      <c r="AT164" s="269">
        <f>N164+AE164</f>
        <v>0</v>
      </c>
      <c r="AU164" s="271">
        <f>O164+AN164</f>
        <v>5.4107000000000003</v>
      </c>
      <c r="AV164" s="271">
        <f t="shared" si="201"/>
        <v>5.4107000000000003</v>
      </c>
      <c r="AW164" s="272">
        <f t="shared" si="201"/>
        <v>0</v>
      </c>
    </row>
    <row r="165" spans="1:49" ht="14.1" customHeight="1" x14ac:dyDescent="0.2">
      <c r="A165" s="263">
        <v>38</v>
      </c>
      <c r="B165" s="260">
        <v>2307</v>
      </c>
      <c r="C165" s="283">
        <v>600079911</v>
      </c>
      <c r="D165" s="260">
        <v>72743212</v>
      </c>
      <c r="E165" s="262" t="s">
        <v>651</v>
      </c>
      <c r="F165" s="263">
        <v>3143</v>
      </c>
      <c r="G165" s="284" t="s">
        <v>636</v>
      </c>
      <c r="H165" s="264" t="s">
        <v>284</v>
      </c>
      <c r="I165" s="265">
        <v>125695</v>
      </c>
      <c r="J165" s="830">
        <v>88605</v>
      </c>
      <c r="K165" s="891">
        <v>0</v>
      </c>
      <c r="L165" s="882">
        <v>29948</v>
      </c>
      <c r="M165" s="830">
        <v>1772</v>
      </c>
      <c r="N165" s="266">
        <v>5370</v>
      </c>
      <c r="O165" s="678">
        <v>0.37</v>
      </c>
      <c r="P165" s="622">
        <v>0</v>
      </c>
      <c r="Q165" s="874">
        <v>0.37</v>
      </c>
      <c r="R165" s="267">
        <f t="shared" si="167"/>
        <v>0</v>
      </c>
      <c r="S165" s="269">
        <v>0</v>
      </c>
      <c r="T165" s="269">
        <v>0</v>
      </c>
      <c r="U165" s="269">
        <v>0</v>
      </c>
      <c r="V165" s="269">
        <f>SUM(R165:U165)</f>
        <v>0</v>
      </c>
      <c r="W165" s="269">
        <v>0</v>
      </c>
      <c r="X165" s="269">
        <v>0</v>
      </c>
      <c r="Y165" s="269">
        <f>SUM(W165:X165)</f>
        <v>0</v>
      </c>
      <c r="Z165" s="269">
        <f>V165+Y165</f>
        <v>0</v>
      </c>
      <c r="AA165" s="577">
        <f t="shared" si="198"/>
        <v>0</v>
      </c>
      <c r="AB165" s="270">
        <f>ROUND(V165*2%,0)</f>
        <v>0</v>
      </c>
      <c r="AC165" s="269">
        <v>0</v>
      </c>
      <c r="AD165" s="269">
        <v>0</v>
      </c>
      <c r="AE165" s="269">
        <f t="shared" si="168"/>
        <v>0</v>
      </c>
      <c r="AF165" s="269">
        <f t="shared" si="169"/>
        <v>0</v>
      </c>
      <c r="AG165" s="271">
        <v>0</v>
      </c>
      <c r="AH165" s="271">
        <v>0</v>
      </c>
      <c r="AI165" s="271">
        <v>0</v>
      </c>
      <c r="AJ165" s="271">
        <v>0</v>
      </c>
      <c r="AK165" s="271">
        <v>0</v>
      </c>
      <c r="AL165" s="271">
        <f t="shared" si="170"/>
        <v>0</v>
      </c>
      <c r="AM165" s="271">
        <f>AH165+AK165</f>
        <v>0</v>
      </c>
      <c r="AN165" s="696">
        <f t="shared" si="171"/>
        <v>0</v>
      </c>
      <c r="AO165" s="267">
        <f>I165+AF165</f>
        <v>125695</v>
      </c>
      <c r="AP165" s="269">
        <f>J165+V165</f>
        <v>88605</v>
      </c>
      <c r="AQ165" s="269">
        <f t="shared" si="199"/>
        <v>0</v>
      </c>
      <c r="AR165" s="269">
        <f t="shared" si="200"/>
        <v>29948</v>
      </c>
      <c r="AS165" s="269">
        <f t="shared" si="200"/>
        <v>1772</v>
      </c>
      <c r="AT165" s="269">
        <f>N165+AE165</f>
        <v>5370</v>
      </c>
      <c r="AU165" s="271">
        <f>O165+AN165</f>
        <v>0.37</v>
      </c>
      <c r="AV165" s="271">
        <f t="shared" si="201"/>
        <v>0</v>
      </c>
      <c r="AW165" s="272">
        <f t="shared" si="201"/>
        <v>0.37</v>
      </c>
    </row>
    <row r="166" spans="1:49" ht="14.1" customHeight="1" x14ac:dyDescent="0.2">
      <c r="A166" s="263">
        <v>38</v>
      </c>
      <c r="B166" s="260">
        <v>2307</v>
      </c>
      <c r="C166" s="283">
        <v>600079911</v>
      </c>
      <c r="D166" s="260">
        <v>72743212</v>
      </c>
      <c r="E166" s="262" t="s">
        <v>651</v>
      </c>
      <c r="F166" s="263">
        <v>3143</v>
      </c>
      <c r="G166" s="284" t="s">
        <v>323</v>
      </c>
      <c r="H166" s="264" t="s">
        <v>284</v>
      </c>
      <c r="I166" s="265">
        <v>336984</v>
      </c>
      <c r="J166" s="830">
        <v>247440</v>
      </c>
      <c r="K166" s="891">
        <v>0</v>
      </c>
      <c r="L166" s="882">
        <v>83635</v>
      </c>
      <c r="M166" s="830">
        <v>4949</v>
      </c>
      <c r="N166" s="266">
        <v>960</v>
      </c>
      <c r="O166" s="678">
        <v>0.57000000000000006</v>
      </c>
      <c r="P166" s="622">
        <v>0.5</v>
      </c>
      <c r="Q166" s="874">
        <v>7.0000000000000007E-2</v>
      </c>
      <c r="R166" s="267">
        <f t="shared" si="167"/>
        <v>0</v>
      </c>
      <c r="S166" s="269">
        <v>0</v>
      </c>
      <c r="T166" s="269">
        <v>0</v>
      </c>
      <c r="U166" s="269">
        <v>0</v>
      </c>
      <c r="V166" s="269">
        <f>SUM(R166:U166)</f>
        <v>0</v>
      </c>
      <c r="W166" s="269">
        <v>0</v>
      </c>
      <c r="X166" s="269">
        <v>0</v>
      </c>
      <c r="Y166" s="269">
        <f>SUM(W166:X166)</f>
        <v>0</v>
      </c>
      <c r="Z166" s="269">
        <f>V166+Y166</f>
        <v>0</v>
      </c>
      <c r="AA166" s="577">
        <f t="shared" si="198"/>
        <v>0</v>
      </c>
      <c r="AB166" s="270">
        <f>ROUND(V166*2%,0)</f>
        <v>0</v>
      </c>
      <c r="AC166" s="269">
        <v>0</v>
      </c>
      <c r="AD166" s="269">
        <v>0</v>
      </c>
      <c r="AE166" s="269">
        <f t="shared" si="168"/>
        <v>0</v>
      </c>
      <c r="AF166" s="269">
        <f t="shared" si="169"/>
        <v>0</v>
      </c>
      <c r="AG166" s="271">
        <v>0</v>
      </c>
      <c r="AH166" s="271">
        <v>0</v>
      </c>
      <c r="AI166" s="271">
        <v>0</v>
      </c>
      <c r="AJ166" s="271">
        <v>0</v>
      </c>
      <c r="AK166" s="271">
        <v>0</v>
      </c>
      <c r="AL166" s="271">
        <f t="shared" si="170"/>
        <v>0</v>
      </c>
      <c r="AM166" s="271">
        <f>AH166+AK166</f>
        <v>0</v>
      </c>
      <c r="AN166" s="696">
        <f t="shared" si="171"/>
        <v>0</v>
      </c>
      <c r="AO166" s="267">
        <f>I166+AF166</f>
        <v>336984</v>
      </c>
      <c r="AP166" s="269">
        <f>J166+V166</f>
        <v>247440</v>
      </c>
      <c r="AQ166" s="269">
        <f t="shared" si="199"/>
        <v>0</v>
      </c>
      <c r="AR166" s="269">
        <f t="shared" si="200"/>
        <v>83635</v>
      </c>
      <c r="AS166" s="269">
        <f t="shared" si="200"/>
        <v>4949</v>
      </c>
      <c r="AT166" s="269">
        <f>N166+AE166</f>
        <v>960</v>
      </c>
      <c r="AU166" s="271">
        <f>O166+AN166</f>
        <v>0.57000000000000006</v>
      </c>
      <c r="AV166" s="271">
        <f t="shared" si="201"/>
        <v>0.5</v>
      </c>
      <c r="AW166" s="272">
        <f t="shared" si="201"/>
        <v>7.0000000000000007E-2</v>
      </c>
    </row>
    <row r="167" spans="1:49" ht="14.1" customHeight="1" x14ac:dyDescent="0.2">
      <c r="A167" s="276">
        <v>38</v>
      </c>
      <c r="B167" s="273">
        <v>2307</v>
      </c>
      <c r="C167" s="285">
        <v>600079911</v>
      </c>
      <c r="D167" s="273">
        <v>72743212</v>
      </c>
      <c r="E167" s="275" t="s">
        <v>652</v>
      </c>
      <c r="F167" s="276"/>
      <c r="G167" s="275"/>
      <c r="H167" s="277"/>
      <c r="I167" s="278">
        <v>45032714</v>
      </c>
      <c r="J167" s="279">
        <v>31915407</v>
      </c>
      <c r="K167" s="279">
        <v>116600</v>
      </c>
      <c r="L167" s="279">
        <v>10826819</v>
      </c>
      <c r="M167" s="279">
        <v>638308</v>
      </c>
      <c r="N167" s="279">
        <v>1535580</v>
      </c>
      <c r="O167" s="280">
        <v>62.006699999999995</v>
      </c>
      <c r="P167" s="280">
        <v>50.3279</v>
      </c>
      <c r="Q167" s="872">
        <v>11.678799999999999</v>
      </c>
      <c r="R167" s="278">
        <f t="shared" ref="R167:AW167" si="202">SUM(R162:R166)</f>
        <v>0</v>
      </c>
      <c r="S167" s="613">
        <f t="shared" si="202"/>
        <v>-127351</v>
      </c>
      <c r="T167" s="613">
        <f t="shared" si="202"/>
        <v>0</v>
      </c>
      <c r="U167" s="613">
        <f t="shared" si="202"/>
        <v>0</v>
      </c>
      <c r="V167" s="613">
        <f t="shared" si="202"/>
        <v>-127351</v>
      </c>
      <c r="W167" s="613">
        <f t="shared" si="202"/>
        <v>0</v>
      </c>
      <c r="X167" s="613">
        <f t="shared" si="202"/>
        <v>0</v>
      </c>
      <c r="Y167" s="613">
        <f t="shared" si="202"/>
        <v>0</v>
      </c>
      <c r="Z167" s="613">
        <f t="shared" si="202"/>
        <v>-127351</v>
      </c>
      <c r="AA167" s="613">
        <f t="shared" si="202"/>
        <v>-43045</v>
      </c>
      <c r="AB167" s="613">
        <f t="shared" si="202"/>
        <v>-2547</v>
      </c>
      <c r="AC167" s="613">
        <f t="shared" si="202"/>
        <v>0</v>
      </c>
      <c r="AD167" s="613">
        <f t="shared" si="202"/>
        <v>0</v>
      </c>
      <c r="AE167" s="613">
        <f t="shared" si="202"/>
        <v>0</v>
      </c>
      <c r="AF167" s="613">
        <f t="shared" si="202"/>
        <v>-172943</v>
      </c>
      <c r="AG167" s="690">
        <f t="shared" si="202"/>
        <v>0</v>
      </c>
      <c r="AH167" s="690">
        <f t="shared" si="202"/>
        <v>0</v>
      </c>
      <c r="AI167" s="690">
        <f t="shared" si="202"/>
        <v>-0.38</v>
      </c>
      <c r="AJ167" s="690">
        <f t="shared" si="202"/>
        <v>0</v>
      </c>
      <c r="AK167" s="690">
        <f t="shared" si="202"/>
        <v>0</v>
      </c>
      <c r="AL167" s="690">
        <f t="shared" si="202"/>
        <v>-0.38</v>
      </c>
      <c r="AM167" s="690">
        <f t="shared" si="202"/>
        <v>0</v>
      </c>
      <c r="AN167" s="695">
        <f t="shared" si="202"/>
        <v>-0.38</v>
      </c>
      <c r="AO167" s="278">
        <f t="shared" si="202"/>
        <v>44859771</v>
      </c>
      <c r="AP167" s="279">
        <f t="shared" si="202"/>
        <v>31788056</v>
      </c>
      <c r="AQ167" s="279">
        <f t="shared" si="202"/>
        <v>116600</v>
      </c>
      <c r="AR167" s="279">
        <f t="shared" si="202"/>
        <v>10783774</v>
      </c>
      <c r="AS167" s="279">
        <f t="shared" si="202"/>
        <v>635761</v>
      </c>
      <c r="AT167" s="279">
        <f t="shared" si="202"/>
        <v>1535580</v>
      </c>
      <c r="AU167" s="280">
        <f t="shared" si="202"/>
        <v>61.6267</v>
      </c>
      <c r="AV167" s="280">
        <f t="shared" si="202"/>
        <v>49.947900000000004</v>
      </c>
      <c r="AW167" s="281">
        <f t="shared" si="202"/>
        <v>11.678799999999999</v>
      </c>
    </row>
    <row r="168" spans="1:49" ht="14.1" customHeight="1" x14ac:dyDescent="0.2">
      <c r="A168" s="263">
        <v>39</v>
      </c>
      <c r="B168" s="260">
        <v>2478</v>
      </c>
      <c r="C168" s="283">
        <v>600079929</v>
      </c>
      <c r="D168" s="260">
        <v>72743379</v>
      </c>
      <c r="E168" s="262" t="s">
        <v>653</v>
      </c>
      <c r="F168" s="263">
        <v>3113</v>
      </c>
      <c r="G168" s="262" t="s">
        <v>320</v>
      </c>
      <c r="H168" s="264" t="s">
        <v>283</v>
      </c>
      <c r="I168" s="265">
        <v>28119658</v>
      </c>
      <c r="J168" s="831">
        <v>19946655</v>
      </c>
      <c r="K168" s="904">
        <v>50000</v>
      </c>
      <c r="L168" s="882">
        <v>6758870</v>
      </c>
      <c r="M168" s="830">
        <v>398933</v>
      </c>
      <c r="N168" s="831">
        <v>965200</v>
      </c>
      <c r="O168" s="678">
        <v>38.777799999999999</v>
      </c>
      <c r="P168" s="841">
        <v>30.245200000000001</v>
      </c>
      <c r="Q168" s="873">
        <v>8.5326000000000004</v>
      </c>
      <c r="R168" s="267">
        <f t="shared" si="167"/>
        <v>0</v>
      </c>
      <c r="S168" s="269">
        <v>0</v>
      </c>
      <c r="T168" s="269">
        <v>0</v>
      </c>
      <c r="U168" s="269">
        <v>0</v>
      </c>
      <c r="V168" s="269">
        <f>SUM(R168:U168)</f>
        <v>0</v>
      </c>
      <c r="W168" s="269">
        <v>0</v>
      </c>
      <c r="X168" s="269">
        <v>0</v>
      </c>
      <c r="Y168" s="269">
        <f>SUM(W168:X168)</f>
        <v>0</v>
      </c>
      <c r="Z168" s="269">
        <f>V168+Y168</f>
        <v>0</v>
      </c>
      <c r="AA168" s="577">
        <f t="shared" ref="AA168:AA172" si="203">ROUND((V168+W168)*33.8%,0)</f>
        <v>0</v>
      </c>
      <c r="AB168" s="270">
        <f>ROUND(V168*2%,0)</f>
        <v>0</v>
      </c>
      <c r="AC168" s="269">
        <v>0</v>
      </c>
      <c r="AD168" s="269">
        <v>0</v>
      </c>
      <c r="AE168" s="269">
        <f t="shared" si="168"/>
        <v>0</v>
      </c>
      <c r="AF168" s="269">
        <f t="shared" si="169"/>
        <v>0</v>
      </c>
      <c r="AG168" s="271">
        <v>0</v>
      </c>
      <c r="AH168" s="271">
        <v>0</v>
      </c>
      <c r="AI168" s="271">
        <v>0</v>
      </c>
      <c r="AJ168" s="271">
        <v>0</v>
      </c>
      <c r="AK168" s="271">
        <v>0</v>
      </c>
      <c r="AL168" s="271">
        <f t="shared" si="170"/>
        <v>0</v>
      </c>
      <c r="AM168" s="271">
        <f>AH168+AK168</f>
        <v>0</v>
      </c>
      <c r="AN168" s="696">
        <f t="shared" si="171"/>
        <v>0</v>
      </c>
      <c r="AO168" s="267">
        <f>I168+AF168</f>
        <v>28119658</v>
      </c>
      <c r="AP168" s="269">
        <f>J168+V168</f>
        <v>19946655</v>
      </c>
      <c r="AQ168" s="269">
        <f t="shared" ref="AQ168:AQ172" si="204">K168+Y168</f>
        <v>50000</v>
      </c>
      <c r="AR168" s="269">
        <f t="shared" ref="AR168:AS172" si="205">L168+AA168</f>
        <v>6758870</v>
      </c>
      <c r="AS168" s="269">
        <f t="shared" si="205"/>
        <v>398933</v>
      </c>
      <c r="AT168" s="269">
        <f>N168+AE168</f>
        <v>965200</v>
      </c>
      <c r="AU168" s="271">
        <f>O168+AN168</f>
        <v>38.777799999999999</v>
      </c>
      <c r="AV168" s="271">
        <f t="shared" ref="AV168:AW172" si="206">P168+AL168</f>
        <v>30.245200000000001</v>
      </c>
      <c r="AW168" s="272">
        <f t="shared" si="206"/>
        <v>8.5326000000000004</v>
      </c>
    </row>
    <row r="169" spans="1:49" ht="14.1" customHeight="1" x14ac:dyDescent="0.2">
      <c r="A169" s="263">
        <v>39</v>
      </c>
      <c r="B169" s="260">
        <v>2478</v>
      </c>
      <c r="C169" s="283">
        <v>600079929</v>
      </c>
      <c r="D169" s="260">
        <v>72743379</v>
      </c>
      <c r="E169" s="262" t="s">
        <v>653</v>
      </c>
      <c r="F169" s="263">
        <v>3113</v>
      </c>
      <c r="G169" s="282" t="s">
        <v>318</v>
      </c>
      <c r="H169" s="264" t="s">
        <v>284</v>
      </c>
      <c r="I169" s="265">
        <v>4885390</v>
      </c>
      <c r="J169" s="830">
        <v>3590677</v>
      </c>
      <c r="K169" s="891">
        <v>0</v>
      </c>
      <c r="L169" s="882">
        <v>1213649</v>
      </c>
      <c r="M169" s="830">
        <v>71814</v>
      </c>
      <c r="N169" s="266">
        <v>9250</v>
      </c>
      <c r="O169" s="678">
        <v>10.45</v>
      </c>
      <c r="P169" s="622">
        <v>10.45</v>
      </c>
      <c r="Q169" s="874">
        <v>0</v>
      </c>
      <c r="R169" s="267">
        <f t="shared" si="167"/>
        <v>0</v>
      </c>
      <c r="S169" s="269">
        <v>0</v>
      </c>
      <c r="T169" s="269">
        <v>0</v>
      </c>
      <c r="U169" s="269">
        <v>0</v>
      </c>
      <c r="V169" s="269">
        <f>SUM(R169:U169)</f>
        <v>0</v>
      </c>
      <c r="W169" s="269">
        <v>0</v>
      </c>
      <c r="X169" s="269">
        <v>0</v>
      </c>
      <c r="Y169" s="269">
        <f>SUM(W169:X169)</f>
        <v>0</v>
      </c>
      <c r="Z169" s="269">
        <f>V169+Y169</f>
        <v>0</v>
      </c>
      <c r="AA169" s="577">
        <f t="shared" si="203"/>
        <v>0</v>
      </c>
      <c r="AB169" s="270">
        <f>ROUND(V169*2%,0)</f>
        <v>0</v>
      </c>
      <c r="AC169" s="269">
        <v>0</v>
      </c>
      <c r="AD169" s="269">
        <v>0</v>
      </c>
      <c r="AE169" s="269">
        <f t="shared" si="168"/>
        <v>0</v>
      </c>
      <c r="AF169" s="269">
        <f t="shared" si="169"/>
        <v>0</v>
      </c>
      <c r="AG169" s="271">
        <v>0</v>
      </c>
      <c r="AH169" s="271">
        <v>0</v>
      </c>
      <c r="AI169" s="271">
        <v>0</v>
      </c>
      <c r="AJ169" s="271">
        <v>0</v>
      </c>
      <c r="AK169" s="271">
        <v>0</v>
      </c>
      <c r="AL169" s="271">
        <f t="shared" si="170"/>
        <v>0</v>
      </c>
      <c r="AM169" s="271">
        <f>AH169+AK169</f>
        <v>0</v>
      </c>
      <c r="AN169" s="696">
        <f t="shared" si="171"/>
        <v>0</v>
      </c>
      <c r="AO169" s="267">
        <f>I169+AF169</f>
        <v>4885390</v>
      </c>
      <c r="AP169" s="269">
        <f>J169+V169</f>
        <v>3590677</v>
      </c>
      <c r="AQ169" s="269">
        <f t="shared" si="204"/>
        <v>0</v>
      </c>
      <c r="AR169" s="269">
        <f t="shared" si="205"/>
        <v>1213649</v>
      </c>
      <c r="AS169" s="269">
        <f t="shared" si="205"/>
        <v>71814</v>
      </c>
      <c r="AT169" s="269">
        <f>N169+AE169</f>
        <v>9250</v>
      </c>
      <c r="AU169" s="271">
        <f>O169+AN169</f>
        <v>10.45</v>
      </c>
      <c r="AV169" s="271">
        <f t="shared" si="206"/>
        <v>10.45</v>
      </c>
      <c r="AW169" s="272">
        <f t="shared" si="206"/>
        <v>0</v>
      </c>
    </row>
    <row r="170" spans="1:49" ht="14.1" customHeight="1" x14ac:dyDescent="0.2">
      <c r="A170" s="263">
        <v>39</v>
      </c>
      <c r="B170" s="260">
        <v>2478</v>
      </c>
      <c r="C170" s="283">
        <v>600079929</v>
      </c>
      <c r="D170" s="260">
        <v>72743379</v>
      </c>
      <c r="E170" s="262" t="s">
        <v>653</v>
      </c>
      <c r="F170" s="263">
        <v>3141</v>
      </c>
      <c r="G170" s="262" t="s">
        <v>321</v>
      </c>
      <c r="H170" s="264" t="s">
        <v>284</v>
      </c>
      <c r="I170" s="265">
        <v>2115710</v>
      </c>
      <c r="J170" s="830">
        <v>1528874</v>
      </c>
      <c r="K170" s="891">
        <v>15000</v>
      </c>
      <c r="L170" s="882">
        <v>521829</v>
      </c>
      <c r="M170" s="830">
        <v>30577</v>
      </c>
      <c r="N170" s="266">
        <v>19430</v>
      </c>
      <c r="O170" s="678">
        <v>5.22</v>
      </c>
      <c r="P170" s="622">
        <v>0</v>
      </c>
      <c r="Q170" s="874">
        <v>5.22</v>
      </c>
      <c r="R170" s="267">
        <f t="shared" si="167"/>
        <v>0</v>
      </c>
      <c r="S170" s="269">
        <v>0</v>
      </c>
      <c r="T170" s="269">
        <v>0</v>
      </c>
      <c r="U170" s="269">
        <v>0</v>
      </c>
      <c r="V170" s="269">
        <f>SUM(R170:U170)</f>
        <v>0</v>
      </c>
      <c r="W170" s="269">
        <v>0</v>
      </c>
      <c r="X170" s="269">
        <v>0</v>
      </c>
      <c r="Y170" s="269">
        <f>SUM(W170:X170)</f>
        <v>0</v>
      </c>
      <c r="Z170" s="269">
        <f>V170+Y170</f>
        <v>0</v>
      </c>
      <c r="AA170" s="577">
        <f t="shared" si="203"/>
        <v>0</v>
      </c>
      <c r="AB170" s="270">
        <f>ROUND(V170*2%,0)</f>
        <v>0</v>
      </c>
      <c r="AC170" s="269">
        <v>0</v>
      </c>
      <c r="AD170" s="269">
        <v>0</v>
      </c>
      <c r="AE170" s="269">
        <f t="shared" si="168"/>
        <v>0</v>
      </c>
      <c r="AF170" s="269">
        <f t="shared" si="169"/>
        <v>0</v>
      </c>
      <c r="AG170" s="271">
        <v>0</v>
      </c>
      <c r="AH170" s="271">
        <v>0</v>
      </c>
      <c r="AI170" s="271">
        <v>0</v>
      </c>
      <c r="AJ170" s="271">
        <v>0</v>
      </c>
      <c r="AK170" s="271">
        <v>0</v>
      </c>
      <c r="AL170" s="271">
        <f t="shared" si="170"/>
        <v>0</v>
      </c>
      <c r="AM170" s="271">
        <f>AH170+AK170</f>
        <v>0</v>
      </c>
      <c r="AN170" s="696">
        <f t="shared" si="171"/>
        <v>0</v>
      </c>
      <c r="AO170" s="267">
        <f>I170+AF170</f>
        <v>2115710</v>
      </c>
      <c r="AP170" s="269">
        <f>J170+V170</f>
        <v>1528874</v>
      </c>
      <c r="AQ170" s="269">
        <f t="shared" si="204"/>
        <v>15000</v>
      </c>
      <c r="AR170" s="269">
        <f t="shared" si="205"/>
        <v>521829</v>
      </c>
      <c r="AS170" s="269">
        <f t="shared" si="205"/>
        <v>30577</v>
      </c>
      <c r="AT170" s="269">
        <f>N170+AE170</f>
        <v>19430</v>
      </c>
      <c r="AU170" s="271">
        <f>O170+AN170</f>
        <v>5.22</v>
      </c>
      <c r="AV170" s="271">
        <f t="shared" si="206"/>
        <v>0</v>
      </c>
      <c r="AW170" s="272">
        <f t="shared" si="206"/>
        <v>5.22</v>
      </c>
    </row>
    <row r="171" spans="1:49" ht="14.1" customHeight="1" x14ac:dyDescent="0.2">
      <c r="A171" s="263">
        <v>39</v>
      </c>
      <c r="B171" s="260">
        <v>2478</v>
      </c>
      <c r="C171" s="283">
        <v>600079929</v>
      </c>
      <c r="D171" s="260">
        <v>72743379</v>
      </c>
      <c r="E171" s="262" t="s">
        <v>653</v>
      </c>
      <c r="F171" s="263">
        <v>3143</v>
      </c>
      <c r="G171" s="284" t="s">
        <v>635</v>
      </c>
      <c r="H171" s="264" t="s">
        <v>283</v>
      </c>
      <c r="I171" s="265">
        <v>3034951</v>
      </c>
      <c r="J171" s="831">
        <v>2180678</v>
      </c>
      <c r="K171" s="904">
        <v>55000</v>
      </c>
      <c r="L171" s="882">
        <v>755659</v>
      </c>
      <c r="M171" s="830">
        <v>43614</v>
      </c>
      <c r="N171" s="266">
        <v>0</v>
      </c>
      <c r="O171" s="678">
        <v>5.0331999999999999</v>
      </c>
      <c r="P171" s="841">
        <v>5.0331999999999999</v>
      </c>
      <c r="Q171" s="874">
        <v>0</v>
      </c>
      <c r="R171" s="267">
        <f t="shared" si="167"/>
        <v>0</v>
      </c>
      <c r="S171" s="269">
        <v>0</v>
      </c>
      <c r="T171" s="269">
        <v>0</v>
      </c>
      <c r="U171" s="269">
        <v>0</v>
      </c>
      <c r="V171" s="269">
        <f>SUM(R171:U171)</f>
        <v>0</v>
      </c>
      <c r="W171" s="269">
        <v>0</v>
      </c>
      <c r="X171" s="269">
        <v>0</v>
      </c>
      <c r="Y171" s="269">
        <f>SUM(W171:X171)</f>
        <v>0</v>
      </c>
      <c r="Z171" s="269">
        <f>V171+Y171</f>
        <v>0</v>
      </c>
      <c r="AA171" s="577">
        <f t="shared" si="203"/>
        <v>0</v>
      </c>
      <c r="AB171" s="270">
        <f>ROUND(V171*2%,0)</f>
        <v>0</v>
      </c>
      <c r="AC171" s="269">
        <v>0</v>
      </c>
      <c r="AD171" s="269">
        <v>0</v>
      </c>
      <c r="AE171" s="269">
        <f t="shared" si="168"/>
        <v>0</v>
      </c>
      <c r="AF171" s="269">
        <f t="shared" si="169"/>
        <v>0</v>
      </c>
      <c r="AG171" s="271">
        <v>0</v>
      </c>
      <c r="AH171" s="271">
        <v>0</v>
      </c>
      <c r="AI171" s="271">
        <v>0</v>
      </c>
      <c r="AJ171" s="271">
        <v>0</v>
      </c>
      <c r="AK171" s="271">
        <v>0</v>
      </c>
      <c r="AL171" s="271">
        <f t="shared" si="170"/>
        <v>0</v>
      </c>
      <c r="AM171" s="271">
        <f>AH171+AK171</f>
        <v>0</v>
      </c>
      <c r="AN171" s="696">
        <f t="shared" si="171"/>
        <v>0</v>
      </c>
      <c r="AO171" s="267">
        <f>I171+AF171</f>
        <v>3034951</v>
      </c>
      <c r="AP171" s="269">
        <f>J171+V171</f>
        <v>2180678</v>
      </c>
      <c r="AQ171" s="269">
        <f t="shared" si="204"/>
        <v>55000</v>
      </c>
      <c r="AR171" s="269">
        <f t="shared" si="205"/>
        <v>755659</v>
      </c>
      <c r="AS171" s="269">
        <f t="shared" si="205"/>
        <v>43614</v>
      </c>
      <c r="AT171" s="269">
        <f>N171+AE171</f>
        <v>0</v>
      </c>
      <c r="AU171" s="271">
        <f>O171+AN171</f>
        <v>5.0331999999999999</v>
      </c>
      <c r="AV171" s="271">
        <f t="shared" si="206"/>
        <v>5.0331999999999999</v>
      </c>
      <c r="AW171" s="272">
        <f t="shared" si="206"/>
        <v>0</v>
      </c>
    </row>
    <row r="172" spans="1:49" ht="14.1" customHeight="1" x14ac:dyDescent="0.2">
      <c r="A172" s="263">
        <v>39</v>
      </c>
      <c r="B172" s="260">
        <v>2478</v>
      </c>
      <c r="C172" s="283">
        <v>600079929</v>
      </c>
      <c r="D172" s="260">
        <v>72743379</v>
      </c>
      <c r="E172" s="262" t="s">
        <v>653</v>
      </c>
      <c r="F172" s="263">
        <v>3143</v>
      </c>
      <c r="G172" s="284" t="s">
        <v>636</v>
      </c>
      <c r="H172" s="264" t="s">
        <v>284</v>
      </c>
      <c r="I172" s="265">
        <v>97607</v>
      </c>
      <c r="J172" s="830">
        <v>68805</v>
      </c>
      <c r="K172" s="891">
        <v>0</v>
      </c>
      <c r="L172" s="882">
        <v>23256</v>
      </c>
      <c r="M172" s="830">
        <v>1376</v>
      </c>
      <c r="N172" s="266">
        <v>4170</v>
      </c>
      <c r="O172" s="678">
        <v>0.28999999999999998</v>
      </c>
      <c r="P172" s="622">
        <v>0</v>
      </c>
      <c r="Q172" s="874">
        <v>0.28999999999999998</v>
      </c>
      <c r="R172" s="267">
        <f t="shared" si="167"/>
        <v>0</v>
      </c>
      <c r="S172" s="269">
        <v>0</v>
      </c>
      <c r="T172" s="269">
        <v>0</v>
      </c>
      <c r="U172" s="269">
        <v>0</v>
      </c>
      <c r="V172" s="269">
        <f>SUM(R172:U172)</f>
        <v>0</v>
      </c>
      <c r="W172" s="269">
        <v>0</v>
      </c>
      <c r="X172" s="269">
        <v>0</v>
      </c>
      <c r="Y172" s="269">
        <f>SUM(W172:X172)</f>
        <v>0</v>
      </c>
      <c r="Z172" s="269">
        <f>V172+Y172</f>
        <v>0</v>
      </c>
      <c r="AA172" s="577">
        <f t="shared" si="203"/>
        <v>0</v>
      </c>
      <c r="AB172" s="270">
        <f>ROUND(V172*2%,0)</f>
        <v>0</v>
      </c>
      <c r="AC172" s="269">
        <v>0</v>
      </c>
      <c r="AD172" s="269">
        <v>0</v>
      </c>
      <c r="AE172" s="269">
        <f t="shared" si="168"/>
        <v>0</v>
      </c>
      <c r="AF172" s="269">
        <f t="shared" si="169"/>
        <v>0</v>
      </c>
      <c r="AG172" s="271">
        <v>0</v>
      </c>
      <c r="AH172" s="271">
        <v>0</v>
      </c>
      <c r="AI172" s="271">
        <v>0</v>
      </c>
      <c r="AJ172" s="271">
        <v>0</v>
      </c>
      <c r="AK172" s="271">
        <v>0</v>
      </c>
      <c r="AL172" s="271">
        <f t="shared" si="170"/>
        <v>0</v>
      </c>
      <c r="AM172" s="271">
        <f>AH172+AK172</f>
        <v>0</v>
      </c>
      <c r="AN172" s="696">
        <f t="shared" si="171"/>
        <v>0</v>
      </c>
      <c r="AO172" s="267">
        <f>I172+AF172</f>
        <v>97607</v>
      </c>
      <c r="AP172" s="269">
        <f>J172+V172</f>
        <v>68805</v>
      </c>
      <c r="AQ172" s="269">
        <f t="shared" si="204"/>
        <v>0</v>
      </c>
      <c r="AR172" s="269">
        <f t="shared" si="205"/>
        <v>23256</v>
      </c>
      <c r="AS172" s="269">
        <f t="shared" si="205"/>
        <v>1376</v>
      </c>
      <c r="AT172" s="269">
        <f>N172+AE172</f>
        <v>4170</v>
      </c>
      <c r="AU172" s="271">
        <f>O172+AN172</f>
        <v>0.28999999999999998</v>
      </c>
      <c r="AV172" s="271">
        <f t="shared" si="206"/>
        <v>0</v>
      </c>
      <c r="AW172" s="272">
        <f t="shared" si="206"/>
        <v>0.28999999999999998</v>
      </c>
    </row>
    <row r="173" spans="1:49" ht="14.1" customHeight="1" x14ac:dyDescent="0.2">
      <c r="A173" s="276">
        <v>39</v>
      </c>
      <c r="B173" s="273">
        <v>2478</v>
      </c>
      <c r="C173" s="285">
        <v>600079929</v>
      </c>
      <c r="D173" s="273">
        <v>72743379</v>
      </c>
      <c r="E173" s="275" t="s">
        <v>654</v>
      </c>
      <c r="F173" s="276"/>
      <c r="G173" s="275"/>
      <c r="H173" s="277"/>
      <c r="I173" s="278">
        <v>38253316</v>
      </c>
      <c r="J173" s="279">
        <v>27315689</v>
      </c>
      <c r="K173" s="279">
        <v>120000</v>
      </c>
      <c r="L173" s="279">
        <v>9273263</v>
      </c>
      <c r="M173" s="279">
        <v>546314</v>
      </c>
      <c r="N173" s="279">
        <v>998050</v>
      </c>
      <c r="O173" s="280">
        <v>59.771000000000001</v>
      </c>
      <c r="P173" s="280">
        <v>45.728400000000001</v>
      </c>
      <c r="Q173" s="872">
        <v>14.0426</v>
      </c>
      <c r="R173" s="278">
        <f t="shared" ref="R173:AW173" si="207">SUM(R168:R172)</f>
        <v>0</v>
      </c>
      <c r="S173" s="613">
        <f t="shared" si="207"/>
        <v>0</v>
      </c>
      <c r="T173" s="613">
        <f t="shared" si="207"/>
        <v>0</v>
      </c>
      <c r="U173" s="613">
        <f t="shared" si="207"/>
        <v>0</v>
      </c>
      <c r="V173" s="613">
        <f t="shared" si="207"/>
        <v>0</v>
      </c>
      <c r="W173" s="613">
        <f t="shared" si="207"/>
        <v>0</v>
      </c>
      <c r="X173" s="613">
        <f t="shared" si="207"/>
        <v>0</v>
      </c>
      <c r="Y173" s="613">
        <f t="shared" si="207"/>
        <v>0</v>
      </c>
      <c r="Z173" s="613">
        <f t="shared" si="207"/>
        <v>0</v>
      </c>
      <c r="AA173" s="613">
        <f t="shared" si="207"/>
        <v>0</v>
      </c>
      <c r="AB173" s="613">
        <f t="shared" si="207"/>
        <v>0</v>
      </c>
      <c r="AC173" s="613">
        <f t="shared" si="207"/>
        <v>0</v>
      </c>
      <c r="AD173" s="613">
        <f t="shared" si="207"/>
        <v>0</v>
      </c>
      <c r="AE173" s="613">
        <f t="shared" si="207"/>
        <v>0</v>
      </c>
      <c r="AF173" s="613">
        <f t="shared" si="207"/>
        <v>0</v>
      </c>
      <c r="AG173" s="690">
        <f t="shared" si="207"/>
        <v>0</v>
      </c>
      <c r="AH173" s="690">
        <f t="shared" si="207"/>
        <v>0</v>
      </c>
      <c r="AI173" s="690">
        <f t="shared" si="207"/>
        <v>0</v>
      </c>
      <c r="AJ173" s="690">
        <f t="shared" si="207"/>
        <v>0</v>
      </c>
      <c r="AK173" s="690">
        <f t="shared" si="207"/>
        <v>0</v>
      </c>
      <c r="AL173" s="690">
        <f t="shared" si="207"/>
        <v>0</v>
      </c>
      <c r="AM173" s="690">
        <f t="shared" si="207"/>
        <v>0</v>
      </c>
      <c r="AN173" s="695">
        <f t="shared" si="207"/>
        <v>0</v>
      </c>
      <c r="AO173" s="278">
        <f t="shared" si="207"/>
        <v>38253316</v>
      </c>
      <c r="AP173" s="279">
        <f t="shared" si="207"/>
        <v>27315689</v>
      </c>
      <c r="AQ173" s="279">
        <f t="shared" si="207"/>
        <v>120000</v>
      </c>
      <c r="AR173" s="279">
        <f t="shared" si="207"/>
        <v>9273263</v>
      </c>
      <c r="AS173" s="279">
        <f t="shared" si="207"/>
        <v>546314</v>
      </c>
      <c r="AT173" s="279">
        <f t="shared" si="207"/>
        <v>998050</v>
      </c>
      <c r="AU173" s="280">
        <f t="shared" si="207"/>
        <v>59.771000000000001</v>
      </c>
      <c r="AV173" s="280">
        <f t="shared" si="207"/>
        <v>45.728400000000001</v>
      </c>
      <c r="AW173" s="281">
        <f t="shared" si="207"/>
        <v>14.0426</v>
      </c>
    </row>
    <row r="174" spans="1:49" s="290" customFormat="1" ht="14.1" customHeight="1" x14ac:dyDescent="0.2">
      <c r="A174" s="263">
        <v>40</v>
      </c>
      <c r="B174" s="260">
        <v>2465</v>
      </c>
      <c r="C174" s="283">
        <v>650018273</v>
      </c>
      <c r="D174" s="260">
        <v>72741791</v>
      </c>
      <c r="E174" s="262" t="s">
        <v>655</v>
      </c>
      <c r="F174" s="263">
        <v>3111</v>
      </c>
      <c r="G174" s="262" t="s">
        <v>317</v>
      </c>
      <c r="H174" s="264" t="s">
        <v>283</v>
      </c>
      <c r="I174" s="265">
        <v>3045591</v>
      </c>
      <c r="J174" s="831">
        <v>2206046</v>
      </c>
      <c r="K174" s="904">
        <v>10000</v>
      </c>
      <c r="L174" s="882">
        <v>749024</v>
      </c>
      <c r="M174" s="830">
        <v>44121</v>
      </c>
      <c r="N174" s="831">
        <v>36400</v>
      </c>
      <c r="O174" s="678">
        <v>5.9876000000000005</v>
      </c>
      <c r="P174" s="841">
        <v>4.6048</v>
      </c>
      <c r="Q174" s="873">
        <v>1.3828</v>
      </c>
      <c r="R174" s="267">
        <f t="shared" si="167"/>
        <v>0</v>
      </c>
      <c r="S174" s="269">
        <v>0</v>
      </c>
      <c r="T174" s="269">
        <v>0</v>
      </c>
      <c r="U174" s="269">
        <v>0</v>
      </c>
      <c r="V174" s="269">
        <f t="shared" ref="V174:V179" si="208">SUM(R174:U174)</f>
        <v>0</v>
      </c>
      <c r="W174" s="269">
        <v>0</v>
      </c>
      <c r="X174" s="269">
        <v>0</v>
      </c>
      <c r="Y174" s="269">
        <f t="shared" ref="Y174:Y179" si="209">SUM(W174:X174)</f>
        <v>0</v>
      </c>
      <c r="Z174" s="269">
        <f t="shared" ref="Z174:Z179" si="210">V174+Y174</f>
        <v>0</v>
      </c>
      <c r="AA174" s="577">
        <f t="shared" ref="AA174:AA179" si="211">ROUND((V174+W174)*33.8%,0)</f>
        <v>0</v>
      </c>
      <c r="AB174" s="270">
        <f t="shared" ref="AB174:AB179" si="212">ROUND(V174*2%,0)</f>
        <v>0</v>
      </c>
      <c r="AC174" s="269">
        <v>0</v>
      </c>
      <c r="AD174" s="269">
        <v>0</v>
      </c>
      <c r="AE174" s="269">
        <f t="shared" si="168"/>
        <v>0</v>
      </c>
      <c r="AF174" s="269">
        <f t="shared" si="169"/>
        <v>0</v>
      </c>
      <c r="AG174" s="271">
        <v>0</v>
      </c>
      <c r="AH174" s="271">
        <v>0</v>
      </c>
      <c r="AI174" s="271">
        <v>0</v>
      </c>
      <c r="AJ174" s="271">
        <v>0</v>
      </c>
      <c r="AK174" s="271">
        <v>0</v>
      </c>
      <c r="AL174" s="271">
        <f t="shared" si="170"/>
        <v>0</v>
      </c>
      <c r="AM174" s="271">
        <f t="shared" ref="AM174:AM179" si="213">AH174+AK174</f>
        <v>0</v>
      </c>
      <c r="AN174" s="696">
        <f t="shared" si="171"/>
        <v>0</v>
      </c>
      <c r="AO174" s="267">
        <f t="shared" ref="AO174:AO179" si="214">I174+AF174</f>
        <v>3045591</v>
      </c>
      <c r="AP174" s="269">
        <f t="shared" ref="AP174:AP179" si="215">J174+V174</f>
        <v>2206046</v>
      </c>
      <c r="AQ174" s="269">
        <f t="shared" ref="AQ174:AQ179" si="216">K174+Y174</f>
        <v>10000</v>
      </c>
      <c r="AR174" s="269">
        <f t="shared" ref="AR174:AS179" si="217">L174+AA174</f>
        <v>749024</v>
      </c>
      <c r="AS174" s="269">
        <f t="shared" si="217"/>
        <v>44121</v>
      </c>
      <c r="AT174" s="269">
        <f t="shared" ref="AT174:AT179" si="218">N174+AE174</f>
        <v>36400</v>
      </c>
      <c r="AU174" s="271">
        <f t="shared" ref="AU174:AU179" si="219">O174+AN174</f>
        <v>5.9876000000000005</v>
      </c>
      <c r="AV174" s="271">
        <f t="shared" ref="AV174:AW179" si="220">P174+AL174</f>
        <v>4.6048</v>
      </c>
      <c r="AW174" s="272">
        <f t="shared" si="220"/>
        <v>1.3828</v>
      </c>
    </row>
    <row r="175" spans="1:49" ht="14.1" customHeight="1" x14ac:dyDescent="0.2">
      <c r="A175" s="263">
        <v>40</v>
      </c>
      <c r="B175" s="260">
        <v>2465</v>
      </c>
      <c r="C175" s="283">
        <v>650018273</v>
      </c>
      <c r="D175" s="260">
        <v>72741791</v>
      </c>
      <c r="E175" s="262" t="s">
        <v>655</v>
      </c>
      <c r="F175" s="263">
        <v>3113</v>
      </c>
      <c r="G175" s="262" t="s">
        <v>320</v>
      </c>
      <c r="H175" s="264" t="s">
        <v>283</v>
      </c>
      <c r="I175" s="265">
        <v>18731011</v>
      </c>
      <c r="J175" s="831">
        <v>13261673</v>
      </c>
      <c r="K175" s="904">
        <v>70000</v>
      </c>
      <c r="L175" s="882">
        <v>4506105</v>
      </c>
      <c r="M175" s="830">
        <v>265233</v>
      </c>
      <c r="N175" s="831">
        <v>628000</v>
      </c>
      <c r="O175" s="678">
        <v>26.01</v>
      </c>
      <c r="P175" s="841">
        <v>19.209800000000001</v>
      </c>
      <c r="Q175" s="873">
        <v>6.8002000000000002</v>
      </c>
      <c r="R175" s="267">
        <f t="shared" si="167"/>
        <v>0</v>
      </c>
      <c r="S175" s="269">
        <v>0</v>
      </c>
      <c r="T175" s="269">
        <v>0</v>
      </c>
      <c r="U175" s="269">
        <v>0</v>
      </c>
      <c r="V175" s="269">
        <f t="shared" si="208"/>
        <v>0</v>
      </c>
      <c r="W175" s="269">
        <v>0</v>
      </c>
      <c r="X175" s="269">
        <v>0</v>
      </c>
      <c r="Y175" s="269">
        <f t="shared" si="209"/>
        <v>0</v>
      </c>
      <c r="Z175" s="269">
        <f t="shared" si="210"/>
        <v>0</v>
      </c>
      <c r="AA175" s="577">
        <f t="shared" si="211"/>
        <v>0</v>
      </c>
      <c r="AB175" s="270">
        <f t="shared" si="212"/>
        <v>0</v>
      </c>
      <c r="AC175" s="269">
        <v>0</v>
      </c>
      <c r="AD175" s="269">
        <v>0</v>
      </c>
      <c r="AE175" s="269">
        <f t="shared" si="168"/>
        <v>0</v>
      </c>
      <c r="AF175" s="269">
        <f t="shared" si="169"/>
        <v>0</v>
      </c>
      <c r="AG175" s="271">
        <v>0</v>
      </c>
      <c r="AH175" s="271">
        <v>0</v>
      </c>
      <c r="AI175" s="271">
        <v>0</v>
      </c>
      <c r="AJ175" s="271">
        <v>0</v>
      </c>
      <c r="AK175" s="271">
        <v>0</v>
      </c>
      <c r="AL175" s="271">
        <f t="shared" si="170"/>
        <v>0</v>
      </c>
      <c r="AM175" s="271">
        <f t="shared" si="213"/>
        <v>0</v>
      </c>
      <c r="AN175" s="696">
        <f t="shared" si="171"/>
        <v>0</v>
      </c>
      <c r="AO175" s="267">
        <f t="shared" si="214"/>
        <v>18731011</v>
      </c>
      <c r="AP175" s="269">
        <f t="shared" si="215"/>
        <v>13261673</v>
      </c>
      <c r="AQ175" s="269">
        <f t="shared" si="216"/>
        <v>70000</v>
      </c>
      <c r="AR175" s="269">
        <f t="shared" si="217"/>
        <v>4506105</v>
      </c>
      <c r="AS175" s="269">
        <f t="shared" si="217"/>
        <v>265233</v>
      </c>
      <c r="AT175" s="269">
        <f t="shared" si="218"/>
        <v>628000</v>
      </c>
      <c r="AU175" s="271">
        <f t="shared" si="219"/>
        <v>26.01</v>
      </c>
      <c r="AV175" s="271">
        <f t="shared" si="220"/>
        <v>19.209800000000001</v>
      </c>
      <c r="AW175" s="272">
        <f t="shared" si="220"/>
        <v>6.8002000000000002</v>
      </c>
    </row>
    <row r="176" spans="1:49" ht="14.1" customHeight="1" x14ac:dyDescent="0.2">
      <c r="A176" s="263">
        <v>40</v>
      </c>
      <c r="B176" s="260">
        <v>2465</v>
      </c>
      <c r="C176" s="283">
        <v>650018273</v>
      </c>
      <c r="D176" s="260">
        <v>72741791</v>
      </c>
      <c r="E176" s="262" t="s">
        <v>655</v>
      </c>
      <c r="F176" s="263">
        <v>3113</v>
      </c>
      <c r="G176" s="282" t="s">
        <v>318</v>
      </c>
      <c r="H176" s="264" t="s">
        <v>284</v>
      </c>
      <c r="I176" s="265">
        <v>2365476</v>
      </c>
      <c r="J176" s="830">
        <v>1737832</v>
      </c>
      <c r="K176" s="891">
        <v>0</v>
      </c>
      <c r="L176" s="882">
        <v>587387</v>
      </c>
      <c r="M176" s="830">
        <v>34757</v>
      </c>
      <c r="N176" s="266">
        <v>5500</v>
      </c>
      <c r="O176" s="678">
        <v>5.05</v>
      </c>
      <c r="P176" s="622">
        <v>5.05</v>
      </c>
      <c r="Q176" s="874">
        <v>0</v>
      </c>
      <c r="R176" s="267">
        <f t="shared" si="167"/>
        <v>0</v>
      </c>
      <c r="S176" s="269">
        <v>0</v>
      </c>
      <c r="T176" s="269">
        <v>0</v>
      </c>
      <c r="U176" s="269">
        <v>0</v>
      </c>
      <c r="V176" s="269">
        <f t="shared" si="208"/>
        <v>0</v>
      </c>
      <c r="W176" s="269">
        <v>0</v>
      </c>
      <c r="X176" s="269">
        <v>0</v>
      </c>
      <c r="Y176" s="269">
        <f t="shared" si="209"/>
        <v>0</v>
      </c>
      <c r="Z176" s="269">
        <f t="shared" si="210"/>
        <v>0</v>
      </c>
      <c r="AA176" s="577">
        <f t="shared" si="211"/>
        <v>0</v>
      </c>
      <c r="AB176" s="270">
        <f t="shared" si="212"/>
        <v>0</v>
      </c>
      <c r="AC176" s="269">
        <v>0</v>
      </c>
      <c r="AD176" s="269">
        <v>0</v>
      </c>
      <c r="AE176" s="269">
        <f t="shared" si="168"/>
        <v>0</v>
      </c>
      <c r="AF176" s="269">
        <f t="shared" si="169"/>
        <v>0</v>
      </c>
      <c r="AG176" s="271">
        <v>0</v>
      </c>
      <c r="AH176" s="271">
        <v>0</v>
      </c>
      <c r="AI176" s="271">
        <v>0</v>
      </c>
      <c r="AJ176" s="271">
        <v>0</v>
      </c>
      <c r="AK176" s="271">
        <v>0</v>
      </c>
      <c r="AL176" s="271">
        <f t="shared" si="170"/>
        <v>0</v>
      </c>
      <c r="AM176" s="271">
        <f t="shared" si="213"/>
        <v>0</v>
      </c>
      <c r="AN176" s="696">
        <f t="shared" si="171"/>
        <v>0</v>
      </c>
      <c r="AO176" s="267">
        <f t="shared" si="214"/>
        <v>2365476</v>
      </c>
      <c r="AP176" s="269">
        <f t="shared" si="215"/>
        <v>1737832</v>
      </c>
      <c r="AQ176" s="269">
        <f t="shared" si="216"/>
        <v>0</v>
      </c>
      <c r="AR176" s="269">
        <f t="shared" si="217"/>
        <v>587387</v>
      </c>
      <c r="AS176" s="269">
        <f t="shared" si="217"/>
        <v>34757</v>
      </c>
      <c r="AT176" s="269">
        <f t="shared" si="218"/>
        <v>5500</v>
      </c>
      <c r="AU176" s="271">
        <f t="shared" si="219"/>
        <v>5.05</v>
      </c>
      <c r="AV176" s="271">
        <f t="shared" si="220"/>
        <v>5.05</v>
      </c>
      <c r="AW176" s="272">
        <f t="shared" si="220"/>
        <v>0</v>
      </c>
    </row>
    <row r="177" spans="1:49" ht="14.1" customHeight="1" x14ac:dyDescent="0.2">
      <c r="A177" s="263">
        <v>40</v>
      </c>
      <c r="B177" s="260">
        <v>2465</v>
      </c>
      <c r="C177" s="283">
        <v>650018273</v>
      </c>
      <c r="D177" s="260">
        <v>72741791</v>
      </c>
      <c r="E177" s="262" t="s">
        <v>655</v>
      </c>
      <c r="F177" s="263">
        <v>3141</v>
      </c>
      <c r="G177" s="262" t="s">
        <v>321</v>
      </c>
      <c r="H177" s="264" t="s">
        <v>284</v>
      </c>
      <c r="I177" s="265">
        <v>1043429</v>
      </c>
      <c r="J177" s="830">
        <v>745407</v>
      </c>
      <c r="K177" s="891">
        <v>15000</v>
      </c>
      <c r="L177" s="882">
        <v>257018</v>
      </c>
      <c r="M177" s="830">
        <v>14908</v>
      </c>
      <c r="N177" s="266">
        <v>11096</v>
      </c>
      <c r="O177" s="678">
        <v>2.59</v>
      </c>
      <c r="P177" s="622">
        <v>0</v>
      </c>
      <c r="Q177" s="874">
        <v>2.59</v>
      </c>
      <c r="R177" s="267">
        <f t="shared" si="167"/>
        <v>0</v>
      </c>
      <c r="S177" s="269">
        <v>0</v>
      </c>
      <c r="T177" s="269">
        <v>0</v>
      </c>
      <c r="U177" s="269">
        <v>0</v>
      </c>
      <c r="V177" s="269">
        <f t="shared" si="208"/>
        <v>0</v>
      </c>
      <c r="W177" s="269">
        <v>0</v>
      </c>
      <c r="X177" s="269">
        <v>0</v>
      </c>
      <c r="Y177" s="269">
        <f t="shared" si="209"/>
        <v>0</v>
      </c>
      <c r="Z177" s="269">
        <f t="shared" si="210"/>
        <v>0</v>
      </c>
      <c r="AA177" s="577">
        <f t="shared" si="211"/>
        <v>0</v>
      </c>
      <c r="AB177" s="270">
        <f t="shared" si="212"/>
        <v>0</v>
      </c>
      <c r="AC177" s="269">
        <v>0</v>
      </c>
      <c r="AD177" s="269">
        <v>0</v>
      </c>
      <c r="AE177" s="269">
        <f t="shared" si="168"/>
        <v>0</v>
      </c>
      <c r="AF177" s="269">
        <f t="shared" si="169"/>
        <v>0</v>
      </c>
      <c r="AG177" s="271">
        <v>0</v>
      </c>
      <c r="AH177" s="271">
        <v>0</v>
      </c>
      <c r="AI177" s="271">
        <v>0</v>
      </c>
      <c r="AJ177" s="271">
        <v>0</v>
      </c>
      <c r="AK177" s="271">
        <v>0</v>
      </c>
      <c r="AL177" s="271">
        <f t="shared" si="170"/>
        <v>0</v>
      </c>
      <c r="AM177" s="271">
        <f t="shared" si="213"/>
        <v>0</v>
      </c>
      <c r="AN177" s="696">
        <f t="shared" si="171"/>
        <v>0</v>
      </c>
      <c r="AO177" s="267">
        <f t="shared" si="214"/>
        <v>1043429</v>
      </c>
      <c r="AP177" s="269">
        <f t="shared" si="215"/>
        <v>745407</v>
      </c>
      <c r="AQ177" s="269">
        <f t="shared" si="216"/>
        <v>15000</v>
      </c>
      <c r="AR177" s="269">
        <f t="shared" si="217"/>
        <v>257018</v>
      </c>
      <c r="AS177" s="269">
        <f t="shared" si="217"/>
        <v>14908</v>
      </c>
      <c r="AT177" s="269">
        <f t="shared" si="218"/>
        <v>11096</v>
      </c>
      <c r="AU177" s="271">
        <f t="shared" si="219"/>
        <v>2.59</v>
      </c>
      <c r="AV177" s="271">
        <f t="shared" si="220"/>
        <v>0</v>
      </c>
      <c r="AW177" s="272">
        <f t="shared" si="220"/>
        <v>2.59</v>
      </c>
    </row>
    <row r="178" spans="1:49" ht="14.1" customHeight="1" x14ac:dyDescent="0.2">
      <c r="A178" s="263">
        <v>40</v>
      </c>
      <c r="B178" s="260">
        <v>2465</v>
      </c>
      <c r="C178" s="283">
        <v>650018273</v>
      </c>
      <c r="D178" s="260">
        <v>72741791</v>
      </c>
      <c r="E178" s="262" t="s">
        <v>655</v>
      </c>
      <c r="F178" s="263">
        <v>3143</v>
      </c>
      <c r="G178" s="284" t="s">
        <v>635</v>
      </c>
      <c r="H178" s="264" t="s">
        <v>283</v>
      </c>
      <c r="I178" s="265">
        <v>1631550</v>
      </c>
      <c r="J178" s="831">
        <v>1191583</v>
      </c>
      <c r="K178" s="904">
        <v>10000</v>
      </c>
      <c r="L178" s="882">
        <v>406135</v>
      </c>
      <c r="M178" s="830">
        <v>23832</v>
      </c>
      <c r="N178" s="266">
        <v>0</v>
      </c>
      <c r="O178" s="678">
        <v>2.9424000000000001</v>
      </c>
      <c r="P178" s="841">
        <v>2.9424000000000001</v>
      </c>
      <c r="Q178" s="874">
        <v>0</v>
      </c>
      <c r="R178" s="267">
        <f t="shared" si="167"/>
        <v>0</v>
      </c>
      <c r="S178" s="269">
        <v>0</v>
      </c>
      <c r="T178" s="269">
        <v>0</v>
      </c>
      <c r="U178" s="269">
        <v>0</v>
      </c>
      <c r="V178" s="269">
        <f t="shared" si="208"/>
        <v>0</v>
      </c>
      <c r="W178" s="269">
        <v>0</v>
      </c>
      <c r="X178" s="269">
        <v>0</v>
      </c>
      <c r="Y178" s="269">
        <f t="shared" si="209"/>
        <v>0</v>
      </c>
      <c r="Z178" s="269">
        <f t="shared" si="210"/>
        <v>0</v>
      </c>
      <c r="AA178" s="577">
        <f t="shared" si="211"/>
        <v>0</v>
      </c>
      <c r="AB178" s="270">
        <f t="shared" si="212"/>
        <v>0</v>
      </c>
      <c r="AC178" s="269">
        <v>0</v>
      </c>
      <c r="AD178" s="269">
        <v>0</v>
      </c>
      <c r="AE178" s="269">
        <f t="shared" si="168"/>
        <v>0</v>
      </c>
      <c r="AF178" s="269">
        <f t="shared" si="169"/>
        <v>0</v>
      </c>
      <c r="AG178" s="271">
        <v>0</v>
      </c>
      <c r="AH178" s="271">
        <v>0</v>
      </c>
      <c r="AI178" s="271">
        <v>0</v>
      </c>
      <c r="AJ178" s="271">
        <v>0</v>
      </c>
      <c r="AK178" s="271">
        <v>0</v>
      </c>
      <c r="AL178" s="271">
        <f t="shared" si="170"/>
        <v>0</v>
      </c>
      <c r="AM178" s="271">
        <f t="shared" si="213"/>
        <v>0</v>
      </c>
      <c r="AN178" s="696">
        <f t="shared" si="171"/>
        <v>0</v>
      </c>
      <c r="AO178" s="267">
        <f t="shared" si="214"/>
        <v>1631550</v>
      </c>
      <c r="AP178" s="269">
        <f t="shared" si="215"/>
        <v>1191583</v>
      </c>
      <c r="AQ178" s="269">
        <f t="shared" si="216"/>
        <v>10000</v>
      </c>
      <c r="AR178" s="269">
        <f t="shared" si="217"/>
        <v>406135</v>
      </c>
      <c r="AS178" s="269">
        <f t="shared" si="217"/>
        <v>23832</v>
      </c>
      <c r="AT178" s="269">
        <f t="shared" si="218"/>
        <v>0</v>
      </c>
      <c r="AU178" s="271">
        <f t="shared" si="219"/>
        <v>2.9424000000000001</v>
      </c>
      <c r="AV178" s="271">
        <f t="shared" si="220"/>
        <v>2.9424000000000001</v>
      </c>
      <c r="AW178" s="272">
        <f t="shared" si="220"/>
        <v>0</v>
      </c>
    </row>
    <row r="179" spans="1:49" ht="14.1" customHeight="1" x14ac:dyDescent="0.2">
      <c r="A179" s="263">
        <v>40</v>
      </c>
      <c r="B179" s="260">
        <v>2465</v>
      </c>
      <c r="C179" s="283">
        <v>650018273</v>
      </c>
      <c r="D179" s="260">
        <v>72741791</v>
      </c>
      <c r="E179" s="262" t="s">
        <v>655</v>
      </c>
      <c r="F179" s="263">
        <v>3143</v>
      </c>
      <c r="G179" s="284" t="s">
        <v>636</v>
      </c>
      <c r="H179" s="264" t="s">
        <v>284</v>
      </c>
      <c r="I179" s="265">
        <v>61794</v>
      </c>
      <c r="J179" s="830">
        <v>43560</v>
      </c>
      <c r="K179" s="891">
        <v>0</v>
      </c>
      <c r="L179" s="882">
        <v>14723</v>
      </c>
      <c r="M179" s="830">
        <v>871</v>
      </c>
      <c r="N179" s="266">
        <v>2640</v>
      </c>
      <c r="O179" s="678">
        <v>0.18</v>
      </c>
      <c r="P179" s="622">
        <v>0</v>
      </c>
      <c r="Q179" s="874">
        <v>0.18</v>
      </c>
      <c r="R179" s="267">
        <f t="shared" si="167"/>
        <v>0</v>
      </c>
      <c r="S179" s="269">
        <v>0</v>
      </c>
      <c r="T179" s="269">
        <v>0</v>
      </c>
      <c r="U179" s="269">
        <v>0</v>
      </c>
      <c r="V179" s="269">
        <f t="shared" si="208"/>
        <v>0</v>
      </c>
      <c r="W179" s="269">
        <v>0</v>
      </c>
      <c r="X179" s="269">
        <v>0</v>
      </c>
      <c r="Y179" s="269">
        <f t="shared" si="209"/>
        <v>0</v>
      </c>
      <c r="Z179" s="269">
        <f t="shared" si="210"/>
        <v>0</v>
      </c>
      <c r="AA179" s="577">
        <f t="shared" si="211"/>
        <v>0</v>
      </c>
      <c r="AB179" s="270">
        <f t="shared" si="212"/>
        <v>0</v>
      </c>
      <c r="AC179" s="269">
        <v>0</v>
      </c>
      <c r="AD179" s="269">
        <v>0</v>
      </c>
      <c r="AE179" s="269">
        <f t="shared" si="168"/>
        <v>0</v>
      </c>
      <c r="AF179" s="269">
        <f t="shared" si="169"/>
        <v>0</v>
      </c>
      <c r="AG179" s="271">
        <v>0</v>
      </c>
      <c r="AH179" s="271">
        <v>0</v>
      </c>
      <c r="AI179" s="271">
        <v>0</v>
      </c>
      <c r="AJ179" s="271">
        <v>0</v>
      </c>
      <c r="AK179" s="271">
        <v>0</v>
      </c>
      <c r="AL179" s="271">
        <f t="shared" si="170"/>
        <v>0</v>
      </c>
      <c r="AM179" s="271">
        <f t="shared" si="213"/>
        <v>0</v>
      </c>
      <c r="AN179" s="696">
        <f t="shared" si="171"/>
        <v>0</v>
      </c>
      <c r="AO179" s="267">
        <f t="shared" si="214"/>
        <v>61794</v>
      </c>
      <c r="AP179" s="269">
        <f t="shared" si="215"/>
        <v>43560</v>
      </c>
      <c r="AQ179" s="269">
        <f t="shared" si="216"/>
        <v>0</v>
      </c>
      <c r="AR179" s="269">
        <f t="shared" si="217"/>
        <v>14723</v>
      </c>
      <c r="AS179" s="269">
        <f t="shared" si="217"/>
        <v>871</v>
      </c>
      <c r="AT179" s="269">
        <f t="shared" si="218"/>
        <v>2640</v>
      </c>
      <c r="AU179" s="271">
        <f t="shared" si="219"/>
        <v>0.18</v>
      </c>
      <c r="AV179" s="271">
        <f t="shared" si="220"/>
        <v>0</v>
      </c>
      <c r="AW179" s="272">
        <f t="shared" si="220"/>
        <v>0.18</v>
      </c>
    </row>
    <row r="180" spans="1:49" ht="14.1" customHeight="1" x14ac:dyDescent="0.2">
      <c r="A180" s="276">
        <v>40</v>
      </c>
      <c r="B180" s="273">
        <v>2465</v>
      </c>
      <c r="C180" s="285">
        <v>650018273</v>
      </c>
      <c r="D180" s="273">
        <v>72741791</v>
      </c>
      <c r="E180" s="275" t="s">
        <v>656</v>
      </c>
      <c r="F180" s="276"/>
      <c r="G180" s="275"/>
      <c r="H180" s="277"/>
      <c r="I180" s="278">
        <v>26878851</v>
      </c>
      <c r="J180" s="279">
        <v>19186101</v>
      </c>
      <c r="K180" s="279">
        <v>105000</v>
      </c>
      <c r="L180" s="279">
        <v>6520392</v>
      </c>
      <c r="M180" s="279">
        <v>383722</v>
      </c>
      <c r="N180" s="279">
        <v>683636</v>
      </c>
      <c r="O180" s="280">
        <v>42.760000000000005</v>
      </c>
      <c r="P180" s="280">
        <v>31.807000000000002</v>
      </c>
      <c r="Q180" s="872">
        <v>10.952999999999999</v>
      </c>
      <c r="R180" s="278">
        <f t="shared" ref="R180:AW180" si="221">SUM(R174:R179)</f>
        <v>0</v>
      </c>
      <c r="S180" s="613">
        <f t="shared" si="221"/>
        <v>0</v>
      </c>
      <c r="T180" s="613">
        <f t="shared" si="221"/>
        <v>0</v>
      </c>
      <c r="U180" s="613">
        <f t="shared" si="221"/>
        <v>0</v>
      </c>
      <c r="V180" s="613">
        <f t="shared" si="221"/>
        <v>0</v>
      </c>
      <c r="W180" s="613">
        <f t="shared" si="221"/>
        <v>0</v>
      </c>
      <c r="X180" s="613">
        <f t="shared" si="221"/>
        <v>0</v>
      </c>
      <c r="Y180" s="613">
        <f t="shared" si="221"/>
        <v>0</v>
      </c>
      <c r="Z180" s="613">
        <f t="shared" si="221"/>
        <v>0</v>
      </c>
      <c r="AA180" s="613">
        <f t="shared" si="221"/>
        <v>0</v>
      </c>
      <c r="AB180" s="613">
        <f t="shared" si="221"/>
        <v>0</v>
      </c>
      <c r="AC180" s="613">
        <f t="shared" si="221"/>
        <v>0</v>
      </c>
      <c r="AD180" s="613">
        <f t="shared" si="221"/>
        <v>0</v>
      </c>
      <c r="AE180" s="613">
        <f t="shared" si="221"/>
        <v>0</v>
      </c>
      <c r="AF180" s="613">
        <f t="shared" si="221"/>
        <v>0</v>
      </c>
      <c r="AG180" s="690">
        <f t="shared" si="221"/>
        <v>0</v>
      </c>
      <c r="AH180" s="690">
        <f t="shared" si="221"/>
        <v>0</v>
      </c>
      <c r="AI180" s="690">
        <f t="shared" si="221"/>
        <v>0</v>
      </c>
      <c r="AJ180" s="690">
        <f t="shared" si="221"/>
        <v>0</v>
      </c>
      <c r="AK180" s="690">
        <f t="shared" si="221"/>
        <v>0</v>
      </c>
      <c r="AL180" s="690">
        <f t="shared" si="221"/>
        <v>0</v>
      </c>
      <c r="AM180" s="690">
        <f t="shared" si="221"/>
        <v>0</v>
      </c>
      <c r="AN180" s="695">
        <f t="shared" si="221"/>
        <v>0</v>
      </c>
      <c r="AO180" s="278">
        <f t="shared" si="221"/>
        <v>26878851</v>
      </c>
      <c r="AP180" s="279">
        <f t="shared" si="221"/>
        <v>19186101</v>
      </c>
      <c r="AQ180" s="279">
        <f t="shared" si="221"/>
        <v>105000</v>
      </c>
      <c r="AR180" s="279">
        <f t="shared" si="221"/>
        <v>6520392</v>
      </c>
      <c r="AS180" s="279">
        <f t="shared" si="221"/>
        <v>383722</v>
      </c>
      <c r="AT180" s="279">
        <f t="shared" si="221"/>
        <v>683636</v>
      </c>
      <c r="AU180" s="280">
        <f t="shared" si="221"/>
        <v>42.760000000000005</v>
      </c>
      <c r="AV180" s="280">
        <f t="shared" si="221"/>
        <v>31.807000000000002</v>
      </c>
      <c r="AW180" s="281">
        <f t="shared" si="221"/>
        <v>10.952999999999999</v>
      </c>
    </row>
    <row r="181" spans="1:49" ht="14.1" customHeight="1" x14ac:dyDescent="0.2">
      <c r="A181" s="263">
        <v>41</v>
      </c>
      <c r="B181" s="260">
        <v>2480</v>
      </c>
      <c r="C181" s="283">
        <v>600080293</v>
      </c>
      <c r="D181" s="260">
        <v>46744924</v>
      </c>
      <c r="E181" s="262" t="s">
        <v>657</v>
      </c>
      <c r="F181" s="263">
        <v>3113</v>
      </c>
      <c r="G181" s="262" t="s">
        <v>320</v>
      </c>
      <c r="H181" s="264" t="s">
        <v>283</v>
      </c>
      <c r="I181" s="265">
        <v>30902965</v>
      </c>
      <c r="J181" s="831">
        <v>21909297</v>
      </c>
      <c r="K181" s="904">
        <v>30000</v>
      </c>
      <c r="L181" s="882">
        <v>7415482</v>
      </c>
      <c r="M181" s="830">
        <v>438186</v>
      </c>
      <c r="N181" s="831">
        <v>1110000</v>
      </c>
      <c r="O181" s="678">
        <v>40.389600000000002</v>
      </c>
      <c r="P181" s="841">
        <v>31.216999999999999</v>
      </c>
      <c r="Q181" s="873">
        <v>9.1725999999999992</v>
      </c>
      <c r="R181" s="267">
        <f t="shared" si="167"/>
        <v>0</v>
      </c>
      <c r="S181" s="269">
        <v>0</v>
      </c>
      <c r="T181" s="269">
        <v>0</v>
      </c>
      <c r="U181" s="269">
        <v>0</v>
      </c>
      <c r="V181" s="269">
        <f t="shared" ref="V181:V186" si="222">SUM(R181:U181)</f>
        <v>0</v>
      </c>
      <c r="W181" s="269">
        <v>0</v>
      </c>
      <c r="X181" s="269">
        <v>0</v>
      </c>
      <c r="Y181" s="269">
        <f t="shared" ref="Y181:Y186" si="223">SUM(W181:X181)</f>
        <v>0</v>
      </c>
      <c r="Z181" s="269">
        <f t="shared" ref="Z181:Z186" si="224">V181+Y181</f>
        <v>0</v>
      </c>
      <c r="AA181" s="577">
        <f t="shared" ref="AA181:AA186" si="225">ROUND((V181+W181)*33.8%,0)</f>
        <v>0</v>
      </c>
      <c r="AB181" s="270">
        <f t="shared" ref="AB181:AB186" si="226">ROUND(V181*2%,0)</f>
        <v>0</v>
      </c>
      <c r="AC181" s="269">
        <v>0</v>
      </c>
      <c r="AD181" s="269">
        <v>0</v>
      </c>
      <c r="AE181" s="269">
        <f t="shared" si="168"/>
        <v>0</v>
      </c>
      <c r="AF181" s="269">
        <f t="shared" si="169"/>
        <v>0</v>
      </c>
      <c r="AG181" s="271">
        <v>0</v>
      </c>
      <c r="AH181" s="271">
        <v>0</v>
      </c>
      <c r="AI181" s="271">
        <v>0</v>
      </c>
      <c r="AJ181" s="271">
        <v>0</v>
      </c>
      <c r="AK181" s="271">
        <v>0</v>
      </c>
      <c r="AL181" s="271">
        <f t="shared" si="170"/>
        <v>0</v>
      </c>
      <c r="AM181" s="271">
        <f t="shared" ref="AM181:AM186" si="227">AH181+AK181</f>
        <v>0</v>
      </c>
      <c r="AN181" s="696">
        <f t="shared" si="171"/>
        <v>0</v>
      </c>
      <c r="AO181" s="267">
        <f t="shared" ref="AO181:AO186" si="228">I181+AF181</f>
        <v>30902965</v>
      </c>
      <c r="AP181" s="269">
        <f t="shared" ref="AP181:AP186" si="229">J181+V181</f>
        <v>21909297</v>
      </c>
      <c r="AQ181" s="269">
        <f t="shared" ref="AQ181:AQ186" si="230">K181+Y181</f>
        <v>30000</v>
      </c>
      <c r="AR181" s="269">
        <f t="shared" ref="AR181:AS186" si="231">L181+AA181</f>
        <v>7415482</v>
      </c>
      <c r="AS181" s="269">
        <f t="shared" si="231"/>
        <v>438186</v>
      </c>
      <c r="AT181" s="269">
        <f t="shared" ref="AT181:AT186" si="232">N181+AE181</f>
        <v>1110000</v>
      </c>
      <c r="AU181" s="271">
        <f t="shared" ref="AU181:AU186" si="233">O181+AN181</f>
        <v>40.389600000000002</v>
      </c>
      <c r="AV181" s="271">
        <f t="shared" ref="AV181:AW186" si="234">P181+AL181</f>
        <v>31.216999999999999</v>
      </c>
      <c r="AW181" s="272">
        <f t="shared" si="234"/>
        <v>9.1725999999999992</v>
      </c>
    </row>
    <row r="182" spans="1:49" ht="14.1" customHeight="1" x14ac:dyDescent="0.2">
      <c r="A182" s="263">
        <v>41</v>
      </c>
      <c r="B182" s="260">
        <v>2480</v>
      </c>
      <c r="C182" s="283">
        <v>600080293</v>
      </c>
      <c r="D182" s="260">
        <v>46744924</v>
      </c>
      <c r="E182" s="262" t="s">
        <v>657</v>
      </c>
      <c r="F182" s="263">
        <v>3113</v>
      </c>
      <c r="G182" s="282" t="s">
        <v>318</v>
      </c>
      <c r="H182" s="264" t="s">
        <v>284</v>
      </c>
      <c r="I182" s="265">
        <v>1678841</v>
      </c>
      <c r="J182" s="830">
        <v>1236260</v>
      </c>
      <c r="K182" s="891">
        <v>0</v>
      </c>
      <c r="L182" s="882">
        <v>417856</v>
      </c>
      <c r="M182" s="830">
        <v>24725</v>
      </c>
      <c r="N182" s="266">
        <v>0</v>
      </c>
      <c r="O182" s="678">
        <v>3.22</v>
      </c>
      <c r="P182" s="622">
        <v>3.22</v>
      </c>
      <c r="Q182" s="874">
        <v>0</v>
      </c>
      <c r="R182" s="267">
        <f t="shared" si="167"/>
        <v>0</v>
      </c>
      <c r="S182" s="269">
        <v>0</v>
      </c>
      <c r="T182" s="269">
        <v>0</v>
      </c>
      <c r="U182" s="269">
        <v>0</v>
      </c>
      <c r="V182" s="269">
        <f t="shared" si="222"/>
        <v>0</v>
      </c>
      <c r="W182" s="269">
        <v>0</v>
      </c>
      <c r="X182" s="269">
        <v>0</v>
      </c>
      <c r="Y182" s="269">
        <f t="shared" si="223"/>
        <v>0</v>
      </c>
      <c r="Z182" s="269">
        <f t="shared" si="224"/>
        <v>0</v>
      </c>
      <c r="AA182" s="577">
        <f t="shared" si="225"/>
        <v>0</v>
      </c>
      <c r="AB182" s="270">
        <f t="shared" si="226"/>
        <v>0</v>
      </c>
      <c r="AC182" s="269">
        <v>0</v>
      </c>
      <c r="AD182" s="269">
        <v>0</v>
      </c>
      <c r="AE182" s="269">
        <f t="shared" si="168"/>
        <v>0</v>
      </c>
      <c r="AF182" s="269">
        <f t="shared" si="169"/>
        <v>0</v>
      </c>
      <c r="AG182" s="271">
        <v>0</v>
      </c>
      <c r="AH182" s="271">
        <v>0</v>
      </c>
      <c r="AI182" s="271">
        <v>0</v>
      </c>
      <c r="AJ182" s="271">
        <v>0</v>
      </c>
      <c r="AK182" s="271">
        <v>0</v>
      </c>
      <c r="AL182" s="271">
        <f t="shared" si="170"/>
        <v>0</v>
      </c>
      <c r="AM182" s="271">
        <f t="shared" si="227"/>
        <v>0</v>
      </c>
      <c r="AN182" s="696">
        <f t="shared" si="171"/>
        <v>0</v>
      </c>
      <c r="AO182" s="267">
        <f t="shared" si="228"/>
        <v>1678841</v>
      </c>
      <c r="AP182" s="269">
        <f t="shared" si="229"/>
        <v>1236260</v>
      </c>
      <c r="AQ182" s="269">
        <f t="shared" si="230"/>
        <v>0</v>
      </c>
      <c r="AR182" s="269">
        <f t="shared" si="231"/>
        <v>417856</v>
      </c>
      <c r="AS182" s="269">
        <f t="shared" si="231"/>
        <v>24725</v>
      </c>
      <c r="AT182" s="269">
        <f t="shared" si="232"/>
        <v>0</v>
      </c>
      <c r="AU182" s="271">
        <f t="shared" si="233"/>
        <v>3.22</v>
      </c>
      <c r="AV182" s="271">
        <f t="shared" si="234"/>
        <v>3.22</v>
      </c>
      <c r="AW182" s="272">
        <f t="shared" si="234"/>
        <v>0</v>
      </c>
    </row>
    <row r="183" spans="1:49" ht="14.1" customHeight="1" x14ac:dyDescent="0.2">
      <c r="A183" s="263">
        <v>41</v>
      </c>
      <c r="B183" s="260">
        <v>2480</v>
      </c>
      <c r="C183" s="283">
        <v>600080293</v>
      </c>
      <c r="D183" s="260">
        <v>46744924</v>
      </c>
      <c r="E183" s="262" t="s">
        <v>657</v>
      </c>
      <c r="F183" s="263">
        <v>3141</v>
      </c>
      <c r="G183" s="262" t="s">
        <v>321</v>
      </c>
      <c r="H183" s="264" t="s">
        <v>284</v>
      </c>
      <c r="I183" s="265">
        <v>2927843</v>
      </c>
      <c r="J183" s="830">
        <v>2134556</v>
      </c>
      <c r="K183" s="891">
        <v>0</v>
      </c>
      <c r="L183" s="882">
        <v>721480</v>
      </c>
      <c r="M183" s="830">
        <v>42691</v>
      </c>
      <c r="N183" s="266">
        <v>29116</v>
      </c>
      <c r="O183" s="678">
        <v>7.26</v>
      </c>
      <c r="P183" s="622">
        <v>0</v>
      </c>
      <c r="Q183" s="874">
        <v>7.26</v>
      </c>
      <c r="R183" s="267">
        <f t="shared" si="167"/>
        <v>0</v>
      </c>
      <c r="S183" s="269">
        <v>0</v>
      </c>
      <c r="T183" s="269">
        <v>0</v>
      </c>
      <c r="U183" s="269">
        <v>0</v>
      </c>
      <c r="V183" s="269">
        <f t="shared" si="222"/>
        <v>0</v>
      </c>
      <c r="W183" s="269">
        <v>0</v>
      </c>
      <c r="X183" s="269">
        <v>0</v>
      </c>
      <c r="Y183" s="269">
        <f t="shared" si="223"/>
        <v>0</v>
      </c>
      <c r="Z183" s="269">
        <f t="shared" si="224"/>
        <v>0</v>
      </c>
      <c r="AA183" s="577">
        <f t="shared" si="225"/>
        <v>0</v>
      </c>
      <c r="AB183" s="270">
        <f t="shared" si="226"/>
        <v>0</v>
      </c>
      <c r="AC183" s="269">
        <v>0</v>
      </c>
      <c r="AD183" s="269">
        <v>0</v>
      </c>
      <c r="AE183" s="269">
        <f t="shared" si="168"/>
        <v>0</v>
      </c>
      <c r="AF183" s="269">
        <f t="shared" si="169"/>
        <v>0</v>
      </c>
      <c r="AG183" s="271">
        <v>0</v>
      </c>
      <c r="AH183" s="271">
        <v>0</v>
      </c>
      <c r="AI183" s="271">
        <v>0</v>
      </c>
      <c r="AJ183" s="271">
        <v>0</v>
      </c>
      <c r="AK183" s="271">
        <v>0</v>
      </c>
      <c r="AL183" s="271">
        <f t="shared" si="170"/>
        <v>0</v>
      </c>
      <c r="AM183" s="271">
        <f t="shared" si="227"/>
        <v>0</v>
      </c>
      <c r="AN183" s="696">
        <f t="shared" si="171"/>
        <v>0</v>
      </c>
      <c r="AO183" s="267">
        <f t="shared" si="228"/>
        <v>2927843</v>
      </c>
      <c r="AP183" s="269">
        <f t="shared" si="229"/>
        <v>2134556</v>
      </c>
      <c r="AQ183" s="269">
        <f t="shared" si="230"/>
        <v>0</v>
      </c>
      <c r="AR183" s="269">
        <f t="shared" si="231"/>
        <v>721480</v>
      </c>
      <c r="AS183" s="269">
        <f t="shared" si="231"/>
        <v>42691</v>
      </c>
      <c r="AT183" s="269">
        <f t="shared" si="232"/>
        <v>29116</v>
      </c>
      <c r="AU183" s="271">
        <f t="shared" si="233"/>
        <v>7.26</v>
      </c>
      <c r="AV183" s="271">
        <f t="shared" si="234"/>
        <v>0</v>
      </c>
      <c r="AW183" s="272">
        <f t="shared" si="234"/>
        <v>7.26</v>
      </c>
    </row>
    <row r="184" spans="1:49" ht="14.1" customHeight="1" x14ac:dyDescent="0.2">
      <c r="A184" s="263">
        <v>41</v>
      </c>
      <c r="B184" s="260">
        <v>2480</v>
      </c>
      <c r="C184" s="283">
        <v>600080293</v>
      </c>
      <c r="D184" s="260">
        <v>46744924</v>
      </c>
      <c r="E184" s="262" t="s">
        <v>657</v>
      </c>
      <c r="F184" s="263">
        <v>3143</v>
      </c>
      <c r="G184" s="284" t="s">
        <v>635</v>
      </c>
      <c r="H184" s="264" t="s">
        <v>283</v>
      </c>
      <c r="I184" s="265">
        <v>3247942</v>
      </c>
      <c r="J184" s="831">
        <v>2391710</v>
      </c>
      <c r="K184" s="904">
        <v>0</v>
      </c>
      <c r="L184" s="882">
        <v>808398</v>
      </c>
      <c r="M184" s="830">
        <v>47834</v>
      </c>
      <c r="N184" s="266">
        <v>0</v>
      </c>
      <c r="O184" s="678">
        <v>5.1029999999999998</v>
      </c>
      <c r="P184" s="841">
        <v>5.1029999999999998</v>
      </c>
      <c r="Q184" s="874">
        <v>0</v>
      </c>
      <c r="R184" s="267">
        <f t="shared" si="167"/>
        <v>0</v>
      </c>
      <c r="S184" s="269">
        <v>0</v>
      </c>
      <c r="T184" s="269">
        <v>0</v>
      </c>
      <c r="U184" s="269">
        <v>0</v>
      </c>
      <c r="V184" s="269">
        <f t="shared" si="222"/>
        <v>0</v>
      </c>
      <c r="W184" s="269">
        <v>0</v>
      </c>
      <c r="X184" s="269">
        <v>0</v>
      </c>
      <c r="Y184" s="269">
        <f t="shared" si="223"/>
        <v>0</v>
      </c>
      <c r="Z184" s="269">
        <f t="shared" si="224"/>
        <v>0</v>
      </c>
      <c r="AA184" s="577">
        <f t="shared" si="225"/>
        <v>0</v>
      </c>
      <c r="AB184" s="270">
        <f t="shared" si="226"/>
        <v>0</v>
      </c>
      <c r="AC184" s="269">
        <v>0</v>
      </c>
      <c r="AD184" s="269">
        <v>0</v>
      </c>
      <c r="AE184" s="269">
        <f t="shared" si="168"/>
        <v>0</v>
      </c>
      <c r="AF184" s="269">
        <f t="shared" si="169"/>
        <v>0</v>
      </c>
      <c r="AG184" s="271">
        <v>0</v>
      </c>
      <c r="AH184" s="271">
        <v>0</v>
      </c>
      <c r="AI184" s="271">
        <v>0</v>
      </c>
      <c r="AJ184" s="271">
        <v>0</v>
      </c>
      <c r="AK184" s="271">
        <v>0</v>
      </c>
      <c r="AL184" s="271">
        <f t="shared" si="170"/>
        <v>0</v>
      </c>
      <c r="AM184" s="271">
        <f t="shared" si="227"/>
        <v>0</v>
      </c>
      <c r="AN184" s="696">
        <f t="shared" si="171"/>
        <v>0</v>
      </c>
      <c r="AO184" s="267">
        <f t="shared" si="228"/>
        <v>3247942</v>
      </c>
      <c r="AP184" s="269">
        <f t="shared" si="229"/>
        <v>2391710</v>
      </c>
      <c r="AQ184" s="269">
        <f t="shared" si="230"/>
        <v>0</v>
      </c>
      <c r="AR184" s="269">
        <f t="shared" si="231"/>
        <v>808398</v>
      </c>
      <c r="AS184" s="269">
        <f t="shared" si="231"/>
        <v>47834</v>
      </c>
      <c r="AT184" s="269">
        <f t="shared" si="232"/>
        <v>0</v>
      </c>
      <c r="AU184" s="271">
        <f t="shared" si="233"/>
        <v>5.1029999999999998</v>
      </c>
      <c r="AV184" s="271">
        <f t="shared" si="234"/>
        <v>5.1029999999999998</v>
      </c>
      <c r="AW184" s="272">
        <f t="shared" si="234"/>
        <v>0</v>
      </c>
    </row>
    <row r="185" spans="1:49" ht="14.1" customHeight="1" x14ac:dyDescent="0.2">
      <c r="A185" s="263">
        <v>41</v>
      </c>
      <c r="B185" s="260">
        <v>2480</v>
      </c>
      <c r="C185" s="283">
        <v>600080293</v>
      </c>
      <c r="D185" s="260">
        <v>46744924</v>
      </c>
      <c r="E185" s="262" t="s">
        <v>657</v>
      </c>
      <c r="F185" s="263">
        <v>3143</v>
      </c>
      <c r="G185" s="284" t="s">
        <v>636</v>
      </c>
      <c r="H185" s="264" t="s">
        <v>284</v>
      </c>
      <c r="I185" s="265">
        <v>113758</v>
      </c>
      <c r="J185" s="830">
        <v>80190</v>
      </c>
      <c r="K185" s="891">
        <v>0</v>
      </c>
      <c r="L185" s="882">
        <v>27104</v>
      </c>
      <c r="M185" s="830">
        <v>1604</v>
      </c>
      <c r="N185" s="266">
        <v>4860</v>
      </c>
      <c r="O185" s="678">
        <v>0.34</v>
      </c>
      <c r="P185" s="622">
        <v>0</v>
      </c>
      <c r="Q185" s="874">
        <v>0.34</v>
      </c>
      <c r="R185" s="267">
        <f t="shared" si="167"/>
        <v>0</v>
      </c>
      <c r="S185" s="269">
        <v>0</v>
      </c>
      <c r="T185" s="269">
        <v>0</v>
      </c>
      <c r="U185" s="269">
        <v>0</v>
      </c>
      <c r="V185" s="269">
        <f t="shared" si="222"/>
        <v>0</v>
      </c>
      <c r="W185" s="269">
        <v>0</v>
      </c>
      <c r="X185" s="269">
        <v>0</v>
      </c>
      <c r="Y185" s="269">
        <f t="shared" si="223"/>
        <v>0</v>
      </c>
      <c r="Z185" s="269">
        <f t="shared" si="224"/>
        <v>0</v>
      </c>
      <c r="AA185" s="577">
        <f t="shared" si="225"/>
        <v>0</v>
      </c>
      <c r="AB185" s="270">
        <f t="shared" si="226"/>
        <v>0</v>
      </c>
      <c r="AC185" s="269">
        <v>0</v>
      </c>
      <c r="AD185" s="269">
        <v>0</v>
      </c>
      <c r="AE185" s="269">
        <f t="shared" si="168"/>
        <v>0</v>
      </c>
      <c r="AF185" s="269">
        <f t="shared" si="169"/>
        <v>0</v>
      </c>
      <c r="AG185" s="271">
        <v>0</v>
      </c>
      <c r="AH185" s="271">
        <v>0</v>
      </c>
      <c r="AI185" s="271">
        <v>0</v>
      </c>
      <c r="AJ185" s="271">
        <v>0</v>
      </c>
      <c r="AK185" s="271">
        <v>0</v>
      </c>
      <c r="AL185" s="271">
        <f t="shared" si="170"/>
        <v>0</v>
      </c>
      <c r="AM185" s="271">
        <f t="shared" si="227"/>
        <v>0</v>
      </c>
      <c r="AN185" s="696">
        <f t="shared" si="171"/>
        <v>0</v>
      </c>
      <c r="AO185" s="267">
        <f t="shared" si="228"/>
        <v>113758</v>
      </c>
      <c r="AP185" s="269">
        <f t="shared" si="229"/>
        <v>80190</v>
      </c>
      <c r="AQ185" s="269">
        <f t="shared" si="230"/>
        <v>0</v>
      </c>
      <c r="AR185" s="269">
        <f t="shared" si="231"/>
        <v>27104</v>
      </c>
      <c r="AS185" s="269">
        <f t="shared" si="231"/>
        <v>1604</v>
      </c>
      <c r="AT185" s="269">
        <f t="shared" si="232"/>
        <v>4860</v>
      </c>
      <c r="AU185" s="271">
        <f t="shared" si="233"/>
        <v>0.34</v>
      </c>
      <c r="AV185" s="271">
        <f t="shared" si="234"/>
        <v>0</v>
      </c>
      <c r="AW185" s="272">
        <f t="shared" si="234"/>
        <v>0.34</v>
      </c>
    </row>
    <row r="186" spans="1:49" ht="14.1" customHeight="1" x14ac:dyDescent="0.2">
      <c r="A186" s="263">
        <v>41</v>
      </c>
      <c r="B186" s="260">
        <v>2480</v>
      </c>
      <c r="C186" s="283">
        <v>600080293</v>
      </c>
      <c r="D186" s="260">
        <v>46744924</v>
      </c>
      <c r="E186" s="262" t="s">
        <v>657</v>
      </c>
      <c r="F186" s="263">
        <v>3143</v>
      </c>
      <c r="G186" s="284" t="s">
        <v>323</v>
      </c>
      <c r="H186" s="264" t="s">
        <v>284</v>
      </c>
      <c r="I186" s="265">
        <v>1100821</v>
      </c>
      <c r="J186" s="830">
        <v>804080</v>
      </c>
      <c r="K186" s="891">
        <v>0</v>
      </c>
      <c r="L186" s="882">
        <v>271779</v>
      </c>
      <c r="M186" s="830">
        <v>16082</v>
      </c>
      <c r="N186" s="266">
        <v>8880</v>
      </c>
      <c r="O186" s="678">
        <v>2.04</v>
      </c>
      <c r="P186" s="622">
        <v>1.42</v>
      </c>
      <c r="Q186" s="874">
        <v>0.62</v>
      </c>
      <c r="R186" s="267">
        <f t="shared" si="167"/>
        <v>0</v>
      </c>
      <c r="S186" s="269">
        <v>0</v>
      </c>
      <c r="T186" s="269">
        <v>0</v>
      </c>
      <c r="U186" s="269">
        <v>0</v>
      </c>
      <c r="V186" s="269">
        <f t="shared" si="222"/>
        <v>0</v>
      </c>
      <c r="W186" s="269">
        <v>0</v>
      </c>
      <c r="X186" s="269">
        <v>0</v>
      </c>
      <c r="Y186" s="269">
        <f t="shared" si="223"/>
        <v>0</v>
      </c>
      <c r="Z186" s="269">
        <f t="shared" si="224"/>
        <v>0</v>
      </c>
      <c r="AA186" s="577">
        <f t="shared" si="225"/>
        <v>0</v>
      </c>
      <c r="AB186" s="270">
        <f t="shared" si="226"/>
        <v>0</v>
      </c>
      <c r="AC186" s="269">
        <v>0</v>
      </c>
      <c r="AD186" s="269">
        <v>0</v>
      </c>
      <c r="AE186" s="269">
        <f t="shared" si="168"/>
        <v>0</v>
      </c>
      <c r="AF186" s="269">
        <f t="shared" si="169"/>
        <v>0</v>
      </c>
      <c r="AG186" s="271">
        <v>0</v>
      </c>
      <c r="AH186" s="271">
        <v>0</v>
      </c>
      <c r="AI186" s="271">
        <v>0</v>
      </c>
      <c r="AJ186" s="271">
        <v>0</v>
      </c>
      <c r="AK186" s="271">
        <v>0</v>
      </c>
      <c r="AL186" s="271">
        <f t="shared" si="170"/>
        <v>0</v>
      </c>
      <c r="AM186" s="271">
        <f t="shared" si="227"/>
        <v>0</v>
      </c>
      <c r="AN186" s="696">
        <f t="shared" si="171"/>
        <v>0</v>
      </c>
      <c r="AO186" s="267">
        <f t="shared" si="228"/>
        <v>1100821</v>
      </c>
      <c r="AP186" s="269">
        <f t="shared" si="229"/>
        <v>804080</v>
      </c>
      <c r="AQ186" s="269">
        <f t="shared" si="230"/>
        <v>0</v>
      </c>
      <c r="AR186" s="269">
        <f t="shared" si="231"/>
        <v>271779</v>
      </c>
      <c r="AS186" s="269">
        <f t="shared" si="231"/>
        <v>16082</v>
      </c>
      <c r="AT186" s="269">
        <f t="shared" si="232"/>
        <v>8880</v>
      </c>
      <c r="AU186" s="271">
        <f t="shared" si="233"/>
        <v>2.04</v>
      </c>
      <c r="AV186" s="271">
        <f t="shared" si="234"/>
        <v>1.42</v>
      </c>
      <c r="AW186" s="272">
        <f t="shared" si="234"/>
        <v>0.62</v>
      </c>
    </row>
    <row r="187" spans="1:49" ht="14.1" customHeight="1" x14ac:dyDescent="0.2">
      <c r="A187" s="276">
        <v>41</v>
      </c>
      <c r="B187" s="273">
        <v>2480</v>
      </c>
      <c r="C187" s="285">
        <v>600080293</v>
      </c>
      <c r="D187" s="273">
        <v>46744924</v>
      </c>
      <c r="E187" s="275" t="s">
        <v>658</v>
      </c>
      <c r="F187" s="276"/>
      <c r="G187" s="275"/>
      <c r="H187" s="277"/>
      <c r="I187" s="278">
        <v>39972170</v>
      </c>
      <c r="J187" s="279">
        <v>28556093</v>
      </c>
      <c r="K187" s="279">
        <v>30000</v>
      </c>
      <c r="L187" s="279">
        <v>9662099</v>
      </c>
      <c r="M187" s="279">
        <v>571122</v>
      </c>
      <c r="N187" s="279">
        <v>1152856</v>
      </c>
      <c r="O187" s="280">
        <v>58.352600000000002</v>
      </c>
      <c r="P187" s="280">
        <v>40.96</v>
      </c>
      <c r="Q187" s="872">
        <v>17.392600000000002</v>
      </c>
      <c r="R187" s="278">
        <f t="shared" ref="R187:AW187" si="235">SUM(R181:R186)</f>
        <v>0</v>
      </c>
      <c r="S187" s="613">
        <f t="shared" si="235"/>
        <v>0</v>
      </c>
      <c r="T187" s="613">
        <f t="shared" si="235"/>
        <v>0</v>
      </c>
      <c r="U187" s="613">
        <f t="shared" si="235"/>
        <v>0</v>
      </c>
      <c r="V187" s="613">
        <f t="shared" si="235"/>
        <v>0</v>
      </c>
      <c r="W187" s="613">
        <f t="shared" si="235"/>
        <v>0</v>
      </c>
      <c r="X187" s="613">
        <f t="shared" si="235"/>
        <v>0</v>
      </c>
      <c r="Y187" s="613">
        <f t="shared" si="235"/>
        <v>0</v>
      </c>
      <c r="Z187" s="613">
        <f t="shared" si="235"/>
        <v>0</v>
      </c>
      <c r="AA187" s="613">
        <f t="shared" si="235"/>
        <v>0</v>
      </c>
      <c r="AB187" s="613">
        <f t="shared" si="235"/>
        <v>0</v>
      </c>
      <c r="AC187" s="613">
        <f t="shared" si="235"/>
        <v>0</v>
      </c>
      <c r="AD187" s="613">
        <f t="shared" si="235"/>
        <v>0</v>
      </c>
      <c r="AE187" s="613">
        <f t="shared" si="235"/>
        <v>0</v>
      </c>
      <c r="AF187" s="613">
        <f t="shared" si="235"/>
        <v>0</v>
      </c>
      <c r="AG187" s="690">
        <f t="shared" si="235"/>
        <v>0</v>
      </c>
      <c r="AH187" s="690">
        <f t="shared" si="235"/>
        <v>0</v>
      </c>
      <c r="AI187" s="690">
        <f t="shared" si="235"/>
        <v>0</v>
      </c>
      <c r="AJ187" s="690">
        <f t="shared" si="235"/>
        <v>0</v>
      </c>
      <c r="AK187" s="690">
        <f t="shared" si="235"/>
        <v>0</v>
      </c>
      <c r="AL187" s="690">
        <f t="shared" si="235"/>
        <v>0</v>
      </c>
      <c r="AM187" s="690">
        <f t="shared" si="235"/>
        <v>0</v>
      </c>
      <c r="AN187" s="695">
        <f t="shared" si="235"/>
        <v>0</v>
      </c>
      <c r="AO187" s="278">
        <f t="shared" si="235"/>
        <v>39972170</v>
      </c>
      <c r="AP187" s="279">
        <f t="shared" si="235"/>
        <v>28556093</v>
      </c>
      <c r="AQ187" s="279">
        <f t="shared" si="235"/>
        <v>30000</v>
      </c>
      <c r="AR187" s="279">
        <f t="shared" si="235"/>
        <v>9662099</v>
      </c>
      <c r="AS187" s="279">
        <f t="shared" si="235"/>
        <v>571122</v>
      </c>
      <c r="AT187" s="279">
        <f t="shared" si="235"/>
        <v>1152856</v>
      </c>
      <c r="AU187" s="280">
        <f t="shared" si="235"/>
        <v>58.352600000000002</v>
      </c>
      <c r="AV187" s="280">
        <f t="shared" si="235"/>
        <v>40.96</v>
      </c>
      <c r="AW187" s="281">
        <f t="shared" si="235"/>
        <v>17.392600000000002</v>
      </c>
    </row>
    <row r="188" spans="1:49" ht="14.1" customHeight="1" x14ac:dyDescent="0.2">
      <c r="A188" s="263">
        <v>42</v>
      </c>
      <c r="B188" s="260">
        <v>2482</v>
      </c>
      <c r="C188" s="283">
        <v>600079945</v>
      </c>
      <c r="D188" s="260">
        <v>72741716</v>
      </c>
      <c r="E188" s="262" t="s">
        <v>659</v>
      </c>
      <c r="F188" s="263">
        <v>3113</v>
      </c>
      <c r="G188" s="262" t="s">
        <v>320</v>
      </c>
      <c r="H188" s="264" t="s">
        <v>283</v>
      </c>
      <c r="I188" s="265">
        <v>14354189</v>
      </c>
      <c r="J188" s="831">
        <v>10159580</v>
      </c>
      <c r="K188" s="904">
        <v>60000</v>
      </c>
      <c r="L188" s="882">
        <v>3454218</v>
      </c>
      <c r="M188" s="830">
        <v>203191</v>
      </c>
      <c r="N188" s="831">
        <v>477200</v>
      </c>
      <c r="O188" s="678">
        <v>19.135999999999999</v>
      </c>
      <c r="P188" s="841">
        <v>14.6615</v>
      </c>
      <c r="Q188" s="873">
        <v>4.4744999999999999</v>
      </c>
      <c r="R188" s="267">
        <f t="shared" si="167"/>
        <v>0</v>
      </c>
      <c r="S188" s="269">
        <v>0</v>
      </c>
      <c r="T188" s="269">
        <v>0</v>
      </c>
      <c r="U188" s="269">
        <v>0</v>
      </c>
      <c r="V188" s="269">
        <f>SUM(R188:U188)</f>
        <v>0</v>
      </c>
      <c r="W188" s="269">
        <v>0</v>
      </c>
      <c r="X188" s="269">
        <v>0</v>
      </c>
      <c r="Y188" s="269">
        <f>SUM(W188:X188)</f>
        <v>0</v>
      </c>
      <c r="Z188" s="269">
        <f>V188+Y188</f>
        <v>0</v>
      </c>
      <c r="AA188" s="577">
        <f t="shared" ref="AA188:AA192" si="236">ROUND((V188+W188)*33.8%,0)</f>
        <v>0</v>
      </c>
      <c r="AB188" s="270">
        <f>ROUND(V188*2%,0)</f>
        <v>0</v>
      </c>
      <c r="AC188" s="269">
        <v>0</v>
      </c>
      <c r="AD188" s="269">
        <v>0</v>
      </c>
      <c r="AE188" s="269">
        <f t="shared" si="168"/>
        <v>0</v>
      </c>
      <c r="AF188" s="269">
        <f t="shared" si="169"/>
        <v>0</v>
      </c>
      <c r="AG188" s="271">
        <v>0</v>
      </c>
      <c r="AH188" s="271">
        <v>0</v>
      </c>
      <c r="AI188" s="271">
        <v>0</v>
      </c>
      <c r="AJ188" s="271">
        <v>0</v>
      </c>
      <c r="AK188" s="271">
        <v>0</v>
      </c>
      <c r="AL188" s="271">
        <f t="shared" si="170"/>
        <v>0</v>
      </c>
      <c r="AM188" s="271">
        <f>AH188+AK188</f>
        <v>0</v>
      </c>
      <c r="AN188" s="696">
        <f t="shared" si="171"/>
        <v>0</v>
      </c>
      <c r="AO188" s="267">
        <f>I188+AF188</f>
        <v>14354189</v>
      </c>
      <c r="AP188" s="269">
        <f>J188+V188</f>
        <v>10159580</v>
      </c>
      <c r="AQ188" s="269">
        <f t="shared" ref="AQ188:AQ192" si="237">K188+Y188</f>
        <v>60000</v>
      </c>
      <c r="AR188" s="269">
        <f t="shared" ref="AR188:AS192" si="238">L188+AA188</f>
        <v>3454218</v>
      </c>
      <c r="AS188" s="269">
        <f t="shared" si="238"/>
        <v>203191</v>
      </c>
      <c r="AT188" s="269">
        <f>N188+AE188</f>
        <v>477200</v>
      </c>
      <c r="AU188" s="271">
        <f>O188+AN188</f>
        <v>19.135999999999999</v>
      </c>
      <c r="AV188" s="271">
        <f t="shared" ref="AV188:AW192" si="239">P188+AL188</f>
        <v>14.6615</v>
      </c>
      <c r="AW188" s="272">
        <f t="shared" si="239"/>
        <v>4.4744999999999999</v>
      </c>
    </row>
    <row r="189" spans="1:49" ht="14.1" customHeight="1" x14ac:dyDescent="0.2">
      <c r="A189" s="263">
        <v>42</v>
      </c>
      <c r="B189" s="260">
        <v>2482</v>
      </c>
      <c r="C189" s="283">
        <v>600079945</v>
      </c>
      <c r="D189" s="260">
        <v>72741716</v>
      </c>
      <c r="E189" s="262" t="s">
        <v>659</v>
      </c>
      <c r="F189" s="263">
        <v>3113</v>
      </c>
      <c r="G189" s="282" t="s">
        <v>318</v>
      </c>
      <c r="H189" s="264" t="s">
        <v>284</v>
      </c>
      <c r="I189" s="265">
        <v>1069050</v>
      </c>
      <c r="J189" s="830">
        <v>786856</v>
      </c>
      <c r="K189" s="891">
        <v>0</v>
      </c>
      <c r="L189" s="882">
        <v>265957</v>
      </c>
      <c r="M189" s="830">
        <v>15737</v>
      </c>
      <c r="N189" s="266">
        <v>500</v>
      </c>
      <c r="O189" s="678">
        <v>2.27</v>
      </c>
      <c r="P189" s="622">
        <v>2.27</v>
      </c>
      <c r="Q189" s="874">
        <v>0</v>
      </c>
      <c r="R189" s="267">
        <f t="shared" si="167"/>
        <v>0</v>
      </c>
      <c r="S189" s="269">
        <v>17010</v>
      </c>
      <c r="T189" s="269">
        <v>0</v>
      </c>
      <c r="U189" s="269">
        <v>0</v>
      </c>
      <c r="V189" s="269">
        <f>SUM(R189:U189)</f>
        <v>17010</v>
      </c>
      <c r="W189" s="269">
        <v>0</v>
      </c>
      <c r="X189" s="269">
        <v>0</v>
      </c>
      <c r="Y189" s="269">
        <f>SUM(W189:X189)</f>
        <v>0</v>
      </c>
      <c r="Z189" s="269">
        <f>V189+Y189</f>
        <v>17010</v>
      </c>
      <c r="AA189" s="577">
        <f t="shared" si="236"/>
        <v>5749</v>
      </c>
      <c r="AB189" s="270">
        <f>ROUND(V189*2%,0)</f>
        <v>340</v>
      </c>
      <c r="AC189" s="269">
        <v>1000</v>
      </c>
      <c r="AD189" s="269">
        <v>0</v>
      </c>
      <c r="AE189" s="269">
        <f t="shared" si="168"/>
        <v>1000</v>
      </c>
      <c r="AF189" s="269">
        <f t="shared" si="169"/>
        <v>24099</v>
      </c>
      <c r="AG189" s="271">
        <v>0</v>
      </c>
      <c r="AH189" s="271">
        <v>0</v>
      </c>
      <c r="AI189" s="271">
        <v>0.04</v>
      </c>
      <c r="AJ189" s="271">
        <v>0</v>
      </c>
      <c r="AK189" s="271">
        <v>0</v>
      </c>
      <c r="AL189" s="271">
        <f t="shared" si="170"/>
        <v>0.04</v>
      </c>
      <c r="AM189" s="271">
        <f>AH189+AK189</f>
        <v>0</v>
      </c>
      <c r="AN189" s="696">
        <f t="shared" si="171"/>
        <v>0.04</v>
      </c>
      <c r="AO189" s="267">
        <f>I189+AF189</f>
        <v>1093149</v>
      </c>
      <c r="AP189" s="269">
        <f>J189+V189</f>
        <v>803866</v>
      </c>
      <c r="AQ189" s="269">
        <f t="shared" si="237"/>
        <v>0</v>
      </c>
      <c r="AR189" s="269">
        <f t="shared" si="238"/>
        <v>271706</v>
      </c>
      <c r="AS189" s="269">
        <f t="shared" si="238"/>
        <v>16077</v>
      </c>
      <c r="AT189" s="269">
        <f>N189+AE189</f>
        <v>1500</v>
      </c>
      <c r="AU189" s="271">
        <f>O189+AN189</f>
        <v>2.31</v>
      </c>
      <c r="AV189" s="271">
        <f t="shared" si="239"/>
        <v>2.31</v>
      </c>
      <c r="AW189" s="272">
        <f t="shared" si="239"/>
        <v>0</v>
      </c>
    </row>
    <row r="190" spans="1:49" ht="14.1" customHeight="1" x14ac:dyDescent="0.2">
      <c r="A190" s="263">
        <v>42</v>
      </c>
      <c r="B190" s="260">
        <v>2482</v>
      </c>
      <c r="C190" s="283">
        <v>600079945</v>
      </c>
      <c r="D190" s="260">
        <v>72741716</v>
      </c>
      <c r="E190" s="262" t="s">
        <v>659</v>
      </c>
      <c r="F190" s="263">
        <v>3141</v>
      </c>
      <c r="G190" s="262" t="s">
        <v>321</v>
      </c>
      <c r="H190" s="264" t="s">
        <v>284</v>
      </c>
      <c r="I190" s="265">
        <v>1414498</v>
      </c>
      <c r="J190" s="830">
        <v>1032976</v>
      </c>
      <c r="K190" s="891">
        <v>0</v>
      </c>
      <c r="L190" s="882">
        <v>349146</v>
      </c>
      <c r="M190" s="830">
        <v>20660</v>
      </c>
      <c r="N190" s="266">
        <v>11716</v>
      </c>
      <c r="O190" s="678">
        <v>3.51</v>
      </c>
      <c r="P190" s="622">
        <v>0</v>
      </c>
      <c r="Q190" s="874">
        <v>3.51</v>
      </c>
      <c r="R190" s="267">
        <f t="shared" si="167"/>
        <v>0</v>
      </c>
      <c r="S190" s="269">
        <v>0</v>
      </c>
      <c r="T190" s="269">
        <v>0</v>
      </c>
      <c r="U190" s="269">
        <v>0</v>
      </c>
      <c r="V190" s="269">
        <f>SUM(R190:U190)</f>
        <v>0</v>
      </c>
      <c r="W190" s="269">
        <v>0</v>
      </c>
      <c r="X190" s="269">
        <v>0</v>
      </c>
      <c r="Y190" s="269">
        <f>SUM(W190:X190)</f>
        <v>0</v>
      </c>
      <c r="Z190" s="269">
        <f>V190+Y190</f>
        <v>0</v>
      </c>
      <c r="AA190" s="577">
        <f t="shared" si="236"/>
        <v>0</v>
      </c>
      <c r="AB190" s="270">
        <f>ROUND(V190*2%,0)</f>
        <v>0</v>
      </c>
      <c r="AC190" s="269">
        <v>0</v>
      </c>
      <c r="AD190" s="269">
        <v>0</v>
      </c>
      <c r="AE190" s="269">
        <f t="shared" si="168"/>
        <v>0</v>
      </c>
      <c r="AF190" s="269">
        <f t="shared" si="169"/>
        <v>0</v>
      </c>
      <c r="AG190" s="271">
        <v>0</v>
      </c>
      <c r="AH190" s="271">
        <v>0</v>
      </c>
      <c r="AI190" s="271">
        <v>0</v>
      </c>
      <c r="AJ190" s="271">
        <v>0</v>
      </c>
      <c r="AK190" s="271">
        <v>0</v>
      </c>
      <c r="AL190" s="271">
        <f t="shared" si="170"/>
        <v>0</v>
      </c>
      <c r="AM190" s="271">
        <f>AH190+AK190</f>
        <v>0</v>
      </c>
      <c r="AN190" s="696">
        <f t="shared" si="171"/>
        <v>0</v>
      </c>
      <c r="AO190" s="267">
        <f>I190+AF190</f>
        <v>1414498</v>
      </c>
      <c r="AP190" s="269">
        <f>J190+V190</f>
        <v>1032976</v>
      </c>
      <c r="AQ190" s="269">
        <f t="shared" si="237"/>
        <v>0</v>
      </c>
      <c r="AR190" s="269">
        <f t="shared" si="238"/>
        <v>349146</v>
      </c>
      <c r="AS190" s="269">
        <f t="shared" si="238"/>
        <v>20660</v>
      </c>
      <c r="AT190" s="269">
        <f>N190+AE190</f>
        <v>11716</v>
      </c>
      <c r="AU190" s="271">
        <f>O190+AN190</f>
        <v>3.51</v>
      </c>
      <c r="AV190" s="271">
        <f t="shared" si="239"/>
        <v>0</v>
      </c>
      <c r="AW190" s="272">
        <f t="shared" si="239"/>
        <v>3.51</v>
      </c>
    </row>
    <row r="191" spans="1:49" ht="14.1" customHeight="1" x14ac:dyDescent="0.2">
      <c r="A191" s="263">
        <v>42</v>
      </c>
      <c r="B191" s="260">
        <v>2482</v>
      </c>
      <c r="C191" s="283">
        <v>600079945</v>
      </c>
      <c r="D191" s="260">
        <v>72741716</v>
      </c>
      <c r="E191" s="262" t="s">
        <v>659</v>
      </c>
      <c r="F191" s="263">
        <v>3143</v>
      </c>
      <c r="G191" s="284" t="s">
        <v>635</v>
      </c>
      <c r="H191" s="264" t="s">
        <v>283</v>
      </c>
      <c r="I191" s="265">
        <v>1516588</v>
      </c>
      <c r="J191" s="831">
        <v>1116780</v>
      </c>
      <c r="K191" s="904">
        <v>0</v>
      </c>
      <c r="L191" s="882">
        <v>377472</v>
      </c>
      <c r="M191" s="830">
        <v>22336</v>
      </c>
      <c r="N191" s="266">
        <v>0</v>
      </c>
      <c r="O191" s="678">
        <v>2.5</v>
      </c>
      <c r="P191" s="841">
        <v>2.5</v>
      </c>
      <c r="Q191" s="874">
        <v>0</v>
      </c>
      <c r="R191" s="267">
        <f t="shared" si="167"/>
        <v>0</v>
      </c>
      <c r="S191" s="269">
        <v>0</v>
      </c>
      <c r="T191" s="269">
        <v>0</v>
      </c>
      <c r="U191" s="269">
        <v>0</v>
      </c>
      <c r="V191" s="269">
        <f>SUM(R191:U191)</f>
        <v>0</v>
      </c>
      <c r="W191" s="269">
        <v>0</v>
      </c>
      <c r="X191" s="269">
        <v>0</v>
      </c>
      <c r="Y191" s="269">
        <f>SUM(W191:X191)</f>
        <v>0</v>
      </c>
      <c r="Z191" s="269">
        <f>V191+Y191</f>
        <v>0</v>
      </c>
      <c r="AA191" s="577">
        <f t="shared" si="236"/>
        <v>0</v>
      </c>
      <c r="AB191" s="270">
        <f>ROUND(V191*2%,0)</f>
        <v>0</v>
      </c>
      <c r="AC191" s="269">
        <v>0</v>
      </c>
      <c r="AD191" s="269">
        <v>0</v>
      </c>
      <c r="AE191" s="269">
        <f t="shared" si="168"/>
        <v>0</v>
      </c>
      <c r="AF191" s="269">
        <f t="shared" si="169"/>
        <v>0</v>
      </c>
      <c r="AG191" s="271">
        <v>0</v>
      </c>
      <c r="AH191" s="271">
        <v>0</v>
      </c>
      <c r="AI191" s="271">
        <v>0</v>
      </c>
      <c r="AJ191" s="271">
        <v>0</v>
      </c>
      <c r="AK191" s="271">
        <v>0</v>
      </c>
      <c r="AL191" s="271">
        <f t="shared" si="170"/>
        <v>0</v>
      </c>
      <c r="AM191" s="271">
        <f>AH191+AK191</f>
        <v>0</v>
      </c>
      <c r="AN191" s="696">
        <f t="shared" si="171"/>
        <v>0</v>
      </c>
      <c r="AO191" s="267">
        <f>I191+AF191</f>
        <v>1516588</v>
      </c>
      <c r="AP191" s="269">
        <f>J191+V191</f>
        <v>1116780</v>
      </c>
      <c r="AQ191" s="269">
        <f t="shared" si="237"/>
        <v>0</v>
      </c>
      <c r="AR191" s="269">
        <f t="shared" si="238"/>
        <v>377472</v>
      </c>
      <c r="AS191" s="269">
        <f t="shared" si="238"/>
        <v>22336</v>
      </c>
      <c r="AT191" s="269">
        <f>N191+AE191</f>
        <v>0</v>
      </c>
      <c r="AU191" s="271">
        <f>O191+AN191</f>
        <v>2.5</v>
      </c>
      <c r="AV191" s="271">
        <f t="shared" si="239"/>
        <v>2.5</v>
      </c>
      <c r="AW191" s="272">
        <f t="shared" si="239"/>
        <v>0</v>
      </c>
    </row>
    <row r="192" spans="1:49" ht="14.1" customHeight="1" x14ac:dyDescent="0.2">
      <c r="A192" s="263">
        <v>42</v>
      </c>
      <c r="B192" s="260">
        <v>2482</v>
      </c>
      <c r="C192" s="283">
        <v>600079945</v>
      </c>
      <c r="D192" s="260">
        <v>72741716</v>
      </c>
      <c r="E192" s="262" t="s">
        <v>659</v>
      </c>
      <c r="F192" s="263">
        <v>3143</v>
      </c>
      <c r="G192" s="284" t="s">
        <v>636</v>
      </c>
      <c r="H192" s="264" t="s">
        <v>284</v>
      </c>
      <c r="I192" s="265">
        <v>42133</v>
      </c>
      <c r="J192" s="830">
        <v>29700</v>
      </c>
      <c r="K192" s="891">
        <v>0</v>
      </c>
      <c r="L192" s="882">
        <v>10039</v>
      </c>
      <c r="M192" s="830">
        <v>594</v>
      </c>
      <c r="N192" s="266">
        <v>1800</v>
      </c>
      <c r="O192" s="678">
        <v>0.13</v>
      </c>
      <c r="P192" s="622">
        <v>0</v>
      </c>
      <c r="Q192" s="874">
        <v>0.13</v>
      </c>
      <c r="R192" s="267">
        <f t="shared" si="167"/>
        <v>0</v>
      </c>
      <c r="S192" s="269">
        <v>0</v>
      </c>
      <c r="T192" s="269">
        <v>0</v>
      </c>
      <c r="U192" s="269">
        <v>0</v>
      </c>
      <c r="V192" s="269">
        <f>SUM(R192:U192)</f>
        <v>0</v>
      </c>
      <c r="W192" s="269">
        <v>0</v>
      </c>
      <c r="X192" s="269">
        <v>0</v>
      </c>
      <c r="Y192" s="269">
        <f>SUM(W192:X192)</f>
        <v>0</v>
      </c>
      <c r="Z192" s="269">
        <f>V192+Y192</f>
        <v>0</v>
      </c>
      <c r="AA192" s="577">
        <f t="shared" si="236"/>
        <v>0</v>
      </c>
      <c r="AB192" s="270">
        <f>ROUND(V192*2%,0)</f>
        <v>0</v>
      </c>
      <c r="AC192" s="269">
        <v>0</v>
      </c>
      <c r="AD192" s="269">
        <v>0</v>
      </c>
      <c r="AE192" s="269">
        <f t="shared" si="168"/>
        <v>0</v>
      </c>
      <c r="AF192" s="269">
        <f t="shared" si="169"/>
        <v>0</v>
      </c>
      <c r="AG192" s="271">
        <v>0</v>
      </c>
      <c r="AH192" s="271">
        <v>0</v>
      </c>
      <c r="AI192" s="271">
        <v>0</v>
      </c>
      <c r="AJ192" s="271">
        <v>0</v>
      </c>
      <c r="AK192" s="271">
        <v>0</v>
      </c>
      <c r="AL192" s="271">
        <f t="shared" si="170"/>
        <v>0</v>
      </c>
      <c r="AM192" s="271">
        <f>AH192+AK192</f>
        <v>0</v>
      </c>
      <c r="AN192" s="696">
        <f t="shared" si="171"/>
        <v>0</v>
      </c>
      <c r="AO192" s="267">
        <f>I192+AF192</f>
        <v>42133</v>
      </c>
      <c r="AP192" s="269">
        <f>J192+V192</f>
        <v>29700</v>
      </c>
      <c r="AQ192" s="269">
        <f t="shared" si="237"/>
        <v>0</v>
      </c>
      <c r="AR192" s="269">
        <f t="shared" si="238"/>
        <v>10039</v>
      </c>
      <c r="AS192" s="269">
        <f t="shared" si="238"/>
        <v>594</v>
      </c>
      <c r="AT192" s="269">
        <f>N192+AE192</f>
        <v>1800</v>
      </c>
      <c r="AU192" s="271">
        <f>O192+AN192</f>
        <v>0.13</v>
      </c>
      <c r="AV192" s="271">
        <f t="shared" si="239"/>
        <v>0</v>
      </c>
      <c r="AW192" s="272">
        <f t="shared" si="239"/>
        <v>0.13</v>
      </c>
    </row>
    <row r="193" spans="1:49" ht="14.1" customHeight="1" x14ac:dyDescent="0.2">
      <c r="A193" s="276">
        <v>42</v>
      </c>
      <c r="B193" s="273">
        <v>2482</v>
      </c>
      <c r="C193" s="285">
        <v>600079945</v>
      </c>
      <c r="D193" s="273">
        <v>72741716</v>
      </c>
      <c r="E193" s="275" t="s">
        <v>660</v>
      </c>
      <c r="F193" s="276"/>
      <c r="G193" s="275"/>
      <c r="H193" s="277"/>
      <c r="I193" s="278">
        <v>18396458</v>
      </c>
      <c r="J193" s="279">
        <v>13125892</v>
      </c>
      <c r="K193" s="279">
        <v>60000</v>
      </c>
      <c r="L193" s="279">
        <v>4456832</v>
      </c>
      <c r="M193" s="279">
        <v>262518</v>
      </c>
      <c r="N193" s="279">
        <v>491216</v>
      </c>
      <c r="O193" s="280">
        <v>27.545999999999996</v>
      </c>
      <c r="P193" s="280">
        <v>19.4315</v>
      </c>
      <c r="Q193" s="872">
        <v>8.1144999999999996</v>
      </c>
      <c r="R193" s="278">
        <f t="shared" ref="R193:AW193" si="240">SUM(R188:R192)</f>
        <v>0</v>
      </c>
      <c r="S193" s="613">
        <f t="shared" si="240"/>
        <v>17010</v>
      </c>
      <c r="T193" s="613">
        <f t="shared" si="240"/>
        <v>0</v>
      </c>
      <c r="U193" s="613">
        <f t="shared" si="240"/>
        <v>0</v>
      </c>
      <c r="V193" s="613">
        <f t="shared" si="240"/>
        <v>17010</v>
      </c>
      <c r="W193" s="613">
        <f t="shared" si="240"/>
        <v>0</v>
      </c>
      <c r="X193" s="613">
        <f t="shared" si="240"/>
        <v>0</v>
      </c>
      <c r="Y193" s="613">
        <f t="shared" si="240"/>
        <v>0</v>
      </c>
      <c r="Z193" s="613">
        <f t="shared" si="240"/>
        <v>17010</v>
      </c>
      <c r="AA193" s="613">
        <f t="shared" si="240"/>
        <v>5749</v>
      </c>
      <c r="AB193" s="613">
        <f t="shared" si="240"/>
        <v>340</v>
      </c>
      <c r="AC193" s="613">
        <f t="shared" si="240"/>
        <v>1000</v>
      </c>
      <c r="AD193" s="613">
        <f t="shared" si="240"/>
        <v>0</v>
      </c>
      <c r="AE193" s="613">
        <f t="shared" si="240"/>
        <v>1000</v>
      </c>
      <c r="AF193" s="613">
        <f t="shared" si="240"/>
        <v>24099</v>
      </c>
      <c r="AG193" s="690">
        <f t="shared" si="240"/>
        <v>0</v>
      </c>
      <c r="AH193" s="690">
        <f t="shared" si="240"/>
        <v>0</v>
      </c>
      <c r="AI193" s="690">
        <f t="shared" si="240"/>
        <v>0.04</v>
      </c>
      <c r="AJ193" s="690">
        <f t="shared" si="240"/>
        <v>0</v>
      </c>
      <c r="AK193" s="690">
        <f t="shared" si="240"/>
        <v>0</v>
      </c>
      <c r="AL193" s="690">
        <f t="shared" si="240"/>
        <v>0.04</v>
      </c>
      <c r="AM193" s="690">
        <f t="shared" si="240"/>
        <v>0</v>
      </c>
      <c r="AN193" s="695">
        <f t="shared" si="240"/>
        <v>0.04</v>
      </c>
      <c r="AO193" s="278">
        <f t="shared" si="240"/>
        <v>18420557</v>
      </c>
      <c r="AP193" s="279">
        <f t="shared" si="240"/>
        <v>13142902</v>
      </c>
      <c r="AQ193" s="279">
        <f t="shared" si="240"/>
        <v>60000</v>
      </c>
      <c r="AR193" s="279">
        <f t="shared" si="240"/>
        <v>4462581</v>
      </c>
      <c r="AS193" s="279">
        <f t="shared" si="240"/>
        <v>262858</v>
      </c>
      <c r="AT193" s="279">
        <f t="shared" si="240"/>
        <v>492216</v>
      </c>
      <c r="AU193" s="280">
        <f t="shared" si="240"/>
        <v>27.585999999999995</v>
      </c>
      <c r="AV193" s="280">
        <f t="shared" si="240"/>
        <v>19.471499999999999</v>
      </c>
      <c r="AW193" s="281">
        <f t="shared" si="240"/>
        <v>8.1144999999999996</v>
      </c>
    </row>
    <row r="194" spans="1:49" ht="14.1" customHeight="1" x14ac:dyDescent="0.2">
      <c r="A194" s="263">
        <v>43</v>
      </c>
      <c r="B194" s="260">
        <v>2328</v>
      </c>
      <c r="C194" s="283">
        <v>691006041</v>
      </c>
      <c r="D194" s="260">
        <v>71294988</v>
      </c>
      <c r="E194" s="262" t="s">
        <v>661</v>
      </c>
      <c r="F194" s="263">
        <v>3113</v>
      </c>
      <c r="G194" s="262" t="s">
        <v>320</v>
      </c>
      <c r="H194" s="264" t="s">
        <v>283</v>
      </c>
      <c r="I194" s="265">
        <v>23434057</v>
      </c>
      <c r="J194" s="831">
        <v>16368190</v>
      </c>
      <c r="K194" s="904">
        <v>183000</v>
      </c>
      <c r="L194" s="882">
        <v>5594303</v>
      </c>
      <c r="M194" s="830">
        <v>327364</v>
      </c>
      <c r="N194" s="831">
        <v>961200</v>
      </c>
      <c r="O194" s="678">
        <v>30.066399999999998</v>
      </c>
      <c r="P194" s="841">
        <v>22.9998</v>
      </c>
      <c r="Q194" s="873">
        <v>7.0666000000000011</v>
      </c>
      <c r="R194" s="267">
        <f t="shared" si="167"/>
        <v>0</v>
      </c>
      <c r="S194" s="269">
        <v>0</v>
      </c>
      <c r="T194" s="269">
        <v>0</v>
      </c>
      <c r="U194" s="269">
        <v>0</v>
      </c>
      <c r="V194" s="269">
        <f>SUM(R194:U194)</f>
        <v>0</v>
      </c>
      <c r="W194" s="269">
        <v>0</v>
      </c>
      <c r="X194" s="269">
        <v>0</v>
      </c>
      <c r="Y194" s="269">
        <f>SUM(W194:X194)</f>
        <v>0</v>
      </c>
      <c r="Z194" s="269">
        <f>V194+Y194</f>
        <v>0</v>
      </c>
      <c r="AA194" s="577">
        <f t="shared" ref="AA194:AA198" si="241">ROUND((V194+W194)*33.8%,0)</f>
        <v>0</v>
      </c>
      <c r="AB194" s="270">
        <f>ROUND(V194*2%,0)</f>
        <v>0</v>
      </c>
      <c r="AC194" s="269">
        <v>0</v>
      </c>
      <c r="AD194" s="269">
        <v>0</v>
      </c>
      <c r="AE194" s="269">
        <f t="shared" si="168"/>
        <v>0</v>
      </c>
      <c r="AF194" s="269">
        <f t="shared" si="169"/>
        <v>0</v>
      </c>
      <c r="AG194" s="271">
        <v>0</v>
      </c>
      <c r="AH194" s="271">
        <v>0</v>
      </c>
      <c r="AI194" s="271">
        <v>0</v>
      </c>
      <c r="AJ194" s="271">
        <v>0</v>
      </c>
      <c r="AK194" s="271">
        <v>0</v>
      </c>
      <c r="AL194" s="271">
        <f t="shared" si="170"/>
        <v>0</v>
      </c>
      <c r="AM194" s="271">
        <f>AH194+AK194</f>
        <v>0</v>
      </c>
      <c r="AN194" s="696">
        <f t="shared" si="171"/>
        <v>0</v>
      </c>
      <c r="AO194" s="267">
        <f>I194+AF194</f>
        <v>23434057</v>
      </c>
      <c r="AP194" s="269">
        <f>J194+V194</f>
        <v>16368190</v>
      </c>
      <c r="AQ194" s="269">
        <f t="shared" ref="AQ194:AQ198" si="242">K194+Y194</f>
        <v>183000</v>
      </c>
      <c r="AR194" s="269">
        <f t="shared" ref="AR194:AS198" si="243">L194+AA194</f>
        <v>5594303</v>
      </c>
      <c r="AS194" s="269">
        <f t="shared" si="243"/>
        <v>327364</v>
      </c>
      <c r="AT194" s="269">
        <f>N194+AE194</f>
        <v>961200</v>
      </c>
      <c r="AU194" s="271">
        <f>O194+AN194</f>
        <v>30.066399999999998</v>
      </c>
      <c r="AV194" s="271">
        <f t="shared" ref="AV194:AW198" si="244">P194+AL194</f>
        <v>22.9998</v>
      </c>
      <c r="AW194" s="272">
        <f t="shared" si="244"/>
        <v>7.0666000000000011</v>
      </c>
    </row>
    <row r="195" spans="1:49" ht="14.1" customHeight="1" x14ac:dyDescent="0.2">
      <c r="A195" s="263">
        <v>43</v>
      </c>
      <c r="B195" s="260">
        <v>2328</v>
      </c>
      <c r="C195" s="283">
        <v>691006041</v>
      </c>
      <c r="D195" s="260">
        <v>71294988</v>
      </c>
      <c r="E195" s="262" t="s">
        <v>661</v>
      </c>
      <c r="F195" s="263">
        <v>3113</v>
      </c>
      <c r="G195" s="282" t="s">
        <v>318</v>
      </c>
      <c r="H195" s="264" t="s">
        <v>284</v>
      </c>
      <c r="I195" s="265">
        <v>1410525</v>
      </c>
      <c r="J195" s="830">
        <v>1038678</v>
      </c>
      <c r="K195" s="891">
        <v>0</v>
      </c>
      <c r="L195" s="882">
        <v>351073</v>
      </c>
      <c r="M195" s="830">
        <v>20774</v>
      </c>
      <c r="N195" s="266">
        <v>0</v>
      </c>
      <c r="O195" s="678">
        <v>3.04</v>
      </c>
      <c r="P195" s="622">
        <v>3.04</v>
      </c>
      <c r="Q195" s="874">
        <v>0</v>
      </c>
      <c r="R195" s="267">
        <f t="shared" si="167"/>
        <v>0</v>
      </c>
      <c r="S195" s="269">
        <v>0</v>
      </c>
      <c r="T195" s="269">
        <v>0</v>
      </c>
      <c r="U195" s="269">
        <v>0</v>
      </c>
      <c r="V195" s="269">
        <f>SUM(R195:U195)</f>
        <v>0</v>
      </c>
      <c r="W195" s="269">
        <v>0</v>
      </c>
      <c r="X195" s="269">
        <v>0</v>
      </c>
      <c r="Y195" s="269">
        <f>SUM(W195:X195)</f>
        <v>0</v>
      </c>
      <c r="Z195" s="269">
        <f>V195+Y195</f>
        <v>0</v>
      </c>
      <c r="AA195" s="577">
        <f t="shared" si="241"/>
        <v>0</v>
      </c>
      <c r="AB195" s="270">
        <f>ROUND(V195*2%,0)</f>
        <v>0</v>
      </c>
      <c r="AC195" s="269">
        <v>0</v>
      </c>
      <c r="AD195" s="269">
        <v>0</v>
      </c>
      <c r="AE195" s="269">
        <f t="shared" si="168"/>
        <v>0</v>
      </c>
      <c r="AF195" s="269">
        <f t="shared" si="169"/>
        <v>0</v>
      </c>
      <c r="AG195" s="271">
        <v>0</v>
      </c>
      <c r="AH195" s="271">
        <v>0</v>
      </c>
      <c r="AI195" s="271">
        <v>0</v>
      </c>
      <c r="AJ195" s="271">
        <v>0</v>
      </c>
      <c r="AK195" s="271">
        <v>0</v>
      </c>
      <c r="AL195" s="271">
        <f t="shared" si="170"/>
        <v>0</v>
      </c>
      <c r="AM195" s="271">
        <f>AH195+AK195</f>
        <v>0</v>
      </c>
      <c r="AN195" s="696">
        <f t="shared" si="171"/>
        <v>0</v>
      </c>
      <c r="AO195" s="267">
        <f>I195+AF195</f>
        <v>1410525</v>
      </c>
      <c r="AP195" s="269">
        <f>J195+V195</f>
        <v>1038678</v>
      </c>
      <c r="AQ195" s="269">
        <f t="shared" si="242"/>
        <v>0</v>
      </c>
      <c r="AR195" s="269">
        <f t="shared" si="243"/>
        <v>351073</v>
      </c>
      <c r="AS195" s="269">
        <f t="shared" si="243"/>
        <v>20774</v>
      </c>
      <c r="AT195" s="269">
        <f>N195+AE195</f>
        <v>0</v>
      </c>
      <c r="AU195" s="271">
        <f>O195+AN195</f>
        <v>3.04</v>
      </c>
      <c r="AV195" s="271">
        <f t="shared" si="244"/>
        <v>3.04</v>
      </c>
      <c r="AW195" s="272">
        <f t="shared" si="244"/>
        <v>0</v>
      </c>
    </row>
    <row r="196" spans="1:49" ht="14.1" customHeight="1" x14ac:dyDescent="0.2">
      <c r="A196" s="263">
        <v>43</v>
      </c>
      <c r="B196" s="260">
        <v>2328</v>
      </c>
      <c r="C196" s="283">
        <v>691006041</v>
      </c>
      <c r="D196" s="260">
        <v>71294988</v>
      </c>
      <c r="E196" s="262" t="s">
        <v>661</v>
      </c>
      <c r="F196" s="263">
        <v>3141</v>
      </c>
      <c r="G196" s="262" t="s">
        <v>321</v>
      </c>
      <c r="H196" s="264" t="s">
        <v>284</v>
      </c>
      <c r="I196" s="265">
        <v>2409940</v>
      </c>
      <c r="J196" s="830">
        <v>1757797</v>
      </c>
      <c r="K196" s="891">
        <v>0</v>
      </c>
      <c r="L196" s="882">
        <v>594135</v>
      </c>
      <c r="M196" s="830">
        <v>35156</v>
      </c>
      <c r="N196" s="266">
        <v>22852</v>
      </c>
      <c r="O196" s="678">
        <v>5.98</v>
      </c>
      <c r="P196" s="622">
        <v>0</v>
      </c>
      <c r="Q196" s="874">
        <v>5.98</v>
      </c>
      <c r="R196" s="267">
        <f t="shared" si="167"/>
        <v>0</v>
      </c>
      <c r="S196" s="269">
        <v>0</v>
      </c>
      <c r="T196" s="269">
        <v>0</v>
      </c>
      <c r="U196" s="269">
        <v>0</v>
      </c>
      <c r="V196" s="269">
        <f>SUM(R196:U196)</f>
        <v>0</v>
      </c>
      <c r="W196" s="269">
        <v>0</v>
      </c>
      <c r="X196" s="269">
        <v>0</v>
      </c>
      <c r="Y196" s="269">
        <f>SUM(W196:X196)</f>
        <v>0</v>
      </c>
      <c r="Z196" s="269">
        <f>V196+Y196</f>
        <v>0</v>
      </c>
      <c r="AA196" s="577">
        <f t="shared" si="241"/>
        <v>0</v>
      </c>
      <c r="AB196" s="270">
        <f>ROUND(V196*2%,0)</f>
        <v>0</v>
      </c>
      <c r="AC196" s="269">
        <v>0</v>
      </c>
      <c r="AD196" s="269">
        <v>0</v>
      </c>
      <c r="AE196" s="269">
        <f t="shared" si="168"/>
        <v>0</v>
      </c>
      <c r="AF196" s="269">
        <f t="shared" si="169"/>
        <v>0</v>
      </c>
      <c r="AG196" s="271">
        <v>0</v>
      </c>
      <c r="AH196" s="271">
        <v>0</v>
      </c>
      <c r="AI196" s="271">
        <v>0</v>
      </c>
      <c r="AJ196" s="271">
        <v>0</v>
      </c>
      <c r="AK196" s="271">
        <v>0</v>
      </c>
      <c r="AL196" s="271">
        <f t="shared" si="170"/>
        <v>0</v>
      </c>
      <c r="AM196" s="271">
        <f>AH196+AK196</f>
        <v>0</v>
      </c>
      <c r="AN196" s="696">
        <f t="shared" si="171"/>
        <v>0</v>
      </c>
      <c r="AO196" s="267">
        <f>I196+AF196</f>
        <v>2409940</v>
      </c>
      <c r="AP196" s="269">
        <f>J196+V196</f>
        <v>1757797</v>
      </c>
      <c r="AQ196" s="269">
        <f t="shared" si="242"/>
        <v>0</v>
      </c>
      <c r="AR196" s="269">
        <f t="shared" si="243"/>
        <v>594135</v>
      </c>
      <c r="AS196" s="269">
        <f t="shared" si="243"/>
        <v>35156</v>
      </c>
      <c r="AT196" s="269">
        <f>N196+AE196</f>
        <v>22852</v>
      </c>
      <c r="AU196" s="271">
        <f>O196+AN196</f>
        <v>5.98</v>
      </c>
      <c r="AV196" s="271">
        <f t="shared" si="244"/>
        <v>0</v>
      </c>
      <c r="AW196" s="272">
        <f t="shared" si="244"/>
        <v>5.98</v>
      </c>
    </row>
    <row r="197" spans="1:49" ht="14.1" customHeight="1" x14ac:dyDescent="0.2">
      <c r="A197" s="263">
        <v>43</v>
      </c>
      <c r="B197" s="260">
        <v>2328</v>
      </c>
      <c r="C197" s="283">
        <v>691006041</v>
      </c>
      <c r="D197" s="260">
        <v>71294988</v>
      </c>
      <c r="E197" s="262" t="s">
        <v>661</v>
      </c>
      <c r="F197" s="263">
        <v>3143</v>
      </c>
      <c r="G197" s="284" t="s">
        <v>635</v>
      </c>
      <c r="H197" s="264" t="s">
        <v>283</v>
      </c>
      <c r="I197" s="265">
        <v>2976006</v>
      </c>
      <c r="J197" s="831">
        <v>2191463</v>
      </c>
      <c r="K197" s="904">
        <v>0</v>
      </c>
      <c r="L197" s="882">
        <v>740714</v>
      </c>
      <c r="M197" s="830">
        <v>43829</v>
      </c>
      <c r="N197" s="266">
        <v>0</v>
      </c>
      <c r="O197" s="678">
        <v>4.8</v>
      </c>
      <c r="P197" s="841">
        <v>4.8</v>
      </c>
      <c r="Q197" s="874">
        <v>0</v>
      </c>
      <c r="R197" s="267">
        <f t="shared" si="167"/>
        <v>0</v>
      </c>
      <c r="S197" s="269">
        <v>0</v>
      </c>
      <c r="T197" s="269">
        <v>0</v>
      </c>
      <c r="U197" s="269">
        <v>0</v>
      </c>
      <c r="V197" s="269">
        <f>SUM(R197:U197)</f>
        <v>0</v>
      </c>
      <c r="W197" s="269">
        <v>0</v>
      </c>
      <c r="X197" s="269">
        <v>0</v>
      </c>
      <c r="Y197" s="269">
        <f>SUM(W197:X197)</f>
        <v>0</v>
      </c>
      <c r="Z197" s="269">
        <f>V197+Y197</f>
        <v>0</v>
      </c>
      <c r="AA197" s="577">
        <f t="shared" si="241"/>
        <v>0</v>
      </c>
      <c r="AB197" s="270">
        <f>ROUND(V197*2%,0)</f>
        <v>0</v>
      </c>
      <c r="AC197" s="269">
        <v>0</v>
      </c>
      <c r="AD197" s="269">
        <v>0</v>
      </c>
      <c r="AE197" s="269">
        <f t="shared" si="168"/>
        <v>0</v>
      </c>
      <c r="AF197" s="269">
        <f t="shared" si="169"/>
        <v>0</v>
      </c>
      <c r="AG197" s="271">
        <v>0</v>
      </c>
      <c r="AH197" s="271">
        <v>0</v>
      </c>
      <c r="AI197" s="271">
        <v>0</v>
      </c>
      <c r="AJ197" s="271">
        <v>0</v>
      </c>
      <c r="AK197" s="271">
        <v>0</v>
      </c>
      <c r="AL197" s="271">
        <f t="shared" si="170"/>
        <v>0</v>
      </c>
      <c r="AM197" s="271">
        <f>AH197+AK197</f>
        <v>0</v>
      </c>
      <c r="AN197" s="696">
        <f t="shared" si="171"/>
        <v>0</v>
      </c>
      <c r="AO197" s="267">
        <f>I197+AF197</f>
        <v>2976006</v>
      </c>
      <c r="AP197" s="269">
        <f>J197+V197</f>
        <v>2191463</v>
      </c>
      <c r="AQ197" s="269">
        <f t="shared" si="242"/>
        <v>0</v>
      </c>
      <c r="AR197" s="269">
        <f t="shared" si="243"/>
        <v>740714</v>
      </c>
      <c r="AS197" s="269">
        <f t="shared" si="243"/>
        <v>43829</v>
      </c>
      <c r="AT197" s="269">
        <f>N197+AE197</f>
        <v>0</v>
      </c>
      <c r="AU197" s="271">
        <f>O197+AN197</f>
        <v>4.8</v>
      </c>
      <c r="AV197" s="271">
        <f t="shared" si="244"/>
        <v>4.8</v>
      </c>
      <c r="AW197" s="272">
        <f t="shared" si="244"/>
        <v>0</v>
      </c>
    </row>
    <row r="198" spans="1:49" ht="14.1" customHeight="1" x14ac:dyDescent="0.2">
      <c r="A198" s="263">
        <v>43</v>
      </c>
      <c r="B198" s="260">
        <v>2328</v>
      </c>
      <c r="C198" s="283">
        <v>691006041</v>
      </c>
      <c r="D198" s="260">
        <v>71294988</v>
      </c>
      <c r="E198" s="262" t="s">
        <v>661</v>
      </c>
      <c r="F198" s="263">
        <v>3143</v>
      </c>
      <c r="G198" s="284" t="s">
        <v>636</v>
      </c>
      <c r="H198" s="264" t="s">
        <v>284</v>
      </c>
      <c r="I198" s="265">
        <v>86372</v>
      </c>
      <c r="J198" s="830">
        <v>60885</v>
      </c>
      <c r="K198" s="891">
        <v>0</v>
      </c>
      <c r="L198" s="882">
        <v>20579</v>
      </c>
      <c r="M198" s="830">
        <v>1218</v>
      </c>
      <c r="N198" s="266">
        <v>3690</v>
      </c>
      <c r="O198" s="678">
        <v>0.26</v>
      </c>
      <c r="P198" s="622">
        <v>0</v>
      </c>
      <c r="Q198" s="874">
        <v>0.26</v>
      </c>
      <c r="R198" s="267">
        <f t="shared" si="167"/>
        <v>0</v>
      </c>
      <c r="S198" s="269">
        <v>0</v>
      </c>
      <c r="T198" s="269">
        <v>0</v>
      </c>
      <c r="U198" s="269">
        <v>0</v>
      </c>
      <c r="V198" s="269">
        <f>SUM(R198:U198)</f>
        <v>0</v>
      </c>
      <c r="W198" s="269">
        <v>0</v>
      </c>
      <c r="X198" s="269">
        <v>0</v>
      </c>
      <c r="Y198" s="269">
        <f>SUM(W198:X198)</f>
        <v>0</v>
      </c>
      <c r="Z198" s="269">
        <f>V198+Y198</f>
        <v>0</v>
      </c>
      <c r="AA198" s="577">
        <f t="shared" si="241"/>
        <v>0</v>
      </c>
      <c r="AB198" s="270">
        <f>ROUND(V198*2%,0)</f>
        <v>0</v>
      </c>
      <c r="AC198" s="269">
        <v>0</v>
      </c>
      <c r="AD198" s="269">
        <v>0</v>
      </c>
      <c r="AE198" s="269">
        <f t="shared" si="168"/>
        <v>0</v>
      </c>
      <c r="AF198" s="269">
        <f t="shared" si="169"/>
        <v>0</v>
      </c>
      <c r="AG198" s="271">
        <v>0</v>
      </c>
      <c r="AH198" s="271">
        <v>0</v>
      </c>
      <c r="AI198" s="271">
        <v>0</v>
      </c>
      <c r="AJ198" s="271">
        <v>0</v>
      </c>
      <c r="AK198" s="271">
        <v>0</v>
      </c>
      <c r="AL198" s="271">
        <f t="shared" si="170"/>
        <v>0</v>
      </c>
      <c r="AM198" s="271">
        <f>AH198+AK198</f>
        <v>0</v>
      </c>
      <c r="AN198" s="696">
        <f t="shared" si="171"/>
        <v>0</v>
      </c>
      <c r="AO198" s="267">
        <f>I198+AF198</f>
        <v>86372</v>
      </c>
      <c r="AP198" s="269">
        <f>J198+V198</f>
        <v>60885</v>
      </c>
      <c r="AQ198" s="269">
        <f t="shared" si="242"/>
        <v>0</v>
      </c>
      <c r="AR198" s="269">
        <f t="shared" si="243"/>
        <v>20579</v>
      </c>
      <c r="AS198" s="269">
        <f t="shared" si="243"/>
        <v>1218</v>
      </c>
      <c r="AT198" s="269">
        <f>N198+AE198</f>
        <v>3690</v>
      </c>
      <c r="AU198" s="271">
        <f>O198+AN198</f>
        <v>0.26</v>
      </c>
      <c r="AV198" s="271">
        <f t="shared" si="244"/>
        <v>0</v>
      </c>
      <c r="AW198" s="272">
        <f t="shared" si="244"/>
        <v>0.26</v>
      </c>
    </row>
    <row r="199" spans="1:49" ht="14.1" customHeight="1" x14ac:dyDescent="0.2">
      <c r="A199" s="276">
        <v>43</v>
      </c>
      <c r="B199" s="273">
        <v>2328</v>
      </c>
      <c r="C199" s="285">
        <v>691006041</v>
      </c>
      <c r="D199" s="273">
        <v>71294988</v>
      </c>
      <c r="E199" s="275" t="s">
        <v>662</v>
      </c>
      <c r="F199" s="276"/>
      <c r="G199" s="275"/>
      <c r="H199" s="277"/>
      <c r="I199" s="278">
        <v>30316900</v>
      </c>
      <c r="J199" s="279">
        <v>21417013</v>
      </c>
      <c r="K199" s="279">
        <v>183000</v>
      </c>
      <c r="L199" s="279">
        <v>7300804</v>
      </c>
      <c r="M199" s="279">
        <v>428341</v>
      </c>
      <c r="N199" s="279">
        <v>987742</v>
      </c>
      <c r="O199" s="280">
        <v>44.146399999999993</v>
      </c>
      <c r="P199" s="280">
        <v>30.8398</v>
      </c>
      <c r="Q199" s="872">
        <v>13.306600000000001</v>
      </c>
      <c r="R199" s="278">
        <f t="shared" ref="R199:AW199" si="245">SUM(R194:R198)</f>
        <v>0</v>
      </c>
      <c r="S199" s="613">
        <f t="shared" si="245"/>
        <v>0</v>
      </c>
      <c r="T199" s="613">
        <f t="shared" si="245"/>
        <v>0</v>
      </c>
      <c r="U199" s="613">
        <f t="shared" si="245"/>
        <v>0</v>
      </c>
      <c r="V199" s="613">
        <f t="shared" si="245"/>
        <v>0</v>
      </c>
      <c r="W199" s="613">
        <f t="shared" si="245"/>
        <v>0</v>
      </c>
      <c r="X199" s="613">
        <f t="shared" si="245"/>
        <v>0</v>
      </c>
      <c r="Y199" s="613">
        <f t="shared" si="245"/>
        <v>0</v>
      </c>
      <c r="Z199" s="613">
        <f t="shared" si="245"/>
        <v>0</v>
      </c>
      <c r="AA199" s="613">
        <f t="shared" si="245"/>
        <v>0</v>
      </c>
      <c r="AB199" s="613">
        <f t="shared" si="245"/>
        <v>0</v>
      </c>
      <c r="AC199" s="613">
        <f t="shared" si="245"/>
        <v>0</v>
      </c>
      <c r="AD199" s="613">
        <f t="shared" si="245"/>
        <v>0</v>
      </c>
      <c r="AE199" s="613">
        <f t="shared" si="245"/>
        <v>0</v>
      </c>
      <c r="AF199" s="613">
        <f t="shared" si="245"/>
        <v>0</v>
      </c>
      <c r="AG199" s="690">
        <f t="shared" si="245"/>
        <v>0</v>
      </c>
      <c r="AH199" s="690">
        <f t="shared" si="245"/>
        <v>0</v>
      </c>
      <c r="AI199" s="690">
        <f t="shared" si="245"/>
        <v>0</v>
      </c>
      <c r="AJ199" s="690">
        <f t="shared" si="245"/>
        <v>0</v>
      </c>
      <c r="AK199" s="690">
        <f t="shared" si="245"/>
        <v>0</v>
      </c>
      <c r="AL199" s="690">
        <f t="shared" si="245"/>
        <v>0</v>
      </c>
      <c r="AM199" s="690">
        <f t="shared" si="245"/>
        <v>0</v>
      </c>
      <c r="AN199" s="695">
        <f t="shared" si="245"/>
        <v>0</v>
      </c>
      <c r="AO199" s="278">
        <f t="shared" si="245"/>
        <v>30316900</v>
      </c>
      <c r="AP199" s="279">
        <f t="shared" si="245"/>
        <v>21417013</v>
      </c>
      <c r="AQ199" s="279">
        <f t="shared" si="245"/>
        <v>183000</v>
      </c>
      <c r="AR199" s="279">
        <f t="shared" si="245"/>
        <v>7300804</v>
      </c>
      <c r="AS199" s="279">
        <f t="shared" si="245"/>
        <v>428341</v>
      </c>
      <c r="AT199" s="279">
        <f t="shared" si="245"/>
        <v>987742</v>
      </c>
      <c r="AU199" s="280">
        <f t="shared" si="245"/>
        <v>44.146399999999993</v>
      </c>
      <c r="AV199" s="280">
        <f t="shared" si="245"/>
        <v>30.8398</v>
      </c>
      <c r="AW199" s="281">
        <f t="shared" si="245"/>
        <v>13.306600000000001</v>
      </c>
    </row>
    <row r="200" spans="1:49" ht="14.1" customHeight="1" x14ac:dyDescent="0.2">
      <c r="A200" s="263">
        <v>44</v>
      </c>
      <c r="B200" s="260">
        <v>2486</v>
      </c>
      <c r="C200" s="283">
        <v>600079970</v>
      </c>
      <c r="D200" s="260">
        <v>46744908</v>
      </c>
      <c r="E200" s="262" t="s">
        <v>663</v>
      </c>
      <c r="F200" s="263">
        <v>3113</v>
      </c>
      <c r="G200" s="262" t="s">
        <v>320</v>
      </c>
      <c r="H200" s="264" t="s">
        <v>283</v>
      </c>
      <c r="I200" s="265">
        <v>20170255</v>
      </c>
      <c r="J200" s="831">
        <v>14234083</v>
      </c>
      <c r="K200" s="904">
        <v>165000</v>
      </c>
      <c r="L200" s="882">
        <v>4866890</v>
      </c>
      <c r="M200" s="830">
        <v>284682</v>
      </c>
      <c r="N200" s="831">
        <v>619600</v>
      </c>
      <c r="O200" s="678">
        <v>25.802400000000002</v>
      </c>
      <c r="P200" s="841">
        <v>19.9847</v>
      </c>
      <c r="Q200" s="873">
        <v>5.8177000000000003</v>
      </c>
      <c r="R200" s="267">
        <f t="shared" si="167"/>
        <v>0</v>
      </c>
      <c r="S200" s="269">
        <v>0</v>
      </c>
      <c r="T200" s="269">
        <v>0</v>
      </c>
      <c r="U200" s="269">
        <v>0</v>
      </c>
      <c r="V200" s="269">
        <f t="shared" ref="V200:V205" si="246">SUM(R200:U200)</f>
        <v>0</v>
      </c>
      <c r="W200" s="269">
        <v>0</v>
      </c>
      <c r="X200" s="269">
        <v>0</v>
      </c>
      <c r="Y200" s="269">
        <f t="shared" ref="Y200:Y205" si="247">SUM(W200:X200)</f>
        <v>0</v>
      </c>
      <c r="Z200" s="269">
        <f t="shared" ref="Z200:Z205" si="248">V200+Y200</f>
        <v>0</v>
      </c>
      <c r="AA200" s="577">
        <f t="shared" ref="AA200:AA205" si="249">ROUND((V200+W200)*33.8%,0)</f>
        <v>0</v>
      </c>
      <c r="AB200" s="270">
        <f t="shared" ref="AB200:AB205" si="250">ROUND(V200*2%,0)</f>
        <v>0</v>
      </c>
      <c r="AC200" s="269">
        <v>0</v>
      </c>
      <c r="AD200" s="269">
        <v>0</v>
      </c>
      <c r="AE200" s="269">
        <f t="shared" si="168"/>
        <v>0</v>
      </c>
      <c r="AF200" s="269">
        <f t="shared" si="169"/>
        <v>0</v>
      </c>
      <c r="AG200" s="271">
        <v>0</v>
      </c>
      <c r="AH200" s="271">
        <v>0</v>
      </c>
      <c r="AI200" s="271">
        <v>0</v>
      </c>
      <c r="AJ200" s="271">
        <v>0</v>
      </c>
      <c r="AK200" s="271">
        <v>0</v>
      </c>
      <c r="AL200" s="271">
        <f t="shared" si="170"/>
        <v>0</v>
      </c>
      <c r="AM200" s="271">
        <f t="shared" ref="AM200:AM205" si="251">AH200+AK200</f>
        <v>0</v>
      </c>
      <c r="AN200" s="696">
        <f t="shared" si="171"/>
        <v>0</v>
      </c>
      <c r="AO200" s="267">
        <f t="shared" ref="AO200:AO205" si="252">I200+AF200</f>
        <v>20170255</v>
      </c>
      <c r="AP200" s="269">
        <f t="shared" ref="AP200:AP205" si="253">J200+V200</f>
        <v>14234083</v>
      </c>
      <c r="AQ200" s="269">
        <f t="shared" ref="AQ200:AQ205" si="254">K200+Y200</f>
        <v>165000</v>
      </c>
      <c r="AR200" s="269">
        <f t="shared" ref="AR200:AS205" si="255">L200+AA200</f>
        <v>4866890</v>
      </c>
      <c r="AS200" s="269">
        <f t="shared" si="255"/>
        <v>284682</v>
      </c>
      <c r="AT200" s="269">
        <f t="shared" ref="AT200:AT205" si="256">N200+AE200</f>
        <v>619600</v>
      </c>
      <c r="AU200" s="271">
        <f t="shared" ref="AU200:AU205" si="257">O200+AN200</f>
        <v>25.802400000000002</v>
      </c>
      <c r="AV200" s="271">
        <f t="shared" ref="AV200:AW205" si="258">P200+AL200</f>
        <v>19.9847</v>
      </c>
      <c r="AW200" s="272">
        <f t="shared" si="258"/>
        <v>5.8177000000000003</v>
      </c>
    </row>
    <row r="201" spans="1:49" ht="14.1" customHeight="1" x14ac:dyDescent="0.2">
      <c r="A201" s="263">
        <v>44</v>
      </c>
      <c r="B201" s="260">
        <v>2486</v>
      </c>
      <c r="C201" s="283">
        <v>600079970</v>
      </c>
      <c r="D201" s="260">
        <v>46744908</v>
      </c>
      <c r="E201" s="262" t="s">
        <v>663</v>
      </c>
      <c r="F201" s="263">
        <v>3113</v>
      </c>
      <c r="G201" s="282" t="s">
        <v>318</v>
      </c>
      <c r="H201" s="264" t="s">
        <v>284</v>
      </c>
      <c r="I201" s="265">
        <v>1358012</v>
      </c>
      <c r="J201" s="830">
        <v>1000009</v>
      </c>
      <c r="K201" s="891">
        <v>0</v>
      </c>
      <c r="L201" s="882">
        <v>338003</v>
      </c>
      <c r="M201" s="830">
        <v>20000</v>
      </c>
      <c r="N201" s="266">
        <v>0</v>
      </c>
      <c r="O201" s="678">
        <v>2.98</v>
      </c>
      <c r="P201" s="622">
        <v>2.98</v>
      </c>
      <c r="Q201" s="874">
        <v>0</v>
      </c>
      <c r="R201" s="267">
        <f t="shared" si="167"/>
        <v>0</v>
      </c>
      <c r="S201" s="269">
        <v>-63676</v>
      </c>
      <c r="T201" s="269">
        <v>0</v>
      </c>
      <c r="U201" s="269">
        <v>0</v>
      </c>
      <c r="V201" s="269">
        <f t="shared" si="246"/>
        <v>-63676</v>
      </c>
      <c r="W201" s="269">
        <v>0</v>
      </c>
      <c r="X201" s="269">
        <v>0</v>
      </c>
      <c r="Y201" s="269">
        <f t="shared" si="247"/>
        <v>0</v>
      </c>
      <c r="Z201" s="269">
        <f t="shared" si="248"/>
        <v>-63676</v>
      </c>
      <c r="AA201" s="577">
        <f t="shared" si="249"/>
        <v>-21522</v>
      </c>
      <c r="AB201" s="270">
        <f t="shared" si="250"/>
        <v>-1274</v>
      </c>
      <c r="AC201" s="269">
        <v>0</v>
      </c>
      <c r="AD201" s="269">
        <v>0</v>
      </c>
      <c r="AE201" s="269">
        <f t="shared" si="168"/>
        <v>0</v>
      </c>
      <c r="AF201" s="269">
        <f t="shared" si="169"/>
        <v>-86472</v>
      </c>
      <c r="AG201" s="271">
        <v>0</v>
      </c>
      <c r="AH201" s="271">
        <v>0</v>
      </c>
      <c r="AI201" s="271">
        <v>-0.19</v>
      </c>
      <c r="AJ201" s="271">
        <v>0</v>
      </c>
      <c r="AK201" s="271">
        <v>0</v>
      </c>
      <c r="AL201" s="271">
        <f t="shared" si="170"/>
        <v>-0.19</v>
      </c>
      <c r="AM201" s="271">
        <f t="shared" si="251"/>
        <v>0</v>
      </c>
      <c r="AN201" s="696">
        <f t="shared" si="171"/>
        <v>-0.19</v>
      </c>
      <c r="AO201" s="267">
        <f t="shared" si="252"/>
        <v>1271540</v>
      </c>
      <c r="AP201" s="269">
        <f t="shared" si="253"/>
        <v>936333</v>
      </c>
      <c r="AQ201" s="269">
        <f t="shared" si="254"/>
        <v>0</v>
      </c>
      <c r="AR201" s="269">
        <f t="shared" si="255"/>
        <v>316481</v>
      </c>
      <c r="AS201" s="269">
        <f t="shared" si="255"/>
        <v>18726</v>
      </c>
      <c r="AT201" s="269">
        <f t="shared" si="256"/>
        <v>0</v>
      </c>
      <c r="AU201" s="271">
        <f t="shared" si="257"/>
        <v>2.79</v>
      </c>
      <c r="AV201" s="271">
        <f t="shared" si="258"/>
        <v>2.79</v>
      </c>
      <c r="AW201" s="272">
        <f t="shared" si="258"/>
        <v>0</v>
      </c>
    </row>
    <row r="202" spans="1:49" ht="14.1" customHeight="1" x14ac:dyDescent="0.2">
      <c r="A202" s="263">
        <v>44</v>
      </c>
      <c r="B202" s="260">
        <v>2486</v>
      </c>
      <c r="C202" s="283">
        <v>600079970</v>
      </c>
      <c r="D202" s="260">
        <v>46744908</v>
      </c>
      <c r="E202" s="262" t="s">
        <v>663</v>
      </c>
      <c r="F202" s="263">
        <v>3141</v>
      </c>
      <c r="G202" s="262" t="s">
        <v>321</v>
      </c>
      <c r="H202" s="264" t="s">
        <v>284</v>
      </c>
      <c r="I202" s="265">
        <v>737499</v>
      </c>
      <c r="J202" s="830">
        <v>535242</v>
      </c>
      <c r="K202" s="891">
        <v>0</v>
      </c>
      <c r="L202" s="882">
        <v>180912</v>
      </c>
      <c r="M202" s="830">
        <v>10705</v>
      </c>
      <c r="N202" s="266">
        <v>10640</v>
      </c>
      <c r="O202" s="678">
        <v>1.82</v>
      </c>
      <c r="P202" s="622">
        <v>0</v>
      </c>
      <c r="Q202" s="874">
        <v>1.82</v>
      </c>
      <c r="R202" s="267">
        <f t="shared" si="167"/>
        <v>0</v>
      </c>
      <c r="S202" s="269">
        <v>0</v>
      </c>
      <c r="T202" s="269">
        <v>0</v>
      </c>
      <c r="U202" s="269">
        <v>0</v>
      </c>
      <c r="V202" s="269">
        <f t="shared" si="246"/>
        <v>0</v>
      </c>
      <c r="W202" s="269">
        <v>0</v>
      </c>
      <c r="X202" s="269">
        <v>0</v>
      </c>
      <c r="Y202" s="269">
        <f t="shared" si="247"/>
        <v>0</v>
      </c>
      <c r="Z202" s="269">
        <f t="shared" si="248"/>
        <v>0</v>
      </c>
      <c r="AA202" s="577">
        <f t="shared" si="249"/>
        <v>0</v>
      </c>
      <c r="AB202" s="270">
        <f t="shared" si="250"/>
        <v>0</v>
      </c>
      <c r="AC202" s="269">
        <v>0</v>
      </c>
      <c r="AD202" s="269">
        <v>0</v>
      </c>
      <c r="AE202" s="269">
        <f t="shared" si="168"/>
        <v>0</v>
      </c>
      <c r="AF202" s="269">
        <f t="shared" si="169"/>
        <v>0</v>
      </c>
      <c r="AG202" s="271">
        <v>0</v>
      </c>
      <c r="AH202" s="271">
        <v>0</v>
      </c>
      <c r="AI202" s="271">
        <v>0</v>
      </c>
      <c r="AJ202" s="271">
        <v>0</v>
      </c>
      <c r="AK202" s="271">
        <v>0</v>
      </c>
      <c r="AL202" s="271">
        <f t="shared" si="170"/>
        <v>0</v>
      </c>
      <c r="AM202" s="271">
        <f t="shared" si="251"/>
        <v>0</v>
      </c>
      <c r="AN202" s="696">
        <f t="shared" si="171"/>
        <v>0</v>
      </c>
      <c r="AO202" s="267">
        <f t="shared" si="252"/>
        <v>737499</v>
      </c>
      <c r="AP202" s="269">
        <f t="shared" si="253"/>
        <v>535242</v>
      </c>
      <c r="AQ202" s="269">
        <f t="shared" si="254"/>
        <v>0</v>
      </c>
      <c r="AR202" s="269">
        <f t="shared" si="255"/>
        <v>180912</v>
      </c>
      <c r="AS202" s="269">
        <f t="shared" si="255"/>
        <v>10705</v>
      </c>
      <c r="AT202" s="269">
        <f t="shared" si="256"/>
        <v>10640</v>
      </c>
      <c r="AU202" s="271">
        <f t="shared" si="257"/>
        <v>1.82</v>
      </c>
      <c r="AV202" s="271">
        <f t="shared" si="258"/>
        <v>0</v>
      </c>
      <c r="AW202" s="272">
        <f t="shared" si="258"/>
        <v>1.82</v>
      </c>
    </row>
    <row r="203" spans="1:49" ht="14.1" customHeight="1" x14ac:dyDescent="0.2">
      <c r="A203" s="263">
        <v>44</v>
      </c>
      <c r="B203" s="260">
        <v>2486</v>
      </c>
      <c r="C203" s="283">
        <v>600079970</v>
      </c>
      <c r="D203" s="260">
        <v>46744908</v>
      </c>
      <c r="E203" s="262" t="s">
        <v>663</v>
      </c>
      <c r="F203" s="263">
        <v>3143</v>
      </c>
      <c r="G203" s="284" t="s">
        <v>635</v>
      </c>
      <c r="H203" s="264" t="s">
        <v>283</v>
      </c>
      <c r="I203" s="265">
        <v>1626529</v>
      </c>
      <c r="J203" s="831">
        <v>1195768</v>
      </c>
      <c r="K203" s="904">
        <v>2000</v>
      </c>
      <c r="L203" s="882">
        <v>404846</v>
      </c>
      <c r="M203" s="830">
        <v>23915</v>
      </c>
      <c r="N203" s="266">
        <v>0</v>
      </c>
      <c r="O203" s="678">
        <v>2.4900000000000002</v>
      </c>
      <c r="P203" s="841">
        <v>2.4900000000000002</v>
      </c>
      <c r="Q203" s="874">
        <v>0</v>
      </c>
      <c r="R203" s="267">
        <f t="shared" si="167"/>
        <v>0</v>
      </c>
      <c r="S203" s="269">
        <v>0</v>
      </c>
      <c r="T203" s="269">
        <v>0</v>
      </c>
      <c r="U203" s="269">
        <v>0</v>
      </c>
      <c r="V203" s="269">
        <f t="shared" si="246"/>
        <v>0</v>
      </c>
      <c r="W203" s="269">
        <v>0</v>
      </c>
      <c r="X203" s="269">
        <v>0</v>
      </c>
      <c r="Y203" s="269">
        <f t="shared" si="247"/>
        <v>0</v>
      </c>
      <c r="Z203" s="269">
        <f t="shared" si="248"/>
        <v>0</v>
      </c>
      <c r="AA203" s="577">
        <f t="shared" si="249"/>
        <v>0</v>
      </c>
      <c r="AB203" s="270">
        <f t="shared" si="250"/>
        <v>0</v>
      </c>
      <c r="AC203" s="269">
        <v>0</v>
      </c>
      <c r="AD203" s="269">
        <v>0</v>
      </c>
      <c r="AE203" s="269">
        <f t="shared" si="168"/>
        <v>0</v>
      </c>
      <c r="AF203" s="269">
        <f t="shared" si="169"/>
        <v>0</v>
      </c>
      <c r="AG203" s="271">
        <v>0</v>
      </c>
      <c r="AH203" s="271">
        <v>0</v>
      </c>
      <c r="AI203" s="271">
        <v>0</v>
      </c>
      <c r="AJ203" s="271">
        <v>0</v>
      </c>
      <c r="AK203" s="271">
        <v>0</v>
      </c>
      <c r="AL203" s="271">
        <f t="shared" si="170"/>
        <v>0</v>
      </c>
      <c r="AM203" s="271">
        <f t="shared" si="251"/>
        <v>0</v>
      </c>
      <c r="AN203" s="696">
        <f t="shared" si="171"/>
        <v>0</v>
      </c>
      <c r="AO203" s="267">
        <f t="shared" si="252"/>
        <v>1626529</v>
      </c>
      <c r="AP203" s="269">
        <f t="shared" si="253"/>
        <v>1195768</v>
      </c>
      <c r="AQ203" s="269">
        <f t="shared" si="254"/>
        <v>2000</v>
      </c>
      <c r="AR203" s="269">
        <f t="shared" si="255"/>
        <v>404846</v>
      </c>
      <c r="AS203" s="269">
        <f t="shared" si="255"/>
        <v>23915</v>
      </c>
      <c r="AT203" s="269">
        <f t="shared" si="256"/>
        <v>0</v>
      </c>
      <c r="AU203" s="271">
        <f t="shared" si="257"/>
        <v>2.4900000000000002</v>
      </c>
      <c r="AV203" s="271">
        <f t="shared" si="258"/>
        <v>2.4900000000000002</v>
      </c>
      <c r="AW203" s="272">
        <f t="shared" si="258"/>
        <v>0</v>
      </c>
    </row>
    <row r="204" spans="1:49" ht="14.1" customHeight="1" x14ac:dyDescent="0.2">
      <c r="A204" s="263">
        <v>44</v>
      </c>
      <c r="B204" s="260">
        <v>2486</v>
      </c>
      <c r="C204" s="283">
        <v>600079970</v>
      </c>
      <c r="D204" s="260">
        <v>46744908</v>
      </c>
      <c r="E204" s="262" t="s">
        <v>663</v>
      </c>
      <c r="F204" s="263">
        <v>3143</v>
      </c>
      <c r="G204" s="284" t="s">
        <v>636</v>
      </c>
      <c r="H204" s="264" t="s">
        <v>284</v>
      </c>
      <c r="I204" s="265">
        <v>50559</v>
      </c>
      <c r="J204" s="830">
        <v>35640</v>
      </c>
      <c r="K204" s="891">
        <v>0</v>
      </c>
      <c r="L204" s="882">
        <v>12046</v>
      </c>
      <c r="M204" s="830">
        <v>713</v>
      </c>
      <c r="N204" s="266">
        <v>2160</v>
      </c>
      <c r="O204" s="678">
        <v>0.15</v>
      </c>
      <c r="P204" s="622">
        <v>0</v>
      </c>
      <c r="Q204" s="874">
        <v>0.15</v>
      </c>
      <c r="R204" s="267">
        <f t="shared" si="167"/>
        <v>0</v>
      </c>
      <c r="S204" s="269">
        <v>0</v>
      </c>
      <c r="T204" s="269">
        <v>0</v>
      </c>
      <c r="U204" s="269">
        <v>0</v>
      </c>
      <c r="V204" s="269">
        <f t="shared" si="246"/>
        <v>0</v>
      </c>
      <c r="W204" s="269">
        <v>0</v>
      </c>
      <c r="X204" s="269">
        <v>0</v>
      </c>
      <c r="Y204" s="269">
        <f t="shared" si="247"/>
        <v>0</v>
      </c>
      <c r="Z204" s="269">
        <f t="shared" si="248"/>
        <v>0</v>
      </c>
      <c r="AA204" s="577">
        <f t="shared" si="249"/>
        <v>0</v>
      </c>
      <c r="AB204" s="270">
        <f t="shared" si="250"/>
        <v>0</v>
      </c>
      <c r="AC204" s="269">
        <v>0</v>
      </c>
      <c r="AD204" s="269">
        <v>0</v>
      </c>
      <c r="AE204" s="269">
        <f t="shared" si="168"/>
        <v>0</v>
      </c>
      <c r="AF204" s="269">
        <f t="shared" si="169"/>
        <v>0</v>
      </c>
      <c r="AG204" s="271">
        <v>0</v>
      </c>
      <c r="AH204" s="271">
        <v>0</v>
      </c>
      <c r="AI204" s="271">
        <v>0</v>
      </c>
      <c r="AJ204" s="271">
        <v>0</v>
      </c>
      <c r="AK204" s="271">
        <v>0</v>
      </c>
      <c r="AL204" s="271">
        <f t="shared" si="170"/>
        <v>0</v>
      </c>
      <c r="AM204" s="271">
        <f t="shared" si="251"/>
        <v>0</v>
      </c>
      <c r="AN204" s="696">
        <f t="shared" si="171"/>
        <v>0</v>
      </c>
      <c r="AO204" s="267">
        <f t="shared" si="252"/>
        <v>50559</v>
      </c>
      <c r="AP204" s="269">
        <f t="shared" si="253"/>
        <v>35640</v>
      </c>
      <c r="AQ204" s="269">
        <f t="shared" si="254"/>
        <v>0</v>
      </c>
      <c r="AR204" s="269">
        <f t="shared" si="255"/>
        <v>12046</v>
      </c>
      <c r="AS204" s="269">
        <f t="shared" si="255"/>
        <v>713</v>
      </c>
      <c r="AT204" s="269">
        <f t="shared" si="256"/>
        <v>2160</v>
      </c>
      <c r="AU204" s="271">
        <f t="shared" si="257"/>
        <v>0.15</v>
      </c>
      <c r="AV204" s="271">
        <f t="shared" si="258"/>
        <v>0</v>
      </c>
      <c r="AW204" s="272">
        <f t="shared" si="258"/>
        <v>0.15</v>
      </c>
    </row>
    <row r="205" spans="1:49" ht="14.1" customHeight="1" x14ac:dyDescent="0.2">
      <c r="A205" s="263">
        <v>44</v>
      </c>
      <c r="B205" s="260">
        <v>2486</v>
      </c>
      <c r="C205" s="283">
        <v>600079970</v>
      </c>
      <c r="D205" s="260">
        <v>46744908</v>
      </c>
      <c r="E205" s="262" t="s">
        <v>663</v>
      </c>
      <c r="F205" s="263">
        <v>3233</v>
      </c>
      <c r="G205" s="262" t="s">
        <v>324</v>
      </c>
      <c r="H205" s="264" t="s">
        <v>284</v>
      </c>
      <c r="I205" s="265">
        <v>739204</v>
      </c>
      <c r="J205" s="830">
        <v>430470</v>
      </c>
      <c r="K205" s="891">
        <v>113000</v>
      </c>
      <c r="L205" s="882">
        <v>183693</v>
      </c>
      <c r="M205" s="830">
        <v>8609</v>
      </c>
      <c r="N205" s="266">
        <v>3432</v>
      </c>
      <c r="O205" s="678">
        <v>0.92999999999999994</v>
      </c>
      <c r="P205" s="622">
        <v>0.73</v>
      </c>
      <c r="Q205" s="874">
        <v>0.19999999999999998</v>
      </c>
      <c r="R205" s="267">
        <f t="shared" si="167"/>
        <v>0</v>
      </c>
      <c r="S205" s="269">
        <v>0</v>
      </c>
      <c r="T205" s="269">
        <v>0</v>
      </c>
      <c r="U205" s="269">
        <v>0</v>
      </c>
      <c r="V205" s="269">
        <f t="shared" si="246"/>
        <v>0</v>
      </c>
      <c r="W205" s="269">
        <v>0</v>
      </c>
      <c r="X205" s="269">
        <v>0</v>
      </c>
      <c r="Y205" s="269">
        <f t="shared" si="247"/>
        <v>0</v>
      </c>
      <c r="Z205" s="269">
        <f t="shared" si="248"/>
        <v>0</v>
      </c>
      <c r="AA205" s="577">
        <f t="shared" si="249"/>
        <v>0</v>
      </c>
      <c r="AB205" s="270">
        <f t="shared" si="250"/>
        <v>0</v>
      </c>
      <c r="AC205" s="269">
        <v>0</v>
      </c>
      <c r="AD205" s="269">
        <v>0</v>
      </c>
      <c r="AE205" s="269">
        <f t="shared" si="168"/>
        <v>0</v>
      </c>
      <c r="AF205" s="269">
        <f t="shared" si="169"/>
        <v>0</v>
      </c>
      <c r="AG205" s="271">
        <v>0</v>
      </c>
      <c r="AH205" s="271">
        <v>0</v>
      </c>
      <c r="AI205" s="271">
        <v>0</v>
      </c>
      <c r="AJ205" s="271">
        <v>0</v>
      </c>
      <c r="AK205" s="271">
        <v>0</v>
      </c>
      <c r="AL205" s="271">
        <f t="shared" si="170"/>
        <v>0</v>
      </c>
      <c r="AM205" s="271">
        <f t="shared" si="251"/>
        <v>0</v>
      </c>
      <c r="AN205" s="696">
        <f t="shared" si="171"/>
        <v>0</v>
      </c>
      <c r="AO205" s="267">
        <f t="shared" si="252"/>
        <v>739204</v>
      </c>
      <c r="AP205" s="269">
        <f t="shared" si="253"/>
        <v>430470</v>
      </c>
      <c r="AQ205" s="269">
        <f t="shared" si="254"/>
        <v>113000</v>
      </c>
      <c r="AR205" s="269">
        <f t="shared" si="255"/>
        <v>183693</v>
      </c>
      <c r="AS205" s="269">
        <f t="shared" si="255"/>
        <v>8609</v>
      </c>
      <c r="AT205" s="269">
        <f t="shared" si="256"/>
        <v>3432</v>
      </c>
      <c r="AU205" s="271">
        <f t="shared" si="257"/>
        <v>0.92999999999999994</v>
      </c>
      <c r="AV205" s="271">
        <f t="shared" si="258"/>
        <v>0.73</v>
      </c>
      <c r="AW205" s="272">
        <f t="shared" si="258"/>
        <v>0.19999999999999998</v>
      </c>
    </row>
    <row r="206" spans="1:49" ht="14.1" customHeight="1" x14ac:dyDescent="0.2">
      <c r="A206" s="276">
        <v>44</v>
      </c>
      <c r="B206" s="273">
        <v>2486</v>
      </c>
      <c r="C206" s="285">
        <v>600079970</v>
      </c>
      <c r="D206" s="273">
        <v>46744908</v>
      </c>
      <c r="E206" s="275" t="s">
        <v>664</v>
      </c>
      <c r="F206" s="276"/>
      <c r="G206" s="275"/>
      <c r="H206" s="277"/>
      <c r="I206" s="278">
        <v>24682058</v>
      </c>
      <c r="J206" s="279">
        <v>17431212</v>
      </c>
      <c r="K206" s="279">
        <v>280000</v>
      </c>
      <c r="L206" s="279">
        <v>5986390</v>
      </c>
      <c r="M206" s="279">
        <v>348624</v>
      </c>
      <c r="N206" s="279">
        <v>635832</v>
      </c>
      <c r="O206" s="280">
        <v>34.172400000000003</v>
      </c>
      <c r="P206" s="280">
        <v>26.184700000000003</v>
      </c>
      <c r="Q206" s="872">
        <v>7.9877000000000011</v>
      </c>
      <c r="R206" s="278">
        <f t="shared" ref="R206:AW206" si="259">SUM(R200:R205)</f>
        <v>0</v>
      </c>
      <c r="S206" s="613">
        <f t="shared" si="259"/>
        <v>-63676</v>
      </c>
      <c r="T206" s="613">
        <f t="shared" si="259"/>
        <v>0</v>
      </c>
      <c r="U206" s="613">
        <f t="shared" si="259"/>
        <v>0</v>
      </c>
      <c r="V206" s="613">
        <f t="shared" si="259"/>
        <v>-63676</v>
      </c>
      <c r="W206" s="613">
        <f t="shared" si="259"/>
        <v>0</v>
      </c>
      <c r="X206" s="613">
        <f t="shared" si="259"/>
        <v>0</v>
      </c>
      <c r="Y206" s="613">
        <f t="shared" si="259"/>
        <v>0</v>
      </c>
      <c r="Z206" s="613">
        <f t="shared" si="259"/>
        <v>-63676</v>
      </c>
      <c r="AA206" s="613">
        <f t="shared" si="259"/>
        <v>-21522</v>
      </c>
      <c r="AB206" s="613">
        <f t="shared" si="259"/>
        <v>-1274</v>
      </c>
      <c r="AC206" s="613">
        <f t="shared" si="259"/>
        <v>0</v>
      </c>
      <c r="AD206" s="613">
        <f t="shared" si="259"/>
        <v>0</v>
      </c>
      <c r="AE206" s="613">
        <f t="shared" si="259"/>
        <v>0</v>
      </c>
      <c r="AF206" s="613">
        <f t="shared" si="259"/>
        <v>-86472</v>
      </c>
      <c r="AG206" s="690">
        <f t="shared" si="259"/>
        <v>0</v>
      </c>
      <c r="AH206" s="690">
        <f t="shared" si="259"/>
        <v>0</v>
      </c>
      <c r="AI206" s="690">
        <f t="shared" si="259"/>
        <v>-0.19</v>
      </c>
      <c r="AJ206" s="690">
        <f t="shared" si="259"/>
        <v>0</v>
      </c>
      <c r="AK206" s="690">
        <f t="shared" si="259"/>
        <v>0</v>
      </c>
      <c r="AL206" s="690">
        <f t="shared" si="259"/>
        <v>-0.19</v>
      </c>
      <c r="AM206" s="690">
        <f t="shared" si="259"/>
        <v>0</v>
      </c>
      <c r="AN206" s="695">
        <f t="shared" si="259"/>
        <v>-0.19</v>
      </c>
      <c r="AO206" s="278">
        <f t="shared" si="259"/>
        <v>24595586</v>
      </c>
      <c r="AP206" s="279">
        <f t="shared" si="259"/>
        <v>17367536</v>
      </c>
      <c r="AQ206" s="279">
        <f t="shared" si="259"/>
        <v>280000</v>
      </c>
      <c r="AR206" s="279">
        <f t="shared" si="259"/>
        <v>5964868</v>
      </c>
      <c r="AS206" s="279">
        <f t="shared" si="259"/>
        <v>347350</v>
      </c>
      <c r="AT206" s="279">
        <f t="shared" si="259"/>
        <v>635832</v>
      </c>
      <c r="AU206" s="280">
        <f t="shared" si="259"/>
        <v>33.982399999999998</v>
      </c>
      <c r="AV206" s="280">
        <f t="shared" si="259"/>
        <v>25.994699999999998</v>
      </c>
      <c r="AW206" s="281">
        <f t="shared" si="259"/>
        <v>7.9877000000000011</v>
      </c>
    </row>
    <row r="207" spans="1:49" ht="14.1" customHeight="1" x14ac:dyDescent="0.2">
      <c r="A207" s="263">
        <v>45</v>
      </c>
      <c r="B207" s="260">
        <v>2487</v>
      </c>
      <c r="C207" s="283">
        <v>600079996</v>
      </c>
      <c r="D207" s="260">
        <v>68974639</v>
      </c>
      <c r="E207" s="262" t="s">
        <v>665</v>
      </c>
      <c r="F207" s="263">
        <v>3113</v>
      </c>
      <c r="G207" s="262" t="s">
        <v>320</v>
      </c>
      <c r="H207" s="264" t="s">
        <v>283</v>
      </c>
      <c r="I207" s="265">
        <v>25037320</v>
      </c>
      <c r="J207" s="831">
        <v>17733100</v>
      </c>
      <c r="K207" s="904">
        <v>65000</v>
      </c>
      <c r="L207" s="882">
        <v>6015758</v>
      </c>
      <c r="M207" s="830">
        <v>354662</v>
      </c>
      <c r="N207" s="831">
        <v>868800</v>
      </c>
      <c r="O207" s="678">
        <v>33.870800000000003</v>
      </c>
      <c r="P207" s="841">
        <v>26.438200000000002</v>
      </c>
      <c r="Q207" s="873">
        <v>7.4325999999999999</v>
      </c>
      <c r="R207" s="267">
        <f t="shared" ref="R207:R268" si="260">W207*-1</f>
        <v>0</v>
      </c>
      <c r="S207" s="269">
        <v>0</v>
      </c>
      <c r="T207" s="269">
        <v>0</v>
      </c>
      <c r="U207" s="269">
        <v>0</v>
      </c>
      <c r="V207" s="269">
        <f>SUM(R207:U207)</f>
        <v>0</v>
      </c>
      <c r="W207" s="269">
        <v>0</v>
      </c>
      <c r="X207" s="269">
        <v>0</v>
      </c>
      <c r="Y207" s="269">
        <f>SUM(W207:X207)</f>
        <v>0</v>
      </c>
      <c r="Z207" s="269">
        <f>V207+Y207</f>
        <v>0</v>
      </c>
      <c r="AA207" s="577">
        <f t="shared" ref="AA207:AA211" si="261">ROUND((V207+W207)*33.8%,0)</f>
        <v>0</v>
      </c>
      <c r="AB207" s="270">
        <f>ROUND(V207*2%,0)</f>
        <v>0</v>
      </c>
      <c r="AC207" s="269">
        <v>0</v>
      </c>
      <c r="AD207" s="269">
        <v>0</v>
      </c>
      <c r="AE207" s="269">
        <f t="shared" ref="AE207:AE268" si="262">SUM(AC207:AD207)</f>
        <v>0</v>
      </c>
      <c r="AF207" s="269">
        <f t="shared" ref="AF207:AF268" si="263">Z207+AA207+AB207+AE207</f>
        <v>0</v>
      </c>
      <c r="AG207" s="271">
        <v>0</v>
      </c>
      <c r="AH207" s="271">
        <v>0</v>
      </c>
      <c r="AI207" s="271">
        <v>0</v>
      </c>
      <c r="AJ207" s="271">
        <v>0</v>
      </c>
      <c r="AK207" s="271">
        <v>0</v>
      </c>
      <c r="AL207" s="271">
        <f t="shared" ref="AL207:AL268" si="264">AG207+AI207+AJ207</f>
        <v>0</v>
      </c>
      <c r="AM207" s="271">
        <f>AH207+AK207</f>
        <v>0</v>
      </c>
      <c r="AN207" s="696">
        <f t="shared" ref="AN207:AN268" si="265">SUM(AL207:AM207)</f>
        <v>0</v>
      </c>
      <c r="AO207" s="267">
        <f>I207+AF207</f>
        <v>25037320</v>
      </c>
      <c r="AP207" s="269">
        <f>J207+V207</f>
        <v>17733100</v>
      </c>
      <c r="AQ207" s="269">
        <f t="shared" ref="AQ207:AQ211" si="266">K207+Y207</f>
        <v>65000</v>
      </c>
      <c r="AR207" s="269">
        <f t="shared" ref="AR207:AS211" si="267">L207+AA207</f>
        <v>6015758</v>
      </c>
      <c r="AS207" s="269">
        <f t="shared" si="267"/>
        <v>354662</v>
      </c>
      <c r="AT207" s="269">
        <f>N207+AE207</f>
        <v>868800</v>
      </c>
      <c r="AU207" s="271">
        <f>O207+AN207</f>
        <v>33.870800000000003</v>
      </c>
      <c r="AV207" s="271">
        <f t="shared" ref="AV207:AW211" si="268">P207+AL207</f>
        <v>26.438200000000002</v>
      </c>
      <c r="AW207" s="272">
        <f t="shared" si="268"/>
        <v>7.4325999999999999</v>
      </c>
    </row>
    <row r="208" spans="1:49" ht="14.1" customHeight="1" x14ac:dyDescent="0.2">
      <c r="A208" s="263">
        <v>45</v>
      </c>
      <c r="B208" s="260">
        <v>2487</v>
      </c>
      <c r="C208" s="283">
        <v>600079996</v>
      </c>
      <c r="D208" s="260">
        <v>68974639</v>
      </c>
      <c r="E208" s="262" t="s">
        <v>665</v>
      </c>
      <c r="F208" s="263">
        <v>3113</v>
      </c>
      <c r="G208" s="282" t="s">
        <v>318</v>
      </c>
      <c r="H208" s="264" t="s">
        <v>284</v>
      </c>
      <c r="I208" s="265">
        <v>838067</v>
      </c>
      <c r="J208" s="830">
        <v>617133</v>
      </c>
      <c r="K208" s="891">
        <v>0</v>
      </c>
      <c r="L208" s="882">
        <v>208591</v>
      </c>
      <c r="M208" s="830">
        <v>12343</v>
      </c>
      <c r="N208" s="266">
        <v>0</v>
      </c>
      <c r="O208" s="678">
        <v>1.74</v>
      </c>
      <c r="P208" s="622">
        <v>1.74</v>
      </c>
      <c r="Q208" s="874">
        <v>0</v>
      </c>
      <c r="R208" s="267">
        <f t="shared" si="260"/>
        <v>0</v>
      </c>
      <c r="S208" s="269">
        <v>0</v>
      </c>
      <c r="T208" s="269">
        <v>0</v>
      </c>
      <c r="U208" s="269">
        <v>0</v>
      </c>
      <c r="V208" s="269">
        <f>SUM(R208:U208)</f>
        <v>0</v>
      </c>
      <c r="W208" s="269">
        <v>0</v>
      </c>
      <c r="X208" s="269">
        <v>0</v>
      </c>
      <c r="Y208" s="269">
        <f>SUM(W208:X208)</f>
        <v>0</v>
      </c>
      <c r="Z208" s="269">
        <f>V208+Y208</f>
        <v>0</v>
      </c>
      <c r="AA208" s="577">
        <f t="shared" si="261"/>
        <v>0</v>
      </c>
      <c r="AB208" s="270">
        <f>ROUND(V208*2%,0)</f>
        <v>0</v>
      </c>
      <c r="AC208" s="269">
        <v>0</v>
      </c>
      <c r="AD208" s="269">
        <v>0</v>
      </c>
      <c r="AE208" s="269">
        <f t="shared" si="262"/>
        <v>0</v>
      </c>
      <c r="AF208" s="269">
        <f t="shared" si="263"/>
        <v>0</v>
      </c>
      <c r="AG208" s="271">
        <v>0</v>
      </c>
      <c r="AH208" s="271">
        <v>0</v>
      </c>
      <c r="AI208" s="271">
        <v>0</v>
      </c>
      <c r="AJ208" s="271">
        <v>0</v>
      </c>
      <c r="AK208" s="271">
        <v>0</v>
      </c>
      <c r="AL208" s="271">
        <f t="shared" si="264"/>
        <v>0</v>
      </c>
      <c r="AM208" s="271">
        <f>AH208+AK208</f>
        <v>0</v>
      </c>
      <c r="AN208" s="696">
        <f t="shared" si="265"/>
        <v>0</v>
      </c>
      <c r="AO208" s="267">
        <f>I208+AF208</f>
        <v>838067</v>
      </c>
      <c r="AP208" s="269">
        <f>J208+V208</f>
        <v>617133</v>
      </c>
      <c r="AQ208" s="269">
        <f t="shared" si="266"/>
        <v>0</v>
      </c>
      <c r="AR208" s="269">
        <f t="shared" si="267"/>
        <v>208591</v>
      </c>
      <c r="AS208" s="269">
        <f t="shared" si="267"/>
        <v>12343</v>
      </c>
      <c r="AT208" s="269">
        <f>N208+AE208</f>
        <v>0</v>
      </c>
      <c r="AU208" s="271">
        <f>O208+AN208</f>
        <v>1.74</v>
      </c>
      <c r="AV208" s="271">
        <f t="shared" si="268"/>
        <v>1.74</v>
      </c>
      <c r="AW208" s="272">
        <f t="shared" si="268"/>
        <v>0</v>
      </c>
    </row>
    <row r="209" spans="1:49" ht="14.1" customHeight="1" x14ac:dyDescent="0.2">
      <c r="A209" s="263">
        <v>45</v>
      </c>
      <c r="B209" s="260">
        <v>2487</v>
      </c>
      <c r="C209" s="283">
        <v>600079996</v>
      </c>
      <c r="D209" s="260">
        <v>68974639</v>
      </c>
      <c r="E209" s="262" t="s">
        <v>665</v>
      </c>
      <c r="F209" s="263">
        <v>3141</v>
      </c>
      <c r="G209" s="262" t="s">
        <v>321</v>
      </c>
      <c r="H209" s="264" t="s">
        <v>284</v>
      </c>
      <c r="I209" s="265">
        <v>2909068</v>
      </c>
      <c r="J209" s="830">
        <v>2120901</v>
      </c>
      <c r="K209" s="891">
        <v>0</v>
      </c>
      <c r="L209" s="882">
        <v>716865</v>
      </c>
      <c r="M209" s="830">
        <v>42418</v>
      </c>
      <c r="N209" s="266">
        <v>28884</v>
      </c>
      <c r="O209" s="678">
        <v>7.21</v>
      </c>
      <c r="P209" s="622">
        <v>0</v>
      </c>
      <c r="Q209" s="874">
        <v>7.21</v>
      </c>
      <c r="R209" s="267">
        <f t="shared" si="260"/>
        <v>0</v>
      </c>
      <c r="S209" s="269">
        <v>0</v>
      </c>
      <c r="T209" s="269">
        <v>0</v>
      </c>
      <c r="U209" s="269">
        <v>0</v>
      </c>
      <c r="V209" s="269">
        <f>SUM(R209:U209)</f>
        <v>0</v>
      </c>
      <c r="W209" s="269">
        <v>0</v>
      </c>
      <c r="X209" s="269">
        <v>0</v>
      </c>
      <c r="Y209" s="269">
        <f>SUM(W209:X209)</f>
        <v>0</v>
      </c>
      <c r="Z209" s="269">
        <f>V209+Y209</f>
        <v>0</v>
      </c>
      <c r="AA209" s="577">
        <f t="shared" si="261"/>
        <v>0</v>
      </c>
      <c r="AB209" s="270">
        <f>ROUND(V209*2%,0)</f>
        <v>0</v>
      </c>
      <c r="AC209" s="269">
        <v>0</v>
      </c>
      <c r="AD209" s="269">
        <v>0</v>
      </c>
      <c r="AE209" s="269">
        <f t="shared" si="262"/>
        <v>0</v>
      </c>
      <c r="AF209" s="269">
        <f t="shared" si="263"/>
        <v>0</v>
      </c>
      <c r="AG209" s="271">
        <v>0</v>
      </c>
      <c r="AH209" s="271">
        <v>0</v>
      </c>
      <c r="AI209" s="271">
        <v>0</v>
      </c>
      <c r="AJ209" s="271">
        <v>0</v>
      </c>
      <c r="AK209" s="271">
        <v>0</v>
      </c>
      <c r="AL209" s="271">
        <f t="shared" si="264"/>
        <v>0</v>
      </c>
      <c r="AM209" s="271">
        <f>AH209+AK209</f>
        <v>0</v>
      </c>
      <c r="AN209" s="696">
        <f t="shared" si="265"/>
        <v>0</v>
      </c>
      <c r="AO209" s="267">
        <f>I209+AF209</f>
        <v>2909068</v>
      </c>
      <c r="AP209" s="269">
        <f>J209+V209</f>
        <v>2120901</v>
      </c>
      <c r="AQ209" s="269">
        <f t="shared" si="266"/>
        <v>0</v>
      </c>
      <c r="AR209" s="269">
        <f t="shared" si="267"/>
        <v>716865</v>
      </c>
      <c r="AS209" s="269">
        <f t="shared" si="267"/>
        <v>42418</v>
      </c>
      <c r="AT209" s="269">
        <f>N209+AE209</f>
        <v>28884</v>
      </c>
      <c r="AU209" s="271">
        <f>O209+AN209</f>
        <v>7.21</v>
      </c>
      <c r="AV209" s="271">
        <f t="shared" si="268"/>
        <v>0</v>
      </c>
      <c r="AW209" s="272">
        <f t="shared" si="268"/>
        <v>7.21</v>
      </c>
    </row>
    <row r="210" spans="1:49" ht="14.1" customHeight="1" x14ac:dyDescent="0.2">
      <c r="A210" s="263">
        <v>45</v>
      </c>
      <c r="B210" s="260">
        <v>2487</v>
      </c>
      <c r="C210" s="283">
        <v>600079996</v>
      </c>
      <c r="D210" s="260">
        <v>68974639</v>
      </c>
      <c r="E210" s="262" t="s">
        <v>665</v>
      </c>
      <c r="F210" s="263">
        <v>3143</v>
      </c>
      <c r="G210" s="284" t="s">
        <v>635</v>
      </c>
      <c r="H210" s="264" t="s">
        <v>283</v>
      </c>
      <c r="I210" s="265">
        <v>2225914</v>
      </c>
      <c r="J210" s="831">
        <v>1639112</v>
      </c>
      <c r="K210" s="904">
        <v>0</v>
      </c>
      <c r="L210" s="882">
        <v>554020</v>
      </c>
      <c r="M210" s="830">
        <v>32782</v>
      </c>
      <c r="N210" s="266">
        <v>0</v>
      </c>
      <c r="O210" s="678">
        <v>3.5</v>
      </c>
      <c r="P210" s="841">
        <v>3.5</v>
      </c>
      <c r="Q210" s="874">
        <v>0</v>
      </c>
      <c r="R210" s="267">
        <f t="shared" si="260"/>
        <v>0</v>
      </c>
      <c r="S210" s="269">
        <v>0</v>
      </c>
      <c r="T210" s="269">
        <v>0</v>
      </c>
      <c r="U210" s="269">
        <v>0</v>
      </c>
      <c r="V210" s="269">
        <f>SUM(R210:U210)</f>
        <v>0</v>
      </c>
      <c r="W210" s="269">
        <v>0</v>
      </c>
      <c r="X210" s="269">
        <v>0</v>
      </c>
      <c r="Y210" s="269">
        <f>SUM(W210:X210)</f>
        <v>0</v>
      </c>
      <c r="Z210" s="269">
        <f>V210+Y210</f>
        <v>0</v>
      </c>
      <c r="AA210" s="577">
        <f t="shared" si="261"/>
        <v>0</v>
      </c>
      <c r="AB210" s="270">
        <f>ROUND(V210*2%,0)</f>
        <v>0</v>
      </c>
      <c r="AC210" s="269">
        <v>0</v>
      </c>
      <c r="AD210" s="269">
        <v>0</v>
      </c>
      <c r="AE210" s="269">
        <f t="shared" si="262"/>
        <v>0</v>
      </c>
      <c r="AF210" s="269">
        <f t="shared" si="263"/>
        <v>0</v>
      </c>
      <c r="AG210" s="271">
        <v>0</v>
      </c>
      <c r="AH210" s="271">
        <v>0</v>
      </c>
      <c r="AI210" s="271">
        <v>0</v>
      </c>
      <c r="AJ210" s="271">
        <v>0</v>
      </c>
      <c r="AK210" s="271">
        <v>0</v>
      </c>
      <c r="AL210" s="271">
        <f t="shared" si="264"/>
        <v>0</v>
      </c>
      <c r="AM210" s="271">
        <f>AH210+AK210</f>
        <v>0</v>
      </c>
      <c r="AN210" s="696">
        <f t="shared" si="265"/>
        <v>0</v>
      </c>
      <c r="AO210" s="267">
        <f>I210+AF210</f>
        <v>2225914</v>
      </c>
      <c r="AP210" s="269">
        <f>J210+V210</f>
        <v>1639112</v>
      </c>
      <c r="AQ210" s="269">
        <f t="shared" si="266"/>
        <v>0</v>
      </c>
      <c r="AR210" s="269">
        <f t="shared" si="267"/>
        <v>554020</v>
      </c>
      <c r="AS210" s="269">
        <f t="shared" si="267"/>
        <v>32782</v>
      </c>
      <c r="AT210" s="269">
        <f>N210+AE210</f>
        <v>0</v>
      </c>
      <c r="AU210" s="271">
        <f>O210+AN210</f>
        <v>3.5</v>
      </c>
      <c r="AV210" s="271">
        <f t="shared" si="268"/>
        <v>3.5</v>
      </c>
      <c r="AW210" s="272">
        <f t="shared" si="268"/>
        <v>0</v>
      </c>
    </row>
    <row r="211" spans="1:49" ht="14.1" customHeight="1" x14ac:dyDescent="0.2">
      <c r="A211" s="263">
        <v>45</v>
      </c>
      <c r="B211" s="260">
        <v>2487</v>
      </c>
      <c r="C211" s="283">
        <v>600079996</v>
      </c>
      <c r="D211" s="260">
        <v>68974639</v>
      </c>
      <c r="E211" s="262" t="s">
        <v>665</v>
      </c>
      <c r="F211" s="263">
        <v>3143</v>
      </c>
      <c r="G211" s="284" t="s">
        <v>636</v>
      </c>
      <c r="H211" s="264" t="s">
        <v>284</v>
      </c>
      <c r="I211" s="265">
        <v>77243</v>
      </c>
      <c r="J211" s="830">
        <v>54450</v>
      </c>
      <c r="K211" s="891">
        <v>0</v>
      </c>
      <c r="L211" s="882">
        <v>18404</v>
      </c>
      <c r="M211" s="830">
        <v>1089</v>
      </c>
      <c r="N211" s="266">
        <v>3300</v>
      </c>
      <c r="O211" s="678">
        <v>0.23</v>
      </c>
      <c r="P211" s="622">
        <v>0</v>
      </c>
      <c r="Q211" s="874">
        <v>0.23</v>
      </c>
      <c r="R211" s="267">
        <f t="shared" si="260"/>
        <v>0</v>
      </c>
      <c r="S211" s="269">
        <v>0</v>
      </c>
      <c r="T211" s="269">
        <v>0</v>
      </c>
      <c r="U211" s="269">
        <v>0</v>
      </c>
      <c r="V211" s="269">
        <f>SUM(R211:U211)</f>
        <v>0</v>
      </c>
      <c r="W211" s="269">
        <v>0</v>
      </c>
      <c r="X211" s="269">
        <v>0</v>
      </c>
      <c r="Y211" s="269">
        <f>SUM(W211:X211)</f>
        <v>0</v>
      </c>
      <c r="Z211" s="269">
        <f>V211+Y211</f>
        <v>0</v>
      </c>
      <c r="AA211" s="577">
        <f t="shared" si="261"/>
        <v>0</v>
      </c>
      <c r="AB211" s="270">
        <f>ROUND(V211*2%,0)</f>
        <v>0</v>
      </c>
      <c r="AC211" s="269">
        <v>0</v>
      </c>
      <c r="AD211" s="269">
        <v>0</v>
      </c>
      <c r="AE211" s="269">
        <f t="shared" si="262"/>
        <v>0</v>
      </c>
      <c r="AF211" s="269">
        <f t="shared" si="263"/>
        <v>0</v>
      </c>
      <c r="AG211" s="271">
        <v>0</v>
      </c>
      <c r="AH211" s="271">
        <v>0</v>
      </c>
      <c r="AI211" s="271">
        <v>0</v>
      </c>
      <c r="AJ211" s="271">
        <v>0</v>
      </c>
      <c r="AK211" s="271">
        <v>0</v>
      </c>
      <c r="AL211" s="271">
        <f t="shared" si="264"/>
        <v>0</v>
      </c>
      <c r="AM211" s="271">
        <f>AH211+AK211</f>
        <v>0</v>
      </c>
      <c r="AN211" s="696">
        <f t="shared" si="265"/>
        <v>0</v>
      </c>
      <c r="AO211" s="267">
        <f>I211+AF211</f>
        <v>77243</v>
      </c>
      <c r="AP211" s="269">
        <f>J211+V211</f>
        <v>54450</v>
      </c>
      <c r="AQ211" s="269">
        <f t="shared" si="266"/>
        <v>0</v>
      </c>
      <c r="AR211" s="269">
        <f t="shared" si="267"/>
        <v>18404</v>
      </c>
      <c r="AS211" s="269">
        <f t="shared" si="267"/>
        <v>1089</v>
      </c>
      <c r="AT211" s="269">
        <f>N211+AE211</f>
        <v>3300</v>
      </c>
      <c r="AU211" s="271">
        <f>O211+AN211</f>
        <v>0.23</v>
      </c>
      <c r="AV211" s="271">
        <f t="shared" si="268"/>
        <v>0</v>
      </c>
      <c r="AW211" s="272">
        <f t="shared" si="268"/>
        <v>0.23</v>
      </c>
    </row>
    <row r="212" spans="1:49" ht="14.1" customHeight="1" x14ac:dyDescent="0.2">
      <c r="A212" s="276">
        <v>45</v>
      </c>
      <c r="B212" s="273">
        <v>2487</v>
      </c>
      <c r="C212" s="285">
        <v>600079996</v>
      </c>
      <c r="D212" s="273">
        <v>68974639</v>
      </c>
      <c r="E212" s="275" t="s">
        <v>666</v>
      </c>
      <c r="F212" s="276"/>
      <c r="G212" s="275"/>
      <c r="H212" s="277"/>
      <c r="I212" s="278">
        <v>31087612</v>
      </c>
      <c r="J212" s="279">
        <v>22164696</v>
      </c>
      <c r="K212" s="279">
        <v>65000</v>
      </c>
      <c r="L212" s="279">
        <v>7513638</v>
      </c>
      <c r="M212" s="279">
        <v>443294</v>
      </c>
      <c r="N212" s="279">
        <v>900984</v>
      </c>
      <c r="O212" s="280">
        <v>46.550800000000002</v>
      </c>
      <c r="P212" s="280">
        <v>31.6782</v>
      </c>
      <c r="Q212" s="872">
        <v>14.8726</v>
      </c>
      <c r="R212" s="278">
        <f t="shared" ref="R212:AW212" si="269">SUM(R207:R211)</f>
        <v>0</v>
      </c>
      <c r="S212" s="613">
        <f t="shared" si="269"/>
        <v>0</v>
      </c>
      <c r="T212" s="613">
        <f t="shared" si="269"/>
        <v>0</v>
      </c>
      <c r="U212" s="613">
        <f t="shared" si="269"/>
        <v>0</v>
      </c>
      <c r="V212" s="613">
        <f t="shared" si="269"/>
        <v>0</v>
      </c>
      <c r="W212" s="613">
        <f t="shared" si="269"/>
        <v>0</v>
      </c>
      <c r="X212" s="613">
        <f t="shared" si="269"/>
        <v>0</v>
      </c>
      <c r="Y212" s="613">
        <f t="shared" si="269"/>
        <v>0</v>
      </c>
      <c r="Z212" s="613">
        <f t="shared" si="269"/>
        <v>0</v>
      </c>
      <c r="AA212" s="613">
        <f t="shared" si="269"/>
        <v>0</v>
      </c>
      <c r="AB212" s="613">
        <f t="shared" si="269"/>
        <v>0</v>
      </c>
      <c r="AC212" s="613">
        <f t="shared" si="269"/>
        <v>0</v>
      </c>
      <c r="AD212" s="613">
        <f t="shared" si="269"/>
        <v>0</v>
      </c>
      <c r="AE212" s="613">
        <f t="shared" si="269"/>
        <v>0</v>
      </c>
      <c r="AF212" s="613">
        <f t="shared" si="269"/>
        <v>0</v>
      </c>
      <c r="AG212" s="690">
        <f t="shared" si="269"/>
        <v>0</v>
      </c>
      <c r="AH212" s="690">
        <f t="shared" si="269"/>
        <v>0</v>
      </c>
      <c r="AI212" s="690">
        <f t="shared" si="269"/>
        <v>0</v>
      </c>
      <c r="AJ212" s="690">
        <f t="shared" si="269"/>
        <v>0</v>
      </c>
      <c r="AK212" s="690">
        <f t="shared" si="269"/>
        <v>0</v>
      </c>
      <c r="AL212" s="690">
        <f t="shared" si="269"/>
        <v>0</v>
      </c>
      <c r="AM212" s="690">
        <f t="shared" si="269"/>
        <v>0</v>
      </c>
      <c r="AN212" s="695">
        <f t="shared" si="269"/>
        <v>0</v>
      </c>
      <c r="AO212" s="278">
        <f t="shared" si="269"/>
        <v>31087612</v>
      </c>
      <c r="AP212" s="279">
        <f t="shared" si="269"/>
        <v>22164696</v>
      </c>
      <c r="AQ212" s="279">
        <f t="shared" si="269"/>
        <v>65000</v>
      </c>
      <c r="AR212" s="279">
        <f t="shared" si="269"/>
        <v>7513638</v>
      </c>
      <c r="AS212" s="279">
        <f t="shared" si="269"/>
        <v>443294</v>
      </c>
      <c r="AT212" s="279">
        <f t="shared" si="269"/>
        <v>900984</v>
      </c>
      <c r="AU212" s="280">
        <f t="shared" si="269"/>
        <v>46.550800000000002</v>
      </c>
      <c r="AV212" s="280">
        <f t="shared" si="269"/>
        <v>31.6782</v>
      </c>
      <c r="AW212" s="281">
        <f t="shared" si="269"/>
        <v>14.8726</v>
      </c>
    </row>
    <row r="213" spans="1:49" ht="14.1" customHeight="1" x14ac:dyDescent="0.2">
      <c r="A213" s="263">
        <v>46</v>
      </c>
      <c r="B213" s="260">
        <v>2488</v>
      </c>
      <c r="C213" s="283">
        <v>600079902</v>
      </c>
      <c r="D213" s="260">
        <v>70884978</v>
      </c>
      <c r="E213" s="262" t="s">
        <v>667</v>
      </c>
      <c r="F213" s="263">
        <v>3113</v>
      </c>
      <c r="G213" s="262" t="s">
        <v>320</v>
      </c>
      <c r="H213" s="264" t="s">
        <v>283</v>
      </c>
      <c r="I213" s="265">
        <v>21572636</v>
      </c>
      <c r="J213" s="831">
        <v>15300249</v>
      </c>
      <c r="K213" s="904">
        <v>21000</v>
      </c>
      <c r="L213" s="882">
        <v>5178582</v>
      </c>
      <c r="M213" s="830">
        <v>306005</v>
      </c>
      <c r="N213" s="831">
        <v>766800</v>
      </c>
      <c r="O213" s="678">
        <v>29.044899999999998</v>
      </c>
      <c r="P213" s="841">
        <v>22.4087</v>
      </c>
      <c r="Q213" s="873">
        <v>6.6362000000000005</v>
      </c>
      <c r="R213" s="267">
        <f t="shared" si="260"/>
        <v>0</v>
      </c>
      <c r="S213" s="269">
        <v>0</v>
      </c>
      <c r="T213" s="269">
        <v>0</v>
      </c>
      <c r="U213" s="269">
        <v>0</v>
      </c>
      <c r="V213" s="269">
        <f>SUM(R213:U213)</f>
        <v>0</v>
      </c>
      <c r="W213" s="269">
        <v>0</v>
      </c>
      <c r="X213" s="269">
        <v>0</v>
      </c>
      <c r="Y213" s="269">
        <f>SUM(W213:X213)</f>
        <v>0</v>
      </c>
      <c r="Z213" s="269">
        <f>V213+Y213</f>
        <v>0</v>
      </c>
      <c r="AA213" s="577">
        <f t="shared" ref="AA213:AA217" si="270">ROUND((V213+W213)*33.8%,0)</f>
        <v>0</v>
      </c>
      <c r="AB213" s="270">
        <f>ROUND(V213*2%,0)</f>
        <v>0</v>
      </c>
      <c r="AC213" s="269">
        <v>0</v>
      </c>
      <c r="AD213" s="269">
        <v>0</v>
      </c>
      <c r="AE213" s="269">
        <f t="shared" si="262"/>
        <v>0</v>
      </c>
      <c r="AF213" s="269">
        <f t="shared" si="263"/>
        <v>0</v>
      </c>
      <c r="AG213" s="271">
        <v>0</v>
      </c>
      <c r="AH213" s="271">
        <v>0</v>
      </c>
      <c r="AI213" s="271">
        <v>0</v>
      </c>
      <c r="AJ213" s="271">
        <v>0</v>
      </c>
      <c r="AK213" s="271">
        <v>0</v>
      </c>
      <c r="AL213" s="271">
        <f t="shared" si="264"/>
        <v>0</v>
      </c>
      <c r="AM213" s="271">
        <f>AH213+AK213</f>
        <v>0</v>
      </c>
      <c r="AN213" s="696">
        <f t="shared" si="265"/>
        <v>0</v>
      </c>
      <c r="AO213" s="267">
        <f>I213+AF213</f>
        <v>21572636</v>
      </c>
      <c r="AP213" s="269">
        <f>J213+V213</f>
        <v>15300249</v>
      </c>
      <c r="AQ213" s="269">
        <f t="shared" ref="AQ213:AQ217" si="271">K213+Y213</f>
        <v>21000</v>
      </c>
      <c r="AR213" s="269">
        <f t="shared" ref="AR213:AS217" si="272">L213+AA213</f>
        <v>5178582</v>
      </c>
      <c r="AS213" s="269">
        <f t="shared" si="272"/>
        <v>306005</v>
      </c>
      <c r="AT213" s="269">
        <f>N213+AE213</f>
        <v>766800</v>
      </c>
      <c r="AU213" s="271">
        <f>O213+AN213</f>
        <v>29.044899999999998</v>
      </c>
      <c r="AV213" s="271">
        <f t="shared" ref="AV213:AW217" si="273">P213+AL213</f>
        <v>22.4087</v>
      </c>
      <c r="AW213" s="272">
        <f t="shared" si="273"/>
        <v>6.6362000000000005</v>
      </c>
    </row>
    <row r="214" spans="1:49" ht="14.1" customHeight="1" x14ac:dyDescent="0.2">
      <c r="A214" s="263">
        <v>46</v>
      </c>
      <c r="B214" s="260">
        <v>2488</v>
      </c>
      <c r="C214" s="283">
        <v>600079902</v>
      </c>
      <c r="D214" s="260">
        <v>70884978</v>
      </c>
      <c r="E214" s="262" t="s">
        <v>667</v>
      </c>
      <c r="F214" s="263">
        <v>3113</v>
      </c>
      <c r="G214" s="282" t="s">
        <v>318</v>
      </c>
      <c r="H214" s="264" t="s">
        <v>284</v>
      </c>
      <c r="I214" s="265">
        <v>2422744</v>
      </c>
      <c r="J214" s="830">
        <v>1783132</v>
      </c>
      <c r="K214" s="891">
        <v>0</v>
      </c>
      <c r="L214" s="882">
        <v>602699</v>
      </c>
      <c r="M214" s="830">
        <v>35663</v>
      </c>
      <c r="N214" s="266">
        <v>1250</v>
      </c>
      <c r="O214" s="678">
        <v>5.16</v>
      </c>
      <c r="P214" s="622">
        <v>5.16</v>
      </c>
      <c r="Q214" s="874">
        <v>0</v>
      </c>
      <c r="R214" s="267">
        <f t="shared" si="260"/>
        <v>0</v>
      </c>
      <c r="S214" s="269">
        <v>0</v>
      </c>
      <c r="T214" s="269">
        <v>0</v>
      </c>
      <c r="U214" s="269">
        <v>0</v>
      </c>
      <c r="V214" s="269">
        <f>SUM(R214:U214)</f>
        <v>0</v>
      </c>
      <c r="W214" s="269">
        <v>0</v>
      </c>
      <c r="X214" s="269">
        <v>0</v>
      </c>
      <c r="Y214" s="269">
        <f>SUM(W214:X214)</f>
        <v>0</v>
      </c>
      <c r="Z214" s="269">
        <f>V214+Y214</f>
        <v>0</v>
      </c>
      <c r="AA214" s="577">
        <f t="shared" si="270"/>
        <v>0</v>
      </c>
      <c r="AB214" s="270">
        <f>ROUND(V214*2%,0)</f>
        <v>0</v>
      </c>
      <c r="AC214" s="269">
        <v>0</v>
      </c>
      <c r="AD214" s="269">
        <v>0</v>
      </c>
      <c r="AE214" s="269">
        <f t="shared" si="262"/>
        <v>0</v>
      </c>
      <c r="AF214" s="269">
        <f t="shared" si="263"/>
        <v>0</v>
      </c>
      <c r="AG214" s="271">
        <v>0</v>
      </c>
      <c r="AH214" s="271">
        <v>0</v>
      </c>
      <c r="AI214" s="271">
        <v>0</v>
      </c>
      <c r="AJ214" s="271">
        <v>0</v>
      </c>
      <c r="AK214" s="271">
        <v>0</v>
      </c>
      <c r="AL214" s="271">
        <f t="shared" si="264"/>
        <v>0</v>
      </c>
      <c r="AM214" s="271">
        <f>AH214+AK214</f>
        <v>0</v>
      </c>
      <c r="AN214" s="696">
        <f t="shared" si="265"/>
        <v>0</v>
      </c>
      <c r="AO214" s="267">
        <f>I214+AF214</f>
        <v>2422744</v>
      </c>
      <c r="AP214" s="269">
        <f>J214+V214</f>
        <v>1783132</v>
      </c>
      <c r="AQ214" s="269">
        <f t="shared" si="271"/>
        <v>0</v>
      </c>
      <c r="AR214" s="269">
        <f t="shared" si="272"/>
        <v>602699</v>
      </c>
      <c r="AS214" s="269">
        <f t="shared" si="272"/>
        <v>35663</v>
      </c>
      <c r="AT214" s="269">
        <f>N214+AE214</f>
        <v>1250</v>
      </c>
      <c r="AU214" s="271">
        <f>O214+AN214</f>
        <v>5.16</v>
      </c>
      <c r="AV214" s="271">
        <f t="shared" si="273"/>
        <v>5.16</v>
      </c>
      <c r="AW214" s="272">
        <f t="shared" si="273"/>
        <v>0</v>
      </c>
    </row>
    <row r="215" spans="1:49" ht="14.1" customHeight="1" x14ac:dyDescent="0.2">
      <c r="A215" s="263">
        <v>46</v>
      </c>
      <c r="B215" s="260">
        <v>2488</v>
      </c>
      <c r="C215" s="283">
        <v>600079902</v>
      </c>
      <c r="D215" s="260">
        <v>70884978</v>
      </c>
      <c r="E215" s="262" t="s">
        <v>667</v>
      </c>
      <c r="F215" s="263">
        <v>3141</v>
      </c>
      <c r="G215" s="262" t="s">
        <v>321</v>
      </c>
      <c r="H215" s="264" t="s">
        <v>284</v>
      </c>
      <c r="I215" s="265">
        <v>1733363</v>
      </c>
      <c r="J215" s="830">
        <v>1258365</v>
      </c>
      <c r="K215" s="891">
        <v>7000</v>
      </c>
      <c r="L215" s="882">
        <v>427693</v>
      </c>
      <c r="M215" s="830">
        <v>25167</v>
      </c>
      <c r="N215" s="266">
        <v>15138</v>
      </c>
      <c r="O215" s="678">
        <v>4.3</v>
      </c>
      <c r="P215" s="622">
        <v>0</v>
      </c>
      <c r="Q215" s="874">
        <v>4.3</v>
      </c>
      <c r="R215" s="267">
        <f t="shared" si="260"/>
        <v>0</v>
      </c>
      <c r="S215" s="269">
        <v>0</v>
      </c>
      <c r="T215" s="269">
        <v>0</v>
      </c>
      <c r="U215" s="269">
        <v>0</v>
      </c>
      <c r="V215" s="269">
        <f>SUM(R215:U215)</f>
        <v>0</v>
      </c>
      <c r="W215" s="269">
        <v>0</v>
      </c>
      <c r="X215" s="269">
        <v>0</v>
      </c>
      <c r="Y215" s="269">
        <f>SUM(W215:X215)</f>
        <v>0</v>
      </c>
      <c r="Z215" s="269">
        <f>V215+Y215</f>
        <v>0</v>
      </c>
      <c r="AA215" s="577">
        <f t="shared" si="270"/>
        <v>0</v>
      </c>
      <c r="AB215" s="270">
        <f>ROUND(V215*2%,0)</f>
        <v>0</v>
      </c>
      <c r="AC215" s="269">
        <v>0</v>
      </c>
      <c r="AD215" s="269">
        <v>0</v>
      </c>
      <c r="AE215" s="269">
        <f t="shared" si="262"/>
        <v>0</v>
      </c>
      <c r="AF215" s="269">
        <f t="shared" si="263"/>
        <v>0</v>
      </c>
      <c r="AG215" s="271">
        <v>0</v>
      </c>
      <c r="AH215" s="271">
        <v>0</v>
      </c>
      <c r="AI215" s="271">
        <v>0</v>
      </c>
      <c r="AJ215" s="271">
        <v>0</v>
      </c>
      <c r="AK215" s="271">
        <v>0</v>
      </c>
      <c r="AL215" s="271">
        <f t="shared" si="264"/>
        <v>0</v>
      </c>
      <c r="AM215" s="271">
        <f>AH215+AK215</f>
        <v>0</v>
      </c>
      <c r="AN215" s="696">
        <f t="shared" si="265"/>
        <v>0</v>
      </c>
      <c r="AO215" s="267">
        <f>I215+AF215</f>
        <v>1733363</v>
      </c>
      <c r="AP215" s="269">
        <f>J215+V215</f>
        <v>1258365</v>
      </c>
      <c r="AQ215" s="269">
        <f t="shared" si="271"/>
        <v>7000</v>
      </c>
      <c r="AR215" s="269">
        <f t="shared" si="272"/>
        <v>427693</v>
      </c>
      <c r="AS215" s="269">
        <f t="shared" si="272"/>
        <v>25167</v>
      </c>
      <c r="AT215" s="269">
        <f>N215+AE215</f>
        <v>15138</v>
      </c>
      <c r="AU215" s="271">
        <f>O215+AN215</f>
        <v>4.3</v>
      </c>
      <c r="AV215" s="271">
        <f t="shared" si="273"/>
        <v>0</v>
      </c>
      <c r="AW215" s="272">
        <f t="shared" si="273"/>
        <v>4.3</v>
      </c>
    </row>
    <row r="216" spans="1:49" ht="14.1" customHeight="1" x14ac:dyDescent="0.2">
      <c r="A216" s="263">
        <v>46</v>
      </c>
      <c r="B216" s="260">
        <v>2488</v>
      </c>
      <c r="C216" s="283">
        <v>600079902</v>
      </c>
      <c r="D216" s="260">
        <v>70884978</v>
      </c>
      <c r="E216" s="262" t="s">
        <v>667</v>
      </c>
      <c r="F216" s="263">
        <v>3143</v>
      </c>
      <c r="G216" s="284" t="s">
        <v>635</v>
      </c>
      <c r="H216" s="264" t="s">
        <v>283</v>
      </c>
      <c r="I216" s="265">
        <v>2041981</v>
      </c>
      <c r="J216" s="831">
        <v>1501697</v>
      </c>
      <c r="K216" s="904">
        <v>2000</v>
      </c>
      <c r="L216" s="882">
        <v>508250</v>
      </c>
      <c r="M216" s="830">
        <v>30034</v>
      </c>
      <c r="N216" s="266">
        <v>0</v>
      </c>
      <c r="O216" s="678">
        <v>3.2858000000000001</v>
      </c>
      <c r="P216" s="841">
        <v>3.2858000000000001</v>
      </c>
      <c r="Q216" s="874">
        <v>0</v>
      </c>
      <c r="R216" s="267">
        <f t="shared" si="260"/>
        <v>0</v>
      </c>
      <c r="S216" s="269">
        <v>0</v>
      </c>
      <c r="T216" s="269">
        <v>0</v>
      </c>
      <c r="U216" s="269">
        <v>0</v>
      </c>
      <c r="V216" s="269">
        <f>SUM(R216:U216)</f>
        <v>0</v>
      </c>
      <c r="W216" s="269">
        <v>0</v>
      </c>
      <c r="X216" s="269">
        <v>0</v>
      </c>
      <c r="Y216" s="269">
        <f>SUM(W216:X216)</f>
        <v>0</v>
      </c>
      <c r="Z216" s="269">
        <f>V216+Y216</f>
        <v>0</v>
      </c>
      <c r="AA216" s="577">
        <f t="shared" si="270"/>
        <v>0</v>
      </c>
      <c r="AB216" s="270">
        <f>ROUND(V216*2%,0)</f>
        <v>0</v>
      </c>
      <c r="AC216" s="269">
        <v>0</v>
      </c>
      <c r="AD216" s="269">
        <v>0</v>
      </c>
      <c r="AE216" s="269">
        <f t="shared" si="262"/>
        <v>0</v>
      </c>
      <c r="AF216" s="269">
        <f t="shared" si="263"/>
        <v>0</v>
      </c>
      <c r="AG216" s="271">
        <v>0</v>
      </c>
      <c r="AH216" s="271">
        <v>0</v>
      </c>
      <c r="AI216" s="271">
        <v>0</v>
      </c>
      <c r="AJ216" s="271">
        <v>0</v>
      </c>
      <c r="AK216" s="271">
        <v>0</v>
      </c>
      <c r="AL216" s="271">
        <f t="shared" si="264"/>
        <v>0</v>
      </c>
      <c r="AM216" s="271">
        <f>AH216+AK216</f>
        <v>0</v>
      </c>
      <c r="AN216" s="696">
        <f t="shared" si="265"/>
        <v>0</v>
      </c>
      <c r="AO216" s="267">
        <f>I216+AF216</f>
        <v>2041981</v>
      </c>
      <c r="AP216" s="269">
        <f>J216+V216</f>
        <v>1501697</v>
      </c>
      <c r="AQ216" s="269">
        <f t="shared" si="271"/>
        <v>2000</v>
      </c>
      <c r="AR216" s="269">
        <f t="shared" si="272"/>
        <v>508250</v>
      </c>
      <c r="AS216" s="269">
        <f t="shared" si="272"/>
        <v>30034</v>
      </c>
      <c r="AT216" s="269">
        <f>N216+AE216</f>
        <v>0</v>
      </c>
      <c r="AU216" s="271">
        <f>O216+AN216</f>
        <v>3.2858000000000001</v>
      </c>
      <c r="AV216" s="271">
        <f t="shared" si="273"/>
        <v>3.2858000000000001</v>
      </c>
      <c r="AW216" s="272">
        <f t="shared" si="273"/>
        <v>0</v>
      </c>
    </row>
    <row r="217" spans="1:49" ht="14.1" customHeight="1" x14ac:dyDescent="0.2">
      <c r="A217" s="263">
        <v>46</v>
      </c>
      <c r="B217" s="260">
        <v>2488</v>
      </c>
      <c r="C217" s="283">
        <v>600079902</v>
      </c>
      <c r="D217" s="260">
        <v>70884978</v>
      </c>
      <c r="E217" s="262" t="s">
        <v>667</v>
      </c>
      <c r="F217" s="263">
        <v>3143</v>
      </c>
      <c r="G217" s="284" t="s">
        <v>636</v>
      </c>
      <c r="H217" s="264" t="s">
        <v>284</v>
      </c>
      <c r="I217" s="265">
        <v>66710</v>
      </c>
      <c r="J217" s="830">
        <v>47025</v>
      </c>
      <c r="K217" s="891">
        <v>0</v>
      </c>
      <c r="L217" s="882">
        <v>15894</v>
      </c>
      <c r="M217" s="830">
        <v>941</v>
      </c>
      <c r="N217" s="266">
        <v>2850</v>
      </c>
      <c r="O217" s="678">
        <v>0.2</v>
      </c>
      <c r="P217" s="622">
        <v>0</v>
      </c>
      <c r="Q217" s="874">
        <v>0.2</v>
      </c>
      <c r="R217" s="267">
        <f t="shared" si="260"/>
        <v>0</v>
      </c>
      <c r="S217" s="269">
        <v>0</v>
      </c>
      <c r="T217" s="269">
        <v>0</v>
      </c>
      <c r="U217" s="269">
        <v>0</v>
      </c>
      <c r="V217" s="269">
        <f>SUM(R217:U217)</f>
        <v>0</v>
      </c>
      <c r="W217" s="269">
        <v>0</v>
      </c>
      <c r="X217" s="269">
        <v>0</v>
      </c>
      <c r="Y217" s="269">
        <f>SUM(W217:X217)</f>
        <v>0</v>
      </c>
      <c r="Z217" s="269">
        <f>V217+Y217</f>
        <v>0</v>
      </c>
      <c r="AA217" s="577">
        <f t="shared" si="270"/>
        <v>0</v>
      </c>
      <c r="AB217" s="270">
        <f>ROUND(V217*2%,0)</f>
        <v>0</v>
      </c>
      <c r="AC217" s="269">
        <v>0</v>
      </c>
      <c r="AD217" s="269">
        <v>0</v>
      </c>
      <c r="AE217" s="269">
        <f t="shared" si="262"/>
        <v>0</v>
      </c>
      <c r="AF217" s="269">
        <f t="shared" si="263"/>
        <v>0</v>
      </c>
      <c r="AG217" s="271">
        <v>0</v>
      </c>
      <c r="AH217" s="271">
        <v>0</v>
      </c>
      <c r="AI217" s="271">
        <v>0</v>
      </c>
      <c r="AJ217" s="271">
        <v>0</v>
      </c>
      <c r="AK217" s="271">
        <v>0</v>
      </c>
      <c r="AL217" s="271">
        <f t="shared" si="264"/>
        <v>0</v>
      </c>
      <c r="AM217" s="271">
        <f>AH217+AK217</f>
        <v>0</v>
      </c>
      <c r="AN217" s="696">
        <f t="shared" si="265"/>
        <v>0</v>
      </c>
      <c r="AO217" s="267">
        <f>I217+AF217</f>
        <v>66710</v>
      </c>
      <c r="AP217" s="269">
        <f>J217+V217</f>
        <v>47025</v>
      </c>
      <c r="AQ217" s="269">
        <f t="shared" si="271"/>
        <v>0</v>
      </c>
      <c r="AR217" s="269">
        <f t="shared" si="272"/>
        <v>15894</v>
      </c>
      <c r="AS217" s="269">
        <f t="shared" si="272"/>
        <v>941</v>
      </c>
      <c r="AT217" s="269">
        <f>N217+AE217</f>
        <v>2850</v>
      </c>
      <c r="AU217" s="271">
        <f>O217+AN217</f>
        <v>0.2</v>
      </c>
      <c r="AV217" s="271">
        <f t="shared" si="273"/>
        <v>0</v>
      </c>
      <c r="AW217" s="272">
        <f t="shared" si="273"/>
        <v>0.2</v>
      </c>
    </row>
    <row r="218" spans="1:49" ht="14.1" customHeight="1" x14ac:dyDescent="0.2">
      <c r="A218" s="276">
        <v>46</v>
      </c>
      <c r="B218" s="273">
        <v>2488</v>
      </c>
      <c r="C218" s="285">
        <v>600079902</v>
      </c>
      <c r="D218" s="273">
        <v>70884978</v>
      </c>
      <c r="E218" s="275" t="s">
        <v>668</v>
      </c>
      <c r="F218" s="276"/>
      <c r="G218" s="275"/>
      <c r="H218" s="277"/>
      <c r="I218" s="278">
        <v>27837434</v>
      </c>
      <c r="J218" s="279">
        <v>19890468</v>
      </c>
      <c r="K218" s="279">
        <v>30000</v>
      </c>
      <c r="L218" s="279">
        <v>6733118</v>
      </c>
      <c r="M218" s="279">
        <v>397810</v>
      </c>
      <c r="N218" s="279">
        <v>786038</v>
      </c>
      <c r="O218" s="280">
        <v>41.990699999999997</v>
      </c>
      <c r="P218" s="280">
        <v>30.854500000000002</v>
      </c>
      <c r="Q218" s="872">
        <v>11.136199999999999</v>
      </c>
      <c r="R218" s="278">
        <f t="shared" ref="R218:AW218" si="274">SUM(R213:R217)</f>
        <v>0</v>
      </c>
      <c r="S218" s="613">
        <f t="shared" si="274"/>
        <v>0</v>
      </c>
      <c r="T218" s="613">
        <f t="shared" si="274"/>
        <v>0</v>
      </c>
      <c r="U218" s="613">
        <f t="shared" si="274"/>
        <v>0</v>
      </c>
      <c r="V218" s="613">
        <f t="shared" si="274"/>
        <v>0</v>
      </c>
      <c r="W218" s="613">
        <f t="shared" si="274"/>
        <v>0</v>
      </c>
      <c r="X218" s="613">
        <f t="shared" si="274"/>
        <v>0</v>
      </c>
      <c r="Y218" s="613">
        <f t="shared" si="274"/>
        <v>0</v>
      </c>
      <c r="Z218" s="613">
        <f t="shared" si="274"/>
        <v>0</v>
      </c>
      <c r="AA218" s="613">
        <f t="shared" si="274"/>
        <v>0</v>
      </c>
      <c r="AB218" s="613">
        <f t="shared" si="274"/>
        <v>0</v>
      </c>
      <c r="AC218" s="613">
        <f t="shared" si="274"/>
        <v>0</v>
      </c>
      <c r="AD218" s="613">
        <f t="shared" si="274"/>
        <v>0</v>
      </c>
      <c r="AE218" s="613">
        <f t="shared" si="274"/>
        <v>0</v>
      </c>
      <c r="AF218" s="613">
        <f t="shared" si="274"/>
        <v>0</v>
      </c>
      <c r="AG218" s="690">
        <f t="shared" si="274"/>
        <v>0</v>
      </c>
      <c r="AH218" s="690">
        <f t="shared" si="274"/>
        <v>0</v>
      </c>
      <c r="AI218" s="690">
        <f t="shared" si="274"/>
        <v>0</v>
      </c>
      <c r="AJ218" s="690">
        <f t="shared" si="274"/>
        <v>0</v>
      </c>
      <c r="AK218" s="690">
        <f t="shared" si="274"/>
        <v>0</v>
      </c>
      <c r="AL218" s="690">
        <f t="shared" si="274"/>
        <v>0</v>
      </c>
      <c r="AM218" s="690">
        <f t="shared" si="274"/>
        <v>0</v>
      </c>
      <c r="AN218" s="695">
        <f t="shared" si="274"/>
        <v>0</v>
      </c>
      <c r="AO218" s="278">
        <f t="shared" si="274"/>
        <v>27837434</v>
      </c>
      <c r="AP218" s="279">
        <f t="shared" si="274"/>
        <v>19890468</v>
      </c>
      <c r="AQ218" s="279">
        <f t="shared" si="274"/>
        <v>30000</v>
      </c>
      <c r="AR218" s="279">
        <f t="shared" si="274"/>
        <v>6733118</v>
      </c>
      <c r="AS218" s="279">
        <f t="shared" si="274"/>
        <v>397810</v>
      </c>
      <c r="AT218" s="279">
        <f t="shared" si="274"/>
        <v>786038</v>
      </c>
      <c r="AU218" s="280">
        <f t="shared" si="274"/>
        <v>41.990699999999997</v>
      </c>
      <c r="AV218" s="280">
        <f t="shared" si="274"/>
        <v>30.854500000000002</v>
      </c>
      <c r="AW218" s="281">
        <f t="shared" si="274"/>
        <v>11.136199999999999</v>
      </c>
    </row>
    <row r="219" spans="1:49" ht="14.1" customHeight="1" x14ac:dyDescent="0.2">
      <c r="A219" s="263">
        <v>47</v>
      </c>
      <c r="B219" s="260">
        <v>2472</v>
      </c>
      <c r="C219" s="283">
        <v>600080277</v>
      </c>
      <c r="D219" s="260">
        <v>72743131</v>
      </c>
      <c r="E219" s="262" t="s">
        <v>669</v>
      </c>
      <c r="F219" s="263">
        <v>3113</v>
      </c>
      <c r="G219" s="262" t="s">
        <v>320</v>
      </c>
      <c r="H219" s="264" t="s">
        <v>283</v>
      </c>
      <c r="I219" s="265">
        <v>26460143</v>
      </c>
      <c r="J219" s="831">
        <v>18722550</v>
      </c>
      <c r="K219" s="904">
        <v>190000</v>
      </c>
      <c r="L219" s="882">
        <v>6392442</v>
      </c>
      <c r="M219" s="830">
        <v>374451</v>
      </c>
      <c r="N219" s="831">
        <v>780700</v>
      </c>
      <c r="O219" s="678">
        <v>35.752400000000002</v>
      </c>
      <c r="P219" s="841">
        <v>27.093</v>
      </c>
      <c r="Q219" s="873">
        <v>8.6594000000000015</v>
      </c>
      <c r="R219" s="267">
        <f t="shared" si="260"/>
        <v>0</v>
      </c>
      <c r="S219" s="269">
        <v>0</v>
      </c>
      <c r="T219" s="269">
        <v>0</v>
      </c>
      <c r="U219" s="269">
        <v>0</v>
      </c>
      <c r="V219" s="269">
        <f>SUM(R219:U219)</f>
        <v>0</v>
      </c>
      <c r="W219" s="269">
        <v>0</v>
      </c>
      <c r="X219" s="269">
        <v>0</v>
      </c>
      <c r="Y219" s="269">
        <f>SUM(W219:X219)</f>
        <v>0</v>
      </c>
      <c r="Z219" s="269">
        <f>V219+Y219</f>
        <v>0</v>
      </c>
      <c r="AA219" s="577">
        <f t="shared" ref="AA219:AA223" si="275">ROUND((V219+W219)*33.8%,0)</f>
        <v>0</v>
      </c>
      <c r="AB219" s="270">
        <f>ROUND(V219*2%,0)</f>
        <v>0</v>
      </c>
      <c r="AC219" s="269">
        <v>0</v>
      </c>
      <c r="AD219" s="269">
        <v>0</v>
      </c>
      <c r="AE219" s="269">
        <f t="shared" si="262"/>
        <v>0</v>
      </c>
      <c r="AF219" s="269">
        <f t="shared" si="263"/>
        <v>0</v>
      </c>
      <c r="AG219" s="271">
        <v>0</v>
      </c>
      <c r="AH219" s="271">
        <v>0</v>
      </c>
      <c r="AI219" s="271">
        <v>0</v>
      </c>
      <c r="AJ219" s="271">
        <v>0</v>
      </c>
      <c r="AK219" s="271">
        <v>0</v>
      </c>
      <c r="AL219" s="271">
        <f t="shared" si="264"/>
        <v>0</v>
      </c>
      <c r="AM219" s="271">
        <f>AH219+AK219</f>
        <v>0</v>
      </c>
      <c r="AN219" s="696">
        <f t="shared" si="265"/>
        <v>0</v>
      </c>
      <c r="AO219" s="267">
        <f>I219+AF219</f>
        <v>26460143</v>
      </c>
      <c r="AP219" s="269">
        <f>J219+V219</f>
        <v>18722550</v>
      </c>
      <c r="AQ219" s="269">
        <f t="shared" ref="AQ219:AQ223" si="276">K219+Y219</f>
        <v>190000</v>
      </c>
      <c r="AR219" s="269">
        <f t="shared" ref="AR219:AS223" si="277">L219+AA219</f>
        <v>6392442</v>
      </c>
      <c r="AS219" s="269">
        <f t="shared" si="277"/>
        <v>374451</v>
      </c>
      <c r="AT219" s="269">
        <f>N219+AE219</f>
        <v>780700</v>
      </c>
      <c r="AU219" s="271">
        <f>O219+AN219</f>
        <v>35.752400000000002</v>
      </c>
      <c r="AV219" s="271">
        <f t="shared" ref="AV219:AW223" si="278">P219+AL219</f>
        <v>27.093</v>
      </c>
      <c r="AW219" s="272">
        <f t="shared" si="278"/>
        <v>8.6594000000000015</v>
      </c>
    </row>
    <row r="220" spans="1:49" ht="14.1" customHeight="1" x14ac:dyDescent="0.2">
      <c r="A220" s="263">
        <v>47</v>
      </c>
      <c r="B220" s="260">
        <v>2472</v>
      </c>
      <c r="C220" s="283">
        <v>600080277</v>
      </c>
      <c r="D220" s="260">
        <v>72743131</v>
      </c>
      <c r="E220" s="262" t="s">
        <v>669</v>
      </c>
      <c r="F220" s="263">
        <v>3113</v>
      </c>
      <c r="G220" s="282" t="s">
        <v>318</v>
      </c>
      <c r="H220" s="264" t="s">
        <v>284</v>
      </c>
      <c r="I220" s="265">
        <v>4537806</v>
      </c>
      <c r="J220" s="830">
        <v>3341536</v>
      </c>
      <c r="K220" s="891">
        <v>0</v>
      </c>
      <c r="L220" s="882">
        <v>1129439</v>
      </c>
      <c r="M220" s="830">
        <v>66831</v>
      </c>
      <c r="N220" s="266">
        <v>0</v>
      </c>
      <c r="O220" s="678">
        <v>9.5299999999999994</v>
      </c>
      <c r="P220" s="622">
        <v>9.5299999999999994</v>
      </c>
      <c r="Q220" s="874">
        <v>0</v>
      </c>
      <c r="R220" s="267">
        <f t="shared" si="260"/>
        <v>0</v>
      </c>
      <c r="S220" s="269">
        <v>0</v>
      </c>
      <c r="T220" s="269">
        <v>0</v>
      </c>
      <c r="U220" s="269">
        <v>0</v>
      </c>
      <c r="V220" s="269">
        <f>SUM(R220:U220)</f>
        <v>0</v>
      </c>
      <c r="W220" s="269">
        <v>0</v>
      </c>
      <c r="X220" s="269">
        <v>0</v>
      </c>
      <c r="Y220" s="269">
        <f>SUM(W220:X220)</f>
        <v>0</v>
      </c>
      <c r="Z220" s="269">
        <f>V220+Y220</f>
        <v>0</v>
      </c>
      <c r="AA220" s="577">
        <f t="shared" si="275"/>
        <v>0</v>
      </c>
      <c r="AB220" s="270">
        <f>ROUND(V220*2%,0)</f>
        <v>0</v>
      </c>
      <c r="AC220" s="269">
        <v>0</v>
      </c>
      <c r="AD220" s="269">
        <v>0</v>
      </c>
      <c r="AE220" s="269">
        <f t="shared" si="262"/>
        <v>0</v>
      </c>
      <c r="AF220" s="269">
        <f t="shared" si="263"/>
        <v>0</v>
      </c>
      <c r="AG220" s="271">
        <v>0</v>
      </c>
      <c r="AH220" s="271">
        <v>0</v>
      </c>
      <c r="AI220" s="271">
        <v>0</v>
      </c>
      <c r="AJ220" s="271">
        <v>0</v>
      </c>
      <c r="AK220" s="271">
        <v>0</v>
      </c>
      <c r="AL220" s="271">
        <f t="shared" si="264"/>
        <v>0</v>
      </c>
      <c r="AM220" s="271">
        <f>AH220+AK220</f>
        <v>0</v>
      </c>
      <c r="AN220" s="696">
        <f t="shared" si="265"/>
        <v>0</v>
      </c>
      <c r="AO220" s="267">
        <f>I220+AF220</f>
        <v>4537806</v>
      </c>
      <c r="AP220" s="269">
        <f>J220+V220</f>
        <v>3341536</v>
      </c>
      <c r="AQ220" s="269">
        <f t="shared" si="276"/>
        <v>0</v>
      </c>
      <c r="AR220" s="269">
        <f t="shared" si="277"/>
        <v>1129439</v>
      </c>
      <c r="AS220" s="269">
        <f t="shared" si="277"/>
        <v>66831</v>
      </c>
      <c r="AT220" s="269">
        <f>N220+AE220</f>
        <v>0</v>
      </c>
      <c r="AU220" s="271">
        <f>O220+AN220</f>
        <v>9.5299999999999994</v>
      </c>
      <c r="AV220" s="271">
        <f t="shared" si="278"/>
        <v>9.5299999999999994</v>
      </c>
      <c r="AW220" s="272">
        <f t="shared" si="278"/>
        <v>0</v>
      </c>
    </row>
    <row r="221" spans="1:49" ht="14.1" customHeight="1" x14ac:dyDescent="0.2">
      <c r="A221" s="263">
        <v>47</v>
      </c>
      <c r="B221" s="260">
        <v>2472</v>
      </c>
      <c r="C221" s="283">
        <v>600080277</v>
      </c>
      <c r="D221" s="260">
        <v>72743131</v>
      </c>
      <c r="E221" s="262" t="s">
        <v>669</v>
      </c>
      <c r="F221" s="263">
        <v>3141</v>
      </c>
      <c r="G221" s="262" t="s">
        <v>321</v>
      </c>
      <c r="H221" s="264" t="s">
        <v>284</v>
      </c>
      <c r="I221" s="265">
        <v>1759711</v>
      </c>
      <c r="J221" s="830">
        <v>1274597</v>
      </c>
      <c r="K221" s="891">
        <v>10000</v>
      </c>
      <c r="L221" s="882">
        <v>434194</v>
      </c>
      <c r="M221" s="830">
        <v>25492</v>
      </c>
      <c r="N221" s="266">
        <v>15428</v>
      </c>
      <c r="O221" s="678">
        <v>4.37</v>
      </c>
      <c r="P221" s="622">
        <v>0</v>
      </c>
      <c r="Q221" s="874">
        <v>4.37</v>
      </c>
      <c r="R221" s="267">
        <f t="shared" si="260"/>
        <v>0</v>
      </c>
      <c r="S221" s="269">
        <v>0</v>
      </c>
      <c r="T221" s="269">
        <v>0</v>
      </c>
      <c r="U221" s="269">
        <v>0</v>
      </c>
      <c r="V221" s="269">
        <f>SUM(R221:U221)</f>
        <v>0</v>
      </c>
      <c r="W221" s="269">
        <v>0</v>
      </c>
      <c r="X221" s="269">
        <v>0</v>
      </c>
      <c r="Y221" s="269">
        <f>SUM(W221:X221)</f>
        <v>0</v>
      </c>
      <c r="Z221" s="269">
        <f>V221+Y221</f>
        <v>0</v>
      </c>
      <c r="AA221" s="577">
        <f t="shared" si="275"/>
        <v>0</v>
      </c>
      <c r="AB221" s="270">
        <f>ROUND(V221*2%,0)</f>
        <v>0</v>
      </c>
      <c r="AC221" s="269">
        <v>0</v>
      </c>
      <c r="AD221" s="269">
        <v>0</v>
      </c>
      <c r="AE221" s="269">
        <f t="shared" si="262"/>
        <v>0</v>
      </c>
      <c r="AF221" s="269">
        <f t="shared" si="263"/>
        <v>0</v>
      </c>
      <c r="AG221" s="271">
        <v>0</v>
      </c>
      <c r="AH221" s="271">
        <v>0</v>
      </c>
      <c r="AI221" s="271">
        <v>0</v>
      </c>
      <c r="AJ221" s="271">
        <v>0</v>
      </c>
      <c r="AK221" s="271">
        <v>0</v>
      </c>
      <c r="AL221" s="271">
        <f t="shared" si="264"/>
        <v>0</v>
      </c>
      <c r="AM221" s="271">
        <f>AH221+AK221</f>
        <v>0</v>
      </c>
      <c r="AN221" s="696">
        <f t="shared" si="265"/>
        <v>0</v>
      </c>
      <c r="AO221" s="267">
        <f>I221+AF221</f>
        <v>1759711</v>
      </c>
      <c r="AP221" s="269">
        <f>J221+V221</f>
        <v>1274597</v>
      </c>
      <c r="AQ221" s="269">
        <f t="shared" si="276"/>
        <v>10000</v>
      </c>
      <c r="AR221" s="269">
        <f t="shared" si="277"/>
        <v>434194</v>
      </c>
      <c r="AS221" s="269">
        <f t="shared" si="277"/>
        <v>25492</v>
      </c>
      <c r="AT221" s="269">
        <f>N221+AE221</f>
        <v>15428</v>
      </c>
      <c r="AU221" s="271">
        <f>O221+AN221</f>
        <v>4.37</v>
      </c>
      <c r="AV221" s="271">
        <f t="shared" si="278"/>
        <v>0</v>
      </c>
      <c r="AW221" s="272">
        <f t="shared" si="278"/>
        <v>4.37</v>
      </c>
    </row>
    <row r="222" spans="1:49" ht="14.1" customHeight="1" x14ac:dyDescent="0.2">
      <c r="A222" s="263">
        <v>47</v>
      </c>
      <c r="B222" s="260">
        <v>2472</v>
      </c>
      <c r="C222" s="283">
        <v>600080277</v>
      </c>
      <c r="D222" s="260">
        <v>72743131</v>
      </c>
      <c r="E222" s="262" t="s">
        <v>669</v>
      </c>
      <c r="F222" s="263">
        <v>3143</v>
      </c>
      <c r="G222" s="284" t="s">
        <v>635</v>
      </c>
      <c r="H222" s="264" t="s">
        <v>283</v>
      </c>
      <c r="I222" s="265">
        <v>2730347</v>
      </c>
      <c r="J222" s="831">
        <v>2000712</v>
      </c>
      <c r="K222" s="904">
        <v>10000</v>
      </c>
      <c r="L222" s="882">
        <v>679621</v>
      </c>
      <c r="M222" s="830">
        <v>40014</v>
      </c>
      <c r="N222" s="266">
        <v>0</v>
      </c>
      <c r="O222" s="678">
        <v>4.4165999999999999</v>
      </c>
      <c r="P222" s="841">
        <v>4.4165999999999999</v>
      </c>
      <c r="Q222" s="874">
        <v>0</v>
      </c>
      <c r="R222" s="267">
        <f t="shared" si="260"/>
        <v>0</v>
      </c>
      <c r="S222" s="269">
        <v>0</v>
      </c>
      <c r="T222" s="269">
        <v>0</v>
      </c>
      <c r="U222" s="269">
        <v>0</v>
      </c>
      <c r="V222" s="269">
        <f>SUM(R222:U222)</f>
        <v>0</v>
      </c>
      <c r="W222" s="269">
        <v>0</v>
      </c>
      <c r="X222" s="269">
        <v>0</v>
      </c>
      <c r="Y222" s="269">
        <f>SUM(W222:X222)</f>
        <v>0</v>
      </c>
      <c r="Z222" s="269">
        <f>V222+Y222</f>
        <v>0</v>
      </c>
      <c r="AA222" s="577">
        <f t="shared" si="275"/>
        <v>0</v>
      </c>
      <c r="AB222" s="270">
        <f>ROUND(V222*2%,0)</f>
        <v>0</v>
      </c>
      <c r="AC222" s="269">
        <v>0</v>
      </c>
      <c r="AD222" s="269">
        <v>0</v>
      </c>
      <c r="AE222" s="269">
        <f t="shared" si="262"/>
        <v>0</v>
      </c>
      <c r="AF222" s="269">
        <f t="shared" si="263"/>
        <v>0</v>
      </c>
      <c r="AG222" s="271">
        <v>0</v>
      </c>
      <c r="AH222" s="271">
        <v>0</v>
      </c>
      <c r="AI222" s="271">
        <v>0</v>
      </c>
      <c r="AJ222" s="271">
        <v>0</v>
      </c>
      <c r="AK222" s="271">
        <v>0</v>
      </c>
      <c r="AL222" s="271">
        <f t="shared" si="264"/>
        <v>0</v>
      </c>
      <c r="AM222" s="271">
        <f>AH222+AK222</f>
        <v>0</v>
      </c>
      <c r="AN222" s="696">
        <f t="shared" si="265"/>
        <v>0</v>
      </c>
      <c r="AO222" s="267">
        <f>I222+AF222</f>
        <v>2730347</v>
      </c>
      <c r="AP222" s="269">
        <f>J222+V222</f>
        <v>2000712</v>
      </c>
      <c r="AQ222" s="269">
        <f t="shared" si="276"/>
        <v>10000</v>
      </c>
      <c r="AR222" s="269">
        <f t="shared" si="277"/>
        <v>679621</v>
      </c>
      <c r="AS222" s="269">
        <f t="shared" si="277"/>
        <v>40014</v>
      </c>
      <c r="AT222" s="269">
        <f>N222+AE222</f>
        <v>0</v>
      </c>
      <c r="AU222" s="271">
        <f>O222+AN222</f>
        <v>4.4165999999999999</v>
      </c>
      <c r="AV222" s="271">
        <f t="shared" si="278"/>
        <v>4.4165999999999999</v>
      </c>
      <c r="AW222" s="272">
        <f t="shared" si="278"/>
        <v>0</v>
      </c>
    </row>
    <row r="223" spans="1:49" ht="14.1" customHeight="1" x14ac:dyDescent="0.2">
      <c r="A223" s="263">
        <v>47</v>
      </c>
      <c r="B223" s="260">
        <v>2472</v>
      </c>
      <c r="C223" s="283">
        <v>600080277</v>
      </c>
      <c r="D223" s="260">
        <v>72743131</v>
      </c>
      <c r="E223" s="262" t="s">
        <v>669</v>
      </c>
      <c r="F223" s="263">
        <v>3143</v>
      </c>
      <c r="G223" s="284" t="s">
        <v>636</v>
      </c>
      <c r="H223" s="264" t="s">
        <v>284</v>
      </c>
      <c r="I223" s="265">
        <v>66610</v>
      </c>
      <c r="J223" s="830">
        <v>42025</v>
      </c>
      <c r="K223" s="891">
        <v>5000</v>
      </c>
      <c r="L223" s="882">
        <v>15894</v>
      </c>
      <c r="M223" s="830">
        <v>841</v>
      </c>
      <c r="N223" s="266">
        <v>2850</v>
      </c>
      <c r="O223" s="678">
        <v>0.2</v>
      </c>
      <c r="P223" s="622">
        <v>0</v>
      </c>
      <c r="Q223" s="874">
        <v>0.2</v>
      </c>
      <c r="R223" s="267">
        <f t="shared" si="260"/>
        <v>0</v>
      </c>
      <c r="S223" s="269">
        <v>0</v>
      </c>
      <c r="T223" s="269">
        <v>0</v>
      </c>
      <c r="U223" s="269">
        <v>0</v>
      </c>
      <c r="V223" s="269">
        <f>SUM(R223:U223)</f>
        <v>0</v>
      </c>
      <c r="W223" s="269">
        <v>0</v>
      </c>
      <c r="X223" s="269">
        <v>0</v>
      </c>
      <c r="Y223" s="269">
        <f>SUM(W223:X223)</f>
        <v>0</v>
      </c>
      <c r="Z223" s="269">
        <f>V223+Y223</f>
        <v>0</v>
      </c>
      <c r="AA223" s="577">
        <f t="shared" si="275"/>
        <v>0</v>
      </c>
      <c r="AB223" s="270">
        <f>ROUND(V223*2%,0)</f>
        <v>0</v>
      </c>
      <c r="AC223" s="269">
        <v>0</v>
      </c>
      <c r="AD223" s="269">
        <v>0</v>
      </c>
      <c r="AE223" s="269">
        <f t="shared" si="262"/>
        <v>0</v>
      </c>
      <c r="AF223" s="269">
        <f t="shared" si="263"/>
        <v>0</v>
      </c>
      <c r="AG223" s="271">
        <v>0</v>
      </c>
      <c r="AH223" s="271">
        <v>0</v>
      </c>
      <c r="AI223" s="271">
        <v>0</v>
      </c>
      <c r="AJ223" s="271">
        <v>0</v>
      </c>
      <c r="AK223" s="271">
        <v>0</v>
      </c>
      <c r="AL223" s="271">
        <f t="shared" si="264"/>
        <v>0</v>
      </c>
      <c r="AM223" s="271">
        <f>AH223+AK223</f>
        <v>0</v>
      </c>
      <c r="AN223" s="696">
        <f t="shared" si="265"/>
        <v>0</v>
      </c>
      <c r="AO223" s="267">
        <f>I223+AF223</f>
        <v>66610</v>
      </c>
      <c r="AP223" s="269">
        <f>J223+V223</f>
        <v>42025</v>
      </c>
      <c r="AQ223" s="269">
        <f t="shared" si="276"/>
        <v>5000</v>
      </c>
      <c r="AR223" s="269">
        <f t="shared" si="277"/>
        <v>15894</v>
      </c>
      <c r="AS223" s="269">
        <f t="shared" si="277"/>
        <v>841</v>
      </c>
      <c r="AT223" s="269">
        <f>N223+AE223</f>
        <v>2850</v>
      </c>
      <c r="AU223" s="271">
        <f>O223+AN223</f>
        <v>0.2</v>
      </c>
      <c r="AV223" s="271">
        <f t="shared" si="278"/>
        <v>0</v>
      </c>
      <c r="AW223" s="272">
        <f t="shared" si="278"/>
        <v>0.2</v>
      </c>
    </row>
    <row r="224" spans="1:49" ht="14.1" customHeight="1" x14ac:dyDescent="0.2">
      <c r="A224" s="276">
        <v>47</v>
      </c>
      <c r="B224" s="273">
        <v>2472</v>
      </c>
      <c r="C224" s="285">
        <v>600080277</v>
      </c>
      <c r="D224" s="273">
        <v>72743131</v>
      </c>
      <c r="E224" s="275" t="s">
        <v>670</v>
      </c>
      <c r="F224" s="276"/>
      <c r="G224" s="275"/>
      <c r="H224" s="277"/>
      <c r="I224" s="278">
        <v>35554617</v>
      </c>
      <c r="J224" s="279">
        <v>25381420</v>
      </c>
      <c r="K224" s="279">
        <v>215000</v>
      </c>
      <c r="L224" s="279">
        <v>8651590</v>
      </c>
      <c r="M224" s="279">
        <v>507629</v>
      </c>
      <c r="N224" s="279">
        <v>798978</v>
      </c>
      <c r="O224" s="280">
        <v>54.269000000000005</v>
      </c>
      <c r="P224" s="280">
        <v>41.0396</v>
      </c>
      <c r="Q224" s="872">
        <v>13.229400000000002</v>
      </c>
      <c r="R224" s="278">
        <f t="shared" ref="R224:AW224" si="279">SUM(R219:R223)</f>
        <v>0</v>
      </c>
      <c r="S224" s="613">
        <f t="shared" si="279"/>
        <v>0</v>
      </c>
      <c r="T224" s="613">
        <f t="shared" si="279"/>
        <v>0</v>
      </c>
      <c r="U224" s="613">
        <f t="shared" si="279"/>
        <v>0</v>
      </c>
      <c r="V224" s="613">
        <f t="shared" si="279"/>
        <v>0</v>
      </c>
      <c r="W224" s="613">
        <f t="shared" si="279"/>
        <v>0</v>
      </c>
      <c r="X224" s="613">
        <f t="shared" si="279"/>
        <v>0</v>
      </c>
      <c r="Y224" s="613">
        <f t="shared" si="279"/>
        <v>0</v>
      </c>
      <c r="Z224" s="613">
        <f t="shared" si="279"/>
        <v>0</v>
      </c>
      <c r="AA224" s="613">
        <f t="shared" si="279"/>
        <v>0</v>
      </c>
      <c r="AB224" s="613">
        <f t="shared" si="279"/>
        <v>0</v>
      </c>
      <c r="AC224" s="613">
        <f t="shared" si="279"/>
        <v>0</v>
      </c>
      <c r="AD224" s="613">
        <f t="shared" si="279"/>
        <v>0</v>
      </c>
      <c r="AE224" s="613">
        <f t="shared" si="279"/>
        <v>0</v>
      </c>
      <c r="AF224" s="613">
        <f t="shared" si="279"/>
        <v>0</v>
      </c>
      <c r="AG224" s="690">
        <f t="shared" si="279"/>
        <v>0</v>
      </c>
      <c r="AH224" s="690">
        <f t="shared" si="279"/>
        <v>0</v>
      </c>
      <c r="AI224" s="690">
        <f t="shared" si="279"/>
        <v>0</v>
      </c>
      <c r="AJ224" s="690">
        <f t="shared" si="279"/>
        <v>0</v>
      </c>
      <c r="AK224" s="690">
        <f t="shared" si="279"/>
        <v>0</v>
      </c>
      <c r="AL224" s="690">
        <f t="shared" si="279"/>
        <v>0</v>
      </c>
      <c r="AM224" s="690">
        <f t="shared" si="279"/>
        <v>0</v>
      </c>
      <c r="AN224" s="695">
        <f t="shared" si="279"/>
        <v>0</v>
      </c>
      <c r="AO224" s="278">
        <f t="shared" si="279"/>
        <v>35554617</v>
      </c>
      <c r="AP224" s="279">
        <f t="shared" si="279"/>
        <v>25381420</v>
      </c>
      <c r="AQ224" s="279">
        <f t="shared" si="279"/>
        <v>215000</v>
      </c>
      <c r="AR224" s="279">
        <f t="shared" si="279"/>
        <v>8651590</v>
      </c>
      <c r="AS224" s="279">
        <f t="shared" si="279"/>
        <v>507629</v>
      </c>
      <c r="AT224" s="279">
        <f t="shared" si="279"/>
        <v>798978</v>
      </c>
      <c r="AU224" s="280">
        <f t="shared" si="279"/>
        <v>54.269000000000005</v>
      </c>
      <c r="AV224" s="280">
        <f t="shared" si="279"/>
        <v>41.0396</v>
      </c>
      <c r="AW224" s="281">
        <f t="shared" si="279"/>
        <v>13.229400000000002</v>
      </c>
    </row>
    <row r="225" spans="1:49" ht="14.1" customHeight="1" x14ac:dyDescent="0.2">
      <c r="A225" s="263">
        <v>48</v>
      </c>
      <c r="B225" s="260">
        <v>2489</v>
      </c>
      <c r="C225" s="283">
        <v>600080188</v>
      </c>
      <c r="D225" s="260">
        <v>64040402</v>
      </c>
      <c r="E225" s="262" t="s">
        <v>671</v>
      </c>
      <c r="F225" s="263">
        <v>3113</v>
      </c>
      <c r="G225" s="262" t="s">
        <v>320</v>
      </c>
      <c r="H225" s="264" t="s">
        <v>283</v>
      </c>
      <c r="I225" s="265">
        <v>28353873</v>
      </c>
      <c r="J225" s="831">
        <v>20038662</v>
      </c>
      <c r="K225" s="904">
        <v>65000</v>
      </c>
      <c r="L225" s="882">
        <v>6795038</v>
      </c>
      <c r="M225" s="830">
        <v>400773</v>
      </c>
      <c r="N225" s="831">
        <v>1054400</v>
      </c>
      <c r="O225" s="678">
        <v>38.275799999999997</v>
      </c>
      <c r="P225" s="841">
        <v>29.116399999999999</v>
      </c>
      <c r="Q225" s="873">
        <v>9.1593999999999998</v>
      </c>
      <c r="R225" s="267">
        <f t="shared" si="260"/>
        <v>0</v>
      </c>
      <c r="S225" s="269">
        <v>0</v>
      </c>
      <c r="T225" s="269">
        <v>0</v>
      </c>
      <c r="U225" s="269">
        <v>0</v>
      </c>
      <c r="V225" s="269">
        <f>SUM(R225:U225)</f>
        <v>0</v>
      </c>
      <c r="W225" s="269">
        <v>0</v>
      </c>
      <c r="X225" s="269">
        <v>0</v>
      </c>
      <c r="Y225" s="269">
        <f>SUM(W225:X225)</f>
        <v>0</v>
      </c>
      <c r="Z225" s="269">
        <f>V225+Y225</f>
        <v>0</v>
      </c>
      <c r="AA225" s="577">
        <f t="shared" ref="AA225:AA229" si="280">ROUND((V225+W225)*33.8%,0)</f>
        <v>0</v>
      </c>
      <c r="AB225" s="270">
        <f>ROUND(V225*2%,0)</f>
        <v>0</v>
      </c>
      <c r="AC225" s="269">
        <v>0</v>
      </c>
      <c r="AD225" s="269">
        <v>0</v>
      </c>
      <c r="AE225" s="269">
        <f t="shared" si="262"/>
        <v>0</v>
      </c>
      <c r="AF225" s="269">
        <f t="shared" si="263"/>
        <v>0</v>
      </c>
      <c r="AG225" s="271">
        <v>0</v>
      </c>
      <c r="AH225" s="271">
        <v>0</v>
      </c>
      <c r="AI225" s="271">
        <v>0</v>
      </c>
      <c r="AJ225" s="271">
        <v>0</v>
      </c>
      <c r="AK225" s="271">
        <v>0</v>
      </c>
      <c r="AL225" s="271">
        <f t="shared" si="264"/>
        <v>0</v>
      </c>
      <c r="AM225" s="271">
        <f>AH225+AK225</f>
        <v>0</v>
      </c>
      <c r="AN225" s="696">
        <f t="shared" si="265"/>
        <v>0</v>
      </c>
      <c r="AO225" s="267">
        <f>I225+AF225</f>
        <v>28353873</v>
      </c>
      <c r="AP225" s="269">
        <f>J225+V225</f>
        <v>20038662</v>
      </c>
      <c r="AQ225" s="269">
        <f t="shared" ref="AQ225:AQ229" si="281">K225+Y225</f>
        <v>65000</v>
      </c>
      <c r="AR225" s="269">
        <f t="shared" ref="AR225:AS229" si="282">L225+AA225</f>
        <v>6795038</v>
      </c>
      <c r="AS225" s="269">
        <f t="shared" si="282"/>
        <v>400773</v>
      </c>
      <c r="AT225" s="269">
        <f>N225+AE225</f>
        <v>1054400</v>
      </c>
      <c r="AU225" s="271">
        <f>O225+AN225</f>
        <v>38.275799999999997</v>
      </c>
      <c r="AV225" s="271">
        <f t="shared" ref="AV225:AW229" si="283">P225+AL225</f>
        <v>29.116399999999999</v>
      </c>
      <c r="AW225" s="272">
        <f t="shared" si="283"/>
        <v>9.1593999999999998</v>
      </c>
    </row>
    <row r="226" spans="1:49" ht="14.1" customHeight="1" x14ac:dyDescent="0.2">
      <c r="A226" s="263">
        <v>48</v>
      </c>
      <c r="B226" s="260">
        <v>2489</v>
      </c>
      <c r="C226" s="283">
        <v>600080188</v>
      </c>
      <c r="D226" s="260">
        <v>64040402</v>
      </c>
      <c r="E226" s="262" t="s">
        <v>671</v>
      </c>
      <c r="F226" s="263">
        <v>3113</v>
      </c>
      <c r="G226" s="282" t="s">
        <v>318</v>
      </c>
      <c r="H226" s="264" t="s">
        <v>284</v>
      </c>
      <c r="I226" s="265">
        <v>1750127</v>
      </c>
      <c r="J226" s="830">
        <v>1286728</v>
      </c>
      <c r="K226" s="891">
        <v>0</v>
      </c>
      <c r="L226" s="882">
        <v>434914</v>
      </c>
      <c r="M226" s="830">
        <v>25735</v>
      </c>
      <c r="N226" s="266">
        <v>2750</v>
      </c>
      <c r="O226" s="678">
        <v>3.73</v>
      </c>
      <c r="P226" s="622">
        <v>3.73</v>
      </c>
      <c r="Q226" s="874">
        <v>0</v>
      </c>
      <c r="R226" s="267">
        <f t="shared" si="260"/>
        <v>0</v>
      </c>
      <c r="S226" s="269">
        <v>0</v>
      </c>
      <c r="T226" s="269">
        <v>0</v>
      </c>
      <c r="U226" s="269">
        <v>0</v>
      </c>
      <c r="V226" s="269">
        <f>SUM(R226:U226)</f>
        <v>0</v>
      </c>
      <c r="W226" s="269">
        <v>0</v>
      </c>
      <c r="X226" s="269">
        <v>0</v>
      </c>
      <c r="Y226" s="269">
        <f>SUM(W226:X226)</f>
        <v>0</v>
      </c>
      <c r="Z226" s="269">
        <f>V226+Y226</f>
        <v>0</v>
      </c>
      <c r="AA226" s="577">
        <f t="shared" si="280"/>
        <v>0</v>
      </c>
      <c r="AB226" s="270">
        <f>ROUND(V226*2%,0)</f>
        <v>0</v>
      </c>
      <c r="AC226" s="269">
        <v>0</v>
      </c>
      <c r="AD226" s="269">
        <v>0</v>
      </c>
      <c r="AE226" s="269">
        <f t="shared" si="262"/>
        <v>0</v>
      </c>
      <c r="AF226" s="269">
        <f t="shared" si="263"/>
        <v>0</v>
      </c>
      <c r="AG226" s="271">
        <v>0</v>
      </c>
      <c r="AH226" s="271">
        <v>0</v>
      </c>
      <c r="AI226" s="271">
        <v>0</v>
      </c>
      <c r="AJ226" s="271">
        <v>0</v>
      </c>
      <c r="AK226" s="271">
        <v>0</v>
      </c>
      <c r="AL226" s="271">
        <f t="shared" si="264"/>
        <v>0</v>
      </c>
      <c r="AM226" s="271">
        <f>AH226+AK226</f>
        <v>0</v>
      </c>
      <c r="AN226" s="696">
        <f t="shared" si="265"/>
        <v>0</v>
      </c>
      <c r="AO226" s="267">
        <f>I226+AF226</f>
        <v>1750127</v>
      </c>
      <c r="AP226" s="269">
        <f>J226+V226</f>
        <v>1286728</v>
      </c>
      <c r="AQ226" s="269">
        <f t="shared" si="281"/>
        <v>0</v>
      </c>
      <c r="AR226" s="269">
        <f t="shared" si="282"/>
        <v>434914</v>
      </c>
      <c r="AS226" s="269">
        <f t="shared" si="282"/>
        <v>25735</v>
      </c>
      <c r="AT226" s="269">
        <f>N226+AE226</f>
        <v>2750</v>
      </c>
      <c r="AU226" s="271">
        <f>O226+AN226</f>
        <v>3.73</v>
      </c>
      <c r="AV226" s="271">
        <f t="shared" si="283"/>
        <v>3.73</v>
      </c>
      <c r="AW226" s="272">
        <f t="shared" si="283"/>
        <v>0</v>
      </c>
    </row>
    <row r="227" spans="1:49" ht="14.1" customHeight="1" x14ac:dyDescent="0.2">
      <c r="A227" s="263">
        <v>48</v>
      </c>
      <c r="B227" s="260">
        <v>2489</v>
      </c>
      <c r="C227" s="283">
        <v>600080188</v>
      </c>
      <c r="D227" s="260">
        <v>64040402</v>
      </c>
      <c r="E227" s="262" t="s">
        <v>671</v>
      </c>
      <c r="F227" s="263">
        <v>3141</v>
      </c>
      <c r="G227" s="262" t="s">
        <v>321</v>
      </c>
      <c r="H227" s="264" t="s">
        <v>284</v>
      </c>
      <c r="I227" s="265">
        <v>2575575</v>
      </c>
      <c r="J227" s="830">
        <v>1878315</v>
      </c>
      <c r="K227" s="891">
        <v>0</v>
      </c>
      <c r="L227" s="882">
        <v>634870</v>
      </c>
      <c r="M227" s="830">
        <v>37566</v>
      </c>
      <c r="N227" s="266">
        <v>24824</v>
      </c>
      <c r="O227" s="678">
        <v>6.39</v>
      </c>
      <c r="P227" s="622">
        <v>0</v>
      </c>
      <c r="Q227" s="874">
        <v>6.39</v>
      </c>
      <c r="R227" s="267">
        <f t="shared" si="260"/>
        <v>0</v>
      </c>
      <c r="S227" s="269">
        <v>0</v>
      </c>
      <c r="T227" s="269">
        <v>0</v>
      </c>
      <c r="U227" s="269">
        <v>0</v>
      </c>
      <c r="V227" s="269">
        <f>SUM(R227:U227)</f>
        <v>0</v>
      </c>
      <c r="W227" s="269">
        <v>0</v>
      </c>
      <c r="X227" s="269">
        <v>0</v>
      </c>
      <c r="Y227" s="269">
        <f>SUM(W227:X227)</f>
        <v>0</v>
      </c>
      <c r="Z227" s="269">
        <f>V227+Y227</f>
        <v>0</v>
      </c>
      <c r="AA227" s="577">
        <f t="shared" si="280"/>
        <v>0</v>
      </c>
      <c r="AB227" s="270">
        <f>ROUND(V227*2%,0)</f>
        <v>0</v>
      </c>
      <c r="AC227" s="269">
        <v>0</v>
      </c>
      <c r="AD227" s="269">
        <v>0</v>
      </c>
      <c r="AE227" s="269">
        <f t="shared" si="262"/>
        <v>0</v>
      </c>
      <c r="AF227" s="269">
        <f t="shared" si="263"/>
        <v>0</v>
      </c>
      <c r="AG227" s="271">
        <v>0</v>
      </c>
      <c r="AH227" s="271">
        <v>0</v>
      </c>
      <c r="AI227" s="271">
        <v>0</v>
      </c>
      <c r="AJ227" s="271">
        <v>0</v>
      </c>
      <c r="AK227" s="271">
        <v>0</v>
      </c>
      <c r="AL227" s="271">
        <f t="shared" si="264"/>
        <v>0</v>
      </c>
      <c r="AM227" s="271">
        <f>AH227+AK227</f>
        <v>0</v>
      </c>
      <c r="AN227" s="696">
        <f t="shared" si="265"/>
        <v>0</v>
      </c>
      <c r="AO227" s="267">
        <f>I227+AF227</f>
        <v>2575575</v>
      </c>
      <c r="AP227" s="269">
        <f>J227+V227</f>
        <v>1878315</v>
      </c>
      <c r="AQ227" s="269">
        <f t="shared" si="281"/>
        <v>0</v>
      </c>
      <c r="AR227" s="269">
        <f t="shared" si="282"/>
        <v>634870</v>
      </c>
      <c r="AS227" s="269">
        <f t="shared" si="282"/>
        <v>37566</v>
      </c>
      <c r="AT227" s="269">
        <f>N227+AE227</f>
        <v>24824</v>
      </c>
      <c r="AU227" s="271">
        <f>O227+AN227</f>
        <v>6.39</v>
      </c>
      <c r="AV227" s="271">
        <f t="shared" si="283"/>
        <v>0</v>
      </c>
      <c r="AW227" s="272">
        <f t="shared" si="283"/>
        <v>6.39</v>
      </c>
    </row>
    <row r="228" spans="1:49" ht="14.1" customHeight="1" x14ac:dyDescent="0.2">
      <c r="A228" s="263">
        <v>48</v>
      </c>
      <c r="B228" s="260">
        <v>2489</v>
      </c>
      <c r="C228" s="283">
        <v>600080188</v>
      </c>
      <c r="D228" s="260">
        <v>64040402</v>
      </c>
      <c r="E228" s="262" t="s">
        <v>671</v>
      </c>
      <c r="F228" s="263">
        <v>3143</v>
      </c>
      <c r="G228" s="284" t="s">
        <v>635</v>
      </c>
      <c r="H228" s="264" t="s">
        <v>283</v>
      </c>
      <c r="I228" s="265">
        <v>2470146</v>
      </c>
      <c r="J228" s="831">
        <v>1809106</v>
      </c>
      <c r="K228" s="904">
        <v>10000</v>
      </c>
      <c r="L228" s="882">
        <v>614858</v>
      </c>
      <c r="M228" s="830">
        <v>36182</v>
      </c>
      <c r="N228" s="266">
        <v>0</v>
      </c>
      <c r="O228" s="678">
        <v>3.9666000000000001</v>
      </c>
      <c r="P228" s="841">
        <v>3.9666000000000001</v>
      </c>
      <c r="Q228" s="874">
        <v>0</v>
      </c>
      <c r="R228" s="267">
        <f t="shared" si="260"/>
        <v>0</v>
      </c>
      <c r="S228" s="269">
        <v>0</v>
      </c>
      <c r="T228" s="269">
        <v>0</v>
      </c>
      <c r="U228" s="269">
        <v>0</v>
      </c>
      <c r="V228" s="269">
        <f>SUM(R228:U228)</f>
        <v>0</v>
      </c>
      <c r="W228" s="269">
        <v>0</v>
      </c>
      <c r="X228" s="269">
        <v>0</v>
      </c>
      <c r="Y228" s="269">
        <f>SUM(W228:X228)</f>
        <v>0</v>
      </c>
      <c r="Z228" s="269">
        <f>V228+Y228</f>
        <v>0</v>
      </c>
      <c r="AA228" s="577">
        <f t="shared" si="280"/>
        <v>0</v>
      </c>
      <c r="AB228" s="270">
        <f>ROUND(V228*2%,0)</f>
        <v>0</v>
      </c>
      <c r="AC228" s="269">
        <v>0</v>
      </c>
      <c r="AD228" s="269">
        <v>0</v>
      </c>
      <c r="AE228" s="269">
        <f t="shared" si="262"/>
        <v>0</v>
      </c>
      <c r="AF228" s="269">
        <f t="shared" si="263"/>
        <v>0</v>
      </c>
      <c r="AG228" s="271">
        <v>0</v>
      </c>
      <c r="AH228" s="271">
        <v>0</v>
      </c>
      <c r="AI228" s="271">
        <v>0</v>
      </c>
      <c r="AJ228" s="271">
        <v>0</v>
      </c>
      <c r="AK228" s="271">
        <v>0</v>
      </c>
      <c r="AL228" s="271">
        <f t="shared" si="264"/>
        <v>0</v>
      </c>
      <c r="AM228" s="271">
        <f>AH228+AK228</f>
        <v>0</v>
      </c>
      <c r="AN228" s="696">
        <f t="shared" si="265"/>
        <v>0</v>
      </c>
      <c r="AO228" s="267">
        <f>I228+AF228</f>
        <v>2470146</v>
      </c>
      <c r="AP228" s="269">
        <f>J228+V228</f>
        <v>1809106</v>
      </c>
      <c r="AQ228" s="269">
        <f t="shared" si="281"/>
        <v>10000</v>
      </c>
      <c r="AR228" s="269">
        <f t="shared" si="282"/>
        <v>614858</v>
      </c>
      <c r="AS228" s="269">
        <f t="shared" si="282"/>
        <v>36182</v>
      </c>
      <c r="AT228" s="269">
        <f>N228+AE228</f>
        <v>0</v>
      </c>
      <c r="AU228" s="271">
        <f>O228+AN228</f>
        <v>3.9666000000000001</v>
      </c>
      <c r="AV228" s="271">
        <f t="shared" si="283"/>
        <v>3.9666000000000001</v>
      </c>
      <c r="AW228" s="272">
        <f t="shared" si="283"/>
        <v>0</v>
      </c>
    </row>
    <row r="229" spans="1:49" ht="14.1" customHeight="1" x14ac:dyDescent="0.2">
      <c r="A229" s="263">
        <v>48</v>
      </c>
      <c r="B229" s="260">
        <v>2489</v>
      </c>
      <c r="C229" s="283">
        <v>600080188</v>
      </c>
      <c r="D229" s="260">
        <v>64040402</v>
      </c>
      <c r="E229" s="262" t="s">
        <v>671</v>
      </c>
      <c r="F229" s="263">
        <v>3143</v>
      </c>
      <c r="G229" s="284" t="s">
        <v>636</v>
      </c>
      <c r="H229" s="264" t="s">
        <v>284</v>
      </c>
      <c r="I229" s="265">
        <v>95500</v>
      </c>
      <c r="J229" s="830">
        <v>67320</v>
      </c>
      <c r="K229" s="891">
        <v>0</v>
      </c>
      <c r="L229" s="882">
        <v>22754</v>
      </c>
      <c r="M229" s="830">
        <v>1346</v>
      </c>
      <c r="N229" s="266">
        <v>4080</v>
      </c>
      <c r="O229" s="678">
        <v>0.28000000000000003</v>
      </c>
      <c r="P229" s="622">
        <v>0</v>
      </c>
      <c r="Q229" s="874">
        <v>0.28000000000000003</v>
      </c>
      <c r="R229" s="267">
        <f t="shared" si="260"/>
        <v>0</v>
      </c>
      <c r="S229" s="269">
        <v>0</v>
      </c>
      <c r="T229" s="269">
        <v>0</v>
      </c>
      <c r="U229" s="269">
        <v>0</v>
      </c>
      <c r="V229" s="269">
        <f>SUM(R229:U229)</f>
        <v>0</v>
      </c>
      <c r="W229" s="269">
        <v>0</v>
      </c>
      <c r="X229" s="269">
        <v>0</v>
      </c>
      <c r="Y229" s="269">
        <f>SUM(W229:X229)</f>
        <v>0</v>
      </c>
      <c r="Z229" s="269">
        <f>V229+Y229</f>
        <v>0</v>
      </c>
      <c r="AA229" s="577">
        <f t="shared" si="280"/>
        <v>0</v>
      </c>
      <c r="AB229" s="270">
        <f>ROUND(V229*2%,0)</f>
        <v>0</v>
      </c>
      <c r="AC229" s="269">
        <v>0</v>
      </c>
      <c r="AD229" s="269">
        <v>0</v>
      </c>
      <c r="AE229" s="269">
        <f t="shared" si="262"/>
        <v>0</v>
      </c>
      <c r="AF229" s="269">
        <f t="shared" si="263"/>
        <v>0</v>
      </c>
      <c r="AG229" s="271">
        <v>0</v>
      </c>
      <c r="AH229" s="271">
        <v>0</v>
      </c>
      <c r="AI229" s="271">
        <v>0</v>
      </c>
      <c r="AJ229" s="271">
        <v>0</v>
      </c>
      <c r="AK229" s="271">
        <v>0</v>
      </c>
      <c r="AL229" s="271">
        <f t="shared" si="264"/>
        <v>0</v>
      </c>
      <c r="AM229" s="271">
        <f>AH229+AK229</f>
        <v>0</v>
      </c>
      <c r="AN229" s="696">
        <f t="shared" si="265"/>
        <v>0</v>
      </c>
      <c r="AO229" s="267">
        <f>I229+AF229</f>
        <v>95500</v>
      </c>
      <c r="AP229" s="269">
        <f>J229+V229</f>
        <v>67320</v>
      </c>
      <c r="AQ229" s="269">
        <f t="shared" si="281"/>
        <v>0</v>
      </c>
      <c r="AR229" s="269">
        <f t="shared" si="282"/>
        <v>22754</v>
      </c>
      <c r="AS229" s="269">
        <f t="shared" si="282"/>
        <v>1346</v>
      </c>
      <c r="AT229" s="269">
        <f>N229+AE229</f>
        <v>4080</v>
      </c>
      <c r="AU229" s="271">
        <f>O229+AN229</f>
        <v>0.28000000000000003</v>
      </c>
      <c r="AV229" s="271">
        <f t="shared" si="283"/>
        <v>0</v>
      </c>
      <c r="AW229" s="272">
        <f t="shared" si="283"/>
        <v>0.28000000000000003</v>
      </c>
    </row>
    <row r="230" spans="1:49" ht="14.1" customHeight="1" x14ac:dyDescent="0.2">
      <c r="A230" s="276">
        <v>48</v>
      </c>
      <c r="B230" s="273">
        <v>2489</v>
      </c>
      <c r="C230" s="285">
        <v>600080188</v>
      </c>
      <c r="D230" s="273">
        <v>64040402</v>
      </c>
      <c r="E230" s="275" t="s">
        <v>672</v>
      </c>
      <c r="F230" s="276"/>
      <c r="G230" s="275"/>
      <c r="H230" s="277"/>
      <c r="I230" s="278">
        <v>35245221</v>
      </c>
      <c r="J230" s="279">
        <v>25080131</v>
      </c>
      <c r="K230" s="279">
        <v>75000</v>
      </c>
      <c r="L230" s="279">
        <v>8502434</v>
      </c>
      <c r="M230" s="279">
        <v>501602</v>
      </c>
      <c r="N230" s="279">
        <v>1086054</v>
      </c>
      <c r="O230" s="280">
        <v>52.642399999999995</v>
      </c>
      <c r="P230" s="280">
        <v>36.812999999999995</v>
      </c>
      <c r="Q230" s="872">
        <v>15.829399999999998</v>
      </c>
      <c r="R230" s="278">
        <f t="shared" ref="R230:AW230" si="284">SUM(R225:R229)</f>
        <v>0</v>
      </c>
      <c r="S230" s="613">
        <f t="shared" si="284"/>
        <v>0</v>
      </c>
      <c r="T230" s="613">
        <f t="shared" si="284"/>
        <v>0</v>
      </c>
      <c r="U230" s="613">
        <f t="shared" si="284"/>
        <v>0</v>
      </c>
      <c r="V230" s="613">
        <f t="shared" si="284"/>
        <v>0</v>
      </c>
      <c r="W230" s="613">
        <f t="shared" si="284"/>
        <v>0</v>
      </c>
      <c r="X230" s="613">
        <f t="shared" si="284"/>
        <v>0</v>
      </c>
      <c r="Y230" s="613">
        <f t="shared" si="284"/>
        <v>0</v>
      </c>
      <c r="Z230" s="613">
        <f t="shared" si="284"/>
        <v>0</v>
      </c>
      <c r="AA230" s="613">
        <f t="shared" si="284"/>
        <v>0</v>
      </c>
      <c r="AB230" s="613">
        <f t="shared" si="284"/>
        <v>0</v>
      </c>
      <c r="AC230" s="613">
        <f t="shared" si="284"/>
        <v>0</v>
      </c>
      <c r="AD230" s="613">
        <f t="shared" si="284"/>
        <v>0</v>
      </c>
      <c r="AE230" s="613">
        <f t="shared" si="284"/>
        <v>0</v>
      </c>
      <c r="AF230" s="613">
        <f t="shared" si="284"/>
        <v>0</v>
      </c>
      <c r="AG230" s="690">
        <f t="shared" si="284"/>
        <v>0</v>
      </c>
      <c r="AH230" s="690">
        <f t="shared" si="284"/>
        <v>0</v>
      </c>
      <c r="AI230" s="690">
        <f t="shared" si="284"/>
        <v>0</v>
      </c>
      <c r="AJ230" s="690">
        <f t="shared" si="284"/>
        <v>0</v>
      </c>
      <c r="AK230" s="690">
        <f t="shared" si="284"/>
        <v>0</v>
      </c>
      <c r="AL230" s="690">
        <f t="shared" si="284"/>
        <v>0</v>
      </c>
      <c r="AM230" s="690">
        <f t="shared" si="284"/>
        <v>0</v>
      </c>
      <c r="AN230" s="695">
        <f t="shared" si="284"/>
        <v>0</v>
      </c>
      <c r="AO230" s="278">
        <f t="shared" si="284"/>
        <v>35245221</v>
      </c>
      <c r="AP230" s="279">
        <f t="shared" si="284"/>
        <v>25080131</v>
      </c>
      <c r="AQ230" s="279">
        <f t="shared" si="284"/>
        <v>75000</v>
      </c>
      <c r="AR230" s="279">
        <f t="shared" si="284"/>
        <v>8502434</v>
      </c>
      <c r="AS230" s="279">
        <f t="shared" si="284"/>
        <v>501602</v>
      </c>
      <c r="AT230" s="279">
        <f t="shared" si="284"/>
        <v>1086054</v>
      </c>
      <c r="AU230" s="280">
        <f t="shared" si="284"/>
        <v>52.642399999999995</v>
      </c>
      <c r="AV230" s="280">
        <f t="shared" si="284"/>
        <v>36.812999999999995</v>
      </c>
      <c r="AW230" s="281">
        <f t="shared" si="284"/>
        <v>15.829399999999998</v>
      </c>
    </row>
    <row r="231" spans="1:49" ht="14.1" customHeight="1" x14ac:dyDescent="0.2">
      <c r="A231" s="263">
        <v>49</v>
      </c>
      <c r="B231" s="260">
        <v>2473</v>
      </c>
      <c r="C231" s="283">
        <v>600080285</v>
      </c>
      <c r="D231" s="260">
        <v>65642376</v>
      </c>
      <c r="E231" s="262" t="s">
        <v>673</v>
      </c>
      <c r="F231" s="263">
        <v>3113</v>
      </c>
      <c r="G231" s="262" t="s">
        <v>320</v>
      </c>
      <c r="H231" s="264" t="s">
        <v>283</v>
      </c>
      <c r="I231" s="265">
        <v>34942125</v>
      </c>
      <c r="J231" s="831">
        <v>24718855</v>
      </c>
      <c r="K231" s="904">
        <v>40000</v>
      </c>
      <c r="L231" s="882">
        <v>8368493</v>
      </c>
      <c r="M231" s="830">
        <v>494377</v>
      </c>
      <c r="N231" s="831">
        <v>1320400</v>
      </c>
      <c r="O231" s="678">
        <v>47.681700000000006</v>
      </c>
      <c r="P231" s="841">
        <v>37.4086</v>
      </c>
      <c r="Q231" s="873">
        <v>10.273100000000001</v>
      </c>
      <c r="R231" s="267">
        <f t="shared" si="260"/>
        <v>0</v>
      </c>
      <c r="S231" s="269">
        <v>0</v>
      </c>
      <c r="T231" s="269">
        <v>0</v>
      </c>
      <c r="U231" s="269">
        <v>0</v>
      </c>
      <c r="V231" s="269">
        <f>SUM(R231:U231)</f>
        <v>0</v>
      </c>
      <c r="W231" s="269">
        <v>0</v>
      </c>
      <c r="X231" s="269">
        <v>0</v>
      </c>
      <c r="Y231" s="269">
        <f>SUM(W231:X231)</f>
        <v>0</v>
      </c>
      <c r="Z231" s="269">
        <f>V231+Y231</f>
        <v>0</v>
      </c>
      <c r="AA231" s="577">
        <f t="shared" ref="AA231:AA235" si="285">ROUND((V231+W231)*33.8%,0)</f>
        <v>0</v>
      </c>
      <c r="AB231" s="270">
        <f>ROUND(V231*2%,0)</f>
        <v>0</v>
      </c>
      <c r="AC231" s="269">
        <v>0</v>
      </c>
      <c r="AD231" s="269">
        <v>0</v>
      </c>
      <c r="AE231" s="269">
        <f t="shared" si="262"/>
        <v>0</v>
      </c>
      <c r="AF231" s="269">
        <f t="shared" si="263"/>
        <v>0</v>
      </c>
      <c r="AG231" s="271">
        <v>0</v>
      </c>
      <c r="AH231" s="271">
        <v>0</v>
      </c>
      <c r="AI231" s="271">
        <v>0</v>
      </c>
      <c r="AJ231" s="271">
        <v>0</v>
      </c>
      <c r="AK231" s="271">
        <v>0</v>
      </c>
      <c r="AL231" s="271">
        <f t="shared" si="264"/>
        <v>0</v>
      </c>
      <c r="AM231" s="271">
        <f>AH231+AK231</f>
        <v>0</v>
      </c>
      <c r="AN231" s="696">
        <f t="shared" si="265"/>
        <v>0</v>
      </c>
      <c r="AO231" s="267">
        <f>I231+AF231</f>
        <v>34942125</v>
      </c>
      <c r="AP231" s="269">
        <f>J231+V231</f>
        <v>24718855</v>
      </c>
      <c r="AQ231" s="269">
        <f t="shared" ref="AQ231:AQ235" si="286">K231+Y231</f>
        <v>40000</v>
      </c>
      <c r="AR231" s="269">
        <f t="shared" ref="AR231:AS235" si="287">L231+AA231</f>
        <v>8368493</v>
      </c>
      <c r="AS231" s="269">
        <f t="shared" si="287"/>
        <v>494377</v>
      </c>
      <c r="AT231" s="269">
        <f>N231+AE231</f>
        <v>1320400</v>
      </c>
      <c r="AU231" s="271">
        <f>O231+AN231</f>
        <v>47.681700000000006</v>
      </c>
      <c r="AV231" s="271">
        <f t="shared" ref="AV231:AW235" si="288">P231+AL231</f>
        <v>37.4086</v>
      </c>
      <c r="AW231" s="272">
        <f t="shared" si="288"/>
        <v>10.273100000000001</v>
      </c>
    </row>
    <row r="232" spans="1:49" ht="14.1" customHeight="1" x14ac:dyDescent="0.2">
      <c r="A232" s="263">
        <v>49</v>
      </c>
      <c r="B232" s="260">
        <v>2473</v>
      </c>
      <c r="C232" s="283">
        <v>600080285</v>
      </c>
      <c r="D232" s="260">
        <v>65642376</v>
      </c>
      <c r="E232" s="262" t="s">
        <v>673</v>
      </c>
      <c r="F232" s="263">
        <v>3113</v>
      </c>
      <c r="G232" s="282" t="s">
        <v>318</v>
      </c>
      <c r="H232" s="264" t="s">
        <v>284</v>
      </c>
      <c r="I232" s="265">
        <v>7411403</v>
      </c>
      <c r="J232" s="830">
        <v>5450591</v>
      </c>
      <c r="K232" s="891">
        <v>0</v>
      </c>
      <c r="L232" s="882">
        <v>1842300</v>
      </c>
      <c r="M232" s="830">
        <v>109012</v>
      </c>
      <c r="N232" s="266">
        <v>9500</v>
      </c>
      <c r="O232" s="678">
        <v>15.81</v>
      </c>
      <c r="P232" s="622">
        <v>15.81</v>
      </c>
      <c r="Q232" s="874">
        <v>0</v>
      </c>
      <c r="R232" s="267">
        <f t="shared" si="260"/>
        <v>0</v>
      </c>
      <c r="S232" s="269">
        <v>93377</v>
      </c>
      <c r="T232" s="269">
        <v>0</v>
      </c>
      <c r="U232" s="269">
        <v>0</v>
      </c>
      <c r="V232" s="269">
        <f>SUM(R232:U232)</f>
        <v>93377</v>
      </c>
      <c r="W232" s="269">
        <v>0</v>
      </c>
      <c r="X232" s="269">
        <v>0</v>
      </c>
      <c r="Y232" s="269">
        <f>SUM(W232:X232)</f>
        <v>0</v>
      </c>
      <c r="Z232" s="269">
        <f>V232+Y232</f>
        <v>93377</v>
      </c>
      <c r="AA232" s="577">
        <f t="shared" si="285"/>
        <v>31561</v>
      </c>
      <c r="AB232" s="270">
        <f>ROUND(V232*2%,0)</f>
        <v>1868</v>
      </c>
      <c r="AC232" s="269">
        <v>0</v>
      </c>
      <c r="AD232" s="269">
        <v>0</v>
      </c>
      <c r="AE232" s="269">
        <f t="shared" si="262"/>
        <v>0</v>
      </c>
      <c r="AF232" s="269">
        <f t="shared" si="263"/>
        <v>126806</v>
      </c>
      <c r="AG232" s="271">
        <v>0</v>
      </c>
      <c r="AH232" s="271">
        <v>0</v>
      </c>
      <c r="AI232" s="271">
        <v>0.38</v>
      </c>
      <c r="AJ232" s="271">
        <v>0</v>
      </c>
      <c r="AK232" s="271">
        <v>0</v>
      </c>
      <c r="AL232" s="271">
        <f t="shared" si="264"/>
        <v>0.38</v>
      </c>
      <c r="AM232" s="271">
        <f>AH232+AK232</f>
        <v>0</v>
      </c>
      <c r="AN232" s="696">
        <f t="shared" si="265"/>
        <v>0.38</v>
      </c>
      <c r="AO232" s="267">
        <f>I232+AF232</f>
        <v>7538209</v>
      </c>
      <c r="AP232" s="269">
        <f>J232+V232</f>
        <v>5543968</v>
      </c>
      <c r="AQ232" s="269">
        <f t="shared" si="286"/>
        <v>0</v>
      </c>
      <c r="AR232" s="269">
        <f t="shared" si="287"/>
        <v>1873861</v>
      </c>
      <c r="AS232" s="269">
        <f t="shared" si="287"/>
        <v>110880</v>
      </c>
      <c r="AT232" s="269">
        <f>N232+AE232</f>
        <v>9500</v>
      </c>
      <c r="AU232" s="271">
        <f>O232+AN232</f>
        <v>16.190000000000001</v>
      </c>
      <c r="AV232" s="271">
        <f t="shared" si="288"/>
        <v>16.190000000000001</v>
      </c>
      <c r="AW232" s="272">
        <f t="shared" si="288"/>
        <v>0</v>
      </c>
    </row>
    <row r="233" spans="1:49" ht="14.1" customHeight="1" x14ac:dyDescent="0.2">
      <c r="A233" s="263">
        <v>49</v>
      </c>
      <c r="B233" s="260">
        <v>2473</v>
      </c>
      <c r="C233" s="283">
        <v>600080285</v>
      </c>
      <c r="D233" s="260">
        <v>65642376</v>
      </c>
      <c r="E233" s="262" t="s">
        <v>673</v>
      </c>
      <c r="F233" s="263">
        <v>3141</v>
      </c>
      <c r="G233" s="262" t="s">
        <v>321</v>
      </c>
      <c r="H233" s="264" t="s">
        <v>284</v>
      </c>
      <c r="I233" s="265">
        <v>1413332</v>
      </c>
      <c r="J233" s="830">
        <v>1023144</v>
      </c>
      <c r="K233" s="891">
        <v>0</v>
      </c>
      <c r="L233" s="882">
        <v>345823</v>
      </c>
      <c r="M233" s="830">
        <v>20463</v>
      </c>
      <c r="N233" s="266">
        <v>23902</v>
      </c>
      <c r="O233" s="678">
        <v>3.48</v>
      </c>
      <c r="P233" s="622">
        <v>0</v>
      </c>
      <c r="Q233" s="874">
        <v>3.48</v>
      </c>
      <c r="R233" s="267">
        <f t="shared" si="260"/>
        <v>0</v>
      </c>
      <c r="S233" s="269">
        <v>0</v>
      </c>
      <c r="T233" s="269">
        <v>-150000</v>
      </c>
      <c r="U233" s="269">
        <v>0</v>
      </c>
      <c r="V233" s="269">
        <f>SUM(R233:U233)</f>
        <v>-150000</v>
      </c>
      <c r="W233" s="269">
        <v>0</v>
      </c>
      <c r="X233" s="269">
        <v>0</v>
      </c>
      <c r="Y233" s="269">
        <f>SUM(W233:X233)</f>
        <v>0</v>
      </c>
      <c r="Z233" s="269">
        <f>V233+Y233</f>
        <v>-150000</v>
      </c>
      <c r="AA233" s="577">
        <f t="shared" si="285"/>
        <v>-50700</v>
      </c>
      <c r="AB233" s="270">
        <f>ROUND(V233*2%,0)</f>
        <v>-3000</v>
      </c>
      <c r="AC233" s="269">
        <v>0</v>
      </c>
      <c r="AD233" s="269">
        <v>-4000</v>
      </c>
      <c r="AE233" s="269">
        <f t="shared" si="262"/>
        <v>-4000</v>
      </c>
      <c r="AF233" s="269">
        <f t="shared" si="263"/>
        <v>-207700</v>
      </c>
      <c r="AG233" s="271">
        <v>0</v>
      </c>
      <c r="AH233" s="271">
        <v>0</v>
      </c>
      <c r="AI233" s="271">
        <v>0</v>
      </c>
      <c r="AJ233" s="271">
        <v>0</v>
      </c>
      <c r="AK233" s="271">
        <v>-0.51</v>
      </c>
      <c r="AL233" s="271">
        <f t="shared" si="264"/>
        <v>0</v>
      </c>
      <c r="AM233" s="271">
        <f>AH233+AK233</f>
        <v>-0.51</v>
      </c>
      <c r="AN233" s="696">
        <f t="shared" si="265"/>
        <v>-0.51</v>
      </c>
      <c r="AO233" s="267">
        <f>I233+AF233</f>
        <v>1205632</v>
      </c>
      <c r="AP233" s="269">
        <f>J233+V233</f>
        <v>873144</v>
      </c>
      <c r="AQ233" s="269">
        <f t="shared" si="286"/>
        <v>0</v>
      </c>
      <c r="AR233" s="269">
        <f t="shared" si="287"/>
        <v>295123</v>
      </c>
      <c r="AS233" s="269">
        <f t="shared" si="287"/>
        <v>17463</v>
      </c>
      <c r="AT233" s="269">
        <f>N233+AE233</f>
        <v>19902</v>
      </c>
      <c r="AU233" s="271">
        <f>O233+AN233</f>
        <v>2.9699999999999998</v>
      </c>
      <c r="AV233" s="271">
        <f t="shared" si="288"/>
        <v>0</v>
      </c>
      <c r="AW233" s="272">
        <f t="shared" si="288"/>
        <v>2.9699999999999998</v>
      </c>
    </row>
    <row r="234" spans="1:49" ht="14.1" customHeight="1" x14ac:dyDescent="0.2">
      <c r="A234" s="263">
        <v>49</v>
      </c>
      <c r="B234" s="260">
        <v>2473</v>
      </c>
      <c r="C234" s="283">
        <v>600080285</v>
      </c>
      <c r="D234" s="260">
        <v>65642376</v>
      </c>
      <c r="E234" s="262" t="s">
        <v>673</v>
      </c>
      <c r="F234" s="263">
        <v>3143</v>
      </c>
      <c r="G234" s="284" t="s">
        <v>635</v>
      </c>
      <c r="H234" s="264" t="s">
        <v>283</v>
      </c>
      <c r="I234" s="265">
        <v>3258163</v>
      </c>
      <c r="J234" s="831">
        <v>2399236</v>
      </c>
      <c r="K234" s="904">
        <v>0</v>
      </c>
      <c r="L234" s="882">
        <v>810942</v>
      </c>
      <c r="M234" s="830">
        <v>47985</v>
      </c>
      <c r="N234" s="266">
        <v>0</v>
      </c>
      <c r="O234" s="678">
        <v>5.3129999999999997</v>
      </c>
      <c r="P234" s="841">
        <v>5.3129999999999997</v>
      </c>
      <c r="Q234" s="874">
        <v>0</v>
      </c>
      <c r="R234" s="267">
        <f t="shared" si="260"/>
        <v>0</v>
      </c>
      <c r="S234" s="269">
        <v>0</v>
      </c>
      <c r="T234" s="269">
        <v>0</v>
      </c>
      <c r="U234" s="269">
        <v>0</v>
      </c>
      <c r="V234" s="269">
        <f>SUM(R234:U234)</f>
        <v>0</v>
      </c>
      <c r="W234" s="269">
        <v>0</v>
      </c>
      <c r="X234" s="269">
        <v>0</v>
      </c>
      <c r="Y234" s="269">
        <f>SUM(W234:X234)</f>
        <v>0</v>
      </c>
      <c r="Z234" s="269">
        <f>V234+Y234</f>
        <v>0</v>
      </c>
      <c r="AA234" s="577">
        <f t="shared" si="285"/>
        <v>0</v>
      </c>
      <c r="AB234" s="270">
        <f>ROUND(V234*2%,0)</f>
        <v>0</v>
      </c>
      <c r="AC234" s="269">
        <v>0</v>
      </c>
      <c r="AD234" s="269">
        <v>0</v>
      </c>
      <c r="AE234" s="269">
        <f t="shared" si="262"/>
        <v>0</v>
      </c>
      <c r="AF234" s="269">
        <f t="shared" si="263"/>
        <v>0</v>
      </c>
      <c r="AG234" s="271">
        <v>0</v>
      </c>
      <c r="AH234" s="271">
        <v>0</v>
      </c>
      <c r="AI234" s="271">
        <v>0</v>
      </c>
      <c r="AJ234" s="271">
        <v>0</v>
      </c>
      <c r="AK234" s="271">
        <v>0</v>
      </c>
      <c r="AL234" s="271">
        <f t="shared" si="264"/>
        <v>0</v>
      </c>
      <c r="AM234" s="271">
        <f>AH234+AK234</f>
        <v>0</v>
      </c>
      <c r="AN234" s="696">
        <f t="shared" si="265"/>
        <v>0</v>
      </c>
      <c r="AO234" s="267">
        <f>I234+AF234</f>
        <v>3258163</v>
      </c>
      <c r="AP234" s="269">
        <f>J234+V234</f>
        <v>2399236</v>
      </c>
      <c r="AQ234" s="269">
        <f t="shared" si="286"/>
        <v>0</v>
      </c>
      <c r="AR234" s="269">
        <f t="shared" si="287"/>
        <v>810942</v>
      </c>
      <c r="AS234" s="269">
        <f t="shared" si="287"/>
        <v>47985</v>
      </c>
      <c r="AT234" s="269">
        <f>N234+AE234</f>
        <v>0</v>
      </c>
      <c r="AU234" s="271">
        <f>O234+AN234</f>
        <v>5.3129999999999997</v>
      </c>
      <c r="AV234" s="271">
        <f t="shared" si="288"/>
        <v>5.3129999999999997</v>
      </c>
      <c r="AW234" s="272">
        <f t="shared" si="288"/>
        <v>0</v>
      </c>
    </row>
    <row r="235" spans="1:49" ht="14.1" customHeight="1" x14ac:dyDescent="0.2">
      <c r="A235" s="263">
        <v>49</v>
      </c>
      <c r="B235" s="260">
        <v>2473</v>
      </c>
      <c r="C235" s="283">
        <v>600080285</v>
      </c>
      <c r="D235" s="260">
        <v>65642376</v>
      </c>
      <c r="E235" s="262" t="s">
        <v>673</v>
      </c>
      <c r="F235" s="263">
        <v>3143</v>
      </c>
      <c r="G235" s="284" t="s">
        <v>636</v>
      </c>
      <c r="H235" s="264" t="s">
        <v>284</v>
      </c>
      <c r="I235" s="265">
        <v>147464</v>
      </c>
      <c r="J235" s="830">
        <v>103950</v>
      </c>
      <c r="K235" s="891">
        <v>0</v>
      </c>
      <c r="L235" s="882">
        <v>35135</v>
      </c>
      <c r="M235" s="830">
        <v>2079</v>
      </c>
      <c r="N235" s="266">
        <v>6300</v>
      </c>
      <c r="O235" s="678">
        <v>0.44</v>
      </c>
      <c r="P235" s="622">
        <v>0</v>
      </c>
      <c r="Q235" s="874">
        <v>0.44</v>
      </c>
      <c r="R235" s="267">
        <f t="shared" si="260"/>
        <v>0</v>
      </c>
      <c r="S235" s="269">
        <v>0</v>
      </c>
      <c r="T235" s="269">
        <v>0</v>
      </c>
      <c r="U235" s="269">
        <v>0</v>
      </c>
      <c r="V235" s="269">
        <f>SUM(R235:U235)</f>
        <v>0</v>
      </c>
      <c r="W235" s="269">
        <v>0</v>
      </c>
      <c r="X235" s="269">
        <v>0</v>
      </c>
      <c r="Y235" s="269">
        <f>SUM(W235:X235)</f>
        <v>0</v>
      </c>
      <c r="Z235" s="269">
        <f>V235+Y235</f>
        <v>0</v>
      </c>
      <c r="AA235" s="577">
        <f t="shared" si="285"/>
        <v>0</v>
      </c>
      <c r="AB235" s="270">
        <f>ROUND(V235*2%,0)</f>
        <v>0</v>
      </c>
      <c r="AC235" s="269">
        <v>0</v>
      </c>
      <c r="AD235" s="269">
        <v>0</v>
      </c>
      <c r="AE235" s="269">
        <f t="shared" si="262"/>
        <v>0</v>
      </c>
      <c r="AF235" s="269">
        <f t="shared" si="263"/>
        <v>0</v>
      </c>
      <c r="AG235" s="271">
        <v>0</v>
      </c>
      <c r="AH235" s="271">
        <v>0</v>
      </c>
      <c r="AI235" s="271">
        <v>0</v>
      </c>
      <c r="AJ235" s="271">
        <v>0</v>
      </c>
      <c r="AK235" s="271">
        <v>0</v>
      </c>
      <c r="AL235" s="271">
        <f t="shared" si="264"/>
        <v>0</v>
      </c>
      <c r="AM235" s="271">
        <f>AH235+AK235</f>
        <v>0</v>
      </c>
      <c r="AN235" s="696">
        <f t="shared" si="265"/>
        <v>0</v>
      </c>
      <c r="AO235" s="267">
        <f>I235+AF235</f>
        <v>147464</v>
      </c>
      <c r="AP235" s="269">
        <f>J235+V235</f>
        <v>103950</v>
      </c>
      <c r="AQ235" s="269">
        <f t="shared" si="286"/>
        <v>0</v>
      </c>
      <c r="AR235" s="269">
        <f t="shared" si="287"/>
        <v>35135</v>
      </c>
      <c r="AS235" s="269">
        <f t="shared" si="287"/>
        <v>2079</v>
      </c>
      <c r="AT235" s="269">
        <f>N235+AE235</f>
        <v>6300</v>
      </c>
      <c r="AU235" s="271">
        <f>O235+AN235</f>
        <v>0.44</v>
      </c>
      <c r="AV235" s="271">
        <f t="shared" si="288"/>
        <v>0</v>
      </c>
      <c r="AW235" s="272">
        <f t="shared" si="288"/>
        <v>0.44</v>
      </c>
    </row>
    <row r="236" spans="1:49" ht="14.1" customHeight="1" x14ac:dyDescent="0.2">
      <c r="A236" s="276">
        <v>49</v>
      </c>
      <c r="B236" s="273">
        <v>2473</v>
      </c>
      <c r="C236" s="285">
        <v>600080285</v>
      </c>
      <c r="D236" s="273">
        <v>65642376</v>
      </c>
      <c r="E236" s="275" t="s">
        <v>674</v>
      </c>
      <c r="F236" s="276"/>
      <c r="G236" s="275"/>
      <c r="H236" s="277"/>
      <c r="I236" s="278">
        <v>47172487</v>
      </c>
      <c r="J236" s="279">
        <v>33695776</v>
      </c>
      <c r="K236" s="279">
        <v>40000</v>
      </c>
      <c r="L236" s="279">
        <v>11402693</v>
      </c>
      <c r="M236" s="279">
        <v>673916</v>
      </c>
      <c r="N236" s="279">
        <v>1360102</v>
      </c>
      <c r="O236" s="280">
        <v>72.724700000000013</v>
      </c>
      <c r="P236" s="280">
        <v>58.531600000000005</v>
      </c>
      <c r="Q236" s="872">
        <v>14.193100000000001</v>
      </c>
      <c r="R236" s="278">
        <f t="shared" ref="R236:AW236" si="289">SUM(R231:R235)</f>
        <v>0</v>
      </c>
      <c r="S236" s="613">
        <f t="shared" si="289"/>
        <v>93377</v>
      </c>
      <c r="T236" s="613">
        <f t="shared" si="289"/>
        <v>-150000</v>
      </c>
      <c r="U236" s="613">
        <f t="shared" si="289"/>
        <v>0</v>
      </c>
      <c r="V236" s="613">
        <f t="shared" si="289"/>
        <v>-56623</v>
      </c>
      <c r="W236" s="613">
        <f t="shared" si="289"/>
        <v>0</v>
      </c>
      <c r="X236" s="613">
        <f t="shared" si="289"/>
        <v>0</v>
      </c>
      <c r="Y236" s="613">
        <f t="shared" si="289"/>
        <v>0</v>
      </c>
      <c r="Z236" s="613">
        <f t="shared" si="289"/>
        <v>-56623</v>
      </c>
      <c r="AA236" s="613">
        <f t="shared" si="289"/>
        <v>-19139</v>
      </c>
      <c r="AB236" s="613">
        <f t="shared" si="289"/>
        <v>-1132</v>
      </c>
      <c r="AC236" s="613">
        <f t="shared" si="289"/>
        <v>0</v>
      </c>
      <c r="AD236" s="613">
        <f t="shared" si="289"/>
        <v>-4000</v>
      </c>
      <c r="AE236" s="613">
        <f t="shared" si="289"/>
        <v>-4000</v>
      </c>
      <c r="AF236" s="613">
        <f t="shared" si="289"/>
        <v>-80894</v>
      </c>
      <c r="AG236" s="690">
        <f t="shared" si="289"/>
        <v>0</v>
      </c>
      <c r="AH236" s="690">
        <f t="shared" si="289"/>
        <v>0</v>
      </c>
      <c r="AI236" s="690">
        <f t="shared" si="289"/>
        <v>0.38</v>
      </c>
      <c r="AJ236" s="690">
        <f t="shared" si="289"/>
        <v>0</v>
      </c>
      <c r="AK236" s="690">
        <f t="shared" si="289"/>
        <v>-0.51</v>
      </c>
      <c r="AL236" s="690">
        <f t="shared" si="289"/>
        <v>0.38</v>
      </c>
      <c r="AM236" s="690">
        <f t="shared" si="289"/>
        <v>-0.51</v>
      </c>
      <c r="AN236" s="695">
        <f t="shared" si="289"/>
        <v>-0.13</v>
      </c>
      <c r="AO236" s="278">
        <f t="shared" si="289"/>
        <v>47091593</v>
      </c>
      <c r="AP236" s="279">
        <f t="shared" si="289"/>
        <v>33639153</v>
      </c>
      <c r="AQ236" s="279">
        <f t="shared" si="289"/>
        <v>40000</v>
      </c>
      <c r="AR236" s="279">
        <f t="shared" si="289"/>
        <v>11383554</v>
      </c>
      <c r="AS236" s="279">
        <f t="shared" si="289"/>
        <v>672784</v>
      </c>
      <c r="AT236" s="279">
        <f t="shared" si="289"/>
        <v>1356102</v>
      </c>
      <c r="AU236" s="280">
        <f t="shared" si="289"/>
        <v>72.594700000000003</v>
      </c>
      <c r="AV236" s="280">
        <f t="shared" si="289"/>
        <v>58.911600000000007</v>
      </c>
      <c r="AW236" s="281">
        <f t="shared" si="289"/>
        <v>13.683100000000001</v>
      </c>
    </row>
    <row r="237" spans="1:49" ht="14.1" customHeight="1" x14ac:dyDescent="0.2">
      <c r="A237" s="263">
        <v>50</v>
      </c>
      <c r="B237" s="260">
        <v>2490</v>
      </c>
      <c r="C237" s="283">
        <v>600080005</v>
      </c>
      <c r="D237" s="260">
        <v>46746757</v>
      </c>
      <c r="E237" s="262" t="s">
        <v>675</v>
      </c>
      <c r="F237" s="263">
        <v>3113</v>
      </c>
      <c r="G237" s="262" t="s">
        <v>320</v>
      </c>
      <c r="H237" s="264" t="s">
        <v>283</v>
      </c>
      <c r="I237" s="265">
        <v>23923900</v>
      </c>
      <c r="J237" s="831">
        <v>17013829</v>
      </c>
      <c r="K237" s="904">
        <v>40000</v>
      </c>
      <c r="L237" s="882">
        <v>5764194</v>
      </c>
      <c r="M237" s="830">
        <v>340277</v>
      </c>
      <c r="N237" s="831">
        <v>765600</v>
      </c>
      <c r="O237" s="678">
        <v>31.427</v>
      </c>
      <c r="P237" s="841">
        <v>24.470399999999998</v>
      </c>
      <c r="Q237" s="873">
        <v>6.9565999999999999</v>
      </c>
      <c r="R237" s="267">
        <f t="shared" si="260"/>
        <v>0</v>
      </c>
      <c r="S237" s="269">
        <v>0</v>
      </c>
      <c r="T237" s="269">
        <v>0</v>
      </c>
      <c r="U237" s="269">
        <v>0</v>
      </c>
      <c r="V237" s="269">
        <f>SUM(R237:U237)</f>
        <v>0</v>
      </c>
      <c r="W237" s="269">
        <v>0</v>
      </c>
      <c r="X237" s="269">
        <v>0</v>
      </c>
      <c r="Y237" s="269">
        <f>SUM(W237:X237)</f>
        <v>0</v>
      </c>
      <c r="Z237" s="269">
        <f>V237+Y237</f>
        <v>0</v>
      </c>
      <c r="AA237" s="577">
        <f t="shared" ref="AA237:AA241" si="290">ROUND((V237+W237)*33.8%,0)</f>
        <v>0</v>
      </c>
      <c r="AB237" s="270">
        <f>ROUND(V237*2%,0)</f>
        <v>0</v>
      </c>
      <c r="AC237" s="269">
        <v>0</v>
      </c>
      <c r="AD237" s="269">
        <v>0</v>
      </c>
      <c r="AE237" s="269">
        <f t="shared" si="262"/>
        <v>0</v>
      </c>
      <c r="AF237" s="269">
        <f t="shared" si="263"/>
        <v>0</v>
      </c>
      <c r="AG237" s="271">
        <v>0</v>
      </c>
      <c r="AH237" s="271">
        <v>0</v>
      </c>
      <c r="AI237" s="271">
        <v>0</v>
      </c>
      <c r="AJ237" s="271">
        <v>0</v>
      </c>
      <c r="AK237" s="271">
        <v>0</v>
      </c>
      <c r="AL237" s="271">
        <f t="shared" si="264"/>
        <v>0</v>
      </c>
      <c r="AM237" s="271">
        <f>AH237+AK237</f>
        <v>0</v>
      </c>
      <c r="AN237" s="696">
        <f t="shared" si="265"/>
        <v>0</v>
      </c>
      <c r="AO237" s="267">
        <f>I237+AF237</f>
        <v>23923900</v>
      </c>
      <c r="AP237" s="269">
        <f>J237+V237</f>
        <v>17013829</v>
      </c>
      <c r="AQ237" s="269">
        <f t="shared" ref="AQ237:AQ241" si="291">K237+Y237</f>
        <v>40000</v>
      </c>
      <c r="AR237" s="269">
        <f t="shared" ref="AR237:AS241" si="292">L237+AA237</f>
        <v>5764194</v>
      </c>
      <c r="AS237" s="269">
        <f t="shared" si="292"/>
        <v>340277</v>
      </c>
      <c r="AT237" s="269">
        <f>N237+AE237</f>
        <v>765600</v>
      </c>
      <c r="AU237" s="271">
        <f>O237+AN237</f>
        <v>31.427</v>
      </c>
      <c r="AV237" s="271">
        <f t="shared" ref="AV237:AW241" si="293">P237+AL237</f>
        <v>24.470399999999998</v>
      </c>
      <c r="AW237" s="272">
        <f t="shared" si="293"/>
        <v>6.9565999999999999</v>
      </c>
    </row>
    <row r="238" spans="1:49" ht="14.1" customHeight="1" x14ac:dyDescent="0.2">
      <c r="A238" s="263">
        <v>50</v>
      </c>
      <c r="B238" s="260">
        <v>2490</v>
      </c>
      <c r="C238" s="283">
        <v>600080005</v>
      </c>
      <c r="D238" s="260">
        <v>46746757</v>
      </c>
      <c r="E238" s="262" t="s">
        <v>675</v>
      </c>
      <c r="F238" s="263">
        <v>3113</v>
      </c>
      <c r="G238" s="282" t="s">
        <v>318</v>
      </c>
      <c r="H238" s="264" t="s">
        <v>284</v>
      </c>
      <c r="I238" s="265">
        <v>1094598</v>
      </c>
      <c r="J238" s="830">
        <v>803827</v>
      </c>
      <c r="K238" s="891">
        <v>0</v>
      </c>
      <c r="L238" s="882">
        <v>271694</v>
      </c>
      <c r="M238" s="830">
        <v>16077</v>
      </c>
      <c r="N238" s="266">
        <v>3000</v>
      </c>
      <c r="O238" s="678">
        <v>2.11</v>
      </c>
      <c r="P238" s="622">
        <v>2.11</v>
      </c>
      <c r="Q238" s="874">
        <v>0</v>
      </c>
      <c r="R238" s="267">
        <f t="shared" si="260"/>
        <v>0</v>
      </c>
      <c r="S238" s="269">
        <v>0</v>
      </c>
      <c r="T238" s="269">
        <v>0</v>
      </c>
      <c r="U238" s="269">
        <v>0</v>
      </c>
      <c r="V238" s="269">
        <f>SUM(R238:U238)</f>
        <v>0</v>
      </c>
      <c r="W238" s="269">
        <v>0</v>
      </c>
      <c r="X238" s="269">
        <v>0</v>
      </c>
      <c r="Y238" s="269">
        <f>SUM(W238:X238)</f>
        <v>0</v>
      </c>
      <c r="Z238" s="269">
        <f>V238+Y238</f>
        <v>0</v>
      </c>
      <c r="AA238" s="577">
        <f t="shared" si="290"/>
        <v>0</v>
      </c>
      <c r="AB238" s="270">
        <f>ROUND(V238*2%,0)</f>
        <v>0</v>
      </c>
      <c r="AC238" s="269">
        <v>0</v>
      </c>
      <c r="AD238" s="269">
        <v>0</v>
      </c>
      <c r="AE238" s="269">
        <f t="shared" si="262"/>
        <v>0</v>
      </c>
      <c r="AF238" s="269">
        <f t="shared" si="263"/>
        <v>0</v>
      </c>
      <c r="AG238" s="271">
        <v>0</v>
      </c>
      <c r="AH238" s="271">
        <v>0</v>
      </c>
      <c r="AI238" s="271">
        <v>0</v>
      </c>
      <c r="AJ238" s="271">
        <v>0</v>
      </c>
      <c r="AK238" s="271">
        <v>0</v>
      </c>
      <c r="AL238" s="271">
        <f t="shared" si="264"/>
        <v>0</v>
      </c>
      <c r="AM238" s="271">
        <f>AH238+AK238</f>
        <v>0</v>
      </c>
      <c r="AN238" s="696">
        <f t="shared" si="265"/>
        <v>0</v>
      </c>
      <c r="AO238" s="267">
        <f>I238+AF238</f>
        <v>1094598</v>
      </c>
      <c r="AP238" s="269">
        <f>J238+V238</f>
        <v>803827</v>
      </c>
      <c r="AQ238" s="269">
        <f t="shared" si="291"/>
        <v>0</v>
      </c>
      <c r="AR238" s="269">
        <f t="shared" si="292"/>
        <v>271694</v>
      </c>
      <c r="AS238" s="269">
        <f t="shared" si="292"/>
        <v>16077</v>
      </c>
      <c r="AT238" s="269">
        <f>N238+AE238</f>
        <v>3000</v>
      </c>
      <c r="AU238" s="271">
        <f>O238+AN238</f>
        <v>2.11</v>
      </c>
      <c r="AV238" s="271">
        <f t="shared" si="293"/>
        <v>2.11</v>
      </c>
      <c r="AW238" s="272">
        <f t="shared" si="293"/>
        <v>0</v>
      </c>
    </row>
    <row r="239" spans="1:49" ht="14.1" customHeight="1" x14ac:dyDescent="0.2">
      <c r="A239" s="263">
        <v>50</v>
      </c>
      <c r="B239" s="260">
        <v>2490</v>
      </c>
      <c r="C239" s="283">
        <v>600080005</v>
      </c>
      <c r="D239" s="260">
        <v>46746757</v>
      </c>
      <c r="E239" s="262" t="s">
        <v>675</v>
      </c>
      <c r="F239" s="263">
        <v>3141</v>
      </c>
      <c r="G239" s="262" t="s">
        <v>321</v>
      </c>
      <c r="H239" s="264" t="s">
        <v>284</v>
      </c>
      <c r="I239" s="265">
        <v>1968129</v>
      </c>
      <c r="J239" s="830">
        <v>1436216</v>
      </c>
      <c r="K239" s="891">
        <v>0</v>
      </c>
      <c r="L239" s="882">
        <v>485441</v>
      </c>
      <c r="M239" s="830">
        <v>28724</v>
      </c>
      <c r="N239" s="266">
        <v>17748</v>
      </c>
      <c r="O239" s="678">
        <v>4.8899999999999997</v>
      </c>
      <c r="P239" s="622">
        <v>0</v>
      </c>
      <c r="Q239" s="874">
        <v>4.8899999999999997</v>
      </c>
      <c r="R239" s="267">
        <f t="shared" si="260"/>
        <v>0</v>
      </c>
      <c r="S239" s="269">
        <v>0</v>
      </c>
      <c r="T239" s="269">
        <v>0</v>
      </c>
      <c r="U239" s="269">
        <v>0</v>
      </c>
      <c r="V239" s="269">
        <f>SUM(R239:U239)</f>
        <v>0</v>
      </c>
      <c r="W239" s="269">
        <v>0</v>
      </c>
      <c r="X239" s="269">
        <v>0</v>
      </c>
      <c r="Y239" s="269">
        <f>SUM(W239:X239)</f>
        <v>0</v>
      </c>
      <c r="Z239" s="269">
        <f>V239+Y239</f>
        <v>0</v>
      </c>
      <c r="AA239" s="577">
        <f t="shared" si="290"/>
        <v>0</v>
      </c>
      <c r="AB239" s="270">
        <f>ROUND(V239*2%,0)</f>
        <v>0</v>
      </c>
      <c r="AC239" s="269">
        <v>0</v>
      </c>
      <c r="AD239" s="269">
        <v>0</v>
      </c>
      <c r="AE239" s="269">
        <f t="shared" si="262"/>
        <v>0</v>
      </c>
      <c r="AF239" s="269">
        <f t="shared" si="263"/>
        <v>0</v>
      </c>
      <c r="AG239" s="271">
        <v>0</v>
      </c>
      <c r="AH239" s="271">
        <v>0</v>
      </c>
      <c r="AI239" s="271">
        <v>0</v>
      </c>
      <c r="AJ239" s="271">
        <v>0</v>
      </c>
      <c r="AK239" s="271">
        <v>0</v>
      </c>
      <c r="AL239" s="271">
        <f t="shared" si="264"/>
        <v>0</v>
      </c>
      <c r="AM239" s="271">
        <f>AH239+AK239</f>
        <v>0</v>
      </c>
      <c r="AN239" s="696">
        <f t="shared" si="265"/>
        <v>0</v>
      </c>
      <c r="AO239" s="267">
        <f>I239+AF239</f>
        <v>1968129</v>
      </c>
      <c r="AP239" s="269">
        <f>J239+V239</f>
        <v>1436216</v>
      </c>
      <c r="AQ239" s="269">
        <f t="shared" si="291"/>
        <v>0</v>
      </c>
      <c r="AR239" s="269">
        <f t="shared" si="292"/>
        <v>485441</v>
      </c>
      <c r="AS239" s="269">
        <f t="shared" si="292"/>
        <v>28724</v>
      </c>
      <c r="AT239" s="269">
        <f>N239+AE239</f>
        <v>17748</v>
      </c>
      <c r="AU239" s="271">
        <f>O239+AN239</f>
        <v>4.8899999999999997</v>
      </c>
      <c r="AV239" s="271">
        <f t="shared" si="293"/>
        <v>0</v>
      </c>
      <c r="AW239" s="272">
        <f t="shared" si="293"/>
        <v>4.8899999999999997</v>
      </c>
    </row>
    <row r="240" spans="1:49" ht="14.1" customHeight="1" x14ac:dyDescent="0.2">
      <c r="A240" s="263">
        <v>50</v>
      </c>
      <c r="B240" s="260">
        <v>2490</v>
      </c>
      <c r="C240" s="283">
        <v>600080005</v>
      </c>
      <c r="D240" s="260">
        <v>46746757</v>
      </c>
      <c r="E240" s="262" t="s">
        <v>675</v>
      </c>
      <c r="F240" s="263">
        <v>3143</v>
      </c>
      <c r="G240" s="284" t="s">
        <v>635</v>
      </c>
      <c r="H240" s="264" t="s">
        <v>283</v>
      </c>
      <c r="I240" s="265">
        <v>2106045</v>
      </c>
      <c r="J240" s="831">
        <v>1536064</v>
      </c>
      <c r="K240" s="904">
        <v>15000</v>
      </c>
      <c r="L240" s="882">
        <v>524260</v>
      </c>
      <c r="M240" s="830">
        <v>30721</v>
      </c>
      <c r="N240" s="266">
        <v>0</v>
      </c>
      <c r="O240" s="678">
        <v>3.4721000000000002</v>
      </c>
      <c r="P240" s="841">
        <v>3.4721000000000002</v>
      </c>
      <c r="Q240" s="874">
        <v>0</v>
      </c>
      <c r="R240" s="267">
        <f t="shared" si="260"/>
        <v>0</v>
      </c>
      <c r="S240" s="269">
        <v>0</v>
      </c>
      <c r="T240" s="269">
        <v>0</v>
      </c>
      <c r="U240" s="269">
        <v>0</v>
      </c>
      <c r="V240" s="269">
        <f>SUM(R240:U240)</f>
        <v>0</v>
      </c>
      <c r="W240" s="269">
        <v>0</v>
      </c>
      <c r="X240" s="269">
        <v>0</v>
      </c>
      <c r="Y240" s="269">
        <f>SUM(W240:X240)</f>
        <v>0</v>
      </c>
      <c r="Z240" s="269">
        <f>V240+Y240</f>
        <v>0</v>
      </c>
      <c r="AA240" s="577">
        <f t="shared" si="290"/>
        <v>0</v>
      </c>
      <c r="AB240" s="270">
        <f>ROUND(V240*2%,0)</f>
        <v>0</v>
      </c>
      <c r="AC240" s="269">
        <v>0</v>
      </c>
      <c r="AD240" s="269">
        <v>0</v>
      </c>
      <c r="AE240" s="269">
        <f t="shared" si="262"/>
        <v>0</v>
      </c>
      <c r="AF240" s="269">
        <f t="shared" si="263"/>
        <v>0</v>
      </c>
      <c r="AG240" s="271">
        <v>0</v>
      </c>
      <c r="AH240" s="271">
        <v>0</v>
      </c>
      <c r="AI240" s="271">
        <v>0</v>
      </c>
      <c r="AJ240" s="271">
        <v>0</v>
      </c>
      <c r="AK240" s="271">
        <v>0</v>
      </c>
      <c r="AL240" s="271">
        <f t="shared" si="264"/>
        <v>0</v>
      </c>
      <c r="AM240" s="271">
        <f>AH240+AK240</f>
        <v>0</v>
      </c>
      <c r="AN240" s="696">
        <f t="shared" si="265"/>
        <v>0</v>
      </c>
      <c r="AO240" s="267">
        <f>I240+AF240</f>
        <v>2106045</v>
      </c>
      <c r="AP240" s="269">
        <f>J240+V240</f>
        <v>1536064</v>
      </c>
      <c r="AQ240" s="269">
        <f t="shared" si="291"/>
        <v>15000</v>
      </c>
      <c r="AR240" s="269">
        <f t="shared" si="292"/>
        <v>524260</v>
      </c>
      <c r="AS240" s="269">
        <f t="shared" si="292"/>
        <v>30721</v>
      </c>
      <c r="AT240" s="269">
        <f>N240+AE240</f>
        <v>0</v>
      </c>
      <c r="AU240" s="271">
        <f>O240+AN240</f>
        <v>3.4721000000000002</v>
      </c>
      <c r="AV240" s="271">
        <f t="shared" si="293"/>
        <v>3.4721000000000002</v>
      </c>
      <c r="AW240" s="272">
        <f t="shared" si="293"/>
        <v>0</v>
      </c>
    </row>
    <row r="241" spans="1:49" ht="14.1" customHeight="1" x14ac:dyDescent="0.2">
      <c r="A241" s="263">
        <v>50</v>
      </c>
      <c r="B241" s="260">
        <v>2490</v>
      </c>
      <c r="C241" s="283">
        <v>600080005</v>
      </c>
      <c r="D241" s="260">
        <v>46746757</v>
      </c>
      <c r="E241" s="262" t="s">
        <v>675</v>
      </c>
      <c r="F241" s="263">
        <v>3143</v>
      </c>
      <c r="G241" s="284" t="s">
        <v>636</v>
      </c>
      <c r="H241" s="264" t="s">
        <v>284</v>
      </c>
      <c r="I241" s="265">
        <v>66008</v>
      </c>
      <c r="J241" s="830">
        <v>46530</v>
      </c>
      <c r="K241" s="891">
        <v>0</v>
      </c>
      <c r="L241" s="882">
        <v>15727</v>
      </c>
      <c r="M241" s="830">
        <v>931</v>
      </c>
      <c r="N241" s="266">
        <v>2820</v>
      </c>
      <c r="O241" s="678">
        <v>0.2</v>
      </c>
      <c r="P241" s="622">
        <v>0</v>
      </c>
      <c r="Q241" s="874">
        <v>0.2</v>
      </c>
      <c r="R241" s="267">
        <f t="shared" si="260"/>
        <v>0</v>
      </c>
      <c r="S241" s="269">
        <v>0</v>
      </c>
      <c r="T241" s="269">
        <v>0</v>
      </c>
      <c r="U241" s="269">
        <v>0</v>
      </c>
      <c r="V241" s="269">
        <f>SUM(R241:U241)</f>
        <v>0</v>
      </c>
      <c r="W241" s="269">
        <v>0</v>
      </c>
      <c r="X241" s="269">
        <v>0</v>
      </c>
      <c r="Y241" s="269">
        <f>SUM(W241:X241)</f>
        <v>0</v>
      </c>
      <c r="Z241" s="269">
        <f>V241+Y241</f>
        <v>0</v>
      </c>
      <c r="AA241" s="577">
        <f t="shared" si="290"/>
        <v>0</v>
      </c>
      <c r="AB241" s="270">
        <f>ROUND(V241*2%,0)</f>
        <v>0</v>
      </c>
      <c r="AC241" s="269">
        <v>0</v>
      </c>
      <c r="AD241" s="269">
        <v>0</v>
      </c>
      <c r="AE241" s="269">
        <f t="shared" si="262"/>
        <v>0</v>
      </c>
      <c r="AF241" s="269">
        <f t="shared" si="263"/>
        <v>0</v>
      </c>
      <c r="AG241" s="271">
        <v>0</v>
      </c>
      <c r="AH241" s="271">
        <v>0</v>
      </c>
      <c r="AI241" s="271">
        <v>0</v>
      </c>
      <c r="AJ241" s="271">
        <v>0</v>
      </c>
      <c r="AK241" s="271">
        <v>0</v>
      </c>
      <c r="AL241" s="271">
        <f t="shared" si="264"/>
        <v>0</v>
      </c>
      <c r="AM241" s="271">
        <f>AH241+AK241</f>
        <v>0</v>
      </c>
      <c r="AN241" s="696">
        <f t="shared" si="265"/>
        <v>0</v>
      </c>
      <c r="AO241" s="267">
        <f>I241+AF241</f>
        <v>66008</v>
      </c>
      <c r="AP241" s="269">
        <f>J241+V241</f>
        <v>46530</v>
      </c>
      <c r="AQ241" s="269">
        <f t="shared" si="291"/>
        <v>0</v>
      </c>
      <c r="AR241" s="269">
        <f t="shared" si="292"/>
        <v>15727</v>
      </c>
      <c r="AS241" s="269">
        <f t="shared" si="292"/>
        <v>931</v>
      </c>
      <c r="AT241" s="269">
        <f>N241+AE241</f>
        <v>2820</v>
      </c>
      <c r="AU241" s="271">
        <f>O241+AN241</f>
        <v>0.2</v>
      </c>
      <c r="AV241" s="271">
        <f t="shared" si="293"/>
        <v>0</v>
      </c>
      <c r="AW241" s="272">
        <f t="shared" si="293"/>
        <v>0.2</v>
      </c>
    </row>
    <row r="242" spans="1:49" ht="14.1" customHeight="1" x14ac:dyDescent="0.2">
      <c r="A242" s="276">
        <v>50</v>
      </c>
      <c r="B242" s="273">
        <v>2490</v>
      </c>
      <c r="C242" s="285">
        <v>600080005</v>
      </c>
      <c r="D242" s="273">
        <v>46746757</v>
      </c>
      <c r="E242" s="275" t="s">
        <v>676</v>
      </c>
      <c r="F242" s="276"/>
      <c r="G242" s="275"/>
      <c r="H242" s="277"/>
      <c r="I242" s="278">
        <v>29158680</v>
      </c>
      <c r="J242" s="279">
        <v>20836466</v>
      </c>
      <c r="K242" s="279">
        <v>55000</v>
      </c>
      <c r="L242" s="279">
        <v>7061316</v>
      </c>
      <c r="M242" s="279">
        <v>416730</v>
      </c>
      <c r="N242" s="279">
        <v>789168</v>
      </c>
      <c r="O242" s="280">
        <v>42.0991</v>
      </c>
      <c r="P242" s="280">
        <v>30.052499999999998</v>
      </c>
      <c r="Q242" s="872">
        <v>12.046599999999998</v>
      </c>
      <c r="R242" s="278">
        <f t="shared" ref="R242:AW242" si="294">SUM(R237:R241)</f>
        <v>0</v>
      </c>
      <c r="S242" s="613">
        <f t="shared" si="294"/>
        <v>0</v>
      </c>
      <c r="T242" s="613">
        <f t="shared" si="294"/>
        <v>0</v>
      </c>
      <c r="U242" s="613">
        <f t="shared" si="294"/>
        <v>0</v>
      </c>
      <c r="V242" s="613">
        <f t="shared" si="294"/>
        <v>0</v>
      </c>
      <c r="W242" s="613">
        <f t="shared" si="294"/>
        <v>0</v>
      </c>
      <c r="X242" s="613">
        <f t="shared" si="294"/>
        <v>0</v>
      </c>
      <c r="Y242" s="613">
        <f t="shared" si="294"/>
        <v>0</v>
      </c>
      <c r="Z242" s="613">
        <f t="shared" si="294"/>
        <v>0</v>
      </c>
      <c r="AA242" s="613">
        <f t="shared" si="294"/>
        <v>0</v>
      </c>
      <c r="AB242" s="613">
        <f t="shared" si="294"/>
        <v>0</v>
      </c>
      <c r="AC242" s="613">
        <f t="shared" si="294"/>
        <v>0</v>
      </c>
      <c r="AD242" s="613">
        <f t="shared" si="294"/>
        <v>0</v>
      </c>
      <c r="AE242" s="613">
        <f t="shared" si="294"/>
        <v>0</v>
      </c>
      <c r="AF242" s="613">
        <f t="shared" si="294"/>
        <v>0</v>
      </c>
      <c r="AG242" s="690">
        <f t="shared" si="294"/>
        <v>0</v>
      </c>
      <c r="AH242" s="690">
        <f t="shared" si="294"/>
        <v>0</v>
      </c>
      <c r="AI242" s="690">
        <f t="shared" si="294"/>
        <v>0</v>
      </c>
      <c r="AJ242" s="690">
        <f t="shared" si="294"/>
        <v>0</v>
      </c>
      <c r="AK242" s="690">
        <f t="shared" si="294"/>
        <v>0</v>
      </c>
      <c r="AL242" s="690">
        <f t="shared" si="294"/>
        <v>0</v>
      </c>
      <c r="AM242" s="690">
        <f t="shared" si="294"/>
        <v>0</v>
      </c>
      <c r="AN242" s="695">
        <f t="shared" si="294"/>
        <v>0</v>
      </c>
      <c r="AO242" s="278">
        <f t="shared" si="294"/>
        <v>29158680</v>
      </c>
      <c r="AP242" s="279">
        <f t="shared" si="294"/>
        <v>20836466</v>
      </c>
      <c r="AQ242" s="279">
        <f t="shared" si="294"/>
        <v>55000</v>
      </c>
      <c r="AR242" s="279">
        <f t="shared" si="294"/>
        <v>7061316</v>
      </c>
      <c r="AS242" s="279">
        <f t="shared" si="294"/>
        <v>416730</v>
      </c>
      <c r="AT242" s="279">
        <f t="shared" si="294"/>
        <v>789168</v>
      </c>
      <c r="AU242" s="280">
        <f t="shared" si="294"/>
        <v>42.0991</v>
      </c>
      <c r="AV242" s="280">
        <f t="shared" si="294"/>
        <v>30.052499999999998</v>
      </c>
      <c r="AW242" s="281">
        <f t="shared" si="294"/>
        <v>12.046599999999998</v>
      </c>
    </row>
    <row r="243" spans="1:49" ht="14.1" customHeight="1" x14ac:dyDescent="0.2">
      <c r="A243" s="263">
        <v>51</v>
      </c>
      <c r="B243" s="260">
        <v>2310</v>
      </c>
      <c r="C243" s="261">
        <v>600080412</v>
      </c>
      <c r="D243" s="260">
        <v>72742038</v>
      </c>
      <c r="E243" s="262" t="s">
        <v>677</v>
      </c>
      <c r="F243" s="263">
        <v>3114</v>
      </c>
      <c r="G243" s="262" t="s">
        <v>320</v>
      </c>
      <c r="H243" s="264" t="s">
        <v>283</v>
      </c>
      <c r="I243" s="265">
        <v>22848739</v>
      </c>
      <c r="J243" s="831">
        <v>16520383</v>
      </c>
      <c r="K243" s="904">
        <v>20000</v>
      </c>
      <c r="L243" s="882">
        <v>5590649</v>
      </c>
      <c r="M243" s="830">
        <v>330407</v>
      </c>
      <c r="N243" s="831">
        <v>387300</v>
      </c>
      <c r="O243" s="678">
        <v>30.080000000000002</v>
      </c>
      <c r="P243" s="841">
        <v>22.318200000000001</v>
      </c>
      <c r="Q243" s="873">
        <v>7.7618</v>
      </c>
      <c r="R243" s="267">
        <f t="shared" si="260"/>
        <v>0</v>
      </c>
      <c r="S243" s="269">
        <v>0</v>
      </c>
      <c r="T243" s="269">
        <v>0</v>
      </c>
      <c r="U243" s="269">
        <v>0</v>
      </c>
      <c r="V243" s="269">
        <f t="shared" ref="V243:V248" si="295">SUM(R243:U243)</f>
        <v>0</v>
      </c>
      <c r="W243" s="269">
        <v>0</v>
      </c>
      <c r="X243" s="269">
        <v>0</v>
      </c>
      <c r="Y243" s="269">
        <f t="shared" ref="Y243:Y248" si="296">SUM(W243:X243)</f>
        <v>0</v>
      </c>
      <c r="Z243" s="269">
        <f t="shared" ref="Z243:Z248" si="297">V243+Y243</f>
        <v>0</v>
      </c>
      <c r="AA243" s="577">
        <f t="shared" ref="AA243:AA248" si="298">ROUND((V243+W243)*33.8%,0)</f>
        <v>0</v>
      </c>
      <c r="AB243" s="270">
        <f t="shared" ref="AB243:AB248" si="299">ROUND(V243*2%,0)</f>
        <v>0</v>
      </c>
      <c r="AC243" s="269">
        <v>0</v>
      </c>
      <c r="AD243" s="269">
        <v>0</v>
      </c>
      <c r="AE243" s="269">
        <f t="shared" si="262"/>
        <v>0</v>
      </c>
      <c r="AF243" s="269">
        <f t="shared" si="263"/>
        <v>0</v>
      </c>
      <c r="AG243" s="271">
        <v>0</v>
      </c>
      <c r="AH243" s="271">
        <v>0</v>
      </c>
      <c r="AI243" s="271">
        <v>0</v>
      </c>
      <c r="AJ243" s="271">
        <v>0</v>
      </c>
      <c r="AK243" s="271">
        <v>0</v>
      </c>
      <c r="AL243" s="271">
        <f t="shared" si="264"/>
        <v>0</v>
      </c>
      <c r="AM243" s="271">
        <f t="shared" ref="AM243:AM248" si="300">AH243+AK243</f>
        <v>0</v>
      </c>
      <c r="AN243" s="696">
        <f t="shared" si="265"/>
        <v>0</v>
      </c>
      <c r="AO243" s="267">
        <f t="shared" ref="AO243:AO248" si="301">I243+AF243</f>
        <v>22848739</v>
      </c>
      <c r="AP243" s="269">
        <f t="shared" ref="AP243:AP248" si="302">J243+V243</f>
        <v>16520383</v>
      </c>
      <c r="AQ243" s="269">
        <f t="shared" ref="AQ243:AQ248" si="303">K243+Y243</f>
        <v>20000</v>
      </c>
      <c r="AR243" s="269">
        <f t="shared" ref="AR243:AS248" si="304">L243+AA243</f>
        <v>5590649</v>
      </c>
      <c r="AS243" s="269">
        <f t="shared" si="304"/>
        <v>330407</v>
      </c>
      <c r="AT243" s="269">
        <f t="shared" ref="AT243:AT248" si="305">N243+AE243</f>
        <v>387300</v>
      </c>
      <c r="AU243" s="271">
        <f t="shared" ref="AU243:AU248" si="306">O243+AN243</f>
        <v>30.080000000000002</v>
      </c>
      <c r="AV243" s="271">
        <f t="shared" ref="AV243:AW248" si="307">P243+AL243</f>
        <v>22.318200000000001</v>
      </c>
      <c r="AW243" s="272">
        <f t="shared" si="307"/>
        <v>7.7618</v>
      </c>
    </row>
    <row r="244" spans="1:49" ht="14.1" customHeight="1" x14ac:dyDescent="0.2">
      <c r="A244" s="263">
        <v>51</v>
      </c>
      <c r="B244" s="260">
        <v>2310</v>
      </c>
      <c r="C244" s="261">
        <v>600080412</v>
      </c>
      <c r="D244" s="260">
        <v>72742038</v>
      </c>
      <c r="E244" s="262" t="s">
        <v>677</v>
      </c>
      <c r="F244" s="263">
        <v>3114</v>
      </c>
      <c r="G244" s="108" t="s">
        <v>319</v>
      </c>
      <c r="H244" s="264" t="s">
        <v>283</v>
      </c>
      <c r="I244" s="265">
        <v>6007998</v>
      </c>
      <c r="J244" s="831">
        <v>4424152</v>
      </c>
      <c r="K244" s="904">
        <v>0</v>
      </c>
      <c r="L244" s="882">
        <v>1495363</v>
      </c>
      <c r="M244" s="830">
        <v>88483</v>
      </c>
      <c r="N244" s="266">
        <v>0</v>
      </c>
      <c r="O244" s="678">
        <v>11.8337</v>
      </c>
      <c r="P244" s="841">
        <v>11.8337</v>
      </c>
      <c r="Q244" s="874">
        <v>0</v>
      </c>
      <c r="R244" s="267">
        <f t="shared" si="260"/>
        <v>0</v>
      </c>
      <c r="S244" s="269">
        <v>0</v>
      </c>
      <c r="T244" s="269">
        <v>0</v>
      </c>
      <c r="U244" s="269">
        <v>0</v>
      </c>
      <c r="V244" s="269">
        <f t="shared" si="295"/>
        <v>0</v>
      </c>
      <c r="W244" s="269">
        <v>0</v>
      </c>
      <c r="X244" s="269">
        <v>0</v>
      </c>
      <c r="Y244" s="269">
        <f t="shared" si="296"/>
        <v>0</v>
      </c>
      <c r="Z244" s="269">
        <f t="shared" si="297"/>
        <v>0</v>
      </c>
      <c r="AA244" s="577">
        <f t="shared" si="298"/>
        <v>0</v>
      </c>
      <c r="AB244" s="270">
        <f t="shared" si="299"/>
        <v>0</v>
      </c>
      <c r="AC244" s="269">
        <v>0</v>
      </c>
      <c r="AD244" s="269">
        <v>0</v>
      </c>
      <c r="AE244" s="269">
        <f t="shared" si="262"/>
        <v>0</v>
      </c>
      <c r="AF244" s="269">
        <f t="shared" si="263"/>
        <v>0</v>
      </c>
      <c r="AG244" s="271">
        <v>0</v>
      </c>
      <c r="AH244" s="271">
        <v>0</v>
      </c>
      <c r="AI244" s="271">
        <v>0</v>
      </c>
      <c r="AJ244" s="271">
        <v>0</v>
      </c>
      <c r="AK244" s="271">
        <v>0</v>
      </c>
      <c r="AL244" s="271">
        <f t="shared" si="264"/>
        <v>0</v>
      </c>
      <c r="AM244" s="271">
        <f t="shared" si="300"/>
        <v>0</v>
      </c>
      <c r="AN244" s="696">
        <f t="shared" si="265"/>
        <v>0</v>
      </c>
      <c r="AO244" s="267">
        <f t="shared" si="301"/>
        <v>6007998</v>
      </c>
      <c r="AP244" s="269">
        <f t="shared" si="302"/>
        <v>4424152</v>
      </c>
      <c r="AQ244" s="269">
        <f t="shared" si="303"/>
        <v>0</v>
      </c>
      <c r="AR244" s="269">
        <f t="shared" si="304"/>
        <v>1495363</v>
      </c>
      <c r="AS244" s="269">
        <f t="shared" si="304"/>
        <v>88483</v>
      </c>
      <c r="AT244" s="269">
        <f t="shared" si="305"/>
        <v>0</v>
      </c>
      <c r="AU244" s="271">
        <f t="shared" si="306"/>
        <v>11.8337</v>
      </c>
      <c r="AV244" s="271">
        <f t="shared" si="307"/>
        <v>11.8337</v>
      </c>
      <c r="AW244" s="272">
        <f t="shared" si="307"/>
        <v>0</v>
      </c>
    </row>
    <row r="245" spans="1:49" ht="14.1" customHeight="1" x14ac:dyDescent="0.2">
      <c r="A245" s="263">
        <v>51</v>
      </c>
      <c r="B245" s="260">
        <v>2310</v>
      </c>
      <c r="C245" s="261">
        <v>600080412</v>
      </c>
      <c r="D245" s="260">
        <v>72742038</v>
      </c>
      <c r="E245" s="262" t="s">
        <v>677</v>
      </c>
      <c r="F245" s="263">
        <v>3114</v>
      </c>
      <c r="G245" s="282" t="s">
        <v>318</v>
      </c>
      <c r="H245" s="264" t="s">
        <v>284</v>
      </c>
      <c r="I245" s="265">
        <v>0</v>
      </c>
      <c r="J245" s="830">
        <v>0</v>
      </c>
      <c r="K245" s="891">
        <v>0</v>
      </c>
      <c r="L245" s="882">
        <v>0</v>
      </c>
      <c r="M245" s="830">
        <v>0</v>
      </c>
      <c r="N245" s="266">
        <v>0</v>
      </c>
      <c r="O245" s="678">
        <v>0</v>
      </c>
      <c r="P245" s="622">
        <v>0</v>
      </c>
      <c r="Q245" s="874">
        <v>0</v>
      </c>
      <c r="R245" s="267">
        <f t="shared" si="260"/>
        <v>0</v>
      </c>
      <c r="S245" s="269">
        <v>0</v>
      </c>
      <c r="T245" s="269">
        <v>0</v>
      </c>
      <c r="U245" s="269">
        <v>0</v>
      </c>
      <c r="V245" s="269">
        <f t="shared" si="295"/>
        <v>0</v>
      </c>
      <c r="W245" s="269">
        <v>0</v>
      </c>
      <c r="X245" s="269">
        <v>0</v>
      </c>
      <c r="Y245" s="269">
        <f t="shared" si="296"/>
        <v>0</v>
      </c>
      <c r="Z245" s="269">
        <f t="shared" si="297"/>
        <v>0</v>
      </c>
      <c r="AA245" s="577">
        <f t="shared" si="298"/>
        <v>0</v>
      </c>
      <c r="AB245" s="270">
        <f t="shared" si="299"/>
        <v>0</v>
      </c>
      <c r="AC245" s="269">
        <v>0</v>
      </c>
      <c r="AD245" s="269">
        <v>0</v>
      </c>
      <c r="AE245" s="269">
        <f t="shared" si="262"/>
        <v>0</v>
      </c>
      <c r="AF245" s="269">
        <f t="shared" si="263"/>
        <v>0</v>
      </c>
      <c r="AG245" s="271">
        <v>0</v>
      </c>
      <c r="AH245" s="271">
        <v>0</v>
      </c>
      <c r="AI245" s="271">
        <v>0</v>
      </c>
      <c r="AJ245" s="271">
        <v>0</v>
      </c>
      <c r="AK245" s="271">
        <v>0</v>
      </c>
      <c r="AL245" s="271">
        <f t="shared" si="264"/>
        <v>0</v>
      </c>
      <c r="AM245" s="271">
        <f t="shared" si="300"/>
        <v>0</v>
      </c>
      <c r="AN245" s="696">
        <f t="shared" si="265"/>
        <v>0</v>
      </c>
      <c r="AO245" s="267">
        <f t="shared" si="301"/>
        <v>0</v>
      </c>
      <c r="AP245" s="269">
        <f t="shared" si="302"/>
        <v>0</v>
      </c>
      <c r="AQ245" s="269">
        <f t="shared" si="303"/>
        <v>0</v>
      </c>
      <c r="AR245" s="269">
        <f t="shared" si="304"/>
        <v>0</v>
      </c>
      <c r="AS245" s="269">
        <f t="shared" si="304"/>
        <v>0</v>
      </c>
      <c r="AT245" s="269">
        <f t="shared" si="305"/>
        <v>0</v>
      </c>
      <c r="AU245" s="271">
        <f t="shared" si="306"/>
        <v>0</v>
      </c>
      <c r="AV245" s="271">
        <f t="shared" si="307"/>
        <v>0</v>
      </c>
      <c r="AW245" s="272">
        <f t="shared" si="307"/>
        <v>0</v>
      </c>
    </row>
    <row r="246" spans="1:49" ht="14.1" customHeight="1" x14ac:dyDescent="0.2">
      <c r="A246" s="263">
        <v>51</v>
      </c>
      <c r="B246" s="260">
        <v>2310</v>
      </c>
      <c r="C246" s="261">
        <v>600080412</v>
      </c>
      <c r="D246" s="260">
        <v>72742038</v>
      </c>
      <c r="E246" s="262" t="s">
        <v>677</v>
      </c>
      <c r="F246" s="263">
        <v>3141</v>
      </c>
      <c r="G246" s="262" t="s">
        <v>321</v>
      </c>
      <c r="H246" s="264" t="s">
        <v>284</v>
      </c>
      <c r="I246" s="265">
        <v>67514</v>
      </c>
      <c r="J246" s="830">
        <v>49296</v>
      </c>
      <c r="K246" s="891">
        <v>0</v>
      </c>
      <c r="L246" s="882">
        <v>16662</v>
      </c>
      <c r="M246" s="830">
        <v>986</v>
      </c>
      <c r="N246" s="266">
        <v>570</v>
      </c>
      <c r="O246" s="678">
        <v>0.17</v>
      </c>
      <c r="P246" s="622">
        <v>0</v>
      </c>
      <c r="Q246" s="874">
        <v>0.17</v>
      </c>
      <c r="R246" s="267">
        <f t="shared" si="260"/>
        <v>0</v>
      </c>
      <c r="S246" s="269">
        <v>0</v>
      </c>
      <c r="T246" s="269">
        <v>0</v>
      </c>
      <c r="U246" s="269">
        <v>0</v>
      </c>
      <c r="V246" s="269">
        <f t="shared" si="295"/>
        <v>0</v>
      </c>
      <c r="W246" s="269">
        <v>0</v>
      </c>
      <c r="X246" s="269">
        <v>0</v>
      </c>
      <c r="Y246" s="269">
        <f t="shared" si="296"/>
        <v>0</v>
      </c>
      <c r="Z246" s="269">
        <f t="shared" si="297"/>
        <v>0</v>
      </c>
      <c r="AA246" s="577">
        <f t="shared" si="298"/>
        <v>0</v>
      </c>
      <c r="AB246" s="270">
        <f t="shared" si="299"/>
        <v>0</v>
      </c>
      <c r="AC246" s="269">
        <v>0</v>
      </c>
      <c r="AD246" s="269">
        <v>0</v>
      </c>
      <c r="AE246" s="269">
        <f t="shared" si="262"/>
        <v>0</v>
      </c>
      <c r="AF246" s="269">
        <f t="shared" si="263"/>
        <v>0</v>
      </c>
      <c r="AG246" s="271">
        <v>0</v>
      </c>
      <c r="AH246" s="271">
        <v>0</v>
      </c>
      <c r="AI246" s="271">
        <v>0</v>
      </c>
      <c r="AJ246" s="271">
        <v>0</v>
      </c>
      <c r="AK246" s="271">
        <v>0</v>
      </c>
      <c r="AL246" s="271">
        <f t="shared" si="264"/>
        <v>0</v>
      </c>
      <c r="AM246" s="271">
        <f t="shared" si="300"/>
        <v>0</v>
      </c>
      <c r="AN246" s="696">
        <f t="shared" si="265"/>
        <v>0</v>
      </c>
      <c r="AO246" s="267">
        <f t="shared" si="301"/>
        <v>67514</v>
      </c>
      <c r="AP246" s="269">
        <f t="shared" si="302"/>
        <v>49296</v>
      </c>
      <c r="AQ246" s="269">
        <f t="shared" si="303"/>
        <v>0</v>
      </c>
      <c r="AR246" s="269">
        <f t="shared" si="304"/>
        <v>16662</v>
      </c>
      <c r="AS246" s="269">
        <f t="shared" si="304"/>
        <v>986</v>
      </c>
      <c r="AT246" s="269">
        <f t="shared" si="305"/>
        <v>570</v>
      </c>
      <c r="AU246" s="271">
        <f t="shared" si="306"/>
        <v>0.17</v>
      </c>
      <c r="AV246" s="271">
        <f t="shared" si="307"/>
        <v>0</v>
      </c>
      <c r="AW246" s="272">
        <f t="shared" si="307"/>
        <v>0.17</v>
      </c>
    </row>
    <row r="247" spans="1:49" ht="14.1" customHeight="1" x14ac:dyDescent="0.2">
      <c r="A247" s="263">
        <v>51</v>
      </c>
      <c r="B247" s="260">
        <v>2310</v>
      </c>
      <c r="C247" s="261">
        <v>600080412</v>
      </c>
      <c r="D247" s="260">
        <v>72742038</v>
      </c>
      <c r="E247" s="262" t="s">
        <v>677</v>
      </c>
      <c r="F247" s="263">
        <v>3143</v>
      </c>
      <c r="G247" s="284" t="s">
        <v>635</v>
      </c>
      <c r="H247" s="264" t="s">
        <v>283</v>
      </c>
      <c r="I247" s="265">
        <v>1239556</v>
      </c>
      <c r="J247" s="831">
        <v>912780</v>
      </c>
      <c r="K247" s="904">
        <v>0</v>
      </c>
      <c r="L247" s="882">
        <v>308520</v>
      </c>
      <c r="M247" s="830">
        <v>18256</v>
      </c>
      <c r="N247" s="266">
        <v>0</v>
      </c>
      <c r="O247" s="678">
        <v>2</v>
      </c>
      <c r="P247" s="841">
        <v>2</v>
      </c>
      <c r="Q247" s="874">
        <v>0</v>
      </c>
      <c r="R247" s="267">
        <f t="shared" si="260"/>
        <v>0</v>
      </c>
      <c r="S247" s="269">
        <v>0</v>
      </c>
      <c r="T247" s="269">
        <v>0</v>
      </c>
      <c r="U247" s="269">
        <v>0</v>
      </c>
      <c r="V247" s="269">
        <f t="shared" si="295"/>
        <v>0</v>
      </c>
      <c r="W247" s="269">
        <v>0</v>
      </c>
      <c r="X247" s="269">
        <v>0</v>
      </c>
      <c r="Y247" s="269">
        <f t="shared" si="296"/>
        <v>0</v>
      </c>
      <c r="Z247" s="269">
        <f t="shared" si="297"/>
        <v>0</v>
      </c>
      <c r="AA247" s="577">
        <f t="shared" si="298"/>
        <v>0</v>
      </c>
      <c r="AB247" s="270">
        <f t="shared" si="299"/>
        <v>0</v>
      </c>
      <c r="AC247" s="269">
        <v>0</v>
      </c>
      <c r="AD247" s="269">
        <v>0</v>
      </c>
      <c r="AE247" s="269">
        <f t="shared" si="262"/>
        <v>0</v>
      </c>
      <c r="AF247" s="269">
        <f t="shared" si="263"/>
        <v>0</v>
      </c>
      <c r="AG247" s="271">
        <v>0</v>
      </c>
      <c r="AH247" s="271">
        <v>0</v>
      </c>
      <c r="AI247" s="271">
        <v>0</v>
      </c>
      <c r="AJ247" s="271">
        <v>0</v>
      </c>
      <c r="AK247" s="271">
        <v>0</v>
      </c>
      <c r="AL247" s="271">
        <f t="shared" si="264"/>
        <v>0</v>
      </c>
      <c r="AM247" s="271">
        <f t="shared" si="300"/>
        <v>0</v>
      </c>
      <c r="AN247" s="696">
        <f t="shared" si="265"/>
        <v>0</v>
      </c>
      <c r="AO247" s="267">
        <f t="shared" si="301"/>
        <v>1239556</v>
      </c>
      <c r="AP247" s="269">
        <f t="shared" si="302"/>
        <v>912780</v>
      </c>
      <c r="AQ247" s="269">
        <f t="shared" si="303"/>
        <v>0</v>
      </c>
      <c r="AR247" s="269">
        <f t="shared" si="304"/>
        <v>308520</v>
      </c>
      <c r="AS247" s="269">
        <f t="shared" si="304"/>
        <v>18256</v>
      </c>
      <c r="AT247" s="269">
        <f t="shared" si="305"/>
        <v>0</v>
      </c>
      <c r="AU247" s="271">
        <f t="shared" si="306"/>
        <v>2</v>
      </c>
      <c r="AV247" s="271">
        <f t="shared" si="307"/>
        <v>2</v>
      </c>
      <c r="AW247" s="272">
        <f t="shared" si="307"/>
        <v>0</v>
      </c>
    </row>
    <row r="248" spans="1:49" ht="14.1" customHeight="1" x14ac:dyDescent="0.2">
      <c r="A248" s="263">
        <v>51</v>
      </c>
      <c r="B248" s="260">
        <v>2310</v>
      </c>
      <c r="C248" s="261">
        <v>600080412</v>
      </c>
      <c r="D248" s="260">
        <v>72742038</v>
      </c>
      <c r="E248" s="262" t="s">
        <v>677</v>
      </c>
      <c r="F248" s="263">
        <v>3143</v>
      </c>
      <c r="G248" s="284" t="s">
        <v>636</v>
      </c>
      <c r="H248" s="264" t="s">
        <v>284</v>
      </c>
      <c r="I248" s="265">
        <v>21066</v>
      </c>
      <c r="J248" s="830">
        <v>14850</v>
      </c>
      <c r="K248" s="891">
        <v>0</v>
      </c>
      <c r="L248" s="882">
        <v>5019</v>
      </c>
      <c r="M248" s="830">
        <v>297</v>
      </c>
      <c r="N248" s="266">
        <v>900</v>
      </c>
      <c r="O248" s="678">
        <v>0.06</v>
      </c>
      <c r="P248" s="622">
        <v>0</v>
      </c>
      <c r="Q248" s="874">
        <v>0.06</v>
      </c>
      <c r="R248" s="267">
        <f t="shared" si="260"/>
        <v>0</v>
      </c>
      <c r="S248" s="269">
        <v>0</v>
      </c>
      <c r="T248" s="269">
        <v>0</v>
      </c>
      <c r="U248" s="269">
        <v>0</v>
      </c>
      <c r="V248" s="269">
        <f t="shared" si="295"/>
        <v>0</v>
      </c>
      <c r="W248" s="269">
        <v>0</v>
      </c>
      <c r="X248" s="269">
        <v>0</v>
      </c>
      <c r="Y248" s="269">
        <f t="shared" si="296"/>
        <v>0</v>
      </c>
      <c r="Z248" s="269">
        <f t="shared" si="297"/>
        <v>0</v>
      </c>
      <c r="AA248" s="577">
        <f t="shared" si="298"/>
        <v>0</v>
      </c>
      <c r="AB248" s="270">
        <f t="shared" si="299"/>
        <v>0</v>
      </c>
      <c r="AC248" s="269">
        <v>0</v>
      </c>
      <c r="AD248" s="269">
        <v>0</v>
      </c>
      <c r="AE248" s="269">
        <f t="shared" si="262"/>
        <v>0</v>
      </c>
      <c r="AF248" s="269">
        <f t="shared" si="263"/>
        <v>0</v>
      </c>
      <c r="AG248" s="271">
        <v>0</v>
      </c>
      <c r="AH248" s="271">
        <v>0</v>
      </c>
      <c r="AI248" s="271">
        <v>0</v>
      </c>
      <c r="AJ248" s="271">
        <v>0</v>
      </c>
      <c r="AK248" s="271">
        <v>0</v>
      </c>
      <c r="AL248" s="271">
        <f t="shared" si="264"/>
        <v>0</v>
      </c>
      <c r="AM248" s="271">
        <f t="shared" si="300"/>
        <v>0</v>
      </c>
      <c r="AN248" s="696">
        <f t="shared" si="265"/>
        <v>0</v>
      </c>
      <c r="AO248" s="267">
        <f t="shared" si="301"/>
        <v>21066</v>
      </c>
      <c r="AP248" s="269">
        <f t="shared" si="302"/>
        <v>14850</v>
      </c>
      <c r="AQ248" s="269">
        <f t="shared" si="303"/>
        <v>0</v>
      </c>
      <c r="AR248" s="269">
        <f t="shared" si="304"/>
        <v>5019</v>
      </c>
      <c r="AS248" s="269">
        <f t="shared" si="304"/>
        <v>297</v>
      </c>
      <c r="AT248" s="269">
        <f t="shared" si="305"/>
        <v>900</v>
      </c>
      <c r="AU248" s="271">
        <f t="shared" si="306"/>
        <v>0.06</v>
      </c>
      <c r="AV248" s="271">
        <f t="shared" si="307"/>
        <v>0</v>
      </c>
      <c r="AW248" s="272">
        <f t="shared" si="307"/>
        <v>0.06</v>
      </c>
    </row>
    <row r="249" spans="1:49" ht="14.1" customHeight="1" x14ac:dyDescent="0.2">
      <c r="A249" s="276">
        <v>51</v>
      </c>
      <c r="B249" s="273">
        <v>2310</v>
      </c>
      <c r="C249" s="274">
        <v>600080412</v>
      </c>
      <c r="D249" s="273">
        <v>72742038</v>
      </c>
      <c r="E249" s="275" t="s">
        <v>678</v>
      </c>
      <c r="F249" s="276"/>
      <c r="G249" s="275"/>
      <c r="H249" s="277"/>
      <c r="I249" s="278">
        <v>30184873</v>
      </c>
      <c r="J249" s="279">
        <v>21921461</v>
      </c>
      <c r="K249" s="279">
        <v>20000</v>
      </c>
      <c r="L249" s="279">
        <v>7416213</v>
      </c>
      <c r="M249" s="279">
        <v>438429</v>
      </c>
      <c r="N249" s="279">
        <v>388770</v>
      </c>
      <c r="O249" s="280">
        <v>44.14370000000001</v>
      </c>
      <c r="P249" s="280">
        <v>36.151899999999998</v>
      </c>
      <c r="Q249" s="872">
        <v>7.9917999999999996</v>
      </c>
      <c r="R249" s="278">
        <f t="shared" ref="R249:AW249" si="308">SUM(R243:R248)</f>
        <v>0</v>
      </c>
      <c r="S249" s="613">
        <f t="shared" si="308"/>
        <v>0</v>
      </c>
      <c r="T249" s="613">
        <f t="shared" si="308"/>
        <v>0</v>
      </c>
      <c r="U249" s="613">
        <f t="shared" si="308"/>
        <v>0</v>
      </c>
      <c r="V249" s="613">
        <f t="shared" si="308"/>
        <v>0</v>
      </c>
      <c r="W249" s="613">
        <f t="shared" si="308"/>
        <v>0</v>
      </c>
      <c r="X249" s="613">
        <f t="shared" si="308"/>
        <v>0</v>
      </c>
      <c r="Y249" s="613">
        <f t="shared" si="308"/>
        <v>0</v>
      </c>
      <c r="Z249" s="613">
        <f t="shared" si="308"/>
        <v>0</v>
      </c>
      <c r="AA249" s="613">
        <f t="shared" si="308"/>
        <v>0</v>
      </c>
      <c r="AB249" s="613">
        <f t="shared" si="308"/>
        <v>0</v>
      </c>
      <c r="AC249" s="613">
        <f t="shared" si="308"/>
        <v>0</v>
      </c>
      <c r="AD249" s="613">
        <f t="shared" si="308"/>
        <v>0</v>
      </c>
      <c r="AE249" s="613">
        <f t="shared" si="308"/>
        <v>0</v>
      </c>
      <c r="AF249" s="613">
        <f t="shared" si="308"/>
        <v>0</v>
      </c>
      <c r="AG249" s="690">
        <f t="shared" si="308"/>
        <v>0</v>
      </c>
      <c r="AH249" s="690">
        <f t="shared" si="308"/>
        <v>0</v>
      </c>
      <c r="AI249" s="690">
        <f t="shared" si="308"/>
        <v>0</v>
      </c>
      <c r="AJ249" s="690">
        <f t="shared" si="308"/>
        <v>0</v>
      </c>
      <c r="AK249" s="690">
        <f t="shared" si="308"/>
        <v>0</v>
      </c>
      <c r="AL249" s="690">
        <f t="shared" si="308"/>
        <v>0</v>
      </c>
      <c r="AM249" s="690">
        <f t="shared" si="308"/>
        <v>0</v>
      </c>
      <c r="AN249" s="695">
        <f t="shared" si="308"/>
        <v>0</v>
      </c>
      <c r="AO249" s="278">
        <f t="shared" si="308"/>
        <v>30184873</v>
      </c>
      <c r="AP249" s="279">
        <f t="shared" si="308"/>
        <v>21921461</v>
      </c>
      <c r="AQ249" s="279">
        <f t="shared" si="308"/>
        <v>20000</v>
      </c>
      <c r="AR249" s="279">
        <f t="shared" si="308"/>
        <v>7416213</v>
      </c>
      <c r="AS249" s="279">
        <f t="shared" si="308"/>
        <v>438429</v>
      </c>
      <c r="AT249" s="279">
        <f t="shared" si="308"/>
        <v>388770</v>
      </c>
      <c r="AU249" s="280">
        <f t="shared" si="308"/>
        <v>44.14370000000001</v>
      </c>
      <c r="AV249" s="280">
        <f t="shared" si="308"/>
        <v>36.151899999999998</v>
      </c>
      <c r="AW249" s="281">
        <f t="shared" si="308"/>
        <v>7.9917999999999996</v>
      </c>
    </row>
    <row r="250" spans="1:49" ht="14.1" customHeight="1" x14ac:dyDescent="0.2">
      <c r="A250" s="263">
        <v>52</v>
      </c>
      <c r="B250" s="260">
        <v>2313</v>
      </c>
      <c r="C250" s="261">
        <v>600080323</v>
      </c>
      <c r="D250" s="260">
        <v>64040445</v>
      </c>
      <c r="E250" s="262" t="s">
        <v>679</v>
      </c>
      <c r="F250" s="263">
        <v>3231</v>
      </c>
      <c r="G250" s="262" t="s">
        <v>322</v>
      </c>
      <c r="H250" s="264" t="s">
        <v>283</v>
      </c>
      <c r="I250" s="265">
        <v>49222518</v>
      </c>
      <c r="J250" s="830">
        <v>35867933</v>
      </c>
      <c r="K250" s="891">
        <v>280000</v>
      </c>
      <c r="L250" s="882">
        <v>12189271</v>
      </c>
      <c r="M250" s="830">
        <v>717359</v>
      </c>
      <c r="N250" s="830">
        <v>167955</v>
      </c>
      <c r="O250" s="678">
        <v>70.414900000000003</v>
      </c>
      <c r="P250" s="843">
        <v>62.585900000000002</v>
      </c>
      <c r="Q250" s="875">
        <v>7.8289999999999997</v>
      </c>
      <c r="R250" s="267">
        <f t="shared" si="260"/>
        <v>0</v>
      </c>
      <c r="S250" s="269">
        <v>0</v>
      </c>
      <c r="T250" s="269">
        <v>0</v>
      </c>
      <c r="U250" s="269">
        <v>0</v>
      </c>
      <c r="V250" s="269">
        <f>SUM(R250:U250)</f>
        <v>0</v>
      </c>
      <c r="W250" s="269">
        <v>0</v>
      </c>
      <c r="X250" s="269">
        <v>0</v>
      </c>
      <c r="Y250" s="269">
        <f>SUM(W250:X250)</f>
        <v>0</v>
      </c>
      <c r="Z250" s="269">
        <f>V250+Y250</f>
        <v>0</v>
      </c>
      <c r="AA250" s="577">
        <f>ROUND((V250+W250)*33.8%,0)</f>
        <v>0</v>
      </c>
      <c r="AB250" s="270">
        <f>ROUND(V250*2%,0)</f>
        <v>0</v>
      </c>
      <c r="AC250" s="269">
        <v>0</v>
      </c>
      <c r="AD250" s="269">
        <v>0</v>
      </c>
      <c r="AE250" s="269">
        <f t="shared" si="262"/>
        <v>0</v>
      </c>
      <c r="AF250" s="269">
        <f t="shared" si="263"/>
        <v>0</v>
      </c>
      <c r="AG250" s="271">
        <v>0</v>
      </c>
      <c r="AH250" s="271">
        <v>0</v>
      </c>
      <c r="AI250" s="271">
        <v>0</v>
      </c>
      <c r="AJ250" s="271">
        <v>0</v>
      </c>
      <c r="AK250" s="271">
        <v>0</v>
      </c>
      <c r="AL250" s="271">
        <f t="shared" si="264"/>
        <v>0</v>
      </c>
      <c r="AM250" s="271">
        <f>AH250+AK250</f>
        <v>0</v>
      </c>
      <c r="AN250" s="696">
        <f t="shared" si="265"/>
        <v>0</v>
      </c>
      <c r="AO250" s="267">
        <f>I250+AF250</f>
        <v>49222518</v>
      </c>
      <c r="AP250" s="269">
        <f>J250+V250</f>
        <v>35867933</v>
      </c>
      <c r="AQ250" s="269">
        <f>K250+Y250</f>
        <v>280000</v>
      </c>
      <c r="AR250" s="269">
        <f>L250+AA250</f>
        <v>12189271</v>
      </c>
      <c r="AS250" s="269">
        <f>M250+AB250</f>
        <v>717359</v>
      </c>
      <c r="AT250" s="269">
        <f>N250+AE250</f>
        <v>167955</v>
      </c>
      <c r="AU250" s="271">
        <f>O250+AN250</f>
        <v>70.414900000000003</v>
      </c>
      <c r="AV250" s="271">
        <f>P250+AL250</f>
        <v>62.585900000000002</v>
      </c>
      <c r="AW250" s="272">
        <f>Q250+AM250</f>
        <v>7.8289999999999997</v>
      </c>
    </row>
    <row r="251" spans="1:49" ht="14.1" customHeight="1" x14ac:dyDescent="0.2">
      <c r="A251" s="276">
        <v>52</v>
      </c>
      <c r="B251" s="273">
        <v>2313</v>
      </c>
      <c r="C251" s="274">
        <v>600080323</v>
      </c>
      <c r="D251" s="273">
        <v>64040445</v>
      </c>
      <c r="E251" s="275" t="s">
        <v>680</v>
      </c>
      <c r="F251" s="276"/>
      <c r="G251" s="275"/>
      <c r="H251" s="277"/>
      <c r="I251" s="286">
        <v>49222518</v>
      </c>
      <c r="J251" s="287">
        <v>35867933</v>
      </c>
      <c r="K251" s="287">
        <v>280000</v>
      </c>
      <c r="L251" s="287">
        <v>12189271</v>
      </c>
      <c r="M251" s="287">
        <v>717359</v>
      </c>
      <c r="N251" s="287">
        <v>167955</v>
      </c>
      <c r="O251" s="288">
        <v>70.414900000000003</v>
      </c>
      <c r="P251" s="288">
        <v>62.585900000000002</v>
      </c>
      <c r="Q251" s="876">
        <v>7.8289999999999997</v>
      </c>
      <c r="R251" s="286">
        <f t="shared" ref="R251:AW251" si="309">SUM(R250)</f>
        <v>0</v>
      </c>
      <c r="S251" s="614">
        <f t="shared" si="309"/>
        <v>0</v>
      </c>
      <c r="T251" s="614">
        <f t="shared" si="309"/>
        <v>0</v>
      </c>
      <c r="U251" s="614">
        <f t="shared" si="309"/>
        <v>0</v>
      </c>
      <c r="V251" s="614">
        <f t="shared" si="309"/>
        <v>0</v>
      </c>
      <c r="W251" s="614">
        <f t="shared" si="309"/>
        <v>0</v>
      </c>
      <c r="X251" s="614">
        <f t="shared" si="309"/>
        <v>0</v>
      </c>
      <c r="Y251" s="614">
        <f t="shared" si="309"/>
        <v>0</v>
      </c>
      <c r="Z251" s="614">
        <f t="shared" si="309"/>
        <v>0</v>
      </c>
      <c r="AA251" s="614">
        <f t="shared" si="309"/>
        <v>0</v>
      </c>
      <c r="AB251" s="614">
        <f t="shared" si="309"/>
        <v>0</v>
      </c>
      <c r="AC251" s="614">
        <f t="shared" si="309"/>
        <v>0</v>
      </c>
      <c r="AD251" s="614">
        <f t="shared" si="309"/>
        <v>0</v>
      </c>
      <c r="AE251" s="614">
        <f t="shared" si="309"/>
        <v>0</v>
      </c>
      <c r="AF251" s="614">
        <f t="shared" si="309"/>
        <v>0</v>
      </c>
      <c r="AG251" s="691">
        <f t="shared" si="309"/>
        <v>0</v>
      </c>
      <c r="AH251" s="691">
        <f t="shared" si="309"/>
        <v>0</v>
      </c>
      <c r="AI251" s="691">
        <f t="shared" si="309"/>
        <v>0</v>
      </c>
      <c r="AJ251" s="691">
        <f t="shared" si="309"/>
        <v>0</v>
      </c>
      <c r="AK251" s="691">
        <f t="shared" si="309"/>
        <v>0</v>
      </c>
      <c r="AL251" s="691">
        <f t="shared" si="309"/>
        <v>0</v>
      </c>
      <c r="AM251" s="691">
        <f t="shared" si="309"/>
        <v>0</v>
      </c>
      <c r="AN251" s="697">
        <f t="shared" si="309"/>
        <v>0</v>
      </c>
      <c r="AO251" s="286">
        <f t="shared" si="309"/>
        <v>49222518</v>
      </c>
      <c r="AP251" s="287">
        <f t="shared" si="309"/>
        <v>35867933</v>
      </c>
      <c r="AQ251" s="287">
        <f t="shared" si="309"/>
        <v>280000</v>
      </c>
      <c r="AR251" s="287">
        <f t="shared" si="309"/>
        <v>12189271</v>
      </c>
      <c r="AS251" s="287">
        <f t="shared" si="309"/>
        <v>717359</v>
      </c>
      <c r="AT251" s="287">
        <f t="shared" si="309"/>
        <v>167955</v>
      </c>
      <c r="AU251" s="288">
        <f t="shared" si="309"/>
        <v>70.414900000000003</v>
      </c>
      <c r="AV251" s="288">
        <f t="shared" si="309"/>
        <v>62.585900000000002</v>
      </c>
      <c r="AW251" s="289">
        <f t="shared" si="309"/>
        <v>7.8289999999999997</v>
      </c>
    </row>
    <row r="252" spans="1:49" ht="14.1" customHeight="1" x14ac:dyDescent="0.2">
      <c r="A252" s="263">
        <v>53</v>
      </c>
      <c r="B252" s="260">
        <v>2431</v>
      </c>
      <c r="C252" s="261">
        <v>600079228</v>
      </c>
      <c r="D252" s="260">
        <v>46746234</v>
      </c>
      <c r="E252" s="262" t="s">
        <v>681</v>
      </c>
      <c r="F252" s="263">
        <v>3111</v>
      </c>
      <c r="G252" s="262" t="s">
        <v>317</v>
      </c>
      <c r="H252" s="264" t="s">
        <v>283</v>
      </c>
      <c r="I252" s="265">
        <v>6847105</v>
      </c>
      <c r="J252" s="831">
        <v>4947874</v>
      </c>
      <c r="K252" s="904">
        <v>45360</v>
      </c>
      <c r="L252" s="882">
        <v>1687713</v>
      </c>
      <c r="M252" s="830">
        <v>98958</v>
      </c>
      <c r="N252" s="831">
        <v>67200</v>
      </c>
      <c r="O252" s="678">
        <v>11.2097</v>
      </c>
      <c r="P252" s="841">
        <v>8.3414999999999999</v>
      </c>
      <c r="Q252" s="873">
        <v>2.8681999999999999</v>
      </c>
      <c r="R252" s="267">
        <f t="shared" si="260"/>
        <v>0</v>
      </c>
      <c r="S252" s="269">
        <v>0</v>
      </c>
      <c r="T252" s="269">
        <v>0</v>
      </c>
      <c r="U252" s="269">
        <v>0</v>
      </c>
      <c r="V252" s="269">
        <f>SUM(R252:U252)</f>
        <v>0</v>
      </c>
      <c r="W252" s="269">
        <v>0</v>
      </c>
      <c r="X252" s="269">
        <v>0</v>
      </c>
      <c r="Y252" s="269">
        <f>SUM(W252:X252)</f>
        <v>0</v>
      </c>
      <c r="Z252" s="269">
        <f>V252+Y252</f>
        <v>0</v>
      </c>
      <c r="AA252" s="577">
        <f t="shared" ref="AA252:AA254" si="310">ROUND((V252+W252)*33.8%,0)</f>
        <v>0</v>
      </c>
      <c r="AB252" s="270">
        <f>ROUND(V252*2%,0)</f>
        <v>0</v>
      </c>
      <c r="AC252" s="269">
        <v>0</v>
      </c>
      <c r="AD252" s="269">
        <v>0</v>
      </c>
      <c r="AE252" s="269">
        <f t="shared" si="262"/>
        <v>0</v>
      </c>
      <c r="AF252" s="269">
        <f t="shared" si="263"/>
        <v>0</v>
      </c>
      <c r="AG252" s="271">
        <v>0</v>
      </c>
      <c r="AH252" s="271">
        <v>0</v>
      </c>
      <c r="AI252" s="271">
        <v>0</v>
      </c>
      <c r="AJ252" s="271">
        <v>0</v>
      </c>
      <c r="AK252" s="271">
        <v>0</v>
      </c>
      <c r="AL252" s="271">
        <f t="shared" si="264"/>
        <v>0</v>
      </c>
      <c r="AM252" s="271">
        <f>AH252+AK252</f>
        <v>0</v>
      </c>
      <c r="AN252" s="696">
        <f t="shared" si="265"/>
        <v>0</v>
      </c>
      <c r="AO252" s="267">
        <f>I252+AF252</f>
        <v>6847105</v>
      </c>
      <c r="AP252" s="269">
        <f>J252+V252</f>
        <v>4947874</v>
      </c>
      <c r="AQ252" s="269">
        <f t="shared" ref="AQ252:AQ254" si="311">K252+Y252</f>
        <v>45360</v>
      </c>
      <c r="AR252" s="269">
        <f t="shared" ref="AR252:AS254" si="312">L252+AA252</f>
        <v>1687713</v>
      </c>
      <c r="AS252" s="269">
        <f t="shared" si="312"/>
        <v>98958</v>
      </c>
      <c r="AT252" s="269">
        <f>N252+AE252</f>
        <v>67200</v>
      </c>
      <c r="AU252" s="271">
        <f>O252+AN252</f>
        <v>11.2097</v>
      </c>
      <c r="AV252" s="271">
        <f t="shared" ref="AV252:AW254" si="313">P252+AL252</f>
        <v>8.3414999999999999</v>
      </c>
      <c r="AW252" s="272">
        <f t="shared" si="313"/>
        <v>2.8681999999999999</v>
      </c>
    </row>
    <row r="253" spans="1:49" ht="14.1" customHeight="1" x14ac:dyDescent="0.2">
      <c r="A253" s="263">
        <v>53</v>
      </c>
      <c r="B253" s="260">
        <v>2431</v>
      </c>
      <c r="C253" s="261">
        <v>600079228</v>
      </c>
      <c r="D253" s="260">
        <v>46746234</v>
      </c>
      <c r="E253" s="262" t="s">
        <v>681</v>
      </c>
      <c r="F253" s="263">
        <v>3111</v>
      </c>
      <c r="G253" s="282" t="s">
        <v>318</v>
      </c>
      <c r="H253" s="264" t="s">
        <v>284</v>
      </c>
      <c r="I253" s="265">
        <v>92399</v>
      </c>
      <c r="J253" s="830">
        <v>68040</v>
      </c>
      <c r="K253" s="891">
        <v>0</v>
      </c>
      <c r="L253" s="882">
        <v>22998</v>
      </c>
      <c r="M253" s="830">
        <v>1361</v>
      </c>
      <c r="N253" s="266">
        <v>0</v>
      </c>
      <c r="O253" s="678">
        <v>0.15</v>
      </c>
      <c r="P253" s="622">
        <v>0.15</v>
      </c>
      <c r="Q253" s="874">
        <v>0</v>
      </c>
      <c r="R253" s="267">
        <f t="shared" si="260"/>
        <v>0</v>
      </c>
      <c r="S253" s="269">
        <v>0</v>
      </c>
      <c r="T253" s="269">
        <v>0</v>
      </c>
      <c r="U253" s="269">
        <v>0</v>
      </c>
      <c r="V253" s="269">
        <f>SUM(R253:U253)</f>
        <v>0</v>
      </c>
      <c r="W253" s="269">
        <v>0</v>
      </c>
      <c r="X253" s="269">
        <v>0</v>
      </c>
      <c r="Y253" s="269">
        <f>SUM(W253:X253)</f>
        <v>0</v>
      </c>
      <c r="Z253" s="269">
        <f>V253+Y253</f>
        <v>0</v>
      </c>
      <c r="AA253" s="577">
        <f t="shared" si="310"/>
        <v>0</v>
      </c>
      <c r="AB253" s="270">
        <f>ROUND(V253*2%,0)</f>
        <v>0</v>
      </c>
      <c r="AC253" s="269">
        <v>0</v>
      </c>
      <c r="AD253" s="269">
        <v>0</v>
      </c>
      <c r="AE253" s="269">
        <f t="shared" si="262"/>
        <v>0</v>
      </c>
      <c r="AF253" s="269">
        <f t="shared" si="263"/>
        <v>0</v>
      </c>
      <c r="AG253" s="271">
        <v>0</v>
      </c>
      <c r="AH253" s="271">
        <v>0</v>
      </c>
      <c r="AI253" s="271">
        <v>0</v>
      </c>
      <c r="AJ253" s="271">
        <v>0</v>
      </c>
      <c r="AK253" s="271">
        <v>0</v>
      </c>
      <c r="AL253" s="271">
        <f t="shared" si="264"/>
        <v>0</v>
      </c>
      <c r="AM253" s="271">
        <f>AH253+AK253</f>
        <v>0</v>
      </c>
      <c r="AN253" s="696">
        <f t="shared" si="265"/>
        <v>0</v>
      </c>
      <c r="AO253" s="267">
        <f>I253+AF253</f>
        <v>92399</v>
      </c>
      <c r="AP253" s="269">
        <f>J253+V253</f>
        <v>68040</v>
      </c>
      <c r="AQ253" s="269">
        <f t="shared" si="311"/>
        <v>0</v>
      </c>
      <c r="AR253" s="269">
        <f t="shared" si="312"/>
        <v>22998</v>
      </c>
      <c r="AS253" s="269">
        <f t="shared" si="312"/>
        <v>1361</v>
      </c>
      <c r="AT253" s="269">
        <f>N253+AE253</f>
        <v>0</v>
      </c>
      <c r="AU253" s="271">
        <f>O253+AN253</f>
        <v>0.15</v>
      </c>
      <c r="AV253" s="271">
        <f t="shared" si="313"/>
        <v>0.15</v>
      </c>
      <c r="AW253" s="272">
        <f t="shared" si="313"/>
        <v>0</v>
      </c>
    </row>
    <row r="254" spans="1:49" ht="14.1" customHeight="1" x14ac:dyDescent="0.2">
      <c r="A254" s="263">
        <v>53</v>
      </c>
      <c r="B254" s="260">
        <v>2431</v>
      </c>
      <c r="C254" s="261">
        <v>600079228</v>
      </c>
      <c r="D254" s="260">
        <v>46746234</v>
      </c>
      <c r="E254" s="262" t="s">
        <v>681</v>
      </c>
      <c r="F254" s="263">
        <v>3141</v>
      </c>
      <c r="G254" s="262" t="s">
        <v>321</v>
      </c>
      <c r="H254" s="264" t="s">
        <v>284</v>
      </c>
      <c r="I254" s="265">
        <v>994677</v>
      </c>
      <c r="J254" s="830">
        <v>728357</v>
      </c>
      <c r="K254" s="891">
        <v>0</v>
      </c>
      <c r="L254" s="882">
        <v>246185</v>
      </c>
      <c r="M254" s="830">
        <v>14567</v>
      </c>
      <c r="N254" s="266">
        <v>5568</v>
      </c>
      <c r="O254" s="678">
        <v>2.48</v>
      </c>
      <c r="P254" s="622">
        <v>0</v>
      </c>
      <c r="Q254" s="874">
        <v>2.48</v>
      </c>
      <c r="R254" s="267">
        <f t="shared" si="260"/>
        <v>0</v>
      </c>
      <c r="S254" s="269">
        <v>0</v>
      </c>
      <c r="T254" s="269">
        <v>0</v>
      </c>
      <c r="U254" s="269">
        <v>0</v>
      </c>
      <c r="V254" s="269">
        <f>SUM(R254:U254)</f>
        <v>0</v>
      </c>
      <c r="W254" s="269">
        <v>0</v>
      </c>
      <c r="X254" s="269">
        <v>0</v>
      </c>
      <c r="Y254" s="269">
        <f>SUM(W254:X254)</f>
        <v>0</v>
      </c>
      <c r="Z254" s="269">
        <f>V254+Y254</f>
        <v>0</v>
      </c>
      <c r="AA254" s="577">
        <f t="shared" si="310"/>
        <v>0</v>
      </c>
      <c r="AB254" s="270">
        <f>ROUND(V254*2%,0)</f>
        <v>0</v>
      </c>
      <c r="AC254" s="269">
        <v>0</v>
      </c>
      <c r="AD254" s="269">
        <v>0</v>
      </c>
      <c r="AE254" s="269">
        <f t="shared" si="262"/>
        <v>0</v>
      </c>
      <c r="AF254" s="269">
        <f t="shared" si="263"/>
        <v>0</v>
      </c>
      <c r="AG254" s="271">
        <v>0</v>
      </c>
      <c r="AH254" s="271">
        <v>0</v>
      </c>
      <c r="AI254" s="271">
        <v>0</v>
      </c>
      <c r="AJ254" s="271">
        <v>0</v>
      </c>
      <c r="AK254" s="271">
        <v>0</v>
      </c>
      <c r="AL254" s="271">
        <f t="shared" si="264"/>
        <v>0</v>
      </c>
      <c r="AM254" s="271">
        <f>AH254+AK254</f>
        <v>0</v>
      </c>
      <c r="AN254" s="696">
        <f t="shared" si="265"/>
        <v>0</v>
      </c>
      <c r="AO254" s="267">
        <f>I254+AF254</f>
        <v>994677</v>
      </c>
      <c r="AP254" s="269">
        <f>J254+V254</f>
        <v>728357</v>
      </c>
      <c r="AQ254" s="269">
        <f t="shared" si="311"/>
        <v>0</v>
      </c>
      <c r="AR254" s="269">
        <f t="shared" si="312"/>
        <v>246185</v>
      </c>
      <c r="AS254" s="269">
        <f t="shared" si="312"/>
        <v>14567</v>
      </c>
      <c r="AT254" s="269">
        <f>N254+AE254</f>
        <v>5568</v>
      </c>
      <c r="AU254" s="271">
        <f>O254+AN254</f>
        <v>2.48</v>
      </c>
      <c r="AV254" s="271">
        <f t="shared" si="313"/>
        <v>0</v>
      </c>
      <c r="AW254" s="272">
        <f t="shared" si="313"/>
        <v>2.48</v>
      </c>
    </row>
    <row r="255" spans="1:49" ht="14.1" customHeight="1" x14ac:dyDescent="0.2">
      <c r="A255" s="276">
        <v>53</v>
      </c>
      <c r="B255" s="273">
        <v>2431</v>
      </c>
      <c r="C255" s="274">
        <v>600079228</v>
      </c>
      <c r="D255" s="273">
        <v>46746234</v>
      </c>
      <c r="E255" s="275" t="s">
        <v>682</v>
      </c>
      <c r="F255" s="276"/>
      <c r="G255" s="275"/>
      <c r="H255" s="277"/>
      <c r="I255" s="278">
        <v>7934181</v>
      </c>
      <c r="J255" s="279">
        <v>5744271</v>
      </c>
      <c r="K255" s="279">
        <v>45360</v>
      </c>
      <c r="L255" s="279">
        <v>1956896</v>
      </c>
      <c r="M255" s="279">
        <v>114886</v>
      </c>
      <c r="N255" s="279">
        <v>72768</v>
      </c>
      <c r="O255" s="280">
        <v>13.839700000000001</v>
      </c>
      <c r="P255" s="280">
        <v>8.4915000000000003</v>
      </c>
      <c r="Q255" s="872">
        <v>5.3482000000000003</v>
      </c>
      <c r="R255" s="278">
        <f t="shared" ref="R255:AW255" si="314">SUM(R252:R254)</f>
        <v>0</v>
      </c>
      <c r="S255" s="613">
        <f t="shared" si="314"/>
        <v>0</v>
      </c>
      <c r="T255" s="613">
        <f t="shared" si="314"/>
        <v>0</v>
      </c>
      <c r="U255" s="613">
        <f t="shared" si="314"/>
        <v>0</v>
      </c>
      <c r="V255" s="613">
        <f t="shared" si="314"/>
        <v>0</v>
      </c>
      <c r="W255" s="613">
        <f t="shared" si="314"/>
        <v>0</v>
      </c>
      <c r="X255" s="613">
        <f t="shared" si="314"/>
        <v>0</v>
      </c>
      <c r="Y255" s="613">
        <f t="shared" si="314"/>
        <v>0</v>
      </c>
      <c r="Z255" s="613">
        <f t="shared" si="314"/>
        <v>0</v>
      </c>
      <c r="AA255" s="613">
        <f t="shared" si="314"/>
        <v>0</v>
      </c>
      <c r="AB255" s="613">
        <f t="shared" si="314"/>
        <v>0</v>
      </c>
      <c r="AC255" s="613">
        <f t="shared" si="314"/>
        <v>0</v>
      </c>
      <c r="AD255" s="613">
        <f t="shared" si="314"/>
        <v>0</v>
      </c>
      <c r="AE255" s="613">
        <f t="shared" si="314"/>
        <v>0</v>
      </c>
      <c r="AF255" s="613">
        <f t="shared" si="314"/>
        <v>0</v>
      </c>
      <c r="AG255" s="690">
        <f t="shared" si="314"/>
        <v>0</v>
      </c>
      <c r="AH255" s="690">
        <f t="shared" si="314"/>
        <v>0</v>
      </c>
      <c r="AI255" s="690">
        <f t="shared" si="314"/>
        <v>0</v>
      </c>
      <c r="AJ255" s="690">
        <f t="shared" si="314"/>
        <v>0</v>
      </c>
      <c r="AK255" s="690">
        <f t="shared" si="314"/>
        <v>0</v>
      </c>
      <c r="AL255" s="690">
        <f t="shared" si="314"/>
        <v>0</v>
      </c>
      <c r="AM255" s="690">
        <f t="shared" si="314"/>
        <v>0</v>
      </c>
      <c r="AN255" s="695">
        <f t="shared" si="314"/>
        <v>0</v>
      </c>
      <c r="AO255" s="278">
        <f t="shared" si="314"/>
        <v>7934181</v>
      </c>
      <c r="AP255" s="279">
        <f t="shared" si="314"/>
        <v>5744271</v>
      </c>
      <c r="AQ255" s="279">
        <f t="shared" si="314"/>
        <v>45360</v>
      </c>
      <c r="AR255" s="279">
        <f t="shared" si="314"/>
        <v>1956896</v>
      </c>
      <c r="AS255" s="279">
        <f t="shared" si="314"/>
        <v>114886</v>
      </c>
      <c r="AT255" s="279">
        <f t="shared" si="314"/>
        <v>72768</v>
      </c>
      <c r="AU255" s="280">
        <f t="shared" si="314"/>
        <v>13.839700000000001</v>
      </c>
      <c r="AV255" s="280">
        <f t="shared" si="314"/>
        <v>8.4915000000000003</v>
      </c>
      <c r="AW255" s="281">
        <f t="shared" si="314"/>
        <v>5.3482000000000003</v>
      </c>
    </row>
    <row r="256" spans="1:49" ht="14.1" customHeight="1" x14ac:dyDescent="0.2">
      <c r="A256" s="263">
        <v>54</v>
      </c>
      <c r="B256" s="260">
        <v>2434</v>
      </c>
      <c r="C256" s="261">
        <v>600079317</v>
      </c>
      <c r="D256" s="260">
        <v>46746480</v>
      </c>
      <c r="E256" s="262" t="s">
        <v>683</v>
      </c>
      <c r="F256" s="263">
        <v>3111</v>
      </c>
      <c r="G256" s="262" t="s">
        <v>317</v>
      </c>
      <c r="H256" s="264" t="s">
        <v>283</v>
      </c>
      <c r="I256" s="265">
        <v>13004457</v>
      </c>
      <c r="J256" s="831">
        <v>9479276</v>
      </c>
      <c r="K256" s="904">
        <v>0</v>
      </c>
      <c r="L256" s="882">
        <v>3203995</v>
      </c>
      <c r="M256" s="830">
        <v>189586</v>
      </c>
      <c r="N256" s="831">
        <v>131600</v>
      </c>
      <c r="O256" s="678">
        <v>22.6496</v>
      </c>
      <c r="P256" s="841">
        <v>16</v>
      </c>
      <c r="Q256" s="873">
        <v>6.6495999999999995</v>
      </c>
      <c r="R256" s="267">
        <f t="shared" si="260"/>
        <v>0</v>
      </c>
      <c r="S256" s="269">
        <v>0</v>
      </c>
      <c r="T256" s="269">
        <v>0</v>
      </c>
      <c r="U256" s="269">
        <v>0</v>
      </c>
      <c r="V256" s="269">
        <f>SUM(R256:U256)</f>
        <v>0</v>
      </c>
      <c r="W256" s="269">
        <v>0</v>
      </c>
      <c r="X256" s="269">
        <v>0</v>
      </c>
      <c r="Y256" s="269">
        <f>SUM(W256:X256)</f>
        <v>0</v>
      </c>
      <c r="Z256" s="269">
        <f>V256+Y256</f>
        <v>0</v>
      </c>
      <c r="AA256" s="577">
        <f t="shared" ref="AA256:AA258" si="315">ROUND((V256+W256)*33.8%,0)</f>
        <v>0</v>
      </c>
      <c r="AB256" s="270">
        <f>ROUND(V256*2%,0)</f>
        <v>0</v>
      </c>
      <c r="AC256" s="269">
        <v>0</v>
      </c>
      <c r="AD256" s="269">
        <v>0</v>
      </c>
      <c r="AE256" s="269">
        <f t="shared" si="262"/>
        <v>0</v>
      </c>
      <c r="AF256" s="269">
        <f t="shared" si="263"/>
        <v>0</v>
      </c>
      <c r="AG256" s="271">
        <v>0</v>
      </c>
      <c r="AH256" s="271">
        <v>0</v>
      </c>
      <c r="AI256" s="271">
        <v>0</v>
      </c>
      <c r="AJ256" s="271">
        <v>0</v>
      </c>
      <c r="AK256" s="271">
        <v>0</v>
      </c>
      <c r="AL256" s="271">
        <f t="shared" si="264"/>
        <v>0</v>
      </c>
      <c r="AM256" s="271">
        <f>AH256+AK256</f>
        <v>0</v>
      </c>
      <c r="AN256" s="696">
        <f t="shared" si="265"/>
        <v>0</v>
      </c>
      <c r="AO256" s="267">
        <f>I256+AF256</f>
        <v>13004457</v>
      </c>
      <c r="AP256" s="269">
        <f>J256+V256</f>
        <v>9479276</v>
      </c>
      <c r="AQ256" s="269">
        <f t="shared" ref="AQ256:AQ258" si="316">K256+Y256</f>
        <v>0</v>
      </c>
      <c r="AR256" s="269">
        <f t="shared" ref="AR256:AS258" si="317">L256+AA256</f>
        <v>3203995</v>
      </c>
      <c r="AS256" s="269">
        <f t="shared" si="317"/>
        <v>189586</v>
      </c>
      <c r="AT256" s="269">
        <f>N256+AE256</f>
        <v>131600</v>
      </c>
      <c r="AU256" s="271">
        <f>O256+AN256</f>
        <v>22.6496</v>
      </c>
      <c r="AV256" s="271">
        <f t="shared" ref="AV256:AW258" si="318">P256+AL256</f>
        <v>16</v>
      </c>
      <c r="AW256" s="272">
        <f t="shared" si="318"/>
        <v>6.6495999999999995</v>
      </c>
    </row>
    <row r="257" spans="1:49" ht="14.1" customHeight="1" x14ac:dyDescent="0.2">
      <c r="A257" s="263">
        <v>54</v>
      </c>
      <c r="B257" s="260">
        <v>2434</v>
      </c>
      <c r="C257" s="261">
        <v>600079317</v>
      </c>
      <c r="D257" s="260">
        <v>46746480</v>
      </c>
      <c r="E257" s="262" t="s">
        <v>683</v>
      </c>
      <c r="F257" s="263">
        <v>3111</v>
      </c>
      <c r="G257" s="282" t="s">
        <v>318</v>
      </c>
      <c r="H257" s="264" t="s">
        <v>284</v>
      </c>
      <c r="I257" s="265">
        <v>837865</v>
      </c>
      <c r="J257" s="830">
        <v>616984</v>
      </c>
      <c r="K257" s="891">
        <v>0</v>
      </c>
      <c r="L257" s="882">
        <v>208541</v>
      </c>
      <c r="M257" s="830">
        <v>12340</v>
      </c>
      <c r="N257" s="266">
        <v>0</v>
      </c>
      <c r="O257" s="678">
        <v>1.8</v>
      </c>
      <c r="P257" s="622">
        <v>1.8</v>
      </c>
      <c r="Q257" s="874">
        <v>0</v>
      </c>
      <c r="R257" s="267">
        <f t="shared" si="260"/>
        <v>0</v>
      </c>
      <c r="S257" s="269">
        <v>0</v>
      </c>
      <c r="T257" s="269">
        <v>0</v>
      </c>
      <c r="U257" s="269">
        <v>0</v>
      </c>
      <c r="V257" s="269">
        <f>SUM(R257:U257)</f>
        <v>0</v>
      </c>
      <c r="W257" s="269">
        <v>0</v>
      </c>
      <c r="X257" s="269">
        <v>0</v>
      </c>
      <c r="Y257" s="269">
        <f>SUM(W257:X257)</f>
        <v>0</v>
      </c>
      <c r="Z257" s="269">
        <f>V257+Y257</f>
        <v>0</v>
      </c>
      <c r="AA257" s="577">
        <f t="shared" si="315"/>
        <v>0</v>
      </c>
      <c r="AB257" s="270">
        <f>ROUND(V257*2%,0)</f>
        <v>0</v>
      </c>
      <c r="AC257" s="269">
        <v>0</v>
      </c>
      <c r="AD257" s="269">
        <v>0</v>
      </c>
      <c r="AE257" s="269">
        <f t="shared" si="262"/>
        <v>0</v>
      </c>
      <c r="AF257" s="269">
        <f t="shared" si="263"/>
        <v>0</v>
      </c>
      <c r="AG257" s="271">
        <v>0</v>
      </c>
      <c r="AH257" s="271">
        <v>0</v>
      </c>
      <c r="AI257" s="271">
        <v>0</v>
      </c>
      <c r="AJ257" s="271">
        <v>0</v>
      </c>
      <c r="AK257" s="271">
        <v>0</v>
      </c>
      <c r="AL257" s="271">
        <f t="shared" si="264"/>
        <v>0</v>
      </c>
      <c r="AM257" s="271">
        <f>AH257+AK257</f>
        <v>0</v>
      </c>
      <c r="AN257" s="696">
        <f t="shared" si="265"/>
        <v>0</v>
      </c>
      <c r="AO257" s="267">
        <f>I257+AF257</f>
        <v>837865</v>
      </c>
      <c r="AP257" s="269">
        <f>J257+V257</f>
        <v>616984</v>
      </c>
      <c r="AQ257" s="269">
        <f t="shared" si="316"/>
        <v>0</v>
      </c>
      <c r="AR257" s="269">
        <f t="shared" si="317"/>
        <v>208541</v>
      </c>
      <c r="AS257" s="269">
        <f t="shared" si="317"/>
        <v>12340</v>
      </c>
      <c r="AT257" s="269">
        <f>N257+AE257</f>
        <v>0</v>
      </c>
      <c r="AU257" s="271">
        <f>O257+AN257</f>
        <v>1.8</v>
      </c>
      <c r="AV257" s="271">
        <f t="shared" si="318"/>
        <v>1.8</v>
      </c>
      <c r="AW257" s="272">
        <f t="shared" si="318"/>
        <v>0</v>
      </c>
    </row>
    <row r="258" spans="1:49" ht="14.1" customHeight="1" x14ac:dyDescent="0.2">
      <c r="A258" s="263">
        <v>54</v>
      </c>
      <c r="B258" s="260">
        <v>2434</v>
      </c>
      <c r="C258" s="261">
        <v>600079317</v>
      </c>
      <c r="D258" s="260">
        <v>46746480</v>
      </c>
      <c r="E258" s="262" t="s">
        <v>683</v>
      </c>
      <c r="F258" s="263">
        <v>3141</v>
      </c>
      <c r="G258" s="262" t="s">
        <v>321</v>
      </c>
      <c r="H258" s="264" t="s">
        <v>284</v>
      </c>
      <c r="I258" s="265">
        <v>2055607</v>
      </c>
      <c r="J258" s="830">
        <v>1506291</v>
      </c>
      <c r="K258" s="891">
        <v>0</v>
      </c>
      <c r="L258" s="882">
        <v>509126</v>
      </c>
      <c r="M258" s="830">
        <v>30126</v>
      </c>
      <c r="N258" s="266">
        <v>10064</v>
      </c>
      <c r="O258" s="678">
        <v>5.1199999999999992</v>
      </c>
      <c r="P258" s="622">
        <v>0</v>
      </c>
      <c r="Q258" s="874">
        <v>5.1199999999999992</v>
      </c>
      <c r="R258" s="267">
        <f t="shared" si="260"/>
        <v>0</v>
      </c>
      <c r="S258" s="269">
        <v>0</v>
      </c>
      <c r="T258" s="269">
        <v>0</v>
      </c>
      <c r="U258" s="269">
        <v>0</v>
      </c>
      <c r="V258" s="269">
        <f>SUM(R258:U258)</f>
        <v>0</v>
      </c>
      <c r="W258" s="269">
        <v>0</v>
      </c>
      <c r="X258" s="269">
        <v>0</v>
      </c>
      <c r="Y258" s="269">
        <f>SUM(W258:X258)</f>
        <v>0</v>
      </c>
      <c r="Z258" s="269">
        <f>V258+Y258</f>
        <v>0</v>
      </c>
      <c r="AA258" s="577">
        <f t="shared" si="315"/>
        <v>0</v>
      </c>
      <c r="AB258" s="270">
        <f>ROUND(V258*2%,0)</f>
        <v>0</v>
      </c>
      <c r="AC258" s="269">
        <v>0</v>
      </c>
      <c r="AD258" s="269">
        <v>0</v>
      </c>
      <c r="AE258" s="269">
        <f t="shared" si="262"/>
        <v>0</v>
      </c>
      <c r="AF258" s="269">
        <f t="shared" si="263"/>
        <v>0</v>
      </c>
      <c r="AG258" s="271">
        <v>0</v>
      </c>
      <c r="AH258" s="271">
        <v>0</v>
      </c>
      <c r="AI258" s="271">
        <v>0</v>
      </c>
      <c r="AJ258" s="271">
        <v>0</v>
      </c>
      <c r="AK258" s="271">
        <v>0</v>
      </c>
      <c r="AL258" s="271">
        <f t="shared" si="264"/>
        <v>0</v>
      </c>
      <c r="AM258" s="271">
        <f>AH258+AK258</f>
        <v>0</v>
      </c>
      <c r="AN258" s="696">
        <f t="shared" si="265"/>
        <v>0</v>
      </c>
      <c r="AO258" s="267">
        <f>I258+AF258</f>
        <v>2055607</v>
      </c>
      <c r="AP258" s="269">
        <f>J258+V258</f>
        <v>1506291</v>
      </c>
      <c r="AQ258" s="269">
        <f t="shared" si="316"/>
        <v>0</v>
      </c>
      <c r="AR258" s="269">
        <f t="shared" si="317"/>
        <v>509126</v>
      </c>
      <c r="AS258" s="269">
        <f t="shared" si="317"/>
        <v>30126</v>
      </c>
      <c r="AT258" s="269">
        <f>N258+AE258</f>
        <v>10064</v>
      </c>
      <c r="AU258" s="271">
        <f>O258+AN258</f>
        <v>5.1199999999999992</v>
      </c>
      <c r="AV258" s="271">
        <f t="shared" si="318"/>
        <v>0</v>
      </c>
      <c r="AW258" s="272">
        <f t="shared" si="318"/>
        <v>5.1199999999999992</v>
      </c>
    </row>
    <row r="259" spans="1:49" ht="14.1" customHeight="1" x14ac:dyDescent="0.2">
      <c r="A259" s="276">
        <v>54</v>
      </c>
      <c r="B259" s="273">
        <v>2434</v>
      </c>
      <c r="C259" s="274">
        <v>600079317</v>
      </c>
      <c r="D259" s="273">
        <v>46746480</v>
      </c>
      <c r="E259" s="275" t="s">
        <v>684</v>
      </c>
      <c r="F259" s="276"/>
      <c r="G259" s="275"/>
      <c r="H259" s="277"/>
      <c r="I259" s="278">
        <v>15897929</v>
      </c>
      <c r="J259" s="279">
        <v>11602551</v>
      </c>
      <c r="K259" s="279">
        <v>0</v>
      </c>
      <c r="L259" s="279">
        <v>3921662</v>
      </c>
      <c r="M259" s="279">
        <v>232052</v>
      </c>
      <c r="N259" s="279">
        <v>141664</v>
      </c>
      <c r="O259" s="280">
        <v>29.569600000000001</v>
      </c>
      <c r="P259" s="280">
        <v>17.8</v>
      </c>
      <c r="Q259" s="872">
        <v>11.769599999999999</v>
      </c>
      <c r="R259" s="278">
        <f t="shared" ref="R259:AW259" si="319">SUM(R256:R258)</f>
        <v>0</v>
      </c>
      <c r="S259" s="613">
        <f t="shared" si="319"/>
        <v>0</v>
      </c>
      <c r="T259" s="613">
        <f t="shared" si="319"/>
        <v>0</v>
      </c>
      <c r="U259" s="613">
        <f t="shared" si="319"/>
        <v>0</v>
      </c>
      <c r="V259" s="613">
        <f t="shared" si="319"/>
        <v>0</v>
      </c>
      <c r="W259" s="613">
        <f t="shared" si="319"/>
        <v>0</v>
      </c>
      <c r="X259" s="613">
        <f t="shared" si="319"/>
        <v>0</v>
      </c>
      <c r="Y259" s="613">
        <f t="shared" si="319"/>
        <v>0</v>
      </c>
      <c r="Z259" s="613">
        <f t="shared" si="319"/>
        <v>0</v>
      </c>
      <c r="AA259" s="613">
        <f t="shared" si="319"/>
        <v>0</v>
      </c>
      <c r="AB259" s="613">
        <f t="shared" si="319"/>
        <v>0</v>
      </c>
      <c r="AC259" s="613">
        <f t="shared" si="319"/>
        <v>0</v>
      </c>
      <c r="AD259" s="613">
        <f t="shared" si="319"/>
        <v>0</v>
      </c>
      <c r="AE259" s="613">
        <f t="shared" si="319"/>
        <v>0</v>
      </c>
      <c r="AF259" s="613">
        <f t="shared" si="319"/>
        <v>0</v>
      </c>
      <c r="AG259" s="690">
        <f t="shared" si="319"/>
        <v>0</v>
      </c>
      <c r="AH259" s="690">
        <f t="shared" si="319"/>
        <v>0</v>
      </c>
      <c r="AI259" s="690">
        <f t="shared" si="319"/>
        <v>0</v>
      </c>
      <c r="AJ259" s="690">
        <f t="shared" si="319"/>
        <v>0</v>
      </c>
      <c r="AK259" s="690">
        <f t="shared" si="319"/>
        <v>0</v>
      </c>
      <c r="AL259" s="690">
        <f t="shared" si="319"/>
        <v>0</v>
      </c>
      <c r="AM259" s="690">
        <f t="shared" si="319"/>
        <v>0</v>
      </c>
      <c r="AN259" s="695">
        <f t="shared" si="319"/>
        <v>0</v>
      </c>
      <c r="AO259" s="278">
        <f t="shared" si="319"/>
        <v>15897929</v>
      </c>
      <c r="AP259" s="279">
        <f t="shared" si="319"/>
        <v>11602551</v>
      </c>
      <c r="AQ259" s="279">
        <f t="shared" si="319"/>
        <v>0</v>
      </c>
      <c r="AR259" s="279">
        <f t="shared" si="319"/>
        <v>3921662</v>
      </c>
      <c r="AS259" s="279">
        <f t="shared" si="319"/>
        <v>232052</v>
      </c>
      <c r="AT259" s="279">
        <f t="shared" si="319"/>
        <v>141664</v>
      </c>
      <c r="AU259" s="280">
        <f t="shared" si="319"/>
        <v>29.569600000000001</v>
      </c>
      <c r="AV259" s="280">
        <f t="shared" si="319"/>
        <v>17.8</v>
      </c>
      <c r="AW259" s="281">
        <f t="shared" si="319"/>
        <v>11.769599999999999</v>
      </c>
    </row>
    <row r="260" spans="1:49" ht="14.1" customHeight="1" x14ac:dyDescent="0.2">
      <c r="A260" s="263">
        <v>55</v>
      </c>
      <c r="B260" s="260">
        <v>2484</v>
      </c>
      <c r="C260" s="283">
        <v>600079864</v>
      </c>
      <c r="D260" s="260">
        <v>46746145</v>
      </c>
      <c r="E260" s="262" t="s">
        <v>685</v>
      </c>
      <c r="F260" s="263">
        <v>3113</v>
      </c>
      <c r="G260" s="262" t="s">
        <v>320</v>
      </c>
      <c r="H260" s="264" t="s">
        <v>283</v>
      </c>
      <c r="I260" s="265">
        <v>38885372</v>
      </c>
      <c r="J260" s="831">
        <v>27121153</v>
      </c>
      <c r="K260" s="904">
        <v>274176</v>
      </c>
      <c r="L260" s="882">
        <v>9259620</v>
      </c>
      <c r="M260" s="830">
        <v>542423</v>
      </c>
      <c r="N260" s="831">
        <v>1688000</v>
      </c>
      <c r="O260" s="678">
        <v>52.444900000000004</v>
      </c>
      <c r="P260" s="841">
        <v>39.61</v>
      </c>
      <c r="Q260" s="873">
        <v>12.834899999999999</v>
      </c>
      <c r="R260" s="267">
        <f t="shared" si="260"/>
        <v>0</v>
      </c>
      <c r="S260" s="269">
        <v>0</v>
      </c>
      <c r="T260" s="269">
        <v>0</v>
      </c>
      <c r="U260" s="269">
        <v>0</v>
      </c>
      <c r="V260" s="269">
        <f>SUM(R260:U260)</f>
        <v>0</v>
      </c>
      <c r="W260" s="269">
        <v>0</v>
      </c>
      <c r="X260" s="269">
        <v>0</v>
      </c>
      <c r="Y260" s="269">
        <f>SUM(W260:X260)</f>
        <v>0</v>
      </c>
      <c r="Z260" s="269">
        <f>V260+Y260</f>
        <v>0</v>
      </c>
      <c r="AA260" s="577">
        <f t="shared" ref="AA260:AA264" si="320">ROUND((V260+W260)*33.8%,0)</f>
        <v>0</v>
      </c>
      <c r="AB260" s="270">
        <f>ROUND(V260*2%,0)</f>
        <v>0</v>
      </c>
      <c r="AC260" s="269">
        <v>0</v>
      </c>
      <c r="AD260" s="269">
        <v>0</v>
      </c>
      <c r="AE260" s="269">
        <f t="shared" si="262"/>
        <v>0</v>
      </c>
      <c r="AF260" s="269">
        <f t="shared" si="263"/>
        <v>0</v>
      </c>
      <c r="AG260" s="271">
        <v>0</v>
      </c>
      <c r="AH260" s="271">
        <v>0</v>
      </c>
      <c r="AI260" s="271">
        <v>0</v>
      </c>
      <c r="AJ260" s="271">
        <v>0</v>
      </c>
      <c r="AK260" s="271">
        <v>0</v>
      </c>
      <c r="AL260" s="271">
        <f t="shared" si="264"/>
        <v>0</v>
      </c>
      <c r="AM260" s="271">
        <f>AH260+AK260</f>
        <v>0</v>
      </c>
      <c r="AN260" s="696">
        <f t="shared" si="265"/>
        <v>0</v>
      </c>
      <c r="AO260" s="267">
        <f>I260+AF260</f>
        <v>38885372</v>
      </c>
      <c r="AP260" s="269">
        <f>J260+V260</f>
        <v>27121153</v>
      </c>
      <c r="AQ260" s="269">
        <f t="shared" ref="AQ260:AQ264" si="321">K260+Y260</f>
        <v>274176</v>
      </c>
      <c r="AR260" s="269">
        <f t="shared" ref="AR260:AS264" si="322">L260+AA260</f>
        <v>9259620</v>
      </c>
      <c r="AS260" s="269">
        <f t="shared" si="322"/>
        <v>542423</v>
      </c>
      <c r="AT260" s="269">
        <f>N260+AE260</f>
        <v>1688000</v>
      </c>
      <c r="AU260" s="271">
        <f>O260+AN260</f>
        <v>52.444900000000004</v>
      </c>
      <c r="AV260" s="271">
        <f t="shared" ref="AV260:AW264" si="323">P260+AL260</f>
        <v>39.61</v>
      </c>
      <c r="AW260" s="272">
        <f t="shared" si="323"/>
        <v>12.834899999999999</v>
      </c>
    </row>
    <row r="261" spans="1:49" ht="14.1" customHeight="1" x14ac:dyDescent="0.2">
      <c r="A261" s="263">
        <v>55</v>
      </c>
      <c r="B261" s="260">
        <v>2484</v>
      </c>
      <c r="C261" s="283">
        <v>600079864</v>
      </c>
      <c r="D261" s="260">
        <v>46746145</v>
      </c>
      <c r="E261" s="262" t="s">
        <v>685</v>
      </c>
      <c r="F261" s="263">
        <v>3113</v>
      </c>
      <c r="G261" s="282" t="s">
        <v>318</v>
      </c>
      <c r="H261" s="264" t="s">
        <v>284</v>
      </c>
      <c r="I261" s="265">
        <v>3466472</v>
      </c>
      <c r="J261" s="830">
        <v>2551158</v>
      </c>
      <c r="K261" s="891">
        <v>0</v>
      </c>
      <c r="L261" s="882">
        <v>862291</v>
      </c>
      <c r="M261" s="830">
        <v>51023</v>
      </c>
      <c r="N261" s="266">
        <v>2000</v>
      </c>
      <c r="O261" s="678">
        <v>7.37</v>
      </c>
      <c r="P261" s="622">
        <v>7.37</v>
      </c>
      <c r="Q261" s="874">
        <v>0</v>
      </c>
      <c r="R261" s="267">
        <f t="shared" si="260"/>
        <v>0</v>
      </c>
      <c r="S261" s="269">
        <v>0</v>
      </c>
      <c r="T261" s="269">
        <v>0</v>
      </c>
      <c r="U261" s="269">
        <v>0</v>
      </c>
      <c r="V261" s="269">
        <f>SUM(R261:U261)</f>
        <v>0</v>
      </c>
      <c r="W261" s="269">
        <v>0</v>
      </c>
      <c r="X261" s="269">
        <v>0</v>
      </c>
      <c r="Y261" s="269">
        <f>SUM(W261:X261)</f>
        <v>0</v>
      </c>
      <c r="Z261" s="269">
        <f>V261+Y261</f>
        <v>0</v>
      </c>
      <c r="AA261" s="577">
        <f t="shared" si="320"/>
        <v>0</v>
      </c>
      <c r="AB261" s="270">
        <f>ROUND(V261*2%,0)</f>
        <v>0</v>
      </c>
      <c r="AC261" s="269">
        <v>0</v>
      </c>
      <c r="AD261" s="269">
        <v>0</v>
      </c>
      <c r="AE261" s="269">
        <f t="shared" si="262"/>
        <v>0</v>
      </c>
      <c r="AF261" s="269">
        <f t="shared" si="263"/>
        <v>0</v>
      </c>
      <c r="AG261" s="271">
        <v>0</v>
      </c>
      <c r="AH261" s="271">
        <v>0</v>
      </c>
      <c r="AI261" s="271">
        <v>0</v>
      </c>
      <c r="AJ261" s="271">
        <v>0</v>
      </c>
      <c r="AK261" s="271">
        <v>0</v>
      </c>
      <c r="AL261" s="271">
        <f t="shared" si="264"/>
        <v>0</v>
      </c>
      <c r="AM261" s="271">
        <f>AH261+AK261</f>
        <v>0</v>
      </c>
      <c r="AN261" s="696">
        <f t="shared" si="265"/>
        <v>0</v>
      </c>
      <c r="AO261" s="267">
        <f>I261+AF261</f>
        <v>3466472</v>
      </c>
      <c r="AP261" s="269">
        <f>J261+V261</f>
        <v>2551158</v>
      </c>
      <c r="AQ261" s="269">
        <f t="shared" si="321"/>
        <v>0</v>
      </c>
      <c r="AR261" s="269">
        <f t="shared" si="322"/>
        <v>862291</v>
      </c>
      <c r="AS261" s="269">
        <f t="shared" si="322"/>
        <v>51023</v>
      </c>
      <c r="AT261" s="269">
        <f>N261+AE261</f>
        <v>2000</v>
      </c>
      <c r="AU261" s="271">
        <f>O261+AN261</f>
        <v>7.37</v>
      </c>
      <c r="AV261" s="271">
        <f t="shared" si="323"/>
        <v>7.37</v>
      </c>
      <c r="AW261" s="272">
        <f t="shared" si="323"/>
        <v>0</v>
      </c>
    </row>
    <row r="262" spans="1:49" ht="14.1" customHeight="1" x14ac:dyDescent="0.2">
      <c r="A262" s="263">
        <v>55</v>
      </c>
      <c r="B262" s="260">
        <v>2484</v>
      </c>
      <c r="C262" s="283">
        <v>600079864</v>
      </c>
      <c r="D262" s="260">
        <v>46746145</v>
      </c>
      <c r="E262" s="262" t="s">
        <v>685</v>
      </c>
      <c r="F262" s="263">
        <v>3141</v>
      </c>
      <c r="G262" s="262" t="s">
        <v>321</v>
      </c>
      <c r="H262" s="264" t="s">
        <v>284</v>
      </c>
      <c r="I262" s="265">
        <v>3392121</v>
      </c>
      <c r="J262" s="830">
        <v>2432715</v>
      </c>
      <c r="K262" s="891">
        <v>40000</v>
      </c>
      <c r="L262" s="882">
        <v>835778</v>
      </c>
      <c r="M262" s="830">
        <v>48654</v>
      </c>
      <c r="N262" s="266">
        <v>34974</v>
      </c>
      <c r="O262" s="678">
        <v>8.34</v>
      </c>
      <c r="P262" s="622">
        <v>0</v>
      </c>
      <c r="Q262" s="874">
        <v>8.34</v>
      </c>
      <c r="R262" s="267">
        <f t="shared" si="260"/>
        <v>0</v>
      </c>
      <c r="S262" s="269">
        <v>0</v>
      </c>
      <c r="T262" s="269">
        <v>0</v>
      </c>
      <c r="U262" s="269">
        <v>0</v>
      </c>
      <c r="V262" s="269">
        <f>SUM(R262:U262)</f>
        <v>0</v>
      </c>
      <c r="W262" s="269">
        <v>0</v>
      </c>
      <c r="X262" s="269"/>
      <c r="Y262" s="269">
        <f>SUM(W262:X262)</f>
        <v>0</v>
      </c>
      <c r="Z262" s="269">
        <f>V262+Y262</f>
        <v>0</v>
      </c>
      <c r="AA262" s="577">
        <f t="shared" si="320"/>
        <v>0</v>
      </c>
      <c r="AB262" s="270">
        <f>ROUND(V262*2%,0)</f>
        <v>0</v>
      </c>
      <c r="AC262" s="269">
        <v>0</v>
      </c>
      <c r="AD262" s="269">
        <v>0</v>
      </c>
      <c r="AE262" s="269">
        <f t="shared" si="262"/>
        <v>0</v>
      </c>
      <c r="AF262" s="269">
        <f t="shared" si="263"/>
        <v>0</v>
      </c>
      <c r="AG262" s="271">
        <v>0</v>
      </c>
      <c r="AH262" s="271">
        <v>0</v>
      </c>
      <c r="AI262" s="271">
        <v>0</v>
      </c>
      <c r="AJ262" s="271">
        <v>0</v>
      </c>
      <c r="AK262" s="271">
        <v>0</v>
      </c>
      <c r="AL262" s="271">
        <f t="shared" si="264"/>
        <v>0</v>
      </c>
      <c r="AM262" s="271">
        <f>AH262+AK262</f>
        <v>0</v>
      </c>
      <c r="AN262" s="696">
        <f t="shared" si="265"/>
        <v>0</v>
      </c>
      <c r="AO262" s="267">
        <f>I262+AF262</f>
        <v>3392121</v>
      </c>
      <c r="AP262" s="269">
        <f>J262+V262</f>
        <v>2432715</v>
      </c>
      <c r="AQ262" s="269">
        <f t="shared" si="321"/>
        <v>40000</v>
      </c>
      <c r="AR262" s="269">
        <f t="shared" si="322"/>
        <v>835778</v>
      </c>
      <c r="AS262" s="269">
        <f t="shared" si="322"/>
        <v>48654</v>
      </c>
      <c r="AT262" s="269">
        <f>N262+AE262</f>
        <v>34974</v>
      </c>
      <c r="AU262" s="271">
        <f>O262+AN262</f>
        <v>8.34</v>
      </c>
      <c r="AV262" s="271">
        <f t="shared" si="323"/>
        <v>0</v>
      </c>
      <c r="AW262" s="272">
        <f t="shared" si="323"/>
        <v>8.34</v>
      </c>
    </row>
    <row r="263" spans="1:49" ht="14.1" customHeight="1" x14ac:dyDescent="0.2">
      <c r="A263" s="263">
        <v>55</v>
      </c>
      <c r="B263" s="260">
        <v>2484</v>
      </c>
      <c r="C263" s="283">
        <v>600079864</v>
      </c>
      <c r="D263" s="260">
        <v>46746145</v>
      </c>
      <c r="E263" s="262" t="s">
        <v>685</v>
      </c>
      <c r="F263" s="263">
        <v>3143</v>
      </c>
      <c r="G263" s="284" t="s">
        <v>635</v>
      </c>
      <c r="H263" s="264" t="s">
        <v>283</v>
      </c>
      <c r="I263" s="265">
        <v>4508213</v>
      </c>
      <c r="J263" s="831">
        <v>3280333</v>
      </c>
      <c r="K263" s="904">
        <v>40000</v>
      </c>
      <c r="L263" s="882">
        <v>1122273</v>
      </c>
      <c r="M263" s="830">
        <v>65607</v>
      </c>
      <c r="N263" s="266">
        <v>0</v>
      </c>
      <c r="O263" s="678">
        <v>7.2419000000000002</v>
      </c>
      <c r="P263" s="841">
        <v>7.2419000000000002</v>
      </c>
      <c r="Q263" s="874">
        <v>0</v>
      </c>
      <c r="R263" s="267">
        <f t="shared" si="260"/>
        <v>0</v>
      </c>
      <c r="S263" s="269">
        <v>0</v>
      </c>
      <c r="T263" s="269">
        <v>0</v>
      </c>
      <c r="U263" s="269">
        <v>0</v>
      </c>
      <c r="V263" s="269">
        <f>SUM(R263:U263)</f>
        <v>0</v>
      </c>
      <c r="W263" s="269">
        <v>0</v>
      </c>
      <c r="X263" s="269">
        <v>0</v>
      </c>
      <c r="Y263" s="269">
        <f>SUM(W263:X263)</f>
        <v>0</v>
      </c>
      <c r="Z263" s="269">
        <f>V263+Y263</f>
        <v>0</v>
      </c>
      <c r="AA263" s="577">
        <f t="shared" si="320"/>
        <v>0</v>
      </c>
      <c r="AB263" s="270">
        <f>ROUND(V263*2%,0)</f>
        <v>0</v>
      </c>
      <c r="AC263" s="269">
        <v>0</v>
      </c>
      <c r="AD263" s="269">
        <v>0</v>
      </c>
      <c r="AE263" s="269">
        <f t="shared" si="262"/>
        <v>0</v>
      </c>
      <c r="AF263" s="269">
        <f t="shared" si="263"/>
        <v>0</v>
      </c>
      <c r="AG263" s="271">
        <v>0</v>
      </c>
      <c r="AH263" s="271">
        <v>0</v>
      </c>
      <c r="AI263" s="271">
        <v>0</v>
      </c>
      <c r="AJ263" s="271">
        <v>0</v>
      </c>
      <c r="AK263" s="271">
        <v>0</v>
      </c>
      <c r="AL263" s="271">
        <f t="shared" si="264"/>
        <v>0</v>
      </c>
      <c r="AM263" s="271">
        <f>AH263+AK263</f>
        <v>0</v>
      </c>
      <c r="AN263" s="696">
        <f t="shared" si="265"/>
        <v>0</v>
      </c>
      <c r="AO263" s="267">
        <f>I263+AF263</f>
        <v>4508213</v>
      </c>
      <c r="AP263" s="269">
        <f>J263+V263</f>
        <v>3280333</v>
      </c>
      <c r="AQ263" s="269">
        <f t="shared" si="321"/>
        <v>40000</v>
      </c>
      <c r="AR263" s="269">
        <f t="shared" si="322"/>
        <v>1122273</v>
      </c>
      <c r="AS263" s="269">
        <f t="shared" si="322"/>
        <v>65607</v>
      </c>
      <c r="AT263" s="269">
        <f>N263+AE263</f>
        <v>0</v>
      </c>
      <c r="AU263" s="271">
        <f>O263+AN263</f>
        <v>7.2419000000000002</v>
      </c>
      <c r="AV263" s="271">
        <f t="shared" si="323"/>
        <v>7.2419000000000002</v>
      </c>
      <c r="AW263" s="272">
        <f t="shared" si="323"/>
        <v>0</v>
      </c>
    </row>
    <row r="264" spans="1:49" ht="14.1" customHeight="1" x14ac:dyDescent="0.2">
      <c r="A264" s="263">
        <v>55</v>
      </c>
      <c r="B264" s="260">
        <v>2484</v>
      </c>
      <c r="C264" s="283">
        <v>600079864</v>
      </c>
      <c r="D264" s="260">
        <v>46746145</v>
      </c>
      <c r="E264" s="262" t="s">
        <v>685</v>
      </c>
      <c r="F264" s="263">
        <v>3143</v>
      </c>
      <c r="G264" s="284" t="s">
        <v>636</v>
      </c>
      <c r="H264" s="264" t="s">
        <v>284</v>
      </c>
      <c r="I264" s="265">
        <v>135527</v>
      </c>
      <c r="J264" s="830">
        <v>95535</v>
      </c>
      <c r="K264" s="891">
        <v>0</v>
      </c>
      <c r="L264" s="882">
        <v>32291</v>
      </c>
      <c r="M264" s="830">
        <v>1911</v>
      </c>
      <c r="N264" s="266">
        <v>5790</v>
      </c>
      <c r="O264" s="678">
        <v>0.4</v>
      </c>
      <c r="P264" s="622">
        <v>0</v>
      </c>
      <c r="Q264" s="874">
        <v>0.4</v>
      </c>
      <c r="R264" s="267">
        <f t="shared" si="260"/>
        <v>0</v>
      </c>
      <c r="S264" s="269">
        <v>0</v>
      </c>
      <c r="T264" s="269">
        <v>0</v>
      </c>
      <c r="U264" s="269">
        <v>0</v>
      </c>
      <c r="V264" s="269">
        <f>SUM(R264:U264)</f>
        <v>0</v>
      </c>
      <c r="W264" s="269">
        <v>0</v>
      </c>
      <c r="X264" s="269">
        <v>0</v>
      </c>
      <c r="Y264" s="269">
        <f>SUM(W264:X264)</f>
        <v>0</v>
      </c>
      <c r="Z264" s="269">
        <f>V264+Y264</f>
        <v>0</v>
      </c>
      <c r="AA264" s="577">
        <f t="shared" si="320"/>
        <v>0</v>
      </c>
      <c r="AB264" s="270">
        <f>ROUND(V264*2%,0)</f>
        <v>0</v>
      </c>
      <c r="AC264" s="269">
        <v>0</v>
      </c>
      <c r="AD264" s="269">
        <v>0</v>
      </c>
      <c r="AE264" s="269">
        <f t="shared" si="262"/>
        <v>0</v>
      </c>
      <c r="AF264" s="269">
        <f t="shared" si="263"/>
        <v>0</v>
      </c>
      <c r="AG264" s="271">
        <v>0</v>
      </c>
      <c r="AH264" s="271">
        <v>0</v>
      </c>
      <c r="AI264" s="271">
        <v>0</v>
      </c>
      <c r="AJ264" s="271">
        <v>0</v>
      </c>
      <c r="AK264" s="271">
        <v>0</v>
      </c>
      <c r="AL264" s="271">
        <f t="shared" si="264"/>
        <v>0</v>
      </c>
      <c r="AM264" s="271">
        <f>AH264+AK264</f>
        <v>0</v>
      </c>
      <c r="AN264" s="696">
        <f t="shared" si="265"/>
        <v>0</v>
      </c>
      <c r="AO264" s="267">
        <f>I264+AF264</f>
        <v>135527</v>
      </c>
      <c r="AP264" s="269">
        <f>J264+V264</f>
        <v>95535</v>
      </c>
      <c r="AQ264" s="269">
        <f t="shared" si="321"/>
        <v>0</v>
      </c>
      <c r="AR264" s="269">
        <f t="shared" si="322"/>
        <v>32291</v>
      </c>
      <c r="AS264" s="269">
        <f t="shared" si="322"/>
        <v>1911</v>
      </c>
      <c r="AT264" s="269">
        <f>N264+AE264</f>
        <v>5790</v>
      </c>
      <c r="AU264" s="271">
        <f>O264+AN264</f>
        <v>0.4</v>
      </c>
      <c r="AV264" s="271">
        <f t="shared" si="323"/>
        <v>0</v>
      </c>
      <c r="AW264" s="272">
        <f t="shared" si="323"/>
        <v>0.4</v>
      </c>
    </row>
    <row r="265" spans="1:49" ht="14.1" customHeight="1" x14ac:dyDescent="0.2">
      <c r="A265" s="276">
        <v>55</v>
      </c>
      <c r="B265" s="273">
        <v>2484</v>
      </c>
      <c r="C265" s="285">
        <v>600079864</v>
      </c>
      <c r="D265" s="273">
        <v>46746145</v>
      </c>
      <c r="E265" s="275" t="s">
        <v>686</v>
      </c>
      <c r="F265" s="276"/>
      <c r="G265" s="275"/>
      <c r="H265" s="277"/>
      <c r="I265" s="278">
        <v>50387705</v>
      </c>
      <c r="J265" s="279">
        <v>35480894</v>
      </c>
      <c r="K265" s="279">
        <v>354176</v>
      </c>
      <c r="L265" s="279">
        <v>12112253</v>
      </c>
      <c r="M265" s="279">
        <v>709618</v>
      </c>
      <c r="N265" s="279">
        <v>1730764</v>
      </c>
      <c r="O265" s="280">
        <v>75.796800000000005</v>
      </c>
      <c r="P265" s="280">
        <v>54.221899999999998</v>
      </c>
      <c r="Q265" s="872">
        <v>21.5749</v>
      </c>
      <c r="R265" s="278">
        <f t="shared" ref="R265:AW265" si="324">SUM(R260:R264)</f>
        <v>0</v>
      </c>
      <c r="S265" s="613">
        <f t="shared" si="324"/>
        <v>0</v>
      </c>
      <c r="T265" s="613">
        <f t="shared" si="324"/>
        <v>0</v>
      </c>
      <c r="U265" s="613">
        <f t="shared" si="324"/>
        <v>0</v>
      </c>
      <c r="V265" s="613">
        <f t="shared" si="324"/>
        <v>0</v>
      </c>
      <c r="W265" s="613">
        <f t="shared" si="324"/>
        <v>0</v>
      </c>
      <c r="X265" s="613">
        <f t="shared" si="324"/>
        <v>0</v>
      </c>
      <c r="Y265" s="613">
        <f t="shared" si="324"/>
        <v>0</v>
      </c>
      <c r="Z265" s="613">
        <f t="shared" si="324"/>
        <v>0</v>
      </c>
      <c r="AA265" s="613">
        <f t="shared" si="324"/>
        <v>0</v>
      </c>
      <c r="AB265" s="613">
        <f t="shared" si="324"/>
        <v>0</v>
      </c>
      <c r="AC265" s="613">
        <f t="shared" si="324"/>
        <v>0</v>
      </c>
      <c r="AD265" s="613">
        <f t="shared" si="324"/>
        <v>0</v>
      </c>
      <c r="AE265" s="613">
        <f t="shared" si="324"/>
        <v>0</v>
      </c>
      <c r="AF265" s="613">
        <f t="shared" si="324"/>
        <v>0</v>
      </c>
      <c r="AG265" s="690">
        <f t="shared" si="324"/>
        <v>0</v>
      </c>
      <c r="AH265" s="690">
        <f t="shared" si="324"/>
        <v>0</v>
      </c>
      <c r="AI265" s="690">
        <f t="shared" si="324"/>
        <v>0</v>
      </c>
      <c r="AJ265" s="690">
        <f t="shared" si="324"/>
        <v>0</v>
      </c>
      <c r="AK265" s="690">
        <f t="shared" si="324"/>
        <v>0</v>
      </c>
      <c r="AL265" s="690">
        <f t="shared" si="324"/>
        <v>0</v>
      </c>
      <c r="AM265" s="690">
        <f t="shared" si="324"/>
        <v>0</v>
      </c>
      <c r="AN265" s="695">
        <f t="shared" si="324"/>
        <v>0</v>
      </c>
      <c r="AO265" s="278">
        <f t="shared" si="324"/>
        <v>50387705</v>
      </c>
      <c r="AP265" s="279">
        <f t="shared" si="324"/>
        <v>35480894</v>
      </c>
      <c r="AQ265" s="279">
        <f t="shared" si="324"/>
        <v>354176</v>
      </c>
      <c r="AR265" s="279">
        <f t="shared" si="324"/>
        <v>12112253</v>
      </c>
      <c r="AS265" s="279">
        <f t="shared" si="324"/>
        <v>709618</v>
      </c>
      <c r="AT265" s="279">
        <f t="shared" si="324"/>
        <v>1730764</v>
      </c>
      <c r="AU265" s="280">
        <f t="shared" si="324"/>
        <v>75.796800000000005</v>
      </c>
      <c r="AV265" s="280">
        <f t="shared" si="324"/>
        <v>54.221899999999998</v>
      </c>
      <c r="AW265" s="281">
        <f t="shared" si="324"/>
        <v>21.5749</v>
      </c>
    </row>
    <row r="266" spans="1:49" ht="14.1" customHeight="1" x14ac:dyDescent="0.2">
      <c r="A266" s="263">
        <v>56</v>
      </c>
      <c r="B266" s="260">
        <v>2401</v>
      </c>
      <c r="C266" s="261">
        <v>600079597</v>
      </c>
      <c r="D266" s="260">
        <v>72741538</v>
      </c>
      <c r="E266" s="262" t="s">
        <v>687</v>
      </c>
      <c r="F266" s="263">
        <v>3111</v>
      </c>
      <c r="G266" s="262" t="s">
        <v>317</v>
      </c>
      <c r="H266" s="264" t="s">
        <v>283</v>
      </c>
      <c r="I266" s="265">
        <v>3296758</v>
      </c>
      <c r="J266" s="831">
        <v>2368430</v>
      </c>
      <c r="K266" s="904">
        <v>35000</v>
      </c>
      <c r="L266" s="882">
        <v>812359</v>
      </c>
      <c r="M266" s="830">
        <v>47369</v>
      </c>
      <c r="N266" s="831">
        <v>33600</v>
      </c>
      <c r="O266" s="678">
        <v>5.3297999999999996</v>
      </c>
      <c r="P266" s="841">
        <v>4</v>
      </c>
      <c r="Q266" s="873">
        <v>1.3298000000000001</v>
      </c>
      <c r="R266" s="267">
        <f t="shared" si="260"/>
        <v>0</v>
      </c>
      <c r="S266" s="269">
        <v>0</v>
      </c>
      <c r="T266" s="269">
        <v>0</v>
      </c>
      <c r="U266" s="269">
        <v>0</v>
      </c>
      <c r="V266" s="269">
        <f>SUM(R266:U266)</f>
        <v>0</v>
      </c>
      <c r="W266" s="269">
        <v>0</v>
      </c>
      <c r="X266" s="269">
        <v>0</v>
      </c>
      <c r="Y266" s="269">
        <f>SUM(W266:X266)</f>
        <v>0</v>
      </c>
      <c r="Z266" s="269">
        <f>V266+Y266</f>
        <v>0</v>
      </c>
      <c r="AA266" s="577">
        <f t="shared" ref="AA266:AA268" si="325">ROUND((V266+W266)*33.8%,0)</f>
        <v>0</v>
      </c>
      <c r="AB266" s="270">
        <f>ROUND(V266*2%,0)</f>
        <v>0</v>
      </c>
      <c r="AC266" s="269">
        <v>0</v>
      </c>
      <c r="AD266" s="269">
        <v>0</v>
      </c>
      <c r="AE266" s="269">
        <f t="shared" si="262"/>
        <v>0</v>
      </c>
      <c r="AF266" s="269">
        <f t="shared" si="263"/>
        <v>0</v>
      </c>
      <c r="AG266" s="271">
        <v>0</v>
      </c>
      <c r="AH266" s="271">
        <v>0</v>
      </c>
      <c r="AI266" s="271">
        <v>0</v>
      </c>
      <c r="AJ266" s="271">
        <v>0</v>
      </c>
      <c r="AK266" s="271">
        <v>0</v>
      </c>
      <c r="AL266" s="271">
        <f t="shared" si="264"/>
        <v>0</v>
      </c>
      <c r="AM266" s="271">
        <f>AH266+AK266</f>
        <v>0</v>
      </c>
      <c r="AN266" s="696">
        <f t="shared" si="265"/>
        <v>0</v>
      </c>
      <c r="AO266" s="267">
        <f>I266+AF266</f>
        <v>3296758</v>
      </c>
      <c r="AP266" s="269">
        <f>J266+V266</f>
        <v>2368430</v>
      </c>
      <c r="AQ266" s="269">
        <f t="shared" ref="AQ266:AQ268" si="326">K266+Y266</f>
        <v>35000</v>
      </c>
      <c r="AR266" s="269">
        <f t="shared" ref="AR266:AS268" si="327">L266+AA266</f>
        <v>812359</v>
      </c>
      <c r="AS266" s="269">
        <f t="shared" si="327"/>
        <v>47369</v>
      </c>
      <c r="AT266" s="269">
        <f>N266+AE266</f>
        <v>33600</v>
      </c>
      <c r="AU266" s="271">
        <f>O266+AN266</f>
        <v>5.3297999999999996</v>
      </c>
      <c r="AV266" s="271">
        <f t="shared" ref="AV266:AW268" si="328">P266+AL266</f>
        <v>4</v>
      </c>
      <c r="AW266" s="272">
        <f t="shared" si="328"/>
        <v>1.3298000000000001</v>
      </c>
    </row>
    <row r="267" spans="1:49" ht="14.1" customHeight="1" x14ac:dyDescent="0.2">
      <c r="A267" s="263">
        <v>56</v>
      </c>
      <c r="B267" s="260">
        <v>2401</v>
      </c>
      <c r="C267" s="261">
        <v>600079597</v>
      </c>
      <c r="D267" s="260">
        <v>72741538</v>
      </c>
      <c r="E267" s="262" t="s">
        <v>687</v>
      </c>
      <c r="F267" s="263">
        <v>3111</v>
      </c>
      <c r="G267" s="262" t="s">
        <v>318</v>
      </c>
      <c r="H267" s="264" t="s">
        <v>284</v>
      </c>
      <c r="I267" s="265">
        <v>33366</v>
      </c>
      <c r="J267" s="830">
        <v>24570</v>
      </c>
      <c r="K267" s="891">
        <v>0</v>
      </c>
      <c r="L267" s="882">
        <v>8305</v>
      </c>
      <c r="M267" s="830">
        <v>491</v>
      </c>
      <c r="N267" s="266">
        <v>0</v>
      </c>
      <c r="O267" s="678">
        <v>0.05</v>
      </c>
      <c r="P267" s="622">
        <v>0.05</v>
      </c>
      <c r="Q267" s="874">
        <v>0</v>
      </c>
      <c r="R267" s="267">
        <f t="shared" si="260"/>
        <v>0</v>
      </c>
      <c r="S267" s="269">
        <v>0</v>
      </c>
      <c r="T267" s="269">
        <v>0</v>
      </c>
      <c r="U267" s="269">
        <v>0</v>
      </c>
      <c r="V267" s="269">
        <f>SUM(R267:U267)</f>
        <v>0</v>
      </c>
      <c r="W267" s="269">
        <v>0</v>
      </c>
      <c r="X267" s="269">
        <v>0</v>
      </c>
      <c r="Y267" s="269">
        <f>SUM(W267:X267)</f>
        <v>0</v>
      </c>
      <c r="Z267" s="269">
        <f>V267+Y267</f>
        <v>0</v>
      </c>
      <c r="AA267" s="577">
        <f t="shared" si="325"/>
        <v>0</v>
      </c>
      <c r="AB267" s="270">
        <f>ROUND(V267*2%,0)</f>
        <v>0</v>
      </c>
      <c r="AC267" s="269">
        <v>0</v>
      </c>
      <c r="AD267" s="269">
        <v>0</v>
      </c>
      <c r="AE267" s="269">
        <f t="shared" si="262"/>
        <v>0</v>
      </c>
      <c r="AF267" s="269">
        <f t="shared" si="263"/>
        <v>0</v>
      </c>
      <c r="AG267" s="271">
        <v>0</v>
      </c>
      <c r="AH267" s="271">
        <v>0</v>
      </c>
      <c r="AI267" s="271">
        <v>0</v>
      </c>
      <c r="AJ267" s="271">
        <v>0</v>
      </c>
      <c r="AK267" s="271">
        <v>0</v>
      </c>
      <c r="AL267" s="271">
        <f t="shared" si="264"/>
        <v>0</v>
      </c>
      <c r="AM267" s="271">
        <f>AH267+AK267</f>
        <v>0</v>
      </c>
      <c r="AN267" s="696">
        <f t="shared" si="265"/>
        <v>0</v>
      </c>
      <c r="AO267" s="267">
        <f>I267+AF267</f>
        <v>33366</v>
      </c>
      <c r="AP267" s="269">
        <f>J267+V267</f>
        <v>24570</v>
      </c>
      <c r="AQ267" s="269">
        <f t="shared" si="326"/>
        <v>0</v>
      </c>
      <c r="AR267" s="269">
        <f t="shared" si="327"/>
        <v>8305</v>
      </c>
      <c r="AS267" s="269">
        <f t="shared" si="327"/>
        <v>491</v>
      </c>
      <c r="AT267" s="269">
        <f>N267+AE267</f>
        <v>0</v>
      </c>
      <c r="AU267" s="271">
        <f>O267+AN267</f>
        <v>0.05</v>
      </c>
      <c r="AV267" s="271">
        <f t="shared" si="328"/>
        <v>0.05</v>
      </c>
      <c r="AW267" s="272">
        <f t="shared" si="328"/>
        <v>0</v>
      </c>
    </row>
    <row r="268" spans="1:49" ht="14.1" customHeight="1" x14ac:dyDescent="0.2">
      <c r="A268" s="263">
        <v>56</v>
      </c>
      <c r="B268" s="260">
        <v>2401</v>
      </c>
      <c r="C268" s="261">
        <v>600079597</v>
      </c>
      <c r="D268" s="260">
        <v>72741538</v>
      </c>
      <c r="E268" s="262" t="s">
        <v>687</v>
      </c>
      <c r="F268" s="263">
        <v>3141</v>
      </c>
      <c r="G268" s="262" t="s">
        <v>321</v>
      </c>
      <c r="H268" s="264" t="s">
        <v>284</v>
      </c>
      <c r="I268" s="265">
        <v>601545</v>
      </c>
      <c r="J268" s="830">
        <v>440999</v>
      </c>
      <c r="K268" s="891">
        <v>0</v>
      </c>
      <c r="L268" s="882">
        <v>149058</v>
      </c>
      <c r="M268" s="830">
        <v>8820</v>
      </c>
      <c r="N268" s="266">
        <v>2668</v>
      </c>
      <c r="O268" s="678">
        <v>1.5</v>
      </c>
      <c r="P268" s="622">
        <v>0</v>
      </c>
      <c r="Q268" s="874">
        <v>1.5</v>
      </c>
      <c r="R268" s="267">
        <f t="shared" si="260"/>
        <v>0</v>
      </c>
      <c r="S268" s="269">
        <v>0</v>
      </c>
      <c r="T268" s="269">
        <v>0</v>
      </c>
      <c r="U268" s="269">
        <v>0</v>
      </c>
      <c r="V268" s="269">
        <f>SUM(R268:U268)</f>
        <v>0</v>
      </c>
      <c r="W268" s="269">
        <v>0</v>
      </c>
      <c r="X268" s="269">
        <v>0</v>
      </c>
      <c r="Y268" s="269">
        <f>SUM(W268:X268)</f>
        <v>0</v>
      </c>
      <c r="Z268" s="269">
        <f>V268+Y268</f>
        <v>0</v>
      </c>
      <c r="AA268" s="577">
        <f t="shared" si="325"/>
        <v>0</v>
      </c>
      <c r="AB268" s="270">
        <f>ROUND(V268*2%,0)</f>
        <v>0</v>
      </c>
      <c r="AC268" s="269">
        <v>0</v>
      </c>
      <c r="AD268" s="269">
        <v>0</v>
      </c>
      <c r="AE268" s="269">
        <f t="shared" si="262"/>
        <v>0</v>
      </c>
      <c r="AF268" s="269">
        <f t="shared" si="263"/>
        <v>0</v>
      </c>
      <c r="AG268" s="271">
        <v>0</v>
      </c>
      <c r="AH268" s="271">
        <v>0</v>
      </c>
      <c r="AI268" s="271">
        <v>0</v>
      </c>
      <c r="AJ268" s="271">
        <v>0</v>
      </c>
      <c r="AK268" s="271">
        <v>0</v>
      </c>
      <c r="AL268" s="271">
        <f t="shared" si="264"/>
        <v>0</v>
      </c>
      <c r="AM268" s="271">
        <f>AH268+AK268</f>
        <v>0</v>
      </c>
      <c r="AN268" s="696">
        <f t="shared" si="265"/>
        <v>0</v>
      </c>
      <c r="AO268" s="267">
        <f>I268+AF268</f>
        <v>601545</v>
      </c>
      <c r="AP268" s="269">
        <f>J268+V268</f>
        <v>440999</v>
      </c>
      <c r="AQ268" s="269">
        <f t="shared" si="326"/>
        <v>0</v>
      </c>
      <c r="AR268" s="269">
        <f t="shared" si="327"/>
        <v>149058</v>
      </c>
      <c r="AS268" s="269">
        <f t="shared" si="327"/>
        <v>8820</v>
      </c>
      <c r="AT268" s="269">
        <f>N268+AE268</f>
        <v>2668</v>
      </c>
      <c r="AU268" s="271">
        <f>O268+AN268</f>
        <v>1.5</v>
      </c>
      <c r="AV268" s="271">
        <f t="shared" si="328"/>
        <v>0</v>
      </c>
      <c r="AW268" s="272">
        <f t="shared" si="328"/>
        <v>1.5</v>
      </c>
    </row>
    <row r="269" spans="1:49" ht="14.1" customHeight="1" x14ac:dyDescent="0.2">
      <c r="A269" s="276">
        <v>56</v>
      </c>
      <c r="B269" s="273">
        <v>2401</v>
      </c>
      <c r="C269" s="274">
        <v>600079597</v>
      </c>
      <c r="D269" s="273">
        <v>72741538</v>
      </c>
      <c r="E269" s="275" t="s">
        <v>688</v>
      </c>
      <c r="F269" s="276"/>
      <c r="G269" s="275"/>
      <c r="H269" s="277"/>
      <c r="I269" s="278">
        <v>3931669</v>
      </c>
      <c r="J269" s="279">
        <v>2833999</v>
      </c>
      <c r="K269" s="279">
        <v>35000</v>
      </c>
      <c r="L269" s="279">
        <v>969722</v>
      </c>
      <c r="M269" s="279">
        <v>56680</v>
      </c>
      <c r="N269" s="279">
        <v>36268</v>
      </c>
      <c r="O269" s="280">
        <v>6.8797999999999995</v>
      </c>
      <c r="P269" s="280">
        <v>4.05</v>
      </c>
      <c r="Q269" s="872">
        <v>2.8298000000000001</v>
      </c>
      <c r="R269" s="278">
        <f t="shared" ref="R269:AW269" si="329">SUM(R266:R268)</f>
        <v>0</v>
      </c>
      <c r="S269" s="613">
        <f t="shared" si="329"/>
        <v>0</v>
      </c>
      <c r="T269" s="613">
        <f t="shared" si="329"/>
        <v>0</v>
      </c>
      <c r="U269" s="613">
        <f t="shared" si="329"/>
        <v>0</v>
      </c>
      <c r="V269" s="613">
        <f t="shared" si="329"/>
        <v>0</v>
      </c>
      <c r="W269" s="613">
        <f t="shared" si="329"/>
        <v>0</v>
      </c>
      <c r="X269" s="613">
        <f t="shared" si="329"/>
        <v>0</v>
      </c>
      <c r="Y269" s="613">
        <f t="shared" si="329"/>
        <v>0</v>
      </c>
      <c r="Z269" s="613">
        <f t="shared" si="329"/>
        <v>0</v>
      </c>
      <c r="AA269" s="613">
        <f t="shared" si="329"/>
        <v>0</v>
      </c>
      <c r="AB269" s="613">
        <f t="shared" si="329"/>
        <v>0</v>
      </c>
      <c r="AC269" s="613">
        <f t="shared" si="329"/>
        <v>0</v>
      </c>
      <c r="AD269" s="613">
        <f t="shared" si="329"/>
        <v>0</v>
      </c>
      <c r="AE269" s="613">
        <f t="shared" si="329"/>
        <v>0</v>
      </c>
      <c r="AF269" s="613">
        <f t="shared" si="329"/>
        <v>0</v>
      </c>
      <c r="AG269" s="690">
        <f t="shared" si="329"/>
        <v>0</v>
      </c>
      <c r="AH269" s="690">
        <f t="shared" si="329"/>
        <v>0</v>
      </c>
      <c r="AI269" s="690">
        <f t="shared" si="329"/>
        <v>0</v>
      </c>
      <c r="AJ269" s="690">
        <f t="shared" si="329"/>
        <v>0</v>
      </c>
      <c r="AK269" s="690">
        <f t="shared" si="329"/>
        <v>0</v>
      </c>
      <c r="AL269" s="690">
        <f t="shared" si="329"/>
        <v>0</v>
      </c>
      <c r="AM269" s="690">
        <f t="shared" si="329"/>
        <v>0</v>
      </c>
      <c r="AN269" s="695">
        <f t="shared" si="329"/>
        <v>0</v>
      </c>
      <c r="AO269" s="278">
        <f t="shared" si="329"/>
        <v>3931669</v>
      </c>
      <c r="AP269" s="279">
        <f t="shared" si="329"/>
        <v>2833999</v>
      </c>
      <c r="AQ269" s="279">
        <f t="shared" si="329"/>
        <v>35000</v>
      </c>
      <c r="AR269" s="279">
        <f t="shared" si="329"/>
        <v>969722</v>
      </c>
      <c r="AS269" s="279">
        <f t="shared" si="329"/>
        <v>56680</v>
      </c>
      <c r="AT269" s="279">
        <f t="shared" si="329"/>
        <v>36268</v>
      </c>
      <c r="AU269" s="280">
        <f t="shared" si="329"/>
        <v>6.8797999999999995</v>
      </c>
      <c r="AV269" s="280">
        <f t="shared" si="329"/>
        <v>4.05</v>
      </c>
      <c r="AW269" s="281">
        <f t="shared" si="329"/>
        <v>2.8298000000000001</v>
      </c>
    </row>
    <row r="270" spans="1:49" ht="14.1" customHeight="1" x14ac:dyDescent="0.2">
      <c r="A270" s="263">
        <v>57</v>
      </c>
      <c r="B270" s="260">
        <v>2449</v>
      </c>
      <c r="C270" s="283">
        <v>650029348</v>
      </c>
      <c r="D270" s="260">
        <v>72742071</v>
      </c>
      <c r="E270" s="262" t="s">
        <v>689</v>
      </c>
      <c r="F270" s="263">
        <v>3111</v>
      </c>
      <c r="G270" s="262" t="s">
        <v>317</v>
      </c>
      <c r="H270" s="264" t="s">
        <v>283</v>
      </c>
      <c r="I270" s="265">
        <v>2917554</v>
      </c>
      <c r="J270" s="831">
        <v>2126255</v>
      </c>
      <c r="K270" s="904">
        <v>0</v>
      </c>
      <c r="L270" s="882">
        <v>718674</v>
      </c>
      <c r="M270" s="830">
        <v>42525</v>
      </c>
      <c r="N270" s="831">
        <v>30100</v>
      </c>
      <c r="O270" s="678">
        <v>5.0217999999999998</v>
      </c>
      <c r="P270" s="841">
        <v>4</v>
      </c>
      <c r="Q270" s="873">
        <v>1.0218</v>
      </c>
      <c r="R270" s="267">
        <f t="shared" ref="R270:R333" si="330">W270*-1</f>
        <v>0</v>
      </c>
      <c r="S270" s="269">
        <v>0</v>
      </c>
      <c r="T270" s="269">
        <v>0</v>
      </c>
      <c r="U270" s="269">
        <v>0</v>
      </c>
      <c r="V270" s="269">
        <f t="shared" ref="V270:V275" si="331">SUM(R270:U270)</f>
        <v>0</v>
      </c>
      <c r="W270" s="269">
        <v>0</v>
      </c>
      <c r="X270" s="269">
        <v>0</v>
      </c>
      <c r="Y270" s="269">
        <f t="shared" ref="Y270:Y275" si="332">SUM(W270:X270)</f>
        <v>0</v>
      </c>
      <c r="Z270" s="269">
        <f t="shared" ref="Z270:Z275" si="333">V270+Y270</f>
        <v>0</v>
      </c>
      <c r="AA270" s="577">
        <f t="shared" ref="AA270:AA275" si="334">ROUND((V270+W270)*33.8%,0)</f>
        <v>0</v>
      </c>
      <c r="AB270" s="270">
        <f t="shared" ref="AB270:AB275" si="335">ROUND(V270*2%,0)</f>
        <v>0</v>
      </c>
      <c r="AC270" s="269">
        <v>0</v>
      </c>
      <c r="AD270" s="269">
        <v>0</v>
      </c>
      <c r="AE270" s="269">
        <f t="shared" ref="AE270:AE333" si="336">SUM(AC270:AD270)</f>
        <v>0</v>
      </c>
      <c r="AF270" s="269">
        <f t="shared" ref="AF270:AF333" si="337">Z270+AA270+AB270+AE270</f>
        <v>0</v>
      </c>
      <c r="AG270" s="271">
        <v>0</v>
      </c>
      <c r="AH270" s="271">
        <v>0</v>
      </c>
      <c r="AI270" s="271">
        <v>0</v>
      </c>
      <c r="AJ270" s="271">
        <v>0</v>
      </c>
      <c r="AK270" s="271">
        <v>0</v>
      </c>
      <c r="AL270" s="271">
        <f t="shared" ref="AL270:AL333" si="338">AG270+AI270+AJ270</f>
        <v>0</v>
      </c>
      <c r="AM270" s="271">
        <f t="shared" ref="AM270:AM275" si="339">AH270+AK270</f>
        <v>0</v>
      </c>
      <c r="AN270" s="696">
        <f t="shared" ref="AN270:AN333" si="340">SUM(AL270:AM270)</f>
        <v>0</v>
      </c>
      <c r="AO270" s="267">
        <f t="shared" ref="AO270:AO275" si="341">I270+AF270</f>
        <v>2917554</v>
      </c>
      <c r="AP270" s="269">
        <f t="shared" ref="AP270:AP275" si="342">J270+V270</f>
        <v>2126255</v>
      </c>
      <c r="AQ270" s="269">
        <f t="shared" ref="AQ270:AQ275" si="343">K270+Y270</f>
        <v>0</v>
      </c>
      <c r="AR270" s="269">
        <f t="shared" ref="AR270:AS275" si="344">L270+AA270</f>
        <v>718674</v>
      </c>
      <c r="AS270" s="269">
        <f t="shared" si="344"/>
        <v>42525</v>
      </c>
      <c r="AT270" s="269">
        <f t="shared" ref="AT270:AT275" si="345">N270+AE270</f>
        <v>30100</v>
      </c>
      <c r="AU270" s="271">
        <f t="shared" ref="AU270:AU275" si="346">O270+AN270</f>
        <v>5.0217999999999998</v>
      </c>
      <c r="AV270" s="271">
        <f t="shared" ref="AV270:AW275" si="347">P270+AL270</f>
        <v>4</v>
      </c>
      <c r="AW270" s="272">
        <f t="shared" si="347"/>
        <v>1.0218</v>
      </c>
    </row>
    <row r="271" spans="1:49" ht="14.1" customHeight="1" x14ac:dyDescent="0.2">
      <c r="A271" s="263">
        <v>57</v>
      </c>
      <c r="B271" s="260">
        <v>2449</v>
      </c>
      <c r="C271" s="283">
        <v>650029348</v>
      </c>
      <c r="D271" s="260">
        <v>72742071</v>
      </c>
      <c r="E271" s="262" t="s">
        <v>689</v>
      </c>
      <c r="F271" s="263">
        <v>3117</v>
      </c>
      <c r="G271" s="262" t="s">
        <v>320</v>
      </c>
      <c r="H271" s="264" t="s">
        <v>283</v>
      </c>
      <c r="I271" s="265">
        <v>4303917</v>
      </c>
      <c r="J271" s="831">
        <v>3031499</v>
      </c>
      <c r="K271" s="904">
        <v>30000</v>
      </c>
      <c r="L271" s="882">
        <v>1034787</v>
      </c>
      <c r="M271" s="830">
        <v>60631</v>
      </c>
      <c r="N271" s="831">
        <v>147000</v>
      </c>
      <c r="O271" s="678">
        <v>6.4915000000000003</v>
      </c>
      <c r="P271" s="841">
        <v>4</v>
      </c>
      <c r="Q271" s="873">
        <v>2.4914999999999998</v>
      </c>
      <c r="R271" s="267">
        <f t="shared" si="330"/>
        <v>0</v>
      </c>
      <c r="S271" s="269">
        <v>0</v>
      </c>
      <c r="T271" s="269">
        <v>0</v>
      </c>
      <c r="U271" s="269">
        <v>0</v>
      </c>
      <c r="V271" s="269">
        <f t="shared" si="331"/>
        <v>0</v>
      </c>
      <c r="W271" s="269">
        <v>0</v>
      </c>
      <c r="X271" s="269">
        <v>0</v>
      </c>
      <c r="Y271" s="269">
        <f t="shared" si="332"/>
        <v>0</v>
      </c>
      <c r="Z271" s="269">
        <f t="shared" si="333"/>
        <v>0</v>
      </c>
      <c r="AA271" s="577">
        <f t="shared" si="334"/>
        <v>0</v>
      </c>
      <c r="AB271" s="270">
        <f t="shared" si="335"/>
        <v>0</v>
      </c>
      <c r="AC271" s="269">
        <v>0</v>
      </c>
      <c r="AD271" s="269">
        <v>0</v>
      </c>
      <c r="AE271" s="269">
        <f t="shared" si="336"/>
        <v>0</v>
      </c>
      <c r="AF271" s="269">
        <f t="shared" si="337"/>
        <v>0</v>
      </c>
      <c r="AG271" s="271">
        <v>0</v>
      </c>
      <c r="AH271" s="271">
        <v>0</v>
      </c>
      <c r="AI271" s="271">
        <v>0</v>
      </c>
      <c r="AJ271" s="271">
        <v>0</v>
      </c>
      <c r="AK271" s="271">
        <v>0</v>
      </c>
      <c r="AL271" s="271">
        <f t="shared" si="338"/>
        <v>0</v>
      </c>
      <c r="AM271" s="271">
        <f t="shared" si="339"/>
        <v>0</v>
      </c>
      <c r="AN271" s="696">
        <f t="shared" si="340"/>
        <v>0</v>
      </c>
      <c r="AO271" s="267">
        <f t="shared" si="341"/>
        <v>4303917</v>
      </c>
      <c r="AP271" s="269">
        <f t="shared" si="342"/>
        <v>3031499</v>
      </c>
      <c r="AQ271" s="269">
        <f t="shared" si="343"/>
        <v>30000</v>
      </c>
      <c r="AR271" s="269">
        <f t="shared" si="344"/>
        <v>1034787</v>
      </c>
      <c r="AS271" s="269">
        <f t="shared" si="344"/>
        <v>60631</v>
      </c>
      <c r="AT271" s="269">
        <f t="shared" si="345"/>
        <v>147000</v>
      </c>
      <c r="AU271" s="271">
        <f t="shared" si="346"/>
        <v>6.4915000000000003</v>
      </c>
      <c r="AV271" s="271">
        <f t="shared" si="347"/>
        <v>4</v>
      </c>
      <c r="AW271" s="272">
        <f t="shared" si="347"/>
        <v>2.4914999999999998</v>
      </c>
    </row>
    <row r="272" spans="1:49" ht="14.1" customHeight="1" x14ac:dyDescent="0.2">
      <c r="A272" s="263">
        <v>57</v>
      </c>
      <c r="B272" s="260">
        <v>2449</v>
      </c>
      <c r="C272" s="283">
        <v>650029348</v>
      </c>
      <c r="D272" s="260">
        <v>72742071</v>
      </c>
      <c r="E272" s="262" t="s">
        <v>689</v>
      </c>
      <c r="F272" s="263">
        <v>3117</v>
      </c>
      <c r="G272" s="282" t="s">
        <v>318</v>
      </c>
      <c r="H272" s="264" t="s">
        <v>284</v>
      </c>
      <c r="I272" s="265">
        <v>556069</v>
      </c>
      <c r="J272" s="830">
        <v>409476</v>
      </c>
      <c r="K272" s="891">
        <v>0</v>
      </c>
      <c r="L272" s="882">
        <v>138403</v>
      </c>
      <c r="M272" s="830">
        <v>8190</v>
      </c>
      <c r="N272" s="266">
        <v>0</v>
      </c>
      <c r="O272" s="678">
        <v>1.37</v>
      </c>
      <c r="P272" s="622">
        <v>1.37</v>
      </c>
      <c r="Q272" s="874">
        <v>0</v>
      </c>
      <c r="R272" s="267">
        <f t="shared" si="330"/>
        <v>0</v>
      </c>
      <c r="S272" s="269">
        <v>0</v>
      </c>
      <c r="T272" s="269">
        <v>0</v>
      </c>
      <c r="U272" s="269">
        <v>0</v>
      </c>
      <c r="V272" s="269">
        <f t="shared" si="331"/>
        <v>0</v>
      </c>
      <c r="W272" s="269">
        <v>0</v>
      </c>
      <c r="X272" s="269">
        <v>0</v>
      </c>
      <c r="Y272" s="269">
        <f t="shared" si="332"/>
        <v>0</v>
      </c>
      <c r="Z272" s="269">
        <f t="shared" si="333"/>
        <v>0</v>
      </c>
      <c r="AA272" s="577">
        <f t="shared" si="334"/>
        <v>0</v>
      </c>
      <c r="AB272" s="270">
        <f t="shared" si="335"/>
        <v>0</v>
      </c>
      <c r="AC272" s="269">
        <v>0</v>
      </c>
      <c r="AD272" s="269">
        <v>0</v>
      </c>
      <c r="AE272" s="269">
        <f t="shared" si="336"/>
        <v>0</v>
      </c>
      <c r="AF272" s="269">
        <f t="shared" si="337"/>
        <v>0</v>
      </c>
      <c r="AG272" s="271">
        <v>0</v>
      </c>
      <c r="AH272" s="271">
        <v>0</v>
      </c>
      <c r="AI272" s="271">
        <v>0</v>
      </c>
      <c r="AJ272" s="271">
        <v>0</v>
      </c>
      <c r="AK272" s="271">
        <v>0</v>
      </c>
      <c r="AL272" s="271">
        <f t="shared" si="338"/>
        <v>0</v>
      </c>
      <c r="AM272" s="271">
        <f t="shared" si="339"/>
        <v>0</v>
      </c>
      <c r="AN272" s="696">
        <f t="shared" si="340"/>
        <v>0</v>
      </c>
      <c r="AO272" s="267">
        <f t="shared" si="341"/>
        <v>556069</v>
      </c>
      <c r="AP272" s="269">
        <f t="shared" si="342"/>
        <v>409476</v>
      </c>
      <c r="AQ272" s="269">
        <f t="shared" si="343"/>
        <v>0</v>
      </c>
      <c r="AR272" s="269">
        <f t="shared" si="344"/>
        <v>138403</v>
      </c>
      <c r="AS272" s="269">
        <f t="shared" si="344"/>
        <v>8190</v>
      </c>
      <c r="AT272" s="269">
        <f t="shared" si="345"/>
        <v>0</v>
      </c>
      <c r="AU272" s="271">
        <f t="shared" si="346"/>
        <v>1.37</v>
      </c>
      <c r="AV272" s="271">
        <f t="shared" si="347"/>
        <v>1.37</v>
      </c>
      <c r="AW272" s="272">
        <f t="shared" si="347"/>
        <v>0</v>
      </c>
    </row>
    <row r="273" spans="1:49" ht="14.1" customHeight="1" x14ac:dyDescent="0.2">
      <c r="A273" s="263">
        <v>57</v>
      </c>
      <c r="B273" s="260">
        <v>2449</v>
      </c>
      <c r="C273" s="283">
        <v>650029348</v>
      </c>
      <c r="D273" s="260">
        <v>72742071</v>
      </c>
      <c r="E273" s="262" t="s">
        <v>689</v>
      </c>
      <c r="F273" s="263">
        <v>3141</v>
      </c>
      <c r="G273" s="262" t="s">
        <v>321</v>
      </c>
      <c r="H273" s="264" t="s">
        <v>284</v>
      </c>
      <c r="I273" s="265">
        <v>1063726</v>
      </c>
      <c r="J273" s="830">
        <v>779331</v>
      </c>
      <c r="K273" s="891">
        <v>0</v>
      </c>
      <c r="L273" s="882">
        <v>263414</v>
      </c>
      <c r="M273" s="830">
        <v>15587</v>
      </c>
      <c r="N273" s="266">
        <v>5394</v>
      </c>
      <c r="O273" s="678">
        <v>2.65</v>
      </c>
      <c r="P273" s="622">
        <v>0</v>
      </c>
      <c r="Q273" s="874">
        <v>2.65</v>
      </c>
      <c r="R273" s="267">
        <f t="shared" si="330"/>
        <v>0</v>
      </c>
      <c r="S273" s="269">
        <v>0</v>
      </c>
      <c r="T273" s="269">
        <v>0</v>
      </c>
      <c r="U273" s="269">
        <v>0</v>
      </c>
      <c r="V273" s="269">
        <f t="shared" si="331"/>
        <v>0</v>
      </c>
      <c r="W273" s="269">
        <v>0</v>
      </c>
      <c r="X273" s="269">
        <v>0</v>
      </c>
      <c r="Y273" s="269">
        <f t="shared" si="332"/>
        <v>0</v>
      </c>
      <c r="Z273" s="269">
        <f t="shared" si="333"/>
        <v>0</v>
      </c>
      <c r="AA273" s="577">
        <f t="shared" si="334"/>
        <v>0</v>
      </c>
      <c r="AB273" s="270">
        <f t="shared" si="335"/>
        <v>0</v>
      </c>
      <c r="AC273" s="269">
        <v>0</v>
      </c>
      <c r="AD273" s="269">
        <v>0</v>
      </c>
      <c r="AE273" s="269">
        <f t="shared" si="336"/>
        <v>0</v>
      </c>
      <c r="AF273" s="269">
        <f t="shared" si="337"/>
        <v>0</v>
      </c>
      <c r="AG273" s="271">
        <v>0</v>
      </c>
      <c r="AH273" s="271">
        <v>0</v>
      </c>
      <c r="AI273" s="271">
        <v>0</v>
      </c>
      <c r="AJ273" s="271">
        <v>0</v>
      </c>
      <c r="AK273" s="271">
        <v>0</v>
      </c>
      <c r="AL273" s="271">
        <f t="shared" si="338"/>
        <v>0</v>
      </c>
      <c r="AM273" s="271">
        <f t="shared" si="339"/>
        <v>0</v>
      </c>
      <c r="AN273" s="696">
        <f t="shared" si="340"/>
        <v>0</v>
      </c>
      <c r="AO273" s="267">
        <f t="shared" si="341"/>
        <v>1063726</v>
      </c>
      <c r="AP273" s="269">
        <f t="shared" si="342"/>
        <v>779331</v>
      </c>
      <c r="AQ273" s="269">
        <f t="shared" si="343"/>
        <v>0</v>
      </c>
      <c r="AR273" s="269">
        <f t="shared" si="344"/>
        <v>263414</v>
      </c>
      <c r="AS273" s="269">
        <f t="shared" si="344"/>
        <v>15587</v>
      </c>
      <c r="AT273" s="269">
        <f t="shared" si="345"/>
        <v>5394</v>
      </c>
      <c r="AU273" s="271">
        <f t="shared" si="346"/>
        <v>2.65</v>
      </c>
      <c r="AV273" s="271">
        <f t="shared" si="347"/>
        <v>0</v>
      </c>
      <c r="AW273" s="272">
        <f t="shared" si="347"/>
        <v>2.65</v>
      </c>
    </row>
    <row r="274" spans="1:49" ht="14.1" customHeight="1" x14ac:dyDescent="0.2">
      <c r="A274" s="263">
        <v>57</v>
      </c>
      <c r="B274" s="260">
        <v>2449</v>
      </c>
      <c r="C274" s="283">
        <v>650029348</v>
      </c>
      <c r="D274" s="260">
        <v>72742071</v>
      </c>
      <c r="E274" s="262" t="s">
        <v>689</v>
      </c>
      <c r="F274" s="263">
        <v>3143</v>
      </c>
      <c r="G274" s="284" t="s">
        <v>635</v>
      </c>
      <c r="H274" s="264" t="s">
        <v>283</v>
      </c>
      <c r="I274" s="265">
        <v>668779</v>
      </c>
      <c r="J274" s="831">
        <v>492474</v>
      </c>
      <c r="K274" s="904">
        <v>0</v>
      </c>
      <c r="L274" s="882">
        <v>166456</v>
      </c>
      <c r="M274" s="830">
        <v>9849</v>
      </c>
      <c r="N274" s="266">
        <v>0</v>
      </c>
      <c r="O274" s="678">
        <v>1</v>
      </c>
      <c r="P274" s="841">
        <v>1</v>
      </c>
      <c r="Q274" s="874">
        <v>0</v>
      </c>
      <c r="R274" s="267">
        <f t="shared" si="330"/>
        <v>0</v>
      </c>
      <c r="S274" s="269">
        <v>0</v>
      </c>
      <c r="T274" s="269">
        <v>0</v>
      </c>
      <c r="U274" s="269">
        <v>0</v>
      </c>
      <c r="V274" s="269">
        <f t="shared" si="331"/>
        <v>0</v>
      </c>
      <c r="W274" s="269">
        <v>0</v>
      </c>
      <c r="X274" s="269">
        <v>0</v>
      </c>
      <c r="Y274" s="269">
        <f t="shared" si="332"/>
        <v>0</v>
      </c>
      <c r="Z274" s="269">
        <f t="shared" si="333"/>
        <v>0</v>
      </c>
      <c r="AA274" s="577">
        <f t="shared" si="334"/>
        <v>0</v>
      </c>
      <c r="AB274" s="270">
        <f t="shared" si="335"/>
        <v>0</v>
      </c>
      <c r="AC274" s="269">
        <v>0</v>
      </c>
      <c r="AD274" s="269">
        <v>0</v>
      </c>
      <c r="AE274" s="269">
        <f t="shared" si="336"/>
        <v>0</v>
      </c>
      <c r="AF274" s="269">
        <f t="shared" si="337"/>
        <v>0</v>
      </c>
      <c r="AG274" s="271">
        <v>0</v>
      </c>
      <c r="AH274" s="271">
        <v>0</v>
      </c>
      <c r="AI274" s="271">
        <v>0</v>
      </c>
      <c r="AJ274" s="271">
        <v>0</v>
      </c>
      <c r="AK274" s="271">
        <v>0</v>
      </c>
      <c r="AL274" s="271">
        <f t="shared" si="338"/>
        <v>0</v>
      </c>
      <c r="AM274" s="271">
        <f t="shared" si="339"/>
        <v>0</v>
      </c>
      <c r="AN274" s="696">
        <f t="shared" si="340"/>
        <v>0</v>
      </c>
      <c r="AO274" s="267">
        <f t="shared" si="341"/>
        <v>668779</v>
      </c>
      <c r="AP274" s="269">
        <f t="shared" si="342"/>
        <v>492474</v>
      </c>
      <c r="AQ274" s="269">
        <f t="shared" si="343"/>
        <v>0</v>
      </c>
      <c r="AR274" s="269">
        <f t="shared" si="344"/>
        <v>166456</v>
      </c>
      <c r="AS274" s="269">
        <f t="shared" si="344"/>
        <v>9849</v>
      </c>
      <c r="AT274" s="269">
        <f t="shared" si="345"/>
        <v>0</v>
      </c>
      <c r="AU274" s="271">
        <f t="shared" si="346"/>
        <v>1</v>
      </c>
      <c r="AV274" s="271">
        <f t="shared" si="347"/>
        <v>1</v>
      </c>
      <c r="AW274" s="272">
        <f t="shared" si="347"/>
        <v>0</v>
      </c>
    </row>
    <row r="275" spans="1:49" ht="14.1" customHeight="1" x14ac:dyDescent="0.2">
      <c r="A275" s="263">
        <v>57</v>
      </c>
      <c r="B275" s="260">
        <v>2449</v>
      </c>
      <c r="C275" s="283">
        <v>650029348</v>
      </c>
      <c r="D275" s="260">
        <v>72742071</v>
      </c>
      <c r="E275" s="262" t="s">
        <v>689</v>
      </c>
      <c r="F275" s="263">
        <v>3143</v>
      </c>
      <c r="G275" s="284" t="s">
        <v>636</v>
      </c>
      <c r="H275" s="264" t="s">
        <v>284</v>
      </c>
      <c r="I275" s="265">
        <v>21066</v>
      </c>
      <c r="J275" s="830">
        <v>14850</v>
      </c>
      <c r="K275" s="891">
        <v>0</v>
      </c>
      <c r="L275" s="882">
        <v>5019</v>
      </c>
      <c r="M275" s="830">
        <v>297</v>
      </c>
      <c r="N275" s="830">
        <v>900</v>
      </c>
      <c r="O275" s="678">
        <v>0.06</v>
      </c>
      <c r="P275" s="622">
        <v>0</v>
      </c>
      <c r="Q275" s="874">
        <v>0.06</v>
      </c>
      <c r="R275" s="267">
        <f t="shared" si="330"/>
        <v>0</v>
      </c>
      <c r="S275" s="269">
        <v>0</v>
      </c>
      <c r="T275" s="269">
        <v>0</v>
      </c>
      <c r="U275" s="269">
        <v>0</v>
      </c>
      <c r="V275" s="269">
        <f t="shared" si="331"/>
        <v>0</v>
      </c>
      <c r="W275" s="269">
        <v>0</v>
      </c>
      <c r="X275" s="269">
        <v>0</v>
      </c>
      <c r="Y275" s="269">
        <f t="shared" si="332"/>
        <v>0</v>
      </c>
      <c r="Z275" s="269">
        <f t="shared" si="333"/>
        <v>0</v>
      </c>
      <c r="AA275" s="577">
        <f t="shared" si="334"/>
        <v>0</v>
      </c>
      <c r="AB275" s="270">
        <f t="shared" si="335"/>
        <v>0</v>
      </c>
      <c r="AC275" s="269">
        <v>0</v>
      </c>
      <c r="AD275" s="269">
        <v>0</v>
      </c>
      <c r="AE275" s="269">
        <f t="shared" si="336"/>
        <v>0</v>
      </c>
      <c r="AF275" s="269">
        <f t="shared" si="337"/>
        <v>0</v>
      </c>
      <c r="AG275" s="271">
        <v>0</v>
      </c>
      <c r="AH275" s="271">
        <v>0</v>
      </c>
      <c r="AI275" s="271">
        <v>0</v>
      </c>
      <c r="AJ275" s="271">
        <v>0</v>
      </c>
      <c r="AK275" s="271">
        <v>0</v>
      </c>
      <c r="AL275" s="271">
        <f t="shared" si="338"/>
        <v>0</v>
      </c>
      <c r="AM275" s="271">
        <f t="shared" si="339"/>
        <v>0</v>
      </c>
      <c r="AN275" s="696">
        <f t="shared" si="340"/>
        <v>0</v>
      </c>
      <c r="AO275" s="267">
        <f t="shared" si="341"/>
        <v>21066</v>
      </c>
      <c r="AP275" s="269">
        <f t="shared" si="342"/>
        <v>14850</v>
      </c>
      <c r="AQ275" s="269">
        <f t="shared" si="343"/>
        <v>0</v>
      </c>
      <c r="AR275" s="269">
        <f t="shared" si="344"/>
        <v>5019</v>
      </c>
      <c r="AS275" s="269">
        <f t="shared" si="344"/>
        <v>297</v>
      </c>
      <c r="AT275" s="269">
        <f t="shared" si="345"/>
        <v>900</v>
      </c>
      <c r="AU275" s="271">
        <f t="shared" si="346"/>
        <v>0.06</v>
      </c>
      <c r="AV275" s="271">
        <f t="shared" si="347"/>
        <v>0</v>
      </c>
      <c r="AW275" s="272">
        <f t="shared" si="347"/>
        <v>0.06</v>
      </c>
    </row>
    <row r="276" spans="1:49" ht="14.1" customHeight="1" x14ac:dyDescent="0.2">
      <c r="A276" s="276">
        <v>57</v>
      </c>
      <c r="B276" s="273">
        <v>2449</v>
      </c>
      <c r="C276" s="285">
        <v>650029348</v>
      </c>
      <c r="D276" s="273">
        <v>72742071</v>
      </c>
      <c r="E276" s="275" t="s">
        <v>690</v>
      </c>
      <c r="F276" s="276"/>
      <c r="G276" s="275"/>
      <c r="H276" s="277"/>
      <c r="I276" s="278">
        <v>9531111</v>
      </c>
      <c r="J276" s="279">
        <v>6853885</v>
      </c>
      <c r="K276" s="279">
        <v>30000</v>
      </c>
      <c r="L276" s="279">
        <v>2326753</v>
      </c>
      <c r="M276" s="279">
        <v>137079</v>
      </c>
      <c r="N276" s="279">
        <v>183394</v>
      </c>
      <c r="O276" s="280">
        <v>16.593300000000003</v>
      </c>
      <c r="P276" s="280">
        <v>10.370000000000001</v>
      </c>
      <c r="Q276" s="872">
        <v>6.2232999999999992</v>
      </c>
      <c r="R276" s="278">
        <f t="shared" ref="R276:AW276" si="348">SUM(R270:R275)</f>
        <v>0</v>
      </c>
      <c r="S276" s="613">
        <f t="shared" si="348"/>
        <v>0</v>
      </c>
      <c r="T276" s="613">
        <f t="shared" si="348"/>
        <v>0</v>
      </c>
      <c r="U276" s="613">
        <f t="shared" si="348"/>
        <v>0</v>
      </c>
      <c r="V276" s="613">
        <f t="shared" si="348"/>
        <v>0</v>
      </c>
      <c r="W276" s="613">
        <f t="shared" si="348"/>
        <v>0</v>
      </c>
      <c r="X276" s="613">
        <f t="shared" si="348"/>
        <v>0</v>
      </c>
      <c r="Y276" s="613">
        <f t="shared" si="348"/>
        <v>0</v>
      </c>
      <c r="Z276" s="613">
        <f t="shared" si="348"/>
        <v>0</v>
      </c>
      <c r="AA276" s="613">
        <f t="shared" si="348"/>
        <v>0</v>
      </c>
      <c r="AB276" s="613">
        <f t="shared" si="348"/>
        <v>0</v>
      </c>
      <c r="AC276" s="613">
        <f t="shared" si="348"/>
        <v>0</v>
      </c>
      <c r="AD276" s="613">
        <f t="shared" si="348"/>
        <v>0</v>
      </c>
      <c r="AE276" s="613">
        <f t="shared" si="348"/>
        <v>0</v>
      </c>
      <c r="AF276" s="613">
        <f t="shared" si="348"/>
        <v>0</v>
      </c>
      <c r="AG276" s="690">
        <f t="shared" si="348"/>
        <v>0</v>
      </c>
      <c r="AH276" s="690">
        <f t="shared" si="348"/>
        <v>0</v>
      </c>
      <c r="AI276" s="690">
        <f t="shared" si="348"/>
        <v>0</v>
      </c>
      <c r="AJ276" s="690">
        <f t="shared" si="348"/>
        <v>0</v>
      </c>
      <c r="AK276" s="690">
        <f t="shared" si="348"/>
        <v>0</v>
      </c>
      <c r="AL276" s="690">
        <f t="shared" si="348"/>
        <v>0</v>
      </c>
      <c r="AM276" s="690">
        <f t="shared" si="348"/>
        <v>0</v>
      </c>
      <c r="AN276" s="695">
        <f t="shared" si="348"/>
        <v>0</v>
      </c>
      <c r="AO276" s="278">
        <f t="shared" si="348"/>
        <v>9531111</v>
      </c>
      <c r="AP276" s="279">
        <f t="shared" si="348"/>
        <v>6853885</v>
      </c>
      <c r="AQ276" s="279">
        <f t="shared" si="348"/>
        <v>30000</v>
      </c>
      <c r="AR276" s="279">
        <f t="shared" si="348"/>
        <v>2326753</v>
      </c>
      <c r="AS276" s="279">
        <f t="shared" si="348"/>
        <v>137079</v>
      </c>
      <c r="AT276" s="279">
        <f t="shared" si="348"/>
        <v>183394</v>
      </c>
      <c r="AU276" s="280">
        <f t="shared" si="348"/>
        <v>16.593300000000003</v>
      </c>
      <c r="AV276" s="280">
        <f t="shared" si="348"/>
        <v>10.370000000000001</v>
      </c>
      <c r="AW276" s="281">
        <f t="shared" si="348"/>
        <v>6.2232999999999992</v>
      </c>
    </row>
    <row r="277" spans="1:49" ht="14.1" customHeight="1" x14ac:dyDescent="0.2">
      <c r="A277" s="263">
        <v>58</v>
      </c>
      <c r="B277" s="260">
        <v>2318</v>
      </c>
      <c r="C277" s="261">
        <v>600079546</v>
      </c>
      <c r="D277" s="260">
        <v>70695253</v>
      </c>
      <c r="E277" s="262" t="s">
        <v>691</v>
      </c>
      <c r="F277" s="263">
        <v>3111</v>
      </c>
      <c r="G277" s="262" t="s">
        <v>317</v>
      </c>
      <c r="H277" s="264" t="s">
        <v>283</v>
      </c>
      <c r="I277" s="265">
        <v>6356149</v>
      </c>
      <c r="J277" s="831">
        <v>4616802</v>
      </c>
      <c r="K277" s="904">
        <v>9104</v>
      </c>
      <c r="L277" s="882">
        <v>1563557</v>
      </c>
      <c r="M277" s="830">
        <v>92336</v>
      </c>
      <c r="N277" s="831">
        <v>74350</v>
      </c>
      <c r="O277" s="678">
        <v>10.9252</v>
      </c>
      <c r="P277" s="841">
        <v>8</v>
      </c>
      <c r="Q277" s="873">
        <v>2.9251999999999998</v>
      </c>
      <c r="R277" s="267">
        <f t="shared" si="330"/>
        <v>0</v>
      </c>
      <c r="S277" s="269">
        <v>0</v>
      </c>
      <c r="T277" s="269">
        <v>0</v>
      </c>
      <c r="U277" s="269">
        <v>0</v>
      </c>
      <c r="V277" s="269">
        <f>SUM(R277:U277)</f>
        <v>0</v>
      </c>
      <c r="W277" s="269">
        <v>0</v>
      </c>
      <c r="X277" s="269">
        <v>0</v>
      </c>
      <c r="Y277" s="269">
        <f>SUM(W277:X277)</f>
        <v>0</v>
      </c>
      <c r="Z277" s="269">
        <f>V277+Y277</f>
        <v>0</v>
      </c>
      <c r="AA277" s="577">
        <f t="shared" ref="AA277:AA280" si="349">ROUND((V277+W277)*33.8%,0)</f>
        <v>0</v>
      </c>
      <c r="AB277" s="270">
        <f>ROUND(V277*2%,0)</f>
        <v>0</v>
      </c>
      <c r="AC277" s="269">
        <v>0</v>
      </c>
      <c r="AD277" s="269">
        <v>0</v>
      </c>
      <c r="AE277" s="269">
        <f t="shared" si="336"/>
        <v>0</v>
      </c>
      <c r="AF277" s="269">
        <f t="shared" si="337"/>
        <v>0</v>
      </c>
      <c r="AG277" s="271">
        <v>0</v>
      </c>
      <c r="AH277" s="271">
        <v>0</v>
      </c>
      <c r="AI277" s="271">
        <v>0</v>
      </c>
      <c r="AJ277" s="271">
        <v>0</v>
      </c>
      <c r="AK277" s="271">
        <v>0</v>
      </c>
      <c r="AL277" s="271">
        <f t="shared" si="338"/>
        <v>0</v>
      </c>
      <c r="AM277" s="271">
        <f>AH277+AK277</f>
        <v>0</v>
      </c>
      <c r="AN277" s="696">
        <f t="shared" si="340"/>
        <v>0</v>
      </c>
      <c r="AO277" s="267">
        <f>I277+AF277</f>
        <v>6356149</v>
      </c>
      <c r="AP277" s="269">
        <f>J277+V277</f>
        <v>4616802</v>
      </c>
      <c r="AQ277" s="269">
        <f t="shared" ref="AQ277:AQ280" si="350">K277+Y277</f>
        <v>9104</v>
      </c>
      <c r="AR277" s="269">
        <f t="shared" ref="AR277:AS280" si="351">L277+AA277</f>
        <v>1563557</v>
      </c>
      <c r="AS277" s="269">
        <f t="shared" si="351"/>
        <v>92336</v>
      </c>
      <c r="AT277" s="269">
        <f>N277+AE277</f>
        <v>74350</v>
      </c>
      <c r="AU277" s="271">
        <f>O277+AN277</f>
        <v>10.9252</v>
      </c>
      <c r="AV277" s="271">
        <f t="shared" ref="AV277:AW280" si="352">P277+AL277</f>
        <v>8</v>
      </c>
      <c r="AW277" s="272">
        <f t="shared" si="352"/>
        <v>2.9251999999999998</v>
      </c>
    </row>
    <row r="278" spans="1:49" ht="14.1" customHeight="1" x14ac:dyDescent="0.2">
      <c r="A278" s="263">
        <v>58</v>
      </c>
      <c r="B278" s="260">
        <v>2318</v>
      </c>
      <c r="C278" s="261">
        <v>600079546</v>
      </c>
      <c r="D278" s="260">
        <v>70695253</v>
      </c>
      <c r="E278" s="262" t="s">
        <v>691</v>
      </c>
      <c r="F278" s="263">
        <v>3111</v>
      </c>
      <c r="G278" s="108" t="s">
        <v>319</v>
      </c>
      <c r="H278" s="264" t="s">
        <v>283</v>
      </c>
      <c r="I278" s="265">
        <v>409257</v>
      </c>
      <c r="J278" s="831">
        <v>301368</v>
      </c>
      <c r="K278" s="904">
        <v>0</v>
      </c>
      <c r="L278" s="882">
        <v>101862</v>
      </c>
      <c r="M278" s="830">
        <v>6027</v>
      </c>
      <c r="N278" s="830">
        <v>0</v>
      </c>
      <c r="O278" s="678">
        <v>1</v>
      </c>
      <c r="P278" s="841">
        <v>1</v>
      </c>
      <c r="Q278" s="874">
        <v>0</v>
      </c>
      <c r="R278" s="267">
        <f t="shared" si="330"/>
        <v>0</v>
      </c>
      <c r="S278" s="269">
        <v>0</v>
      </c>
      <c r="T278" s="269">
        <v>0</v>
      </c>
      <c r="U278" s="269">
        <v>0</v>
      </c>
      <c r="V278" s="269">
        <f>SUM(R278:U278)</f>
        <v>0</v>
      </c>
      <c r="W278" s="269">
        <v>0</v>
      </c>
      <c r="X278" s="269">
        <v>0</v>
      </c>
      <c r="Y278" s="269">
        <f>SUM(W278:X278)</f>
        <v>0</v>
      </c>
      <c r="Z278" s="269">
        <f>V278+Y278</f>
        <v>0</v>
      </c>
      <c r="AA278" s="577">
        <f t="shared" si="349"/>
        <v>0</v>
      </c>
      <c r="AB278" s="270">
        <f>ROUND(V278*2%,0)</f>
        <v>0</v>
      </c>
      <c r="AC278" s="269">
        <v>0</v>
      </c>
      <c r="AD278" s="269">
        <v>0</v>
      </c>
      <c r="AE278" s="269">
        <f t="shared" si="336"/>
        <v>0</v>
      </c>
      <c r="AF278" s="269">
        <f t="shared" si="337"/>
        <v>0</v>
      </c>
      <c r="AG278" s="271">
        <v>0</v>
      </c>
      <c r="AH278" s="271">
        <v>0</v>
      </c>
      <c r="AI278" s="271">
        <v>0</v>
      </c>
      <c r="AJ278" s="271">
        <v>0</v>
      </c>
      <c r="AK278" s="271">
        <v>0</v>
      </c>
      <c r="AL278" s="271">
        <f t="shared" si="338"/>
        <v>0</v>
      </c>
      <c r="AM278" s="271">
        <f>AH278+AK278</f>
        <v>0</v>
      </c>
      <c r="AN278" s="696">
        <f t="shared" si="340"/>
        <v>0</v>
      </c>
      <c r="AO278" s="267">
        <f>I278+AF278</f>
        <v>409257</v>
      </c>
      <c r="AP278" s="269">
        <f>J278+V278</f>
        <v>301368</v>
      </c>
      <c r="AQ278" s="269">
        <f t="shared" si="350"/>
        <v>0</v>
      </c>
      <c r="AR278" s="269">
        <f t="shared" si="351"/>
        <v>101862</v>
      </c>
      <c r="AS278" s="269">
        <f t="shared" si="351"/>
        <v>6027</v>
      </c>
      <c r="AT278" s="269">
        <f>N278+AE278</f>
        <v>0</v>
      </c>
      <c r="AU278" s="271">
        <f>O278+AN278</f>
        <v>1</v>
      </c>
      <c r="AV278" s="271">
        <f t="shared" si="352"/>
        <v>1</v>
      </c>
      <c r="AW278" s="272">
        <f t="shared" si="352"/>
        <v>0</v>
      </c>
    </row>
    <row r="279" spans="1:49" ht="14.1" customHeight="1" x14ac:dyDescent="0.2">
      <c r="A279" s="263">
        <v>58</v>
      </c>
      <c r="B279" s="260">
        <v>2318</v>
      </c>
      <c r="C279" s="261">
        <v>600079546</v>
      </c>
      <c r="D279" s="260">
        <v>70695253</v>
      </c>
      <c r="E279" s="262" t="s">
        <v>691</v>
      </c>
      <c r="F279" s="263">
        <v>3111</v>
      </c>
      <c r="G279" s="282" t="s">
        <v>318</v>
      </c>
      <c r="H279" s="264" t="s">
        <v>284</v>
      </c>
      <c r="I279" s="265">
        <v>461179</v>
      </c>
      <c r="J279" s="830">
        <v>339602</v>
      </c>
      <c r="K279" s="891">
        <v>0</v>
      </c>
      <c r="L279" s="882">
        <v>114785</v>
      </c>
      <c r="M279" s="830">
        <v>6792</v>
      </c>
      <c r="N279" s="830">
        <v>0</v>
      </c>
      <c r="O279" s="678">
        <v>1</v>
      </c>
      <c r="P279" s="622">
        <v>1</v>
      </c>
      <c r="Q279" s="874">
        <v>0</v>
      </c>
      <c r="R279" s="267">
        <f t="shared" si="330"/>
        <v>0</v>
      </c>
      <c r="S279" s="269">
        <v>0</v>
      </c>
      <c r="T279" s="269">
        <v>0</v>
      </c>
      <c r="U279" s="269">
        <v>0</v>
      </c>
      <c r="V279" s="269">
        <f>SUM(R279:U279)</f>
        <v>0</v>
      </c>
      <c r="W279" s="269">
        <v>0</v>
      </c>
      <c r="X279" s="269">
        <v>0</v>
      </c>
      <c r="Y279" s="269">
        <f>SUM(W279:X279)</f>
        <v>0</v>
      </c>
      <c r="Z279" s="269">
        <f>V279+Y279</f>
        <v>0</v>
      </c>
      <c r="AA279" s="577">
        <f t="shared" si="349"/>
        <v>0</v>
      </c>
      <c r="AB279" s="270">
        <f>ROUND(V279*2%,0)</f>
        <v>0</v>
      </c>
      <c r="AC279" s="269">
        <v>0</v>
      </c>
      <c r="AD279" s="269">
        <v>0</v>
      </c>
      <c r="AE279" s="269">
        <f t="shared" si="336"/>
        <v>0</v>
      </c>
      <c r="AF279" s="269">
        <f t="shared" si="337"/>
        <v>0</v>
      </c>
      <c r="AG279" s="271">
        <v>0</v>
      </c>
      <c r="AH279" s="271">
        <v>0</v>
      </c>
      <c r="AI279" s="271">
        <v>0</v>
      </c>
      <c r="AJ279" s="271">
        <v>0</v>
      </c>
      <c r="AK279" s="271">
        <v>0</v>
      </c>
      <c r="AL279" s="271">
        <f t="shared" si="338"/>
        <v>0</v>
      </c>
      <c r="AM279" s="271">
        <f>AH279+AK279</f>
        <v>0</v>
      </c>
      <c r="AN279" s="696">
        <f t="shared" si="340"/>
        <v>0</v>
      </c>
      <c r="AO279" s="267">
        <f>I279+AF279</f>
        <v>461179</v>
      </c>
      <c r="AP279" s="269">
        <f>J279+V279</f>
        <v>339602</v>
      </c>
      <c r="AQ279" s="269">
        <f t="shared" si="350"/>
        <v>0</v>
      </c>
      <c r="AR279" s="269">
        <f t="shared" si="351"/>
        <v>114785</v>
      </c>
      <c r="AS279" s="269">
        <f t="shared" si="351"/>
        <v>6792</v>
      </c>
      <c r="AT279" s="269">
        <f>N279+AE279</f>
        <v>0</v>
      </c>
      <c r="AU279" s="271">
        <f>O279+AN279</f>
        <v>1</v>
      </c>
      <c r="AV279" s="271">
        <f t="shared" si="352"/>
        <v>1</v>
      </c>
      <c r="AW279" s="272">
        <f t="shared" si="352"/>
        <v>0</v>
      </c>
    </row>
    <row r="280" spans="1:49" ht="14.1" customHeight="1" x14ac:dyDescent="0.2">
      <c r="A280" s="263">
        <v>58</v>
      </c>
      <c r="B280" s="260">
        <v>2318</v>
      </c>
      <c r="C280" s="261">
        <v>600079546</v>
      </c>
      <c r="D280" s="260">
        <v>70695253</v>
      </c>
      <c r="E280" s="262" t="s">
        <v>691</v>
      </c>
      <c r="F280" s="263">
        <v>3141</v>
      </c>
      <c r="G280" s="262" t="s">
        <v>321</v>
      </c>
      <c r="H280" s="264" t="s">
        <v>284</v>
      </c>
      <c r="I280" s="265">
        <v>994654</v>
      </c>
      <c r="J280" s="830">
        <v>727217</v>
      </c>
      <c r="K280" s="891">
        <v>1140</v>
      </c>
      <c r="L280" s="882">
        <v>246185</v>
      </c>
      <c r="M280" s="830">
        <v>14544</v>
      </c>
      <c r="N280" s="830">
        <v>5568</v>
      </c>
      <c r="O280" s="678">
        <v>2.48</v>
      </c>
      <c r="P280" s="622">
        <v>0</v>
      </c>
      <c r="Q280" s="874">
        <v>2.48</v>
      </c>
      <c r="R280" s="267">
        <f t="shared" si="330"/>
        <v>0</v>
      </c>
      <c r="S280" s="269">
        <v>0</v>
      </c>
      <c r="T280" s="269">
        <v>0</v>
      </c>
      <c r="U280" s="269">
        <v>0</v>
      </c>
      <c r="V280" s="269">
        <f>SUM(R280:U280)</f>
        <v>0</v>
      </c>
      <c r="W280" s="269">
        <v>0</v>
      </c>
      <c r="X280" s="269">
        <v>0</v>
      </c>
      <c r="Y280" s="269">
        <f>SUM(W280:X280)</f>
        <v>0</v>
      </c>
      <c r="Z280" s="269">
        <f>V280+Y280</f>
        <v>0</v>
      </c>
      <c r="AA280" s="577">
        <f t="shared" si="349"/>
        <v>0</v>
      </c>
      <c r="AB280" s="270">
        <f>ROUND(V280*2%,0)</f>
        <v>0</v>
      </c>
      <c r="AC280" s="269">
        <v>0</v>
      </c>
      <c r="AD280" s="269">
        <v>0</v>
      </c>
      <c r="AE280" s="269">
        <f t="shared" si="336"/>
        <v>0</v>
      </c>
      <c r="AF280" s="269">
        <f t="shared" si="337"/>
        <v>0</v>
      </c>
      <c r="AG280" s="271">
        <v>0</v>
      </c>
      <c r="AH280" s="271">
        <v>0</v>
      </c>
      <c r="AI280" s="271">
        <v>0</v>
      </c>
      <c r="AJ280" s="271">
        <v>0</v>
      </c>
      <c r="AK280" s="271">
        <v>0</v>
      </c>
      <c r="AL280" s="271">
        <f t="shared" si="338"/>
        <v>0</v>
      </c>
      <c r="AM280" s="271">
        <f>AH280+AK280</f>
        <v>0</v>
      </c>
      <c r="AN280" s="696">
        <f t="shared" si="340"/>
        <v>0</v>
      </c>
      <c r="AO280" s="267">
        <f>I280+AF280</f>
        <v>994654</v>
      </c>
      <c r="AP280" s="269">
        <f>J280+V280</f>
        <v>727217</v>
      </c>
      <c r="AQ280" s="269">
        <f t="shared" si="350"/>
        <v>1140</v>
      </c>
      <c r="AR280" s="269">
        <f t="shared" si="351"/>
        <v>246185</v>
      </c>
      <c r="AS280" s="269">
        <f t="shared" si="351"/>
        <v>14544</v>
      </c>
      <c r="AT280" s="269">
        <f>N280+AE280</f>
        <v>5568</v>
      </c>
      <c r="AU280" s="271">
        <f>O280+AN280</f>
        <v>2.48</v>
      </c>
      <c r="AV280" s="271">
        <f t="shared" si="352"/>
        <v>0</v>
      </c>
      <c r="AW280" s="272">
        <f t="shared" si="352"/>
        <v>2.48</v>
      </c>
    </row>
    <row r="281" spans="1:49" ht="14.1" customHeight="1" x14ac:dyDescent="0.2">
      <c r="A281" s="276">
        <v>58</v>
      </c>
      <c r="B281" s="273">
        <v>2318</v>
      </c>
      <c r="C281" s="274">
        <v>600079546</v>
      </c>
      <c r="D281" s="273">
        <v>70695253</v>
      </c>
      <c r="E281" s="275" t="s">
        <v>692</v>
      </c>
      <c r="F281" s="276"/>
      <c r="G281" s="275"/>
      <c r="H281" s="277"/>
      <c r="I281" s="278">
        <v>8221239</v>
      </c>
      <c r="J281" s="279">
        <v>5984989</v>
      </c>
      <c r="K281" s="279">
        <v>10244</v>
      </c>
      <c r="L281" s="279">
        <v>2026389</v>
      </c>
      <c r="M281" s="279">
        <v>119699</v>
      </c>
      <c r="N281" s="279">
        <v>79918</v>
      </c>
      <c r="O281" s="280">
        <v>15.405200000000001</v>
      </c>
      <c r="P281" s="280">
        <v>10</v>
      </c>
      <c r="Q281" s="872">
        <v>5.4051999999999998</v>
      </c>
      <c r="R281" s="278">
        <f t="shared" ref="R281:AW281" si="353">SUM(R277:R280)</f>
        <v>0</v>
      </c>
      <c r="S281" s="613">
        <f t="shared" si="353"/>
        <v>0</v>
      </c>
      <c r="T281" s="613">
        <f t="shared" si="353"/>
        <v>0</v>
      </c>
      <c r="U281" s="613">
        <f t="shared" si="353"/>
        <v>0</v>
      </c>
      <c r="V281" s="613">
        <f t="shared" si="353"/>
        <v>0</v>
      </c>
      <c r="W281" s="613">
        <f t="shared" si="353"/>
        <v>0</v>
      </c>
      <c r="X281" s="613">
        <f t="shared" si="353"/>
        <v>0</v>
      </c>
      <c r="Y281" s="613">
        <f t="shared" si="353"/>
        <v>0</v>
      </c>
      <c r="Z281" s="613">
        <f t="shared" si="353"/>
        <v>0</v>
      </c>
      <c r="AA281" s="613">
        <f t="shared" si="353"/>
        <v>0</v>
      </c>
      <c r="AB281" s="613">
        <f t="shared" si="353"/>
        <v>0</v>
      </c>
      <c r="AC281" s="613">
        <f t="shared" si="353"/>
        <v>0</v>
      </c>
      <c r="AD281" s="613">
        <f t="shared" si="353"/>
        <v>0</v>
      </c>
      <c r="AE281" s="613">
        <f t="shared" si="353"/>
        <v>0</v>
      </c>
      <c r="AF281" s="613">
        <f t="shared" si="353"/>
        <v>0</v>
      </c>
      <c r="AG281" s="690">
        <f t="shared" si="353"/>
        <v>0</v>
      </c>
      <c r="AH281" s="690">
        <f t="shared" si="353"/>
        <v>0</v>
      </c>
      <c r="AI281" s="690">
        <f t="shared" si="353"/>
        <v>0</v>
      </c>
      <c r="AJ281" s="690">
        <f t="shared" si="353"/>
        <v>0</v>
      </c>
      <c r="AK281" s="690">
        <f t="shared" si="353"/>
        <v>0</v>
      </c>
      <c r="AL281" s="690">
        <f t="shared" si="353"/>
        <v>0</v>
      </c>
      <c r="AM281" s="690">
        <f t="shared" si="353"/>
        <v>0</v>
      </c>
      <c r="AN281" s="695">
        <f t="shared" si="353"/>
        <v>0</v>
      </c>
      <c r="AO281" s="278">
        <f t="shared" si="353"/>
        <v>8221239</v>
      </c>
      <c r="AP281" s="279">
        <f t="shared" si="353"/>
        <v>5984989</v>
      </c>
      <c r="AQ281" s="279">
        <f t="shared" si="353"/>
        <v>10244</v>
      </c>
      <c r="AR281" s="279">
        <f t="shared" si="353"/>
        <v>2026389</v>
      </c>
      <c r="AS281" s="279">
        <f t="shared" si="353"/>
        <v>119699</v>
      </c>
      <c r="AT281" s="279">
        <f t="shared" si="353"/>
        <v>79918</v>
      </c>
      <c r="AU281" s="280">
        <f t="shared" si="353"/>
        <v>15.405200000000001</v>
      </c>
      <c r="AV281" s="280">
        <f t="shared" si="353"/>
        <v>10</v>
      </c>
      <c r="AW281" s="281">
        <f t="shared" si="353"/>
        <v>5.4051999999999998</v>
      </c>
    </row>
    <row r="282" spans="1:49" ht="14.1" customHeight="1" x14ac:dyDescent="0.2">
      <c r="A282" s="263">
        <v>59</v>
      </c>
      <c r="B282" s="260">
        <v>2452</v>
      </c>
      <c r="C282" s="283">
        <v>600079660</v>
      </c>
      <c r="D282" s="260">
        <v>70695261</v>
      </c>
      <c r="E282" s="262" t="s">
        <v>693</v>
      </c>
      <c r="F282" s="263">
        <v>3113</v>
      </c>
      <c r="G282" s="262" t="s">
        <v>320</v>
      </c>
      <c r="H282" s="264" t="s">
        <v>283</v>
      </c>
      <c r="I282" s="265">
        <v>29269948</v>
      </c>
      <c r="J282" s="831">
        <v>20807311</v>
      </c>
      <c r="K282" s="904">
        <v>40000</v>
      </c>
      <c r="L282" s="882">
        <v>7046391</v>
      </c>
      <c r="M282" s="830">
        <v>416146</v>
      </c>
      <c r="N282" s="831">
        <v>960100</v>
      </c>
      <c r="O282" s="678">
        <v>39.5075</v>
      </c>
      <c r="P282" s="841">
        <v>30.503600000000002</v>
      </c>
      <c r="Q282" s="873">
        <v>9.0038999999999998</v>
      </c>
      <c r="R282" s="267">
        <f t="shared" si="330"/>
        <v>0</v>
      </c>
      <c r="S282" s="269">
        <v>0</v>
      </c>
      <c r="T282" s="269">
        <v>0</v>
      </c>
      <c r="U282" s="269">
        <v>0</v>
      </c>
      <c r="V282" s="269">
        <f t="shared" ref="V282:V288" si="354">SUM(R282:U282)</f>
        <v>0</v>
      </c>
      <c r="W282" s="269">
        <v>0</v>
      </c>
      <c r="X282" s="269">
        <v>0</v>
      </c>
      <c r="Y282" s="269">
        <f t="shared" ref="Y282:Y288" si="355">SUM(W282:X282)</f>
        <v>0</v>
      </c>
      <c r="Z282" s="269">
        <f t="shared" ref="Z282:Z288" si="356">V282+Y282</f>
        <v>0</v>
      </c>
      <c r="AA282" s="577">
        <f t="shared" ref="AA282:AA288" si="357">ROUND((V282+W282)*33.8%,0)</f>
        <v>0</v>
      </c>
      <c r="AB282" s="270">
        <f t="shared" ref="AB282:AB288" si="358">ROUND(V282*2%,0)</f>
        <v>0</v>
      </c>
      <c r="AC282" s="269">
        <v>0</v>
      </c>
      <c r="AD282" s="269">
        <v>0</v>
      </c>
      <c r="AE282" s="269">
        <f t="shared" si="336"/>
        <v>0</v>
      </c>
      <c r="AF282" s="269">
        <f t="shared" si="337"/>
        <v>0</v>
      </c>
      <c r="AG282" s="271">
        <v>0</v>
      </c>
      <c r="AH282" s="271">
        <v>0</v>
      </c>
      <c r="AI282" s="271">
        <v>0</v>
      </c>
      <c r="AJ282" s="271">
        <v>0</v>
      </c>
      <c r="AK282" s="271">
        <v>0</v>
      </c>
      <c r="AL282" s="271">
        <f t="shared" si="338"/>
        <v>0</v>
      </c>
      <c r="AM282" s="271">
        <f t="shared" ref="AM282:AM288" si="359">AH282+AK282</f>
        <v>0</v>
      </c>
      <c r="AN282" s="696">
        <f t="shared" si="340"/>
        <v>0</v>
      </c>
      <c r="AO282" s="267">
        <f t="shared" ref="AO282:AO288" si="360">I282+AF282</f>
        <v>29269948</v>
      </c>
      <c r="AP282" s="269">
        <f t="shared" ref="AP282:AP288" si="361">J282+V282</f>
        <v>20807311</v>
      </c>
      <c r="AQ282" s="269">
        <f t="shared" ref="AQ282:AQ288" si="362">K282+Y282</f>
        <v>40000</v>
      </c>
      <c r="AR282" s="269">
        <f t="shared" ref="AR282:AS288" si="363">L282+AA282</f>
        <v>7046391</v>
      </c>
      <c r="AS282" s="269">
        <f t="shared" si="363"/>
        <v>416146</v>
      </c>
      <c r="AT282" s="269">
        <f t="shared" ref="AT282:AT288" si="364">N282+AE282</f>
        <v>960100</v>
      </c>
      <c r="AU282" s="271">
        <f t="shared" ref="AU282:AU288" si="365">O282+AN282</f>
        <v>39.5075</v>
      </c>
      <c r="AV282" s="271">
        <f t="shared" ref="AV282:AW288" si="366">P282+AL282</f>
        <v>30.503600000000002</v>
      </c>
      <c r="AW282" s="272">
        <f t="shared" si="366"/>
        <v>9.0038999999999998</v>
      </c>
    </row>
    <row r="283" spans="1:49" ht="14.1" customHeight="1" x14ac:dyDescent="0.2">
      <c r="A283" s="263">
        <v>59</v>
      </c>
      <c r="B283" s="260">
        <v>2452</v>
      </c>
      <c r="C283" s="283">
        <v>600079660</v>
      </c>
      <c r="D283" s="260">
        <v>70695261</v>
      </c>
      <c r="E283" s="262" t="s">
        <v>693</v>
      </c>
      <c r="F283" s="263">
        <v>3113</v>
      </c>
      <c r="G283" s="108" t="s">
        <v>319</v>
      </c>
      <c r="H283" s="264" t="s">
        <v>283</v>
      </c>
      <c r="I283" s="265">
        <v>1242444</v>
      </c>
      <c r="J283" s="830">
        <v>914907</v>
      </c>
      <c r="K283" s="891">
        <v>0</v>
      </c>
      <c r="L283" s="882">
        <v>309239</v>
      </c>
      <c r="M283" s="830">
        <v>18298</v>
      </c>
      <c r="N283" s="830">
        <v>0</v>
      </c>
      <c r="O283" s="678">
        <v>2.64</v>
      </c>
      <c r="P283" s="622">
        <v>2.64</v>
      </c>
      <c r="Q283" s="874">
        <v>0</v>
      </c>
      <c r="R283" s="267">
        <f t="shared" si="330"/>
        <v>0</v>
      </c>
      <c r="S283" s="269">
        <v>0</v>
      </c>
      <c r="T283" s="269">
        <v>0</v>
      </c>
      <c r="U283" s="269">
        <v>0</v>
      </c>
      <c r="V283" s="269">
        <f t="shared" si="354"/>
        <v>0</v>
      </c>
      <c r="W283" s="269">
        <v>0</v>
      </c>
      <c r="X283" s="269">
        <v>0</v>
      </c>
      <c r="Y283" s="269">
        <f t="shared" si="355"/>
        <v>0</v>
      </c>
      <c r="Z283" s="269">
        <f t="shared" si="356"/>
        <v>0</v>
      </c>
      <c r="AA283" s="577">
        <f t="shared" si="357"/>
        <v>0</v>
      </c>
      <c r="AB283" s="270">
        <f t="shared" si="358"/>
        <v>0</v>
      </c>
      <c r="AC283" s="269">
        <v>0</v>
      </c>
      <c r="AD283" s="269">
        <v>0</v>
      </c>
      <c r="AE283" s="269">
        <f t="shared" si="336"/>
        <v>0</v>
      </c>
      <c r="AF283" s="269">
        <f t="shared" si="337"/>
        <v>0</v>
      </c>
      <c r="AG283" s="271">
        <v>0</v>
      </c>
      <c r="AH283" s="271">
        <v>0</v>
      </c>
      <c r="AI283" s="271">
        <v>0</v>
      </c>
      <c r="AJ283" s="271">
        <v>0</v>
      </c>
      <c r="AK283" s="271">
        <v>0</v>
      </c>
      <c r="AL283" s="271">
        <f t="shared" si="338"/>
        <v>0</v>
      </c>
      <c r="AM283" s="271">
        <f t="shared" si="359"/>
        <v>0</v>
      </c>
      <c r="AN283" s="696">
        <f t="shared" si="340"/>
        <v>0</v>
      </c>
      <c r="AO283" s="267">
        <f t="shared" si="360"/>
        <v>1242444</v>
      </c>
      <c r="AP283" s="269">
        <f t="shared" si="361"/>
        <v>914907</v>
      </c>
      <c r="AQ283" s="269">
        <f t="shared" si="362"/>
        <v>0</v>
      </c>
      <c r="AR283" s="269">
        <f t="shared" si="363"/>
        <v>309239</v>
      </c>
      <c r="AS283" s="269">
        <f t="shared" si="363"/>
        <v>18298</v>
      </c>
      <c r="AT283" s="269">
        <f t="shared" si="364"/>
        <v>0</v>
      </c>
      <c r="AU283" s="271">
        <f t="shared" si="365"/>
        <v>2.64</v>
      </c>
      <c r="AV283" s="271">
        <f t="shared" si="366"/>
        <v>2.64</v>
      </c>
      <c r="AW283" s="272">
        <f t="shared" si="366"/>
        <v>0</v>
      </c>
    </row>
    <row r="284" spans="1:49" ht="14.1" customHeight="1" x14ac:dyDescent="0.2">
      <c r="A284" s="263">
        <v>59</v>
      </c>
      <c r="B284" s="260">
        <v>2452</v>
      </c>
      <c r="C284" s="283">
        <v>600079660</v>
      </c>
      <c r="D284" s="260">
        <v>70695261</v>
      </c>
      <c r="E284" s="262" t="s">
        <v>693</v>
      </c>
      <c r="F284" s="263">
        <v>3113</v>
      </c>
      <c r="G284" s="282" t="s">
        <v>318</v>
      </c>
      <c r="H284" s="264" t="s">
        <v>284</v>
      </c>
      <c r="I284" s="265">
        <v>2203639</v>
      </c>
      <c r="J284" s="830">
        <v>1622709</v>
      </c>
      <c r="K284" s="891">
        <v>0</v>
      </c>
      <c r="L284" s="882">
        <v>548476</v>
      </c>
      <c r="M284" s="830">
        <v>32454</v>
      </c>
      <c r="N284" s="830">
        <v>0</v>
      </c>
      <c r="O284" s="678">
        <v>4.71</v>
      </c>
      <c r="P284" s="622">
        <v>4.71</v>
      </c>
      <c r="Q284" s="874">
        <v>0</v>
      </c>
      <c r="R284" s="267">
        <f t="shared" si="330"/>
        <v>0</v>
      </c>
      <c r="S284" s="269">
        <v>0</v>
      </c>
      <c r="T284" s="269">
        <v>0</v>
      </c>
      <c r="U284" s="269">
        <v>0</v>
      </c>
      <c r="V284" s="269">
        <f t="shared" si="354"/>
        <v>0</v>
      </c>
      <c r="W284" s="269">
        <v>0</v>
      </c>
      <c r="X284" s="269">
        <v>0</v>
      </c>
      <c r="Y284" s="269">
        <f t="shared" si="355"/>
        <v>0</v>
      </c>
      <c r="Z284" s="269">
        <f t="shared" si="356"/>
        <v>0</v>
      </c>
      <c r="AA284" s="577">
        <f t="shared" si="357"/>
        <v>0</v>
      </c>
      <c r="AB284" s="270">
        <f t="shared" si="358"/>
        <v>0</v>
      </c>
      <c r="AC284" s="269">
        <v>0</v>
      </c>
      <c r="AD284" s="269">
        <v>0</v>
      </c>
      <c r="AE284" s="269">
        <f t="shared" si="336"/>
        <v>0</v>
      </c>
      <c r="AF284" s="269">
        <f t="shared" si="337"/>
        <v>0</v>
      </c>
      <c r="AG284" s="271">
        <v>0</v>
      </c>
      <c r="AH284" s="271">
        <v>0</v>
      </c>
      <c r="AI284" s="271">
        <v>0</v>
      </c>
      <c r="AJ284" s="271">
        <v>0</v>
      </c>
      <c r="AK284" s="271">
        <v>0</v>
      </c>
      <c r="AL284" s="271">
        <f t="shared" si="338"/>
        <v>0</v>
      </c>
      <c r="AM284" s="271">
        <f t="shared" si="359"/>
        <v>0</v>
      </c>
      <c r="AN284" s="696">
        <f t="shared" si="340"/>
        <v>0</v>
      </c>
      <c r="AO284" s="267">
        <f t="shared" si="360"/>
        <v>2203639</v>
      </c>
      <c r="AP284" s="269">
        <f t="shared" si="361"/>
        <v>1622709</v>
      </c>
      <c r="AQ284" s="269">
        <f t="shared" si="362"/>
        <v>0</v>
      </c>
      <c r="AR284" s="269">
        <f t="shared" si="363"/>
        <v>548476</v>
      </c>
      <c r="AS284" s="269">
        <f t="shared" si="363"/>
        <v>32454</v>
      </c>
      <c r="AT284" s="269">
        <f t="shared" si="364"/>
        <v>0</v>
      </c>
      <c r="AU284" s="271">
        <f t="shared" si="365"/>
        <v>4.71</v>
      </c>
      <c r="AV284" s="271">
        <f t="shared" si="366"/>
        <v>4.71</v>
      </c>
      <c r="AW284" s="272">
        <f t="shared" si="366"/>
        <v>0</v>
      </c>
    </row>
    <row r="285" spans="1:49" ht="14.1" customHeight="1" x14ac:dyDescent="0.2">
      <c r="A285" s="263">
        <v>59</v>
      </c>
      <c r="B285" s="260">
        <v>2452</v>
      </c>
      <c r="C285" s="283">
        <v>600079660</v>
      </c>
      <c r="D285" s="260">
        <v>70695261</v>
      </c>
      <c r="E285" s="262" t="s">
        <v>693</v>
      </c>
      <c r="F285" s="263">
        <v>3141</v>
      </c>
      <c r="G285" s="262" t="s">
        <v>321</v>
      </c>
      <c r="H285" s="264" t="s">
        <v>284</v>
      </c>
      <c r="I285" s="265">
        <v>2296192</v>
      </c>
      <c r="J285" s="830">
        <v>1665165</v>
      </c>
      <c r="K285" s="891">
        <v>10000</v>
      </c>
      <c r="L285" s="882">
        <v>566206</v>
      </c>
      <c r="M285" s="830">
        <v>33303</v>
      </c>
      <c r="N285" s="830">
        <v>21518</v>
      </c>
      <c r="O285" s="678">
        <v>5.67</v>
      </c>
      <c r="P285" s="622">
        <v>0</v>
      </c>
      <c r="Q285" s="874">
        <v>5.67</v>
      </c>
      <c r="R285" s="267">
        <f t="shared" si="330"/>
        <v>0</v>
      </c>
      <c r="S285" s="269">
        <v>0</v>
      </c>
      <c r="T285" s="269">
        <v>0</v>
      </c>
      <c r="U285" s="269">
        <v>0</v>
      </c>
      <c r="V285" s="269">
        <f t="shared" si="354"/>
        <v>0</v>
      </c>
      <c r="W285" s="269">
        <v>0</v>
      </c>
      <c r="X285" s="269">
        <v>0</v>
      </c>
      <c r="Y285" s="269">
        <f t="shared" si="355"/>
        <v>0</v>
      </c>
      <c r="Z285" s="269">
        <f t="shared" si="356"/>
        <v>0</v>
      </c>
      <c r="AA285" s="577">
        <f t="shared" si="357"/>
        <v>0</v>
      </c>
      <c r="AB285" s="270">
        <f t="shared" si="358"/>
        <v>0</v>
      </c>
      <c r="AC285" s="269">
        <v>0</v>
      </c>
      <c r="AD285" s="269">
        <v>0</v>
      </c>
      <c r="AE285" s="269">
        <f t="shared" si="336"/>
        <v>0</v>
      </c>
      <c r="AF285" s="269">
        <f t="shared" si="337"/>
        <v>0</v>
      </c>
      <c r="AG285" s="271">
        <v>0</v>
      </c>
      <c r="AH285" s="271">
        <v>0</v>
      </c>
      <c r="AI285" s="271">
        <v>0</v>
      </c>
      <c r="AJ285" s="271">
        <v>0</v>
      </c>
      <c r="AK285" s="271">
        <v>0</v>
      </c>
      <c r="AL285" s="271">
        <f t="shared" si="338"/>
        <v>0</v>
      </c>
      <c r="AM285" s="271">
        <f t="shared" si="359"/>
        <v>0</v>
      </c>
      <c r="AN285" s="696">
        <f t="shared" si="340"/>
        <v>0</v>
      </c>
      <c r="AO285" s="267">
        <f t="shared" si="360"/>
        <v>2296192</v>
      </c>
      <c r="AP285" s="269">
        <f t="shared" si="361"/>
        <v>1665165</v>
      </c>
      <c r="AQ285" s="269">
        <f t="shared" si="362"/>
        <v>10000</v>
      </c>
      <c r="AR285" s="269">
        <f t="shared" si="363"/>
        <v>566206</v>
      </c>
      <c r="AS285" s="269">
        <f t="shared" si="363"/>
        <v>33303</v>
      </c>
      <c r="AT285" s="269">
        <f t="shared" si="364"/>
        <v>21518</v>
      </c>
      <c r="AU285" s="271">
        <f t="shared" si="365"/>
        <v>5.67</v>
      </c>
      <c r="AV285" s="271">
        <f t="shared" si="366"/>
        <v>0</v>
      </c>
      <c r="AW285" s="272">
        <f t="shared" si="366"/>
        <v>5.67</v>
      </c>
    </row>
    <row r="286" spans="1:49" ht="14.1" customHeight="1" x14ac:dyDescent="0.2">
      <c r="A286" s="263">
        <v>59</v>
      </c>
      <c r="B286" s="260">
        <v>2452</v>
      </c>
      <c r="C286" s="283">
        <v>600079660</v>
      </c>
      <c r="D286" s="260">
        <v>70695261</v>
      </c>
      <c r="E286" s="262" t="s">
        <v>693</v>
      </c>
      <c r="F286" s="263">
        <v>3143</v>
      </c>
      <c r="G286" s="284" t="s">
        <v>635</v>
      </c>
      <c r="H286" s="264" t="s">
        <v>283</v>
      </c>
      <c r="I286" s="265">
        <v>2600356</v>
      </c>
      <c r="J286" s="831">
        <v>1914842</v>
      </c>
      <c r="K286" s="904">
        <v>0</v>
      </c>
      <c r="L286" s="882">
        <v>647217</v>
      </c>
      <c r="M286" s="830">
        <v>38297</v>
      </c>
      <c r="N286" s="835">
        <v>0</v>
      </c>
      <c r="O286" s="678">
        <v>4.6429</v>
      </c>
      <c r="P286" s="841">
        <v>4.6429</v>
      </c>
      <c r="Q286" s="874">
        <v>0</v>
      </c>
      <c r="R286" s="267">
        <f t="shared" si="330"/>
        <v>0</v>
      </c>
      <c r="S286" s="269">
        <v>0</v>
      </c>
      <c r="T286" s="269">
        <v>0</v>
      </c>
      <c r="U286" s="269">
        <v>0</v>
      </c>
      <c r="V286" s="269">
        <f t="shared" si="354"/>
        <v>0</v>
      </c>
      <c r="W286" s="269">
        <v>0</v>
      </c>
      <c r="X286" s="269">
        <v>0</v>
      </c>
      <c r="Y286" s="269">
        <f t="shared" si="355"/>
        <v>0</v>
      </c>
      <c r="Z286" s="269">
        <f t="shared" si="356"/>
        <v>0</v>
      </c>
      <c r="AA286" s="577">
        <f t="shared" si="357"/>
        <v>0</v>
      </c>
      <c r="AB286" s="270">
        <f t="shared" si="358"/>
        <v>0</v>
      </c>
      <c r="AC286" s="269">
        <v>0</v>
      </c>
      <c r="AD286" s="269">
        <v>0</v>
      </c>
      <c r="AE286" s="269">
        <f t="shared" si="336"/>
        <v>0</v>
      </c>
      <c r="AF286" s="269">
        <f t="shared" si="337"/>
        <v>0</v>
      </c>
      <c r="AG286" s="271">
        <v>0</v>
      </c>
      <c r="AH286" s="271">
        <v>0</v>
      </c>
      <c r="AI286" s="271">
        <v>0</v>
      </c>
      <c r="AJ286" s="271">
        <v>0</v>
      </c>
      <c r="AK286" s="271">
        <v>0</v>
      </c>
      <c r="AL286" s="271">
        <f t="shared" si="338"/>
        <v>0</v>
      </c>
      <c r="AM286" s="271">
        <f t="shared" si="359"/>
        <v>0</v>
      </c>
      <c r="AN286" s="696">
        <f t="shared" si="340"/>
        <v>0</v>
      </c>
      <c r="AO286" s="267">
        <f t="shared" si="360"/>
        <v>2600356</v>
      </c>
      <c r="AP286" s="269">
        <f t="shared" si="361"/>
        <v>1914842</v>
      </c>
      <c r="AQ286" s="269">
        <f t="shared" si="362"/>
        <v>0</v>
      </c>
      <c r="AR286" s="269">
        <f t="shared" si="363"/>
        <v>647217</v>
      </c>
      <c r="AS286" s="269">
        <f t="shared" si="363"/>
        <v>38297</v>
      </c>
      <c r="AT286" s="269">
        <f t="shared" si="364"/>
        <v>0</v>
      </c>
      <c r="AU286" s="271">
        <f t="shared" si="365"/>
        <v>4.6429</v>
      </c>
      <c r="AV286" s="271">
        <f t="shared" si="366"/>
        <v>4.6429</v>
      </c>
      <c r="AW286" s="272">
        <f t="shared" si="366"/>
        <v>0</v>
      </c>
    </row>
    <row r="287" spans="1:49" ht="14.1" customHeight="1" x14ac:dyDescent="0.2">
      <c r="A287" s="263">
        <v>59</v>
      </c>
      <c r="B287" s="260">
        <v>2452</v>
      </c>
      <c r="C287" s="283">
        <v>600079660</v>
      </c>
      <c r="D287" s="260">
        <v>70695261</v>
      </c>
      <c r="E287" s="262" t="s">
        <v>693</v>
      </c>
      <c r="F287" s="263">
        <v>3143</v>
      </c>
      <c r="G287" s="284" t="s">
        <v>323</v>
      </c>
      <c r="H287" s="264" t="s">
        <v>284</v>
      </c>
      <c r="I287" s="265">
        <v>425073</v>
      </c>
      <c r="J287" s="830">
        <v>311468</v>
      </c>
      <c r="K287" s="891">
        <v>0</v>
      </c>
      <c r="L287" s="882">
        <v>105276</v>
      </c>
      <c r="M287" s="830">
        <v>6229</v>
      </c>
      <c r="N287" s="830">
        <v>2100</v>
      </c>
      <c r="O287" s="678">
        <v>0.75</v>
      </c>
      <c r="P287" s="622">
        <v>0.6</v>
      </c>
      <c r="Q287" s="874">
        <v>0.15</v>
      </c>
      <c r="R287" s="267">
        <f t="shared" si="330"/>
        <v>0</v>
      </c>
      <c r="S287" s="269">
        <v>0</v>
      </c>
      <c r="T287" s="269">
        <v>0</v>
      </c>
      <c r="U287" s="269">
        <v>0</v>
      </c>
      <c r="V287" s="269">
        <f t="shared" si="354"/>
        <v>0</v>
      </c>
      <c r="W287" s="269">
        <v>0</v>
      </c>
      <c r="X287" s="269">
        <v>0</v>
      </c>
      <c r="Y287" s="269">
        <f t="shared" si="355"/>
        <v>0</v>
      </c>
      <c r="Z287" s="269">
        <f t="shared" si="356"/>
        <v>0</v>
      </c>
      <c r="AA287" s="577">
        <f t="shared" si="357"/>
        <v>0</v>
      </c>
      <c r="AB287" s="270">
        <f t="shared" si="358"/>
        <v>0</v>
      </c>
      <c r="AC287" s="269">
        <v>0</v>
      </c>
      <c r="AD287" s="269">
        <v>0</v>
      </c>
      <c r="AE287" s="269">
        <f t="shared" si="336"/>
        <v>0</v>
      </c>
      <c r="AF287" s="269">
        <f t="shared" si="337"/>
        <v>0</v>
      </c>
      <c r="AG287" s="271">
        <v>0</v>
      </c>
      <c r="AH287" s="271">
        <v>0</v>
      </c>
      <c r="AI287" s="271">
        <v>0</v>
      </c>
      <c r="AJ287" s="271">
        <v>0</v>
      </c>
      <c r="AK287" s="271">
        <v>0</v>
      </c>
      <c r="AL287" s="271">
        <f t="shared" si="338"/>
        <v>0</v>
      </c>
      <c r="AM287" s="271">
        <f t="shared" si="359"/>
        <v>0</v>
      </c>
      <c r="AN287" s="696">
        <f t="shared" si="340"/>
        <v>0</v>
      </c>
      <c r="AO287" s="267">
        <f t="shared" si="360"/>
        <v>425073</v>
      </c>
      <c r="AP287" s="269">
        <f t="shared" si="361"/>
        <v>311468</v>
      </c>
      <c r="AQ287" s="269">
        <f t="shared" si="362"/>
        <v>0</v>
      </c>
      <c r="AR287" s="269">
        <f t="shared" si="363"/>
        <v>105276</v>
      </c>
      <c r="AS287" s="269">
        <f t="shared" si="363"/>
        <v>6229</v>
      </c>
      <c r="AT287" s="269">
        <f t="shared" si="364"/>
        <v>2100</v>
      </c>
      <c r="AU287" s="271">
        <f t="shared" si="365"/>
        <v>0.75</v>
      </c>
      <c r="AV287" s="271">
        <f t="shared" si="366"/>
        <v>0.6</v>
      </c>
      <c r="AW287" s="272">
        <f t="shared" si="366"/>
        <v>0.15</v>
      </c>
    </row>
    <row r="288" spans="1:49" ht="14.1" customHeight="1" x14ac:dyDescent="0.2">
      <c r="A288" s="263">
        <v>59</v>
      </c>
      <c r="B288" s="260">
        <v>2452</v>
      </c>
      <c r="C288" s="283">
        <v>600079660</v>
      </c>
      <c r="D288" s="260">
        <v>70695261</v>
      </c>
      <c r="E288" s="262" t="s">
        <v>693</v>
      </c>
      <c r="F288" s="263">
        <v>3143</v>
      </c>
      <c r="G288" s="284" t="s">
        <v>636</v>
      </c>
      <c r="H288" s="264" t="s">
        <v>284</v>
      </c>
      <c r="I288" s="265">
        <v>91287</v>
      </c>
      <c r="J288" s="830">
        <v>64350</v>
      </c>
      <c r="K288" s="891">
        <v>0</v>
      </c>
      <c r="L288" s="882">
        <v>21750</v>
      </c>
      <c r="M288" s="830">
        <v>1287</v>
      </c>
      <c r="N288" s="830">
        <v>3900</v>
      </c>
      <c r="O288" s="678">
        <v>0.27</v>
      </c>
      <c r="P288" s="622">
        <v>0</v>
      </c>
      <c r="Q288" s="874">
        <v>0.27</v>
      </c>
      <c r="R288" s="267">
        <f t="shared" si="330"/>
        <v>0</v>
      </c>
      <c r="S288" s="269">
        <v>0</v>
      </c>
      <c r="T288" s="269">
        <v>0</v>
      </c>
      <c r="U288" s="269">
        <v>0</v>
      </c>
      <c r="V288" s="269">
        <f t="shared" si="354"/>
        <v>0</v>
      </c>
      <c r="W288" s="269">
        <v>0</v>
      </c>
      <c r="X288" s="269">
        <v>0</v>
      </c>
      <c r="Y288" s="269">
        <f t="shared" si="355"/>
        <v>0</v>
      </c>
      <c r="Z288" s="269">
        <f t="shared" si="356"/>
        <v>0</v>
      </c>
      <c r="AA288" s="577">
        <f t="shared" si="357"/>
        <v>0</v>
      </c>
      <c r="AB288" s="270">
        <f t="shared" si="358"/>
        <v>0</v>
      </c>
      <c r="AC288" s="269">
        <v>0</v>
      </c>
      <c r="AD288" s="269">
        <v>0</v>
      </c>
      <c r="AE288" s="269">
        <f t="shared" si="336"/>
        <v>0</v>
      </c>
      <c r="AF288" s="269">
        <f t="shared" si="337"/>
        <v>0</v>
      </c>
      <c r="AG288" s="271">
        <v>0</v>
      </c>
      <c r="AH288" s="271">
        <v>0</v>
      </c>
      <c r="AI288" s="271">
        <v>0</v>
      </c>
      <c r="AJ288" s="271">
        <v>0</v>
      </c>
      <c r="AK288" s="271">
        <v>0</v>
      </c>
      <c r="AL288" s="271">
        <f t="shared" si="338"/>
        <v>0</v>
      </c>
      <c r="AM288" s="271">
        <f t="shared" si="359"/>
        <v>0</v>
      </c>
      <c r="AN288" s="696">
        <f t="shared" si="340"/>
        <v>0</v>
      </c>
      <c r="AO288" s="267">
        <f t="shared" si="360"/>
        <v>91287</v>
      </c>
      <c r="AP288" s="269">
        <f t="shared" si="361"/>
        <v>64350</v>
      </c>
      <c r="AQ288" s="269">
        <f t="shared" si="362"/>
        <v>0</v>
      </c>
      <c r="AR288" s="269">
        <f t="shared" si="363"/>
        <v>21750</v>
      </c>
      <c r="AS288" s="269">
        <f t="shared" si="363"/>
        <v>1287</v>
      </c>
      <c r="AT288" s="269">
        <f t="shared" si="364"/>
        <v>3900</v>
      </c>
      <c r="AU288" s="271">
        <f t="shared" si="365"/>
        <v>0.27</v>
      </c>
      <c r="AV288" s="271">
        <f t="shared" si="366"/>
        <v>0</v>
      </c>
      <c r="AW288" s="272">
        <f t="shared" si="366"/>
        <v>0.27</v>
      </c>
    </row>
    <row r="289" spans="1:49" ht="14.1" customHeight="1" x14ac:dyDescent="0.2">
      <c r="A289" s="276">
        <v>59</v>
      </c>
      <c r="B289" s="273">
        <v>2452</v>
      </c>
      <c r="C289" s="285">
        <v>600079660</v>
      </c>
      <c r="D289" s="273">
        <v>70695261</v>
      </c>
      <c r="E289" s="275" t="s">
        <v>694</v>
      </c>
      <c r="F289" s="276"/>
      <c r="G289" s="275"/>
      <c r="H289" s="277"/>
      <c r="I289" s="278">
        <v>38128939</v>
      </c>
      <c r="J289" s="279">
        <v>27300752</v>
      </c>
      <c r="K289" s="279">
        <v>50000</v>
      </c>
      <c r="L289" s="279">
        <v>9244555</v>
      </c>
      <c r="M289" s="279">
        <v>546014</v>
      </c>
      <c r="N289" s="279">
        <v>987618</v>
      </c>
      <c r="O289" s="280">
        <v>58.190400000000004</v>
      </c>
      <c r="P289" s="280">
        <v>43.096499999999999</v>
      </c>
      <c r="Q289" s="872">
        <v>15.0939</v>
      </c>
      <c r="R289" s="278">
        <f t="shared" ref="R289:AW289" si="367">SUM(R282:R288)</f>
        <v>0</v>
      </c>
      <c r="S289" s="613">
        <f t="shared" si="367"/>
        <v>0</v>
      </c>
      <c r="T289" s="613">
        <f t="shared" si="367"/>
        <v>0</v>
      </c>
      <c r="U289" s="613">
        <f t="shared" si="367"/>
        <v>0</v>
      </c>
      <c r="V289" s="613">
        <f t="shared" si="367"/>
        <v>0</v>
      </c>
      <c r="W289" s="613">
        <f t="shared" si="367"/>
        <v>0</v>
      </c>
      <c r="X289" s="613">
        <f t="shared" si="367"/>
        <v>0</v>
      </c>
      <c r="Y289" s="613">
        <f t="shared" si="367"/>
        <v>0</v>
      </c>
      <c r="Z289" s="613">
        <f t="shared" si="367"/>
        <v>0</v>
      </c>
      <c r="AA289" s="613">
        <f t="shared" si="367"/>
        <v>0</v>
      </c>
      <c r="AB289" s="613">
        <f t="shared" si="367"/>
        <v>0</v>
      </c>
      <c r="AC289" s="613">
        <f t="shared" si="367"/>
        <v>0</v>
      </c>
      <c r="AD289" s="613">
        <f t="shared" si="367"/>
        <v>0</v>
      </c>
      <c r="AE289" s="613">
        <f t="shared" si="367"/>
        <v>0</v>
      </c>
      <c r="AF289" s="613">
        <f t="shared" si="367"/>
        <v>0</v>
      </c>
      <c r="AG289" s="690">
        <f t="shared" si="367"/>
        <v>0</v>
      </c>
      <c r="AH289" s="690">
        <f t="shared" si="367"/>
        <v>0</v>
      </c>
      <c r="AI289" s="690">
        <f t="shared" si="367"/>
        <v>0</v>
      </c>
      <c r="AJ289" s="690">
        <f t="shared" si="367"/>
        <v>0</v>
      </c>
      <c r="AK289" s="690">
        <f t="shared" si="367"/>
        <v>0</v>
      </c>
      <c r="AL289" s="690">
        <f t="shared" si="367"/>
        <v>0</v>
      </c>
      <c r="AM289" s="690">
        <f t="shared" si="367"/>
        <v>0</v>
      </c>
      <c r="AN289" s="695">
        <f t="shared" si="367"/>
        <v>0</v>
      </c>
      <c r="AO289" s="278">
        <f t="shared" si="367"/>
        <v>38128939</v>
      </c>
      <c r="AP289" s="279">
        <f t="shared" si="367"/>
        <v>27300752</v>
      </c>
      <c r="AQ289" s="279">
        <f t="shared" si="367"/>
        <v>50000</v>
      </c>
      <c r="AR289" s="279">
        <f t="shared" si="367"/>
        <v>9244555</v>
      </c>
      <c r="AS289" s="279">
        <f t="shared" si="367"/>
        <v>546014</v>
      </c>
      <c r="AT289" s="279">
        <f t="shared" si="367"/>
        <v>987618</v>
      </c>
      <c r="AU289" s="280">
        <f t="shared" si="367"/>
        <v>58.190400000000004</v>
      </c>
      <c r="AV289" s="280">
        <f t="shared" si="367"/>
        <v>43.096499999999999</v>
      </c>
      <c r="AW289" s="281">
        <f t="shared" si="367"/>
        <v>15.0939</v>
      </c>
    </row>
    <row r="290" spans="1:49" ht="14.1" customHeight="1" x14ac:dyDescent="0.2">
      <c r="A290" s="263">
        <v>60</v>
      </c>
      <c r="B290" s="260">
        <v>2319</v>
      </c>
      <c r="C290" s="261">
        <v>600080218</v>
      </c>
      <c r="D290" s="260">
        <v>70695245</v>
      </c>
      <c r="E290" s="262" t="s">
        <v>695</v>
      </c>
      <c r="F290" s="263">
        <v>3231</v>
      </c>
      <c r="G290" s="262" t="s">
        <v>322</v>
      </c>
      <c r="H290" s="264" t="s">
        <v>283</v>
      </c>
      <c r="I290" s="265">
        <v>6642544</v>
      </c>
      <c r="J290" s="830">
        <v>4876513</v>
      </c>
      <c r="K290" s="891">
        <v>0</v>
      </c>
      <c r="L290" s="882">
        <v>1648261</v>
      </c>
      <c r="M290" s="830">
        <v>97530</v>
      </c>
      <c r="N290" s="830">
        <v>20240</v>
      </c>
      <c r="O290" s="678">
        <v>9.5662000000000003</v>
      </c>
      <c r="P290" s="843">
        <v>8.5454000000000008</v>
      </c>
      <c r="Q290" s="875">
        <v>1.0207999999999999</v>
      </c>
      <c r="R290" s="267">
        <f t="shared" si="330"/>
        <v>0</v>
      </c>
      <c r="S290" s="269">
        <v>0</v>
      </c>
      <c r="T290" s="269">
        <v>0</v>
      </c>
      <c r="U290" s="269">
        <v>0</v>
      </c>
      <c r="V290" s="269">
        <f>SUM(R290:U290)</f>
        <v>0</v>
      </c>
      <c r="W290" s="269">
        <v>0</v>
      </c>
      <c r="X290" s="269">
        <v>0</v>
      </c>
      <c r="Y290" s="269">
        <f>SUM(W290:X290)</f>
        <v>0</v>
      </c>
      <c r="Z290" s="269">
        <f>V290+Y290</f>
        <v>0</v>
      </c>
      <c r="AA290" s="577">
        <f>ROUND((V290+W290)*33.8%,0)</f>
        <v>0</v>
      </c>
      <c r="AB290" s="270">
        <f>ROUND(V290*2%,0)</f>
        <v>0</v>
      </c>
      <c r="AC290" s="269">
        <v>0</v>
      </c>
      <c r="AD290" s="269">
        <v>0</v>
      </c>
      <c r="AE290" s="269">
        <f t="shared" si="336"/>
        <v>0</v>
      </c>
      <c r="AF290" s="269">
        <f t="shared" si="337"/>
        <v>0</v>
      </c>
      <c r="AG290" s="271">
        <v>0</v>
      </c>
      <c r="AH290" s="271">
        <v>0</v>
      </c>
      <c r="AI290" s="271">
        <v>0</v>
      </c>
      <c r="AJ290" s="271">
        <v>0</v>
      </c>
      <c r="AK290" s="271">
        <v>0</v>
      </c>
      <c r="AL290" s="271">
        <f t="shared" si="338"/>
        <v>0</v>
      </c>
      <c r="AM290" s="271">
        <f>AH290+AK290</f>
        <v>0</v>
      </c>
      <c r="AN290" s="696">
        <f t="shared" si="340"/>
        <v>0</v>
      </c>
      <c r="AO290" s="267">
        <f>I290+AF290</f>
        <v>6642544</v>
      </c>
      <c r="AP290" s="269">
        <f>J290+V290</f>
        <v>4876513</v>
      </c>
      <c r="AQ290" s="269">
        <f>K290+Y290</f>
        <v>0</v>
      </c>
      <c r="AR290" s="269">
        <f>L290+AA290</f>
        <v>1648261</v>
      </c>
      <c r="AS290" s="269">
        <f>M290+AB290</f>
        <v>97530</v>
      </c>
      <c r="AT290" s="269">
        <f>N290+AE290</f>
        <v>20240</v>
      </c>
      <c r="AU290" s="271">
        <f>O290+AN290</f>
        <v>9.5662000000000003</v>
      </c>
      <c r="AV290" s="271">
        <f>P290+AL290</f>
        <v>8.5454000000000008</v>
      </c>
      <c r="AW290" s="272">
        <f>Q290+AM290</f>
        <v>1.0207999999999999</v>
      </c>
    </row>
    <row r="291" spans="1:49" ht="14.1" customHeight="1" x14ac:dyDescent="0.2">
      <c r="A291" s="276">
        <v>60</v>
      </c>
      <c r="B291" s="273">
        <v>2319</v>
      </c>
      <c r="C291" s="274">
        <v>600080218</v>
      </c>
      <c r="D291" s="273">
        <v>70695245</v>
      </c>
      <c r="E291" s="275" t="s">
        <v>696</v>
      </c>
      <c r="F291" s="276"/>
      <c r="G291" s="275"/>
      <c r="H291" s="277"/>
      <c r="I291" s="286">
        <v>6642544</v>
      </c>
      <c r="J291" s="287">
        <v>4876513</v>
      </c>
      <c r="K291" s="287">
        <v>0</v>
      </c>
      <c r="L291" s="287">
        <v>1648261</v>
      </c>
      <c r="M291" s="287">
        <v>97530</v>
      </c>
      <c r="N291" s="287">
        <v>20240</v>
      </c>
      <c r="O291" s="288">
        <v>9.5662000000000003</v>
      </c>
      <c r="P291" s="288">
        <v>8.5454000000000008</v>
      </c>
      <c r="Q291" s="876">
        <v>1.0207999999999999</v>
      </c>
      <c r="R291" s="286">
        <f t="shared" ref="R291:AW291" si="368">SUM(R290)</f>
        <v>0</v>
      </c>
      <c r="S291" s="614">
        <f t="shared" si="368"/>
        <v>0</v>
      </c>
      <c r="T291" s="614">
        <f t="shared" si="368"/>
        <v>0</v>
      </c>
      <c r="U291" s="614">
        <f t="shared" si="368"/>
        <v>0</v>
      </c>
      <c r="V291" s="614">
        <f t="shared" si="368"/>
        <v>0</v>
      </c>
      <c r="W291" s="614">
        <f t="shared" si="368"/>
        <v>0</v>
      </c>
      <c r="X291" s="614">
        <f t="shared" si="368"/>
        <v>0</v>
      </c>
      <c r="Y291" s="614">
        <f t="shared" si="368"/>
        <v>0</v>
      </c>
      <c r="Z291" s="614">
        <f t="shared" si="368"/>
        <v>0</v>
      </c>
      <c r="AA291" s="614">
        <f t="shared" si="368"/>
        <v>0</v>
      </c>
      <c r="AB291" s="614">
        <f t="shared" si="368"/>
        <v>0</v>
      </c>
      <c r="AC291" s="614">
        <f t="shared" si="368"/>
        <v>0</v>
      </c>
      <c r="AD291" s="614">
        <f t="shared" si="368"/>
        <v>0</v>
      </c>
      <c r="AE291" s="614">
        <f t="shared" si="368"/>
        <v>0</v>
      </c>
      <c r="AF291" s="614">
        <f t="shared" si="368"/>
        <v>0</v>
      </c>
      <c r="AG291" s="691">
        <f t="shared" si="368"/>
        <v>0</v>
      </c>
      <c r="AH291" s="691">
        <f t="shared" si="368"/>
        <v>0</v>
      </c>
      <c r="AI291" s="691">
        <f t="shared" si="368"/>
        <v>0</v>
      </c>
      <c r="AJ291" s="691">
        <f t="shared" si="368"/>
        <v>0</v>
      </c>
      <c r="AK291" s="691">
        <f t="shared" si="368"/>
        <v>0</v>
      </c>
      <c r="AL291" s="691">
        <f t="shared" si="368"/>
        <v>0</v>
      </c>
      <c r="AM291" s="691">
        <f t="shared" si="368"/>
        <v>0</v>
      </c>
      <c r="AN291" s="697">
        <f t="shared" si="368"/>
        <v>0</v>
      </c>
      <c r="AO291" s="286">
        <f t="shared" si="368"/>
        <v>6642544</v>
      </c>
      <c r="AP291" s="287">
        <f t="shared" si="368"/>
        <v>4876513</v>
      </c>
      <c r="AQ291" s="287">
        <f t="shared" si="368"/>
        <v>0</v>
      </c>
      <c r="AR291" s="287">
        <f t="shared" si="368"/>
        <v>1648261</v>
      </c>
      <c r="AS291" s="287">
        <f t="shared" si="368"/>
        <v>97530</v>
      </c>
      <c r="AT291" s="287">
        <f t="shared" si="368"/>
        <v>20240</v>
      </c>
      <c r="AU291" s="288">
        <f t="shared" si="368"/>
        <v>9.5662000000000003</v>
      </c>
      <c r="AV291" s="288">
        <f t="shared" si="368"/>
        <v>8.5454000000000008</v>
      </c>
      <c r="AW291" s="289">
        <f t="shared" si="368"/>
        <v>1.0207999999999999</v>
      </c>
    </row>
    <row r="292" spans="1:49" ht="14.1" customHeight="1" x14ac:dyDescent="0.2">
      <c r="A292" s="263">
        <v>61</v>
      </c>
      <c r="B292" s="260">
        <v>2444</v>
      </c>
      <c r="C292" s="283">
        <v>600079848</v>
      </c>
      <c r="D292" s="260">
        <v>72742836</v>
      </c>
      <c r="E292" s="262" t="s">
        <v>697</v>
      </c>
      <c r="F292" s="263">
        <v>3111</v>
      </c>
      <c r="G292" s="262" t="s">
        <v>317</v>
      </c>
      <c r="H292" s="264" t="s">
        <v>283</v>
      </c>
      <c r="I292" s="265">
        <v>3571157</v>
      </c>
      <c r="J292" s="831">
        <v>2603945</v>
      </c>
      <c r="K292" s="904">
        <v>0</v>
      </c>
      <c r="L292" s="882">
        <v>880133</v>
      </c>
      <c r="M292" s="830">
        <v>52079</v>
      </c>
      <c r="N292" s="831">
        <v>35000</v>
      </c>
      <c r="O292" s="678">
        <v>6.3827999999999996</v>
      </c>
      <c r="P292" s="841">
        <v>5</v>
      </c>
      <c r="Q292" s="873">
        <v>1.3828</v>
      </c>
      <c r="R292" s="267">
        <f t="shared" si="330"/>
        <v>0</v>
      </c>
      <c r="S292" s="269">
        <v>0</v>
      </c>
      <c r="T292" s="269">
        <v>0</v>
      </c>
      <c r="U292" s="269">
        <v>0</v>
      </c>
      <c r="V292" s="269">
        <f t="shared" ref="V292:V297" si="369">SUM(R292:U292)</f>
        <v>0</v>
      </c>
      <c r="W292" s="269">
        <v>0</v>
      </c>
      <c r="X292" s="269">
        <v>0</v>
      </c>
      <c r="Y292" s="269">
        <f t="shared" ref="Y292:Y297" si="370">SUM(W292:X292)</f>
        <v>0</v>
      </c>
      <c r="Z292" s="269">
        <f t="shared" ref="Z292:Z297" si="371">V292+Y292</f>
        <v>0</v>
      </c>
      <c r="AA292" s="577">
        <f t="shared" ref="AA292:AA297" si="372">ROUND((V292+W292)*33.8%,0)</f>
        <v>0</v>
      </c>
      <c r="AB292" s="270">
        <f t="shared" ref="AB292:AB297" si="373">ROUND(V292*2%,0)</f>
        <v>0</v>
      </c>
      <c r="AC292" s="269">
        <v>0</v>
      </c>
      <c r="AD292" s="269">
        <v>0</v>
      </c>
      <c r="AE292" s="269">
        <f t="shared" si="336"/>
        <v>0</v>
      </c>
      <c r="AF292" s="269">
        <f t="shared" si="337"/>
        <v>0</v>
      </c>
      <c r="AG292" s="271">
        <v>0</v>
      </c>
      <c r="AH292" s="271">
        <v>0</v>
      </c>
      <c r="AI292" s="271">
        <v>0</v>
      </c>
      <c r="AJ292" s="271">
        <v>0</v>
      </c>
      <c r="AK292" s="271">
        <v>0</v>
      </c>
      <c r="AL292" s="271">
        <f t="shared" si="338"/>
        <v>0</v>
      </c>
      <c r="AM292" s="271">
        <f t="shared" ref="AM292:AM297" si="374">AH292+AK292</f>
        <v>0</v>
      </c>
      <c r="AN292" s="696">
        <f t="shared" si="340"/>
        <v>0</v>
      </c>
      <c r="AO292" s="267">
        <f t="shared" ref="AO292:AO297" si="375">I292+AF292</f>
        <v>3571157</v>
      </c>
      <c r="AP292" s="269">
        <f t="shared" ref="AP292:AP297" si="376">J292+V292</f>
        <v>2603945</v>
      </c>
      <c r="AQ292" s="269">
        <f t="shared" ref="AQ292:AQ297" si="377">K292+Y292</f>
        <v>0</v>
      </c>
      <c r="AR292" s="269">
        <f t="shared" ref="AR292:AS297" si="378">L292+AA292</f>
        <v>880133</v>
      </c>
      <c r="AS292" s="269">
        <f t="shared" si="378"/>
        <v>52079</v>
      </c>
      <c r="AT292" s="269">
        <f t="shared" ref="AT292:AT297" si="379">N292+AE292</f>
        <v>35000</v>
      </c>
      <c r="AU292" s="271">
        <f t="shared" ref="AU292:AU297" si="380">O292+AN292</f>
        <v>6.3827999999999996</v>
      </c>
      <c r="AV292" s="271">
        <f t="shared" ref="AV292:AW297" si="381">P292+AL292</f>
        <v>5</v>
      </c>
      <c r="AW292" s="272">
        <f t="shared" si="381"/>
        <v>1.3828</v>
      </c>
    </row>
    <row r="293" spans="1:49" ht="14.1" customHeight="1" x14ac:dyDescent="0.2">
      <c r="A293" s="263">
        <v>61</v>
      </c>
      <c r="B293" s="260">
        <v>2444</v>
      </c>
      <c r="C293" s="283">
        <v>600079848</v>
      </c>
      <c r="D293" s="260">
        <v>72742836</v>
      </c>
      <c r="E293" s="262" t="s">
        <v>697</v>
      </c>
      <c r="F293" s="263">
        <v>3117</v>
      </c>
      <c r="G293" s="291" t="s">
        <v>320</v>
      </c>
      <c r="H293" s="264" t="s">
        <v>283</v>
      </c>
      <c r="I293" s="265">
        <v>4262010</v>
      </c>
      <c r="J293" s="831">
        <v>2987863</v>
      </c>
      <c r="K293" s="904">
        <v>34000</v>
      </c>
      <c r="L293" s="882">
        <v>1021390</v>
      </c>
      <c r="M293" s="830">
        <v>59757</v>
      </c>
      <c r="N293" s="831">
        <v>159000</v>
      </c>
      <c r="O293" s="678">
        <v>6.1630000000000003</v>
      </c>
      <c r="P293" s="841">
        <v>3.93</v>
      </c>
      <c r="Q293" s="873">
        <v>2.2330000000000001</v>
      </c>
      <c r="R293" s="267">
        <f t="shared" si="330"/>
        <v>0</v>
      </c>
      <c r="S293" s="269">
        <v>0</v>
      </c>
      <c r="T293" s="269">
        <v>0</v>
      </c>
      <c r="U293" s="269">
        <v>0</v>
      </c>
      <c r="V293" s="269">
        <f t="shared" si="369"/>
        <v>0</v>
      </c>
      <c r="W293" s="269">
        <v>0</v>
      </c>
      <c r="X293" s="269">
        <v>0</v>
      </c>
      <c r="Y293" s="269">
        <f t="shared" si="370"/>
        <v>0</v>
      </c>
      <c r="Z293" s="269">
        <f t="shared" si="371"/>
        <v>0</v>
      </c>
      <c r="AA293" s="577">
        <f t="shared" si="372"/>
        <v>0</v>
      </c>
      <c r="AB293" s="270">
        <f t="shared" si="373"/>
        <v>0</v>
      </c>
      <c r="AC293" s="269">
        <v>0</v>
      </c>
      <c r="AD293" s="269">
        <v>0</v>
      </c>
      <c r="AE293" s="269">
        <f t="shared" si="336"/>
        <v>0</v>
      </c>
      <c r="AF293" s="269">
        <f t="shared" si="337"/>
        <v>0</v>
      </c>
      <c r="AG293" s="271">
        <v>0</v>
      </c>
      <c r="AH293" s="271">
        <v>0</v>
      </c>
      <c r="AI293" s="271">
        <v>0</v>
      </c>
      <c r="AJ293" s="271">
        <v>0</v>
      </c>
      <c r="AK293" s="271">
        <v>0</v>
      </c>
      <c r="AL293" s="271">
        <f t="shared" si="338"/>
        <v>0</v>
      </c>
      <c r="AM293" s="271">
        <f t="shared" si="374"/>
        <v>0</v>
      </c>
      <c r="AN293" s="696">
        <f t="shared" si="340"/>
        <v>0</v>
      </c>
      <c r="AO293" s="267">
        <f t="shared" si="375"/>
        <v>4262010</v>
      </c>
      <c r="AP293" s="269">
        <f t="shared" si="376"/>
        <v>2987863</v>
      </c>
      <c r="AQ293" s="269">
        <f t="shared" si="377"/>
        <v>34000</v>
      </c>
      <c r="AR293" s="269">
        <f t="shared" si="378"/>
        <v>1021390</v>
      </c>
      <c r="AS293" s="269">
        <f t="shared" si="378"/>
        <v>59757</v>
      </c>
      <c r="AT293" s="269">
        <f t="shared" si="379"/>
        <v>159000</v>
      </c>
      <c r="AU293" s="271">
        <f t="shared" si="380"/>
        <v>6.1630000000000003</v>
      </c>
      <c r="AV293" s="271">
        <f t="shared" si="381"/>
        <v>3.93</v>
      </c>
      <c r="AW293" s="272">
        <f t="shared" si="381"/>
        <v>2.2330000000000001</v>
      </c>
    </row>
    <row r="294" spans="1:49" ht="14.1" customHeight="1" x14ac:dyDescent="0.2">
      <c r="A294" s="263">
        <v>61</v>
      </c>
      <c r="B294" s="260">
        <v>2444</v>
      </c>
      <c r="C294" s="283">
        <v>600079848</v>
      </c>
      <c r="D294" s="260">
        <v>72742836</v>
      </c>
      <c r="E294" s="262" t="s">
        <v>697</v>
      </c>
      <c r="F294" s="263">
        <v>3117</v>
      </c>
      <c r="G294" s="282" t="s">
        <v>318</v>
      </c>
      <c r="H294" s="264" t="s">
        <v>284</v>
      </c>
      <c r="I294" s="265">
        <v>44633</v>
      </c>
      <c r="J294" s="830">
        <v>32130</v>
      </c>
      <c r="K294" s="891">
        <v>0</v>
      </c>
      <c r="L294" s="882">
        <v>10860</v>
      </c>
      <c r="M294" s="830">
        <v>643</v>
      </c>
      <c r="N294" s="830">
        <v>1000</v>
      </c>
      <c r="O294" s="678">
        <v>7.0000000000000007E-2</v>
      </c>
      <c r="P294" s="622">
        <v>7.0000000000000007E-2</v>
      </c>
      <c r="Q294" s="874">
        <v>0</v>
      </c>
      <c r="R294" s="267">
        <f t="shared" si="330"/>
        <v>0</v>
      </c>
      <c r="S294" s="269">
        <v>0</v>
      </c>
      <c r="T294" s="269">
        <v>0</v>
      </c>
      <c r="U294" s="269">
        <v>0</v>
      </c>
      <c r="V294" s="269">
        <f t="shared" si="369"/>
        <v>0</v>
      </c>
      <c r="W294" s="269">
        <v>0</v>
      </c>
      <c r="X294" s="269">
        <v>0</v>
      </c>
      <c r="Y294" s="269">
        <f t="shared" si="370"/>
        <v>0</v>
      </c>
      <c r="Z294" s="269">
        <f t="shared" si="371"/>
        <v>0</v>
      </c>
      <c r="AA294" s="577">
        <f t="shared" si="372"/>
        <v>0</v>
      </c>
      <c r="AB294" s="270">
        <f t="shared" si="373"/>
        <v>0</v>
      </c>
      <c r="AC294" s="269">
        <v>0</v>
      </c>
      <c r="AD294" s="269">
        <v>0</v>
      </c>
      <c r="AE294" s="269">
        <f t="shared" si="336"/>
        <v>0</v>
      </c>
      <c r="AF294" s="269">
        <f t="shared" si="337"/>
        <v>0</v>
      </c>
      <c r="AG294" s="271">
        <v>0</v>
      </c>
      <c r="AH294" s="271">
        <v>0</v>
      </c>
      <c r="AI294" s="271">
        <v>0</v>
      </c>
      <c r="AJ294" s="271">
        <v>0</v>
      </c>
      <c r="AK294" s="271">
        <v>0</v>
      </c>
      <c r="AL294" s="271">
        <f t="shared" si="338"/>
        <v>0</v>
      </c>
      <c r="AM294" s="271">
        <f t="shared" si="374"/>
        <v>0</v>
      </c>
      <c r="AN294" s="696">
        <f t="shared" si="340"/>
        <v>0</v>
      </c>
      <c r="AO294" s="267">
        <f t="shared" si="375"/>
        <v>44633</v>
      </c>
      <c r="AP294" s="269">
        <f t="shared" si="376"/>
        <v>32130</v>
      </c>
      <c r="AQ294" s="269">
        <f t="shared" si="377"/>
        <v>0</v>
      </c>
      <c r="AR294" s="269">
        <f t="shared" si="378"/>
        <v>10860</v>
      </c>
      <c r="AS294" s="269">
        <f t="shared" si="378"/>
        <v>643</v>
      </c>
      <c r="AT294" s="269">
        <f t="shared" si="379"/>
        <v>1000</v>
      </c>
      <c r="AU294" s="271">
        <f t="shared" si="380"/>
        <v>7.0000000000000007E-2</v>
      </c>
      <c r="AV294" s="271">
        <f t="shared" si="381"/>
        <v>7.0000000000000007E-2</v>
      </c>
      <c r="AW294" s="272">
        <f t="shared" si="381"/>
        <v>0</v>
      </c>
    </row>
    <row r="295" spans="1:49" ht="14.1" customHeight="1" x14ac:dyDescent="0.2">
      <c r="A295" s="263">
        <v>61</v>
      </c>
      <c r="B295" s="260">
        <v>2444</v>
      </c>
      <c r="C295" s="283">
        <v>600079848</v>
      </c>
      <c r="D295" s="260">
        <v>72742836</v>
      </c>
      <c r="E295" s="262" t="s">
        <v>697</v>
      </c>
      <c r="F295" s="263">
        <v>3141</v>
      </c>
      <c r="G295" s="262" t="s">
        <v>321</v>
      </c>
      <c r="H295" s="264" t="s">
        <v>284</v>
      </c>
      <c r="I295" s="265">
        <v>1152581</v>
      </c>
      <c r="J295" s="830">
        <v>844292</v>
      </c>
      <c r="K295" s="891">
        <v>0</v>
      </c>
      <c r="L295" s="882">
        <v>285371</v>
      </c>
      <c r="M295" s="830">
        <v>16886</v>
      </c>
      <c r="N295" s="830">
        <v>6032</v>
      </c>
      <c r="O295" s="678">
        <v>2.87</v>
      </c>
      <c r="P295" s="622">
        <v>0</v>
      </c>
      <c r="Q295" s="874">
        <v>2.87</v>
      </c>
      <c r="R295" s="267">
        <f t="shared" si="330"/>
        <v>0</v>
      </c>
      <c r="S295" s="269">
        <v>0</v>
      </c>
      <c r="T295" s="269">
        <v>0</v>
      </c>
      <c r="U295" s="269">
        <v>0</v>
      </c>
      <c r="V295" s="269">
        <f t="shared" si="369"/>
        <v>0</v>
      </c>
      <c r="W295" s="269">
        <v>0</v>
      </c>
      <c r="X295" s="269">
        <v>0</v>
      </c>
      <c r="Y295" s="269">
        <f t="shared" si="370"/>
        <v>0</v>
      </c>
      <c r="Z295" s="269">
        <f t="shared" si="371"/>
        <v>0</v>
      </c>
      <c r="AA295" s="577">
        <f t="shared" si="372"/>
        <v>0</v>
      </c>
      <c r="AB295" s="270">
        <f t="shared" si="373"/>
        <v>0</v>
      </c>
      <c r="AC295" s="269">
        <v>0</v>
      </c>
      <c r="AD295" s="269">
        <v>0</v>
      </c>
      <c r="AE295" s="269">
        <f t="shared" si="336"/>
        <v>0</v>
      </c>
      <c r="AF295" s="269">
        <f t="shared" si="337"/>
        <v>0</v>
      </c>
      <c r="AG295" s="271">
        <v>0</v>
      </c>
      <c r="AH295" s="271">
        <v>0</v>
      </c>
      <c r="AI295" s="271">
        <v>0</v>
      </c>
      <c r="AJ295" s="271">
        <v>0</v>
      </c>
      <c r="AK295" s="271">
        <v>0</v>
      </c>
      <c r="AL295" s="271">
        <f t="shared" si="338"/>
        <v>0</v>
      </c>
      <c r="AM295" s="271">
        <f t="shared" si="374"/>
        <v>0</v>
      </c>
      <c r="AN295" s="696">
        <f t="shared" si="340"/>
        <v>0</v>
      </c>
      <c r="AO295" s="267">
        <f t="shared" si="375"/>
        <v>1152581</v>
      </c>
      <c r="AP295" s="269">
        <f t="shared" si="376"/>
        <v>844292</v>
      </c>
      <c r="AQ295" s="269">
        <f t="shared" si="377"/>
        <v>0</v>
      </c>
      <c r="AR295" s="269">
        <f t="shared" si="378"/>
        <v>285371</v>
      </c>
      <c r="AS295" s="269">
        <f t="shared" si="378"/>
        <v>16886</v>
      </c>
      <c r="AT295" s="269">
        <f t="shared" si="379"/>
        <v>6032</v>
      </c>
      <c r="AU295" s="271">
        <f t="shared" si="380"/>
        <v>2.87</v>
      </c>
      <c r="AV295" s="271">
        <f t="shared" si="381"/>
        <v>0</v>
      </c>
      <c r="AW295" s="272">
        <f t="shared" si="381"/>
        <v>2.87</v>
      </c>
    </row>
    <row r="296" spans="1:49" ht="14.1" customHeight="1" x14ac:dyDescent="0.2">
      <c r="A296" s="263">
        <v>61</v>
      </c>
      <c r="B296" s="260">
        <v>2444</v>
      </c>
      <c r="C296" s="283">
        <v>600079848</v>
      </c>
      <c r="D296" s="260">
        <v>72742836</v>
      </c>
      <c r="E296" s="262" t="s">
        <v>697</v>
      </c>
      <c r="F296" s="263">
        <v>3143</v>
      </c>
      <c r="G296" s="284" t="s">
        <v>635</v>
      </c>
      <c r="H296" s="264" t="s">
        <v>283</v>
      </c>
      <c r="I296" s="265">
        <v>696047</v>
      </c>
      <c r="J296" s="831">
        <v>512553</v>
      </c>
      <c r="K296" s="904">
        <v>0</v>
      </c>
      <c r="L296" s="882">
        <v>173243</v>
      </c>
      <c r="M296" s="830">
        <v>10251</v>
      </c>
      <c r="N296" s="835">
        <v>0</v>
      </c>
      <c r="O296" s="678">
        <v>1</v>
      </c>
      <c r="P296" s="841">
        <v>1</v>
      </c>
      <c r="Q296" s="874">
        <v>0</v>
      </c>
      <c r="R296" s="267">
        <f t="shared" si="330"/>
        <v>0</v>
      </c>
      <c r="S296" s="269">
        <v>0</v>
      </c>
      <c r="T296" s="269">
        <v>0</v>
      </c>
      <c r="U296" s="269">
        <v>0</v>
      </c>
      <c r="V296" s="269">
        <f t="shared" si="369"/>
        <v>0</v>
      </c>
      <c r="W296" s="269">
        <v>0</v>
      </c>
      <c r="X296" s="269">
        <v>0</v>
      </c>
      <c r="Y296" s="269">
        <f t="shared" si="370"/>
        <v>0</v>
      </c>
      <c r="Z296" s="269">
        <f t="shared" si="371"/>
        <v>0</v>
      </c>
      <c r="AA296" s="577">
        <f t="shared" si="372"/>
        <v>0</v>
      </c>
      <c r="AB296" s="270">
        <f t="shared" si="373"/>
        <v>0</v>
      </c>
      <c r="AC296" s="269">
        <v>0</v>
      </c>
      <c r="AD296" s="269">
        <v>0</v>
      </c>
      <c r="AE296" s="269">
        <f t="shared" si="336"/>
        <v>0</v>
      </c>
      <c r="AF296" s="269">
        <f t="shared" si="337"/>
        <v>0</v>
      </c>
      <c r="AG296" s="271">
        <v>0</v>
      </c>
      <c r="AH296" s="271">
        <v>0</v>
      </c>
      <c r="AI296" s="271">
        <v>0</v>
      </c>
      <c r="AJ296" s="271">
        <v>0</v>
      </c>
      <c r="AK296" s="271">
        <v>0</v>
      </c>
      <c r="AL296" s="271">
        <f t="shared" si="338"/>
        <v>0</v>
      </c>
      <c r="AM296" s="271">
        <f t="shared" si="374"/>
        <v>0</v>
      </c>
      <c r="AN296" s="696">
        <f t="shared" si="340"/>
        <v>0</v>
      </c>
      <c r="AO296" s="267">
        <f t="shared" si="375"/>
        <v>696047</v>
      </c>
      <c r="AP296" s="269">
        <f t="shared" si="376"/>
        <v>512553</v>
      </c>
      <c r="AQ296" s="269">
        <f t="shared" si="377"/>
        <v>0</v>
      </c>
      <c r="AR296" s="269">
        <f t="shared" si="378"/>
        <v>173243</v>
      </c>
      <c r="AS296" s="269">
        <f t="shared" si="378"/>
        <v>10251</v>
      </c>
      <c r="AT296" s="269">
        <f t="shared" si="379"/>
        <v>0</v>
      </c>
      <c r="AU296" s="271">
        <f t="shared" si="380"/>
        <v>1</v>
      </c>
      <c r="AV296" s="271">
        <f t="shared" si="381"/>
        <v>1</v>
      </c>
      <c r="AW296" s="272">
        <f t="shared" si="381"/>
        <v>0</v>
      </c>
    </row>
    <row r="297" spans="1:49" ht="14.1" customHeight="1" x14ac:dyDescent="0.2">
      <c r="A297" s="263">
        <v>61</v>
      </c>
      <c r="B297" s="260">
        <v>2444</v>
      </c>
      <c r="C297" s="283">
        <v>600079848</v>
      </c>
      <c r="D297" s="260">
        <v>72742836</v>
      </c>
      <c r="E297" s="262" t="s">
        <v>697</v>
      </c>
      <c r="F297" s="263">
        <v>3143</v>
      </c>
      <c r="G297" s="284" t="s">
        <v>636</v>
      </c>
      <c r="H297" s="264" t="s">
        <v>284</v>
      </c>
      <c r="I297" s="265">
        <v>19662</v>
      </c>
      <c r="J297" s="830">
        <v>13860</v>
      </c>
      <c r="K297" s="891">
        <v>0</v>
      </c>
      <c r="L297" s="882">
        <v>4685</v>
      </c>
      <c r="M297" s="830">
        <v>277</v>
      </c>
      <c r="N297" s="830">
        <v>840</v>
      </c>
      <c r="O297" s="678">
        <v>0.06</v>
      </c>
      <c r="P297" s="622">
        <v>0</v>
      </c>
      <c r="Q297" s="874">
        <v>0.06</v>
      </c>
      <c r="R297" s="267">
        <f t="shared" si="330"/>
        <v>0</v>
      </c>
      <c r="S297" s="269">
        <v>0</v>
      </c>
      <c r="T297" s="269">
        <v>0</v>
      </c>
      <c r="U297" s="269">
        <v>0</v>
      </c>
      <c r="V297" s="269">
        <f t="shared" si="369"/>
        <v>0</v>
      </c>
      <c r="W297" s="269">
        <v>0</v>
      </c>
      <c r="X297" s="269">
        <v>0</v>
      </c>
      <c r="Y297" s="269">
        <f t="shared" si="370"/>
        <v>0</v>
      </c>
      <c r="Z297" s="269">
        <f t="shared" si="371"/>
        <v>0</v>
      </c>
      <c r="AA297" s="577">
        <f t="shared" si="372"/>
        <v>0</v>
      </c>
      <c r="AB297" s="270">
        <f t="shared" si="373"/>
        <v>0</v>
      </c>
      <c r="AC297" s="269">
        <v>0</v>
      </c>
      <c r="AD297" s="269">
        <v>0</v>
      </c>
      <c r="AE297" s="269">
        <f t="shared" si="336"/>
        <v>0</v>
      </c>
      <c r="AF297" s="269">
        <f t="shared" si="337"/>
        <v>0</v>
      </c>
      <c r="AG297" s="271">
        <v>0</v>
      </c>
      <c r="AH297" s="271">
        <v>0</v>
      </c>
      <c r="AI297" s="271">
        <v>0</v>
      </c>
      <c r="AJ297" s="271">
        <v>0</v>
      </c>
      <c r="AK297" s="271">
        <v>0</v>
      </c>
      <c r="AL297" s="271">
        <f t="shared" si="338"/>
        <v>0</v>
      </c>
      <c r="AM297" s="271">
        <f t="shared" si="374"/>
        <v>0</v>
      </c>
      <c r="AN297" s="696">
        <f t="shared" si="340"/>
        <v>0</v>
      </c>
      <c r="AO297" s="267">
        <f t="shared" si="375"/>
        <v>19662</v>
      </c>
      <c r="AP297" s="269">
        <f t="shared" si="376"/>
        <v>13860</v>
      </c>
      <c r="AQ297" s="269">
        <f t="shared" si="377"/>
        <v>0</v>
      </c>
      <c r="AR297" s="269">
        <f t="shared" si="378"/>
        <v>4685</v>
      </c>
      <c r="AS297" s="269">
        <f t="shared" si="378"/>
        <v>277</v>
      </c>
      <c r="AT297" s="269">
        <f t="shared" si="379"/>
        <v>840</v>
      </c>
      <c r="AU297" s="271">
        <f t="shared" si="380"/>
        <v>0.06</v>
      </c>
      <c r="AV297" s="271">
        <f t="shared" si="381"/>
        <v>0</v>
      </c>
      <c r="AW297" s="272">
        <f t="shared" si="381"/>
        <v>0.06</v>
      </c>
    </row>
    <row r="298" spans="1:49" ht="14.1" customHeight="1" x14ac:dyDescent="0.2">
      <c r="A298" s="276">
        <v>61</v>
      </c>
      <c r="B298" s="273">
        <v>2444</v>
      </c>
      <c r="C298" s="285">
        <v>600079848</v>
      </c>
      <c r="D298" s="273">
        <v>72742836</v>
      </c>
      <c r="E298" s="275" t="s">
        <v>698</v>
      </c>
      <c r="F298" s="276"/>
      <c r="G298" s="275"/>
      <c r="H298" s="277"/>
      <c r="I298" s="278">
        <v>9746090</v>
      </c>
      <c r="J298" s="279">
        <v>6994643</v>
      </c>
      <c r="K298" s="279">
        <v>34000</v>
      </c>
      <c r="L298" s="279">
        <v>2375682</v>
      </c>
      <c r="M298" s="279">
        <v>139893</v>
      </c>
      <c r="N298" s="279">
        <v>201872</v>
      </c>
      <c r="O298" s="280">
        <v>16.5458</v>
      </c>
      <c r="P298" s="280">
        <v>10</v>
      </c>
      <c r="Q298" s="872">
        <v>6.5457999999999998</v>
      </c>
      <c r="R298" s="278">
        <f t="shared" ref="R298:AW298" si="382">SUM(R292:R297)</f>
        <v>0</v>
      </c>
      <c r="S298" s="613">
        <f t="shared" si="382"/>
        <v>0</v>
      </c>
      <c r="T298" s="613">
        <f t="shared" si="382"/>
        <v>0</v>
      </c>
      <c r="U298" s="613">
        <f t="shared" si="382"/>
        <v>0</v>
      </c>
      <c r="V298" s="613">
        <f t="shared" si="382"/>
        <v>0</v>
      </c>
      <c r="W298" s="613">
        <f t="shared" si="382"/>
        <v>0</v>
      </c>
      <c r="X298" s="613">
        <f t="shared" si="382"/>
        <v>0</v>
      </c>
      <c r="Y298" s="613">
        <f t="shared" si="382"/>
        <v>0</v>
      </c>
      <c r="Z298" s="613">
        <f t="shared" si="382"/>
        <v>0</v>
      </c>
      <c r="AA298" s="613">
        <f t="shared" si="382"/>
        <v>0</v>
      </c>
      <c r="AB298" s="613">
        <f t="shared" si="382"/>
        <v>0</v>
      </c>
      <c r="AC298" s="613">
        <f t="shared" si="382"/>
        <v>0</v>
      </c>
      <c r="AD298" s="613">
        <f t="shared" si="382"/>
        <v>0</v>
      </c>
      <c r="AE298" s="613">
        <f t="shared" si="382"/>
        <v>0</v>
      </c>
      <c r="AF298" s="613">
        <f t="shared" si="382"/>
        <v>0</v>
      </c>
      <c r="AG298" s="690">
        <f t="shared" si="382"/>
        <v>0</v>
      </c>
      <c r="AH298" s="690">
        <f t="shared" si="382"/>
        <v>0</v>
      </c>
      <c r="AI298" s="690">
        <f t="shared" si="382"/>
        <v>0</v>
      </c>
      <c r="AJ298" s="690">
        <f t="shared" si="382"/>
        <v>0</v>
      </c>
      <c r="AK298" s="690">
        <f t="shared" si="382"/>
        <v>0</v>
      </c>
      <c r="AL298" s="690">
        <f t="shared" si="382"/>
        <v>0</v>
      </c>
      <c r="AM298" s="690">
        <f t="shared" si="382"/>
        <v>0</v>
      </c>
      <c r="AN298" s="695">
        <f t="shared" si="382"/>
        <v>0</v>
      </c>
      <c r="AO298" s="278">
        <f t="shared" si="382"/>
        <v>9746090</v>
      </c>
      <c r="AP298" s="279">
        <f t="shared" si="382"/>
        <v>6994643</v>
      </c>
      <c r="AQ298" s="279">
        <f t="shared" si="382"/>
        <v>34000</v>
      </c>
      <c r="AR298" s="279">
        <f t="shared" si="382"/>
        <v>2375682</v>
      </c>
      <c r="AS298" s="279">
        <f t="shared" si="382"/>
        <v>139893</v>
      </c>
      <c r="AT298" s="279">
        <f t="shared" si="382"/>
        <v>201872</v>
      </c>
      <c r="AU298" s="280">
        <f t="shared" si="382"/>
        <v>16.5458</v>
      </c>
      <c r="AV298" s="280">
        <f t="shared" si="382"/>
        <v>10</v>
      </c>
      <c r="AW298" s="281">
        <f t="shared" si="382"/>
        <v>6.5457999999999998</v>
      </c>
    </row>
    <row r="299" spans="1:49" ht="14.1" customHeight="1" x14ac:dyDescent="0.2">
      <c r="A299" s="263">
        <v>62</v>
      </c>
      <c r="B299" s="260">
        <v>2457</v>
      </c>
      <c r="C299" s="283">
        <v>650021479</v>
      </c>
      <c r="D299" s="260">
        <v>72742577</v>
      </c>
      <c r="E299" s="262" t="s">
        <v>699</v>
      </c>
      <c r="F299" s="263">
        <v>3111</v>
      </c>
      <c r="G299" s="262" t="s">
        <v>317</v>
      </c>
      <c r="H299" s="264" t="s">
        <v>283</v>
      </c>
      <c r="I299" s="265">
        <v>1300969</v>
      </c>
      <c r="J299" s="831">
        <v>949241</v>
      </c>
      <c r="K299" s="904">
        <v>0</v>
      </c>
      <c r="L299" s="882">
        <v>320843</v>
      </c>
      <c r="M299" s="830">
        <v>18985</v>
      </c>
      <c r="N299" s="831">
        <v>11900</v>
      </c>
      <c r="O299" s="678">
        <v>2.3963999999999999</v>
      </c>
      <c r="P299" s="841">
        <v>1.9355</v>
      </c>
      <c r="Q299" s="873">
        <v>0.46089999999999998</v>
      </c>
      <c r="R299" s="267">
        <f t="shared" si="330"/>
        <v>0</v>
      </c>
      <c r="S299" s="269">
        <v>0</v>
      </c>
      <c r="T299" s="269">
        <v>0</v>
      </c>
      <c r="U299" s="269">
        <v>0</v>
      </c>
      <c r="V299" s="269">
        <f t="shared" ref="V299:V304" si="383">SUM(R299:U299)</f>
        <v>0</v>
      </c>
      <c r="W299" s="269">
        <v>0</v>
      </c>
      <c r="X299" s="269">
        <v>0</v>
      </c>
      <c r="Y299" s="269">
        <f t="shared" ref="Y299:Y304" si="384">SUM(W299:X299)</f>
        <v>0</v>
      </c>
      <c r="Z299" s="269">
        <f t="shared" ref="Z299:Z304" si="385">V299+Y299</f>
        <v>0</v>
      </c>
      <c r="AA299" s="577">
        <f t="shared" ref="AA299:AA304" si="386">ROUND((V299+W299)*33.8%,0)</f>
        <v>0</v>
      </c>
      <c r="AB299" s="270">
        <f t="shared" ref="AB299:AB304" si="387">ROUND(V299*2%,0)</f>
        <v>0</v>
      </c>
      <c r="AC299" s="269">
        <v>0</v>
      </c>
      <c r="AD299" s="269">
        <v>0</v>
      </c>
      <c r="AE299" s="269">
        <f t="shared" si="336"/>
        <v>0</v>
      </c>
      <c r="AF299" s="269">
        <f t="shared" si="337"/>
        <v>0</v>
      </c>
      <c r="AG299" s="271">
        <v>0</v>
      </c>
      <c r="AH299" s="271">
        <v>0</v>
      </c>
      <c r="AI299" s="271">
        <v>0</v>
      </c>
      <c r="AJ299" s="271">
        <v>0</v>
      </c>
      <c r="AK299" s="271">
        <v>0</v>
      </c>
      <c r="AL299" s="271">
        <f t="shared" si="338"/>
        <v>0</v>
      </c>
      <c r="AM299" s="271">
        <f t="shared" ref="AM299:AM304" si="388">AH299+AK299</f>
        <v>0</v>
      </c>
      <c r="AN299" s="696">
        <f t="shared" si="340"/>
        <v>0</v>
      </c>
      <c r="AO299" s="267">
        <f t="shared" ref="AO299:AO304" si="389">I299+AF299</f>
        <v>1300969</v>
      </c>
      <c r="AP299" s="269">
        <f t="shared" ref="AP299:AP304" si="390">J299+V299</f>
        <v>949241</v>
      </c>
      <c r="AQ299" s="269">
        <f t="shared" ref="AQ299:AQ304" si="391">K299+Y299</f>
        <v>0</v>
      </c>
      <c r="AR299" s="269">
        <f t="shared" ref="AR299:AS304" si="392">L299+AA299</f>
        <v>320843</v>
      </c>
      <c r="AS299" s="269">
        <f t="shared" si="392"/>
        <v>18985</v>
      </c>
      <c r="AT299" s="269">
        <f t="shared" ref="AT299:AT304" si="393">N299+AE299</f>
        <v>11900</v>
      </c>
      <c r="AU299" s="271">
        <f t="shared" ref="AU299:AU304" si="394">O299+AN299</f>
        <v>2.3963999999999999</v>
      </c>
      <c r="AV299" s="271">
        <f t="shared" ref="AV299:AW304" si="395">P299+AL299</f>
        <v>1.9355</v>
      </c>
      <c r="AW299" s="272">
        <f t="shared" si="395"/>
        <v>0.46089999999999998</v>
      </c>
    </row>
    <row r="300" spans="1:49" ht="14.1" customHeight="1" x14ac:dyDescent="0.2">
      <c r="A300" s="263">
        <v>62</v>
      </c>
      <c r="B300" s="260">
        <v>2457</v>
      </c>
      <c r="C300" s="283">
        <v>650021479</v>
      </c>
      <c r="D300" s="260">
        <v>72742577</v>
      </c>
      <c r="E300" s="262" t="s">
        <v>699</v>
      </c>
      <c r="F300" s="263">
        <v>3117</v>
      </c>
      <c r="G300" s="291" t="s">
        <v>320</v>
      </c>
      <c r="H300" s="264" t="s">
        <v>283</v>
      </c>
      <c r="I300" s="265">
        <v>1917871</v>
      </c>
      <c r="J300" s="831">
        <v>1376930</v>
      </c>
      <c r="K300" s="904">
        <v>0</v>
      </c>
      <c r="L300" s="882">
        <v>465403</v>
      </c>
      <c r="M300" s="830">
        <v>27538</v>
      </c>
      <c r="N300" s="831">
        <v>48000</v>
      </c>
      <c r="O300" s="678">
        <v>2.9023000000000003</v>
      </c>
      <c r="P300" s="841">
        <v>1.5882000000000001</v>
      </c>
      <c r="Q300" s="873">
        <v>1.3141</v>
      </c>
      <c r="R300" s="267">
        <f t="shared" si="330"/>
        <v>0</v>
      </c>
      <c r="S300" s="269">
        <v>0</v>
      </c>
      <c r="T300" s="269">
        <v>0</v>
      </c>
      <c r="U300" s="269">
        <v>0</v>
      </c>
      <c r="V300" s="269">
        <f t="shared" si="383"/>
        <v>0</v>
      </c>
      <c r="W300" s="269">
        <v>0</v>
      </c>
      <c r="X300" s="269">
        <v>0</v>
      </c>
      <c r="Y300" s="269">
        <f t="shared" si="384"/>
        <v>0</v>
      </c>
      <c r="Z300" s="269">
        <f t="shared" si="385"/>
        <v>0</v>
      </c>
      <c r="AA300" s="577">
        <f t="shared" si="386"/>
        <v>0</v>
      </c>
      <c r="AB300" s="270">
        <f t="shared" si="387"/>
        <v>0</v>
      </c>
      <c r="AC300" s="269">
        <v>0</v>
      </c>
      <c r="AD300" s="269">
        <v>0</v>
      </c>
      <c r="AE300" s="269">
        <f t="shared" si="336"/>
        <v>0</v>
      </c>
      <c r="AF300" s="269">
        <f t="shared" si="337"/>
        <v>0</v>
      </c>
      <c r="AG300" s="271">
        <v>0</v>
      </c>
      <c r="AH300" s="271">
        <v>0</v>
      </c>
      <c r="AI300" s="271">
        <v>0</v>
      </c>
      <c r="AJ300" s="271">
        <v>0</v>
      </c>
      <c r="AK300" s="271">
        <v>0</v>
      </c>
      <c r="AL300" s="271">
        <f t="shared" si="338"/>
        <v>0</v>
      </c>
      <c r="AM300" s="271">
        <f t="shared" si="388"/>
        <v>0</v>
      </c>
      <c r="AN300" s="696">
        <f t="shared" si="340"/>
        <v>0</v>
      </c>
      <c r="AO300" s="267">
        <f t="shared" si="389"/>
        <v>1917871</v>
      </c>
      <c r="AP300" s="269">
        <f t="shared" si="390"/>
        <v>1376930</v>
      </c>
      <c r="AQ300" s="269">
        <f t="shared" si="391"/>
        <v>0</v>
      </c>
      <c r="AR300" s="269">
        <f t="shared" si="392"/>
        <v>465403</v>
      </c>
      <c r="AS300" s="269">
        <f t="shared" si="392"/>
        <v>27538</v>
      </c>
      <c r="AT300" s="269">
        <f t="shared" si="393"/>
        <v>48000</v>
      </c>
      <c r="AU300" s="271">
        <f t="shared" si="394"/>
        <v>2.9023000000000003</v>
      </c>
      <c r="AV300" s="271">
        <f t="shared" si="395"/>
        <v>1.5882000000000001</v>
      </c>
      <c r="AW300" s="272">
        <f t="shared" si="395"/>
        <v>1.3141</v>
      </c>
    </row>
    <row r="301" spans="1:49" ht="14.1" customHeight="1" x14ac:dyDescent="0.2">
      <c r="A301" s="263">
        <v>62</v>
      </c>
      <c r="B301" s="260">
        <v>2457</v>
      </c>
      <c r="C301" s="283">
        <v>650021479</v>
      </c>
      <c r="D301" s="260">
        <v>72742577</v>
      </c>
      <c r="E301" s="262" t="s">
        <v>699</v>
      </c>
      <c r="F301" s="263">
        <v>3117</v>
      </c>
      <c r="G301" s="282" t="s">
        <v>318</v>
      </c>
      <c r="H301" s="264" t="s">
        <v>284</v>
      </c>
      <c r="I301" s="265">
        <v>2567</v>
      </c>
      <c r="J301" s="830">
        <v>1890</v>
      </c>
      <c r="K301" s="891">
        <v>0</v>
      </c>
      <c r="L301" s="882">
        <v>639</v>
      </c>
      <c r="M301" s="830">
        <v>38</v>
      </c>
      <c r="N301" s="830">
        <v>0</v>
      </c>
      <c r="O301" s="678">
        <v>0</v>
      </c>
      <c r="P301" s="622">
        <v>0</v>
      </c>
      <c r="Q301" s="874">
        <v>0</v>
      </c>
      <c r="R301" s="267">
        <f t="shared" si="330"/>
        <v>0</v>
      </c>
      <c r="S301" s="269">
        <v>0</v>
      </c>
      <c r="T301" s="269">
        <v>0</v>
      </c>
      <c r="U301" s="269">
        <v>0</v>
      </c>
      <c r="V301" s="269">
        <f t="shared" si="383"/>
        <v>0</v>
      </c>
      <c r="W301" s="269">
        <v>0</v>
      </c>
      <c r="X301" s="269">
        <v>0</v>
      </c>
      <c r="Y301" s="269">
        <f t="shared" si="384"/>
        <v>0</v>
      </c>
      <c r="Z301" s="269">
        <f t="shared" si="385"/>
        <v>0</v>
      </c>
      <c r="AA301" s="577">
        <f t="shared" si="386"/>
        <v>0</v>
      </c>
      <c r="AB301" s="270">
        <f t="shared" si="387"/>
        <v>0</v>
      </c>
      <c r="AC301" s="269">
        <v>0</v>
      </c>
      <c r="AD301" s="269">
        <v>0</v>
      </c>
      <c r="AE301" s="269">
        <f t="shared" si="336"/>
        <v>0</v>
      </c>
      <c r="AF301" s="269">
        <f t="shared" si="337"/>
        <v>0</v>
      </c>
      <c r="AG301" s="271">
        <v>0</v>
      </c>
      <c r="AH301" s="271">
        <v>0</v>
      </c>
      <c r="AI301" s="271">
        <v>0</v>
      </c>
      <c r="AJ301" s="271">
        <v>0</v>
      </c>
      <c r="AK301" s="271">
        <v>0</v>
      </c>
      <c r="AL301" s="271">
        <f t="shared" si="338"/>
        <v>0</v>
      </c>
      <c r="AM301" s="271">
        <f t="shared" si="388"/>
        <v>0</v>
      </c>
      <c r="AN301" s="696">
        <f t="shared" si="340"/>
        <v>0</v>
      </c>
      <c r="AO301" s="267">
        <f t="shared" si="389"/>
        <v>2567</v>
      </c>
      <c r="AP301" s="269">
        <f t="shared" si="390"/>
        <v>1890</v>
      </c>
      <c r="AQ301" s="269">
        <f t="shared" si="391"/>
        <v>0</v>
      </c>
      <c r="AR301" s="269">
        <f t="shared" si="392"/>
        <v>639</v>
      </c>
      <c r="AS301" s="269">
        <f t="shared" si="392"/>
        <v>38</v>
      </c>
      <c r="AT301" s="269">
        <f t="shared" si="393"/>
        <v>0</v>
      </c>
      <c r="AU301" s="271">
        <f t="shared" si="394"/>
        <v>0</v>
      </c>
      <c r="AV301" s="271">
        <f t="shared" si="395"/>
        <v>0</v>
      </c>
      <c r="AW301" s="272">
        <f t="shared" si="395"/>
        <v>0</v>
      </c>
    </row>
    <row r="302" spans="1:49" ht="14.1" customHeight="1" x14ac:dyDescent="0.2">
      <c r="A302" s="263">
        <v>62</v>
      </c>
      <c r="B302" s="260">
        <v>2457</v>
      </c>
      <c r="C302" s="283">
        <v>650021479</v>
      </c>
      <c r="D302" s="260">
        <v>72742577</v>
      </c>
      <c r="E302" s="262" t="s">
        <v>699</v>
      </c>
      <c r="F302" s="263">
        <v>3141</v>
      </c>
      <c r="G302" s="262" t="s">
        <v>321</v>
      </c>
      <c r="H302" s="264" t="s">
        <v>284</v>
      </c>
      <c r="I302" s="265">
        <v>462514</v>
      </c>
      <c r="J302" s="830">
        <v>230795</v>
      </c>
      <c r="K302" s="891">
        <v>110000</v>
      </c>
      <c r="L302" s="882">
        <v>115189</v>
      </c>
      <c r="M302" s="830">
        <v>4616</v>
      </c>
      <c r="N302" s="266">
        <v>1914</v>
      </c>
      <c r="O302" s="678">
        <v>0.78999999999999992</v>
      </c>
      <c r="P302" s="622">
        <v>0</v>
      </c>
      <c r="Q302" s="874">
        <v>0.78999999999999992</v>
      </c>
      <c r="R302" s="267">
        <f t="shared" si="330"/>
        <v>0</v>
      </c>
      <c r="S302" s="269">
        <v>0</v>
      </c>
      <c r="T302" s="269">
        <v>0</v>
      </c>
      <c r="U302" s="269">
        <v>0</v>
      </c>
      <c r="V302" s="269">
        <f t="shared" si="383"/>
        <v>0</v>
      </c>
      <c r="W302" s="269">
        <v>0</v>
      </c>
      <c r="X302" s="269">
        <v>0</v>
      </c>
      <c r="Y302" s="269">
        <f t="shared" si="384"/>
        <v>0</v>
      </c>
      <c r="Z302" s="269">
        <f t="shared" si="385"/>
        <v>0</v>
      </c>
      <c r="AA302" s="577">
        <f t="shared" si="386"/>
        <v>0</v>
      </c>
      <c r="AB302" s="270">
        <f t="shared" si="387"/>
        <v>0</v>
      </c>
      <c r="AC302" s="269">
        <v>0</v>
      </c>
      <c r="AD302" s="269">
        <v>0</v>
      </c>
      <c r="AE302" s="269">
        <f t="shared" si="336"/>
        <v>0</v>
      </c>
      <c r="AF302" s="269">
        <f t="shared" si="337"/>
        <v>0</v>
      </c>
      <c r="AG302" s="271">
        <v>0</v>
      </c>
      <c r="AH302" s="271">
        <v>0</v>
      </c>
      <c r="AI302" s="271">
        <v>0</v>
      </c>
      <c r="AJ302" s="271">
        <v>0</v>
      </c>
      <c r="AK302" s="271">
        <v>0</v>
      </c>
      <c r="AL302" s="271">
        <f t="shared" si="338"/>
        <v>0</v>
      </c>
      <c r="AM302" s="271">
        <f t="shared" si="388"/>
        <v>0</v>
      </c>
      <c r="AN302" s="696">
        <f t="shared" si="340"/>
        <v>0</v>
      </c>
      <c r="AO302" s="267">
        <f t="shared" si="389"/>
        <v>462514</v>
      </c>
      <c r="AP302" s="269">
        <f t="shared" si="390"/>
        <v>230795</v>
      </c>
      <c r="AQ302" s="269">
        <f t="shared" si="391"/>
        <v>110000</v>
      </c>
      <c r="AR302" s="269">
        <f t="shared" si="392"/>
        <v>115189</v>
      </c>
      <c r="AS302" s="269">
        <f t="shared" si="392"/>
        <v>4616</v>
      </c>
      <c r="AT302" s="269">
        <f t="shared" si="393"/>
        <v>1914</v>
      </c>
      <c r="AU302" s="271">
        <f t="shared" si="394"/>
        <v>0.78999999999999992</v>
      </c>
      <c r="AV302" s="271">
        <f t="shared" si="395"/>
        <v>0</v>
      </c>
      <c r="AW302" s="272">
        <f t="shared" si="395"/>
        <v>0.78999999999999992</v>
      </c>
    </row>
    <row r="303" spans="1:49" ht="14.1" customHeight="1" x14ac:dyDescent="0.2">
      <c r="A303" s="263">
        <v>62</v>
      </c>
      <c r="B303" s="260">
        <v>2457</v>
      </c>
      <c r="C303" s="283">
        <v>650021479</v>
      </c>
      <c r="D303" s="260">
        <v>72742577</v>
      </c>
      <c r="E303" s="262" t="s">
        <v>699</v>
      </c>
      <c r="F303" s="263">
        <v>3143</v>
      </c>
      <c r="G303" s="284" t="s">
        <v>635</v>
      </c>
      <c r="H303" s="264" t="s">
        <v>283</v>
      </c>
      <c r="I303" s="265">
        <v>62707</v>
      </c>
      <c r="J303" s="831">
        <v>46176</v>
      </c>
      <c r="K303" s="904">
        <v>0</v>
      </c>
      <c r="L303" s="882">
        <v>15607</v>
      </c>
      <c r="M303" s="830">
        <v>924</v>
      </c>
      <c r="N303" s="266">
        <v>0</v>
      </c>
      <c r="O303" s="678">
        <v>0.1</v>
      </c>
      <c r="P303" s="841">
        <v>0.1</v>
      </c>
      <c r="Q303" s="874">
        <v>0</v>
      </c>
      <c r="R303" s="267">
        <f t="shared" si="330"/>
        <v>0</v>
      </c>
      <c r="S303" s="269">
        <v>0</v>
      </c>
      <c r="T303" s="269">
        <v>0</v>
      </c>
      <c r="U303" s="269">
        <v>0</v>
      </c>
      <c r="V303" s="269">
        <f t="shared" si="383"/>
        <v>0</v>
      </c>
      <c r="W303" s="269">
        <v>0</v>
      </c>
      <c r="X303" s="269">
        <v>0</v>
      </c>
      <c r="Y303" s="269">
        <f t="shared" si="384"/>
        <v>0</v>
      </c>
      <c r="Z303" s="269">
        <f t="shared" si="385"/>
        <v>0</v>
      </c>
      <c r="AA303" s="577">
        <f t="shared" si="386"/>
        <v>0</v>
      </c>
      <c r="AB303" s="270">
        <f t="shared" si="387"/>
        <v>0</v>
      </c>
      <c r="AC303" s="269">
        <v>0</v>
      </c>
      <c r="AD303" s="269">
        <v>0</v>
      </c>
      <c r="AE303" s="269">
        <f t="shared" si="336"/>
        <v>0</v>
      </c>
      <c r="AF303" s="269">
        <f t="shared" si="337"/>
        <v>0</v>
      </c>
      <c r="AG303" s="271">
        <v>0</v>
      </c>
      <c r="AH303" s="271">
        <v>0</v>
      </c>
      <c r="AI303" s="271">
        <v>0</v>
      </c>
      <c r="AJ303" s="271">
        <v>0</v>
      </c>
      <c r="AK303" s="271">
        <v>0</v>
      </c>
      <c r="AL303" s="271">
        <f t="shared" si="338"/>
        <v>0</v>
      </c>
      <c r="AM303" s="271">
        <f t="shared" si="388"/>
        <v>0</v>
      </c>
      <c r="AN303" s="696">
        <f t="shared" si="340"/>
        <v>0</v>
      </c>
      <c r="AO303" s="267">
        <f t="shared" si="389"/>
        <v>62707</v>
      </c>
      <c r="AP303" s="269">
        <f t="shared" si="390"/>
        <v>46176</v>
      </c>
      <c r="AQ303" s="269">
        <f t="shared" si="391"/>
        <v>0</v>
      </c>
      <c r="AR303" s="269">
        <f t="shared" si="392"/>
        <v>15607</v>
      </c>
      <c r="AS303" s="269">
        <f t="shared" si="392"/>
        <v>924</v>
      </c>
      <c r="AT303" s="269">
        <f t="shared" si="393"/>
        <v>0</v>
      </c>
      <c r="AU303" s="271">
        <f t="shared" si="394"/>
        <v>0.1</v>
      </c>
      <c r="AV303" s="271">
        <f t="shared" si="395"/>
        <v>0.1</v>
      </c>
      <c r="AW303" s="272">
        <f t="shared" si="395"/>
        <v>0</v>
      </c>
    </row>
    <row r="304" spans="1:49" ht="14.1" customHeight="1" x14ac:dyDescent="0.2">
      <c r="A304" s="263">
        <v>62</v>
      </c>
      <c r="B304" s="260">
        <v>2457</v>
      </c>
      <c r="C304" s="283">
        <v>650021479</v>
      </c>
      <c r="D304" s="260">
        <v>72742577</v>
      </c>
      <c r="E304" s="262" t="s">
        <v>699</v>
      </c>
      <c r="F304" s="263">
        <v>3143</v>
      </c>
      <c r="G304" s="284" t="s">
        <v>636</v>
      </c>
      <c r="H304" s="264" t="s">
        <v>284</v>
      </c>
      <c r="I304" s="265">
        <v>10534</v>
      </c>
      <c r="J304" s="830">
        <v>7425</v>
      </c>
      <c r="K304" s="891">
        <v>0</v>
      </c>
      <c r="L304" s="882">
        <v>2510</v>
      </c>
      <c r="M304" s="830">
        <v>149</v>
      </c>
      <c r="N304" s="266">
        <v>450</v>
      </c>
      <c r="O304" s="678">
        <v>0.03</v>
      </c>
      <c r="P304" s="622">
        <v>0</v>
      </c>
      <c r="Q304" s="874">
        <v>0.03</v>
      </c>
      <c r="R304" s="267">
        <f t="shared" si="330"/>
        <v>0</v>
      </c>
      <c r="S304" s="269">
        <v>0</v>
      </c>
      <c r="T304" s="269">
        <v>0</v>
      </c>
      <c r="U304" s="269">
        <v>0</v>
      </c>
      <c r="V304" s="269">
        <f t="shared" si="383"/>
        <v>0</v>
      </c>
      <c r="W304" s="269">
        <v>0</v>
      </c>
      <c r="X304" s="269">
        <v>0</v>
      </c>
      <c r="Y304" s="269">
        <f t="shared" si="384"/>
        <v>0</v>
      </c>
      <c r="Z304" s="269">
        <f t="shared" si="385"/>
        <v>0</v>
      </c>
      <c r="AA304" s="577">
        <f t="shared" si="386"/>
        <v>0</v>
      </c>
      <c r="AB304" s="270">
        <f t="shared" si="387"/>
        <v>0</v>
      </c>
      <c r="AC304" s="269">
        <v>0</v>
      </c>
      <c r="AD304" s="269">
        <v>0</v>
      </c>
      <c r="AE304" s="269">
        <f t="shared" si="336"/>
        <v>0</v>
      </c>
      <c r="AF304" s="269">
        <f t="shared" si="337"/>
        <v>0</v>
      </c>
      <c r="AG304" s="271">
        <v>0</v>
      </c>
      <c r="AH304" s="271">
        <v>0</v>
      </c>
      <c r="AI304" s="271">
        <v>0</v>
      </c>
      <c r="AJ304" s="271">
        <v>0</v>
      </c>
      <c r="AK304" s="271">
        <v>0</v>
      </c>
      <c r="AL304" s="271">
        <f t="shared" si="338"/>
        <v>0</v>
      </c>
      <c r="AM304" s="271">
        <f t="shared" si="388"/>
        <v>0</v>
      </c>
      <c r="AN304" s="696">
        <f t="shared" si="340"/>
        <v>0</v>
      </c>
      <c r="AO304" s="267">
        <f t="shared" si="389"/>
        <v>10534</v>
      </c>
      <c r="AP304" s="269">
        <f t="shared" si="390"/>
        <v>7425</v>
      </c>
      <c r="AQ304" s="269">
        <f t="shared" si="391"/>
        <v>0</v>
      </c>
      <c r="AR304" s="269">
        <f t="shared" si="392"/>
        <v>2510</v>
      </c>
      <c r="AS304" s="269">
        <f t="shared" si="392"/>
        <v>149</v>
      </c>
      <c r="AT304" s="269">
        <f t="shared" si="393"/>
        <v>450</v>
      </c>
      <c r="AU304" s="271">
        <f t="shared" si="394"/>
        <v>0.03</v>
      </c>
      <c r="AV304" s="271">
        <f t="shared" si="395"/>
        <v>0</v>
      </c>
      <c r="AW304" s="272">
        <f t="shared" si="395"/>
        <v>0.03</v>
      </c>
    </row>
    <row r="305" spans="1:49" ht="14.1" customHeight="1" x14ac:dyDescent="0.2">
      <c r="A305" s="276">
        <v>62</v>
      </c>
      <c r="B305" s="273">
        <v>2457</v>
      </c>
      <c r="C305" s="285">
        <v>650021479</v>
      </c>
      <c r="D305" s="273">
        <v>72742577</v>
      </c>
      <c r="E305" s="275" t="s">
        <v>700</v>
      </c>
      <c r="F305" s="276"/>
      <c r="G305" s="275"/>
      <c r="H305" s="277"/>
      <c r="I305" s="278">
        <v>3757162</v>
      </c>
      <c r="J305" s="279">
        <v>2612457</v>
      </c>
      <c r="K305" s="279">
        <v>110000</v>
      </c>
      <c r="L305" s="279">
        <v>920191</v>
      </c>
      <c r="M305" s="279">
        <v>52250</v>
      </c>
      <c r="N305" s="279">
        <v>62264</v>
      </c>
      <c r="O305" s="280">
        <v>6.2187000000000001</v>
      </c>
      <c r="P305" s="280">
        <v>3.6236999999999999</v>
      </c>
      <c r="Q305" s="872">
        <v>2.5949999999999998</v>
      </c>
      <c r="R305" s="278">
        <f t="shared" ref="R305:AW305" si="396">SUM(R299:R304)</f>
        <v>0</v>
      </c>
      <c r="S305" s="613">
        <f t="shared" si="396"/>
        <v>0</v>
      </c>
      <c r="T305" s="613">
        <f t="shared" si="396"/>
        <v>0</v>
      </c>
      <c r="U305" s="613">
        <f t="shared" si="396"/>
        <v>0</v>
      </c>
      <c r="V305" s="613">
        <f t="shared" si="396"/>
        <v>0</v>
      </c>
      <c r="W305" s="613">
        <f t="shared" si="396"/>
        <v>0</v>
      </c>
      <c r="X305" s="613">
        <f t="shared" si="396"/>
        <v>0</v>
      </c>
      <c r="Y305" s="613">
        <f t="shared" si="396"/>
        <v>0</v>
      </c>
      <c r="Z305" s="613">
        <f t="shared" si="396"/>
        <v>0</v>
      </c>
      <c r="AA305" s="613">
        <f t="shared" si="396"/>
        <v>0</v>
      </c>
      <c r="AB305" s="613">
        <f t="shared" si="396"/>
        <v>0</v>
      </c>
      <c r="AC305" s="613">
        <f t="shared" si="396"/>
        <v>0</v>
      </c>
      <c r="AD305" s="613">
        <f t="shared" si="396"/>
        <v>0</v>
      </c>
      <c r="AE305" s="613">
        <f t="shared" si="396"/>
        <v>0</v>
      </c>
      <c r="AF305" s="613">
        <f t="shared" si="396"/>
        <v>0</v>
      </c>
      <c r="AG305" s="690">
        <f t="shared" si="396"/>
        <v>0</v>
      </c>
      <c r="AH305" s="690">
        <f t="shared" si="396"/>
        <v>0</v>
      </c>
      <c r="AI305" s="690">
        <f t="shared" si="396"/>
        <v>0</v>
      </c>
      <c r="AJ305" s="690">
        <f t="shared" si="396"/>
        <v>0</v>
      </c>
      <c r="AK305" s="690">
        <f t="shared" si="396"/>
        <v>0</v>
      </c>
      <c r="AL305" s="690">
        <f t="shared" si="396"/>
        <v>0</v>
      </c>
      <c r="AM305" s="690">
        <f t="shared" si="396"/>
        <v>0</v>
      </c>
      <c r="AN305" s="695">
        <f t="shared" si="396"/>
        <v>0</v>
      </c>
      <c r="AO305" s="278">
        <f t="shared" si="396"/>
        <v>3757162</v>
      </c>
      <c r="AP305" s="279">
        <f t="shared" si="396"/>
        <v>2612457</v>
      </c>
      <c r="AQ305" s="279">
        <f t="shared" si="396"/>
        <v>110000</v>
      </c>
      <c r="AR305" s="279">
        <f t="shared" si="396"/>
        <v>920191</v>
      </c>
      <c r="AS305" s="279">
        <f t="shared" si="396"/>
        <v>52250</v>
      </c>
      <c r="AT305" s="279">
        <f t="shared" si="396"/>
        <v>62264</v>
      </c>
      <c r="AU305" s="280">
        <f t="shared" si="396"/>
        <v>6.2187000000000001</v>
      </c>
      <c r="AV305" s="280">
        <f t="shared" si="396"/>
        <v>3.6236999999999999</v>
      </c>
      <c r="AW305" s="281">
        <f t="shared" si="396"/>
        <v>2.5949999999999998</v>
      </c>
    </row>
    <row r="306" spans="1:49" ht="14.1" customHeight="1" x14ac:dyDescent="0.2">
      <c r="A306" s="263">
        <v>63</v>
      </c>
      <c r="B306" s="260">
        <v>2403</v>
      </c>
      <c r="C306" s="261">
        <v>600078931</v>
      </c>
      <c r="D306" s="260">
        <v>72744324</v>
      </c>
      <c r="E306" s="262" t="s">
        <v>701</v>
      </c>
      <c r="F306" s="263">
        <v>3111</v>
      </c>
      <c r="G306" s="262" t="s">
        <v>317</v>
      </c>
      <c r="H306" s="264" t="s">
        <v>283</v>
      </c>
      <c r="I306" s="265">
        <v>6333219</v>
      </c>
      <c r="J306" s="831">
        <v>4615183</v>
      </c>
      <c r="K306" s="904">
        <v>0</v>
      </c>
      <c r="L306" s="882">
        <v>1559932</v>
      </c>
      <c r="M306" s="830">
        <v>92304</v>
      </c>
      <c r="N306" s="831">
        <v>65800</v>
      </c>
      <c r="O306" s="678">
        <v>10.8682</v>
      </c>
      <c r="P306" s="841">
        <v>8</v>
      </c>
      <c r="Q306" s="873">
        <v>2.8681999999999999</v>
      </c>
      <c r="R306" s="267">
        <f t="shared" si="330"/>
        <v>0</v>
      </c>
      <c r="S306" s="269">
        <v>0</v>
      </c>
      <c r="T306" s="269">
        <v>0</v>
      </c>
      <c r="U306" s="269">
        <v>0</v>
      </c>
      <c r="V306" s="269">
        <f>SUM(R306:U306)</f>
        <v>0</v>
      </c>
      <c r="W306" s="269">
        <v>0</v>
      </c>
      <c r="X306" s="269">
        <v>0</v>
      </c>
      <c r="Y306" s="269">
        <f>SUM(W306:X306)</f>
        <v>0</v>
      </c>
      <c r="Z306" s="269">
        <f>V306+Y306</f>
        <v>0</v>
      </c>
      <c r="AA306" s="577">
        <f t="shared" ref="AA306:AA308" si="397">ROUND((V306+W306)*33.8%,0)</f>
        <v>0</v>
      </c>
      <c r="AB306" s="270">
        <f>ROUND(V306*2%,0)</f>
        <v>0</v>
      </c>
      <c r="AC306" s="269">
        <v>0</v>
      </c>
      <c r="AD306" s="269">
        <v>0</v>
      </c>
      <c r="AE306" s="269">
        <f t="shared" si="336"/>
        <v>0</v>
      </c>
      <c r="AF306" s="269">
        <f t="shared" si="337"/>
        <v>0</v>
      </c>
      <c r="AG306" s="271">
        <v>0</v>
      </c>
      <c r="AH306" s="271">
        <v>0</v>
      </c>
      <c r="AI306" s="271">
        <v>0</v>
      </c>
      <c r="AJ306" s="271">
        <v>0</v>
      </c>
      <c r="AK306" s="271">
        <v>0</v>
      </c>
      <c r="AL306" s="271">
        <f t="shared" si="338"/>
        <v>0</v>
      </c>
      <c r="AM306" s="271">
        <f>AH306+AK306</f>
        <v>0</v>
      </c>
      <c r="AN306" s="696">
        <f t="shared" si="340"/>
        <v>0</v>
      </c>
      <c r="AO306" s="267">
        <f>I306+AF306</f>
        <v>6333219</v>
      </c>
      <c r="AP306" s="269">
        <f>J306+V306</f>
        <v>4615183</v>
      </c>
      <c r="AQ306" s="269">
        <f t="shared" ref="AQ306:AQ308" si="398">K306+Y306</f>
        <v>0</v>
      </c>
      <c r="AR306" s="269">
        <f t="shared" ref="AR306:AS308" si="399">L306+AA306</f>
        <v>1559932</v>
      </c>
      <c r="AS306" s="269">
        <f t="shared" si="399"/>
        <v>92304</v>
      </c>
      <c r="AT306" s="269">
        <f>N306+AE306</f>
        <v>65800</v>
      </c>
      <c r="AU306" s="271">
        <f>O306+AN306</f>
        <v>10.8682</v>
      </c>
      <c r="AV306" s="271">
        <f t="shared" ref="AV306:AW308" si="400">P306+AL306</f>
        <v>8</v>
      </c>
      <c r="AW306" s="272">
        <f t="shared" si="400"/>
        <v>2.8681999999999999</v>
      </c>
    </row>
    <row r="307" spans="1:49" ht="14.1" customHeight="1" x14ac:dyDescent="0.2">
      <c r="A307" s="263">
        <v>63</v>
      </c>
      <c r="B307" s="260">
        <v>2403</v>
      </c>
      <c r="C307" s="261">
        <v>600078931</v>
      </c>
      <c r="D307" s="260">
        <v>72744324</v>
      </c>
      <c r="E307" s="262" t="s">
        <v>701</v>
      </c>
      <c r="F307" s="263">
        <v>3111</v>
      </c>
      <c r="G307" s="282" t="s">
        <v>318</v>
      </c>
      <c r="H307" s="264" t="s">
        <v>284</v>
      </c>
      <c r="I307" s="265">
        <v>169075</v>
      </c>
      <c r="J307" s="830">
        <v>124503</v>
      </c>
      <c r="K307" s="891">
        <v>0</v>
      </c>
      <c r="L307" s="882">
        <v>42082</v>
      </c>
      <c r="M307" s="830">
        <v>2490</v>
      </c>
      <c r="N307" s="266">
        <v>0</v>
      </c>
      <c r="O307" s="678">
        <v>0.5</v>
      </c>
      <c r="P307" s="622">
        <v>0.5</v>
      </c>
      <c r="Q307" s="874">
        <v>0</v>
      </c>
      <c r="R307" s="267">
        <f t="shared" si="330"/>
        <v>0</v>
      </c>
      <c r="S307" s="269">
        <v>0</v>
      </c>
      <c r="T307" s="269">
        <v>0</v>
      </c>
      <c r="U307" s="269">
        <v>0</v>
      </c>
      <c r="V307" s="269">
        <f>SUM(R307:U307)</f>
        <v>0</v>
      </c>
      <c r="W307" s="269">
        <v>0</v>
      </c>
      <c r="X307" s="269">
        <v>0</v>
      </c>
      <c r="Y307" s="269">
        <f>SUM(W307:X307)</f>
        <v>0</v>
      </c>
      <c r="Z307" s="269">
        <f>V307+Y307</f>
        <v>0</v>
      </c>
      <c r="AA307" s="577">
        <f t="shared" si="397"/>
        <v>0</v>
      </c>
      <c r="AB307" s="270">
        <f>ROUND(V307*2%,0)</f>
        <v>0</v>
      </c>
      <c r="AC307" s="269">
        <v>0</v>
      </c>
      <c r="AD307" s="269">
        <v>0</v>
      </c>
      <c r="AE307" s="269">
        <f t="shared" si="336"/>
        <v>0</v>
      </c>
      <c r="AF307" s="269">
        <f t="shared" si="337"/>
        <v>0</v>
      </c>
      <c r="AG307" s="271">
        <v>0</v>
      </c>
      <c r="AH307" s="271">
        <v>0</v>
      </c>
      <c r="AI307" s="271">
        <v>0</v>
      </c>
      <c r="AJ307" s="271">
        <v>0</v>
      </c>
      <c r="AK307" s="271">
        <v>0</v>
      </c>
      <c r="AL307" s="271">
        <f t="shared" si="338"/>
        <v>0</v>
      </c>
      <c r="AM307" s="271">
        <f>AH307+AK307</f>
        <v>0</v>
      </c>
      <c r="AN307" s="696">
        <f t="shared" si="340"/>
        <v>0</v>
      </c>
      <c r="AO307" s="267">
        <f>I307+AF307</f>
        <v>169075</v>
      </c>
      <c r="AP307" s="269">
        <f>J307+V307</f>
        <v>124503</v>
      </c>
      <c r="AQ307" s="269">
        <f t="shared" si="398"/>
        <v>0</v>
      </c>
      <c r="AR307" s="269">
        <f t="shared" si="399"/>
        <v>42082</v>
      </c>
      <c r="AS307" s="269">
        <f t="shared" si="399"/>
        <v>2490</v>
      </c>
      <c r="AT307" s="269">
        <f>N307+AE307</f>
        <v>0</v>
      </c>
      <c r="AU307" s="271">
        <f>O307+AN307</f>
        <v>0.5</v>
      </c>
      <c r="AV307" s="271">
        <f t="shared" si="400"/>
        <v>0.5</v>
      </c>
      <c r="AW307" s="272">
        <f t="shared" si="400"/>
        <v>0</v>
      </c>
    </row>
    <row r="308" spans="1:49" ht="14.1" customHeight="1" x14ac:dyDescent="0.2">
      <c r="A308" s="263">
        <v>63</v>
      </c>
      <c r="B308" s="260">
        <v>2403</v>
      </c>
      <c r="C308" s="261">
        <v>600078931</v>
      </c>
      <c r="D308" s="260">
        <v>72744324</v>
      </c>
      <c r="E308" s="262" t="s">
        <v>701</v>
      </c>
      <c r="F308" s="263">
        <v>3141</v>
      </c>
      <c r="G308" s="262" t="s">
        <v>321</v>
      </c>
      <c r="H308" s="264" t="s">
        <v>284</v>
      </c>
      <c r="I308" s="265">
        <v>979870</v>
      </c>
      <c r="J308" s="830">
        <v>717539</v>
      </c>
      <c r="K308" s="891">
        <v>0</v>
      </c>
      <c r="L308" s="882">
        <v>242528</v>
      </c>
      <c r="M308" s="830">
        <v>14351</v>
      </c>
      <c r="N308" s="266">
        <v>5452</v>
      </c>
      <c r="O308" s="678">
        <v>2.44</v>
      </c>
      <c r="P308" s="622">
        <v>0</v>
      </c>
      <c r="Q308" s="874">
        <v>2.44</v>
      </c>
      <c r="R308" s="267">
        <f t="shared" si="330"/>
        <v>0</v>
      </c>
      <c r="S308" s="269">
        <v>0</v>
      </c>
      <c r="T308" s="269">
        <v>0</v>
      </c>
      <c r="U308" s="269">
        <v>0</v>
      </c>
      <c r="V308" s="269">
        <f>SUM(R308:U308)</f>
        <v>0</v>
      </c>
      <c r="W308" s="269">
        <v>0</v>
      </c>
      <c r="X308" s="269">
        <v>0</v>
      </c>
      <c r="Y308" s="269">
        <f>SUM(W308:X308)</f>
        <v>0</v>
      </c>
      <c r="Z308" s="269">
        <f>V308+Y308</f>
        <v>0</v>
      </c>
      <c r="AA308" s="577">
        <f t="shared" si="397"/>
        <v>0</v>
      </c>
      <c r="AB308" s="270">
        <f>ROUND(V308*2%,0)</f>
        <v>0</v>
      </c>
      <c r="AC308" s="269">
        <v>0</v>
      </c>
      <c r="AD308" s="269">
        <v>0</v>
      </c>
      <c r="AE308" s="269">
        <f t="shared" si="336"/>
        <v>0</v>
      </c>
      <c r="AF308" s="269">
        <f t="shared" si="337"/>
        <v>0</v>
      </c>
      <c r="AG308" s="271">
        <v>0</v>
      </c>
      <c r="AH308" s="271">
        <v>0</v>
      </c>
      <c r="AI308" s="271">
        <v>0</v>
      </c>
      <c r="AJ308" s="271">
        <v>0</v>
      </c>
      <c r="AK308" s="271">
        <v>0</v>
      </c>
      <c r="AL308" s="271">
        <f t="shared" si="338"/>
        <v>0</v>
      </c>
      <c r="AM308" s="271">
        <f>AH308+AK308</f>
        <v>0</v>
      </c>
      <c r="AN308" s="696">
        <f t="shared" si="340"/>
        <v>0</v>
      </c>
      <c r="AO308" s="267">
        <f>I308+AF308</f>
        <v>979870</v>
      </c>
      <c r="AP308" s="269">
        <f>J308+V308</f>
        <v>717539</v>
      </c>
      <c r="AQ308" s="269">
        <f t="shared" si="398"/>
        <v>0</v>
      </c>
      <c r="AR308" s="269">
        <f t="shared" si="399"/>
        <v>242528</v>
      </c>
      <c r="AS308" s="269">
        <f t="shared" si="399"/>
        <v>14351</v>
      </c>
      <c r="AT308" s="269">
        <f>N308+AE308</f>
        <v>5452</v>
      </c>
      <c r="AU308" s="271">
        <f>O308+AN308</f>
        <v>2.44</v>
      </c>
      <c r="AV308" s="271">
        <f t="shared" si="400"/>
        <v>0</v>
      </c>
      <c r="AW308" s="272">
        <f t="shared" si="400"/>
        <v>2.44</v>
      </c>
    </row>
    <row r="309" spans="1:49" ht="14.1" customHeight="1" x14ac:dyDescent="0.2">
      <c r="A309" s="276">
        <v>63</v>
      </c>
      <c r="B309" s="273">
        <v>2403</v>
      </c>
      <c r="C309" s="274">
        <v>600078931</v>
      </c>
      <c r="D309" s="273">
        <v>72744324</v>
      </c>
      <c r="E309" s="275" t="s">
        <v>702</v>
      </c>
      <c r="F309" s="276"/>
      <c r="G309" s="275"/>
      <c r="H309" s="277"/>
      <c r="I309" s="278">
        <v>7482164</v>
      </c>
      <c r="J309" s="279">
        <v>5457225</v>
      </c>
      <c r="K309" s="279">
        <v>0</v>
      </c>
      <c r="L309" s="279">
        <v>1844542</v>
      </c>
      <c r="M309" s="279">
        <v>109145</v>
      </c>
      <c r="N309" s="279">
        <v>71252</v>
      </c>
      <c r="O309" s="280">
        <v>13.808199999999999</v>
      </c>
      <c r="P309" s="280">
        <v>8.5</v>
      </c>
      <c r="Q309" s="872">
        <v>5.3081999999999994</v>
      </c>
      <c r="R309" s="278">
        <f t="shared" ref="R309:AW309" si="401">SUM(R306:R308)</f>
        <v>0</v>
      </c>
      <c r="S309" s="613">
        <f t="shared" si="401"/>
        <v>0</v>
      </c>
      <c r="T309" s="613">
        <f t="shared" si="401"/>
        <v>0</v>
      </c>
      <c r="U309" s="613">
        <f t="shared" si="401"/>
        <v>0</v>
      </c>
      <c r="V309" s="613">
        <f t="shared" si="401"/>
        <v>0</v>
      </c>
      <c r="W309" s="613">
        <f t="shared" si="401"/>
        <v>0</v>
      </c>
      <c r="X309" s="613">
        <f t="shared" si="401"/>
        <v>0</v>
      </c>
      <c r="Y309" s="613">
        <f t="shared" si="401"/>
        <v>0</v>
      </c>
      <c r="Z309" s="613">
        <f t="shared" si="401"/>
        <v>0</v>
      </c>
      <c r="AA309" s="613">
        <f t="shared" si="401"/>
        <v>0</v>
      </c>
      <c r="AB309" s="613">
        <f t="shared" si="401"/>
        <v>0</v>
      </c>
      <c r="AC309" s="613">
        <f t="shared" si="401"/>
        <v>0</v>
      </c>
      <c r="AD309" s="613">
        <f t="shared" si="401"/>
        <v>0</v>
      </c>
      <c r="AE309" s="613">
        <f t="shared" si="401"/>
        <v>0</v>
      </c>
      <c r="AF309" s="613">
        <f t="shared" si="401"/>
        <v>0</v>
      </c>
      <c r="AG309" s="690">
        <f t="shared" si="401"/>
        <v>0</v>
      </c>
      <c r="AH309" s="690">
        <f t="shared" si="401"/>
        <v>0</v>
      </c>
      <c r="AI309" s="690">
        <f t="shared" si="401"/>
        <v>0</v>
      </c>
      <c r="AJ309" s="690">
        <f t="shared" si="401"/>
        <v>0</v>
      </c>
      <c r="AK309" s="690">
        <f t="shared" si="401"/>
        <v>0</v>
      </c>
      <c r="AL309" s="690">
        <f t="shared" si="401"/>
        <v>0</v>
      </c>
      <c r="AM309" s="690">
        <f t="shared" si="401"/>
        <v>0</v>
      </c>
      <c r="AN309" s="695">
        <f t="shared" si="401"/>
        <v>0</v>
      </c>
      <c r="AO309" s="278">
        <f t="shared" si="401"/>
        <v>7482164</v>
      </c>
      <c r="AP309" s="279">
        <f t="shared" si="401"/>
        <v>5457225</v>
      </c>
      <c r="AQ309" s="279">
        <f t="shared" si="401"/>
        <v>0</v>
      </c>
      <c r="AR309" s="279">
        <f t="shared" si="401"/>
        <v>1844542</v>
      </c>
      <c r="AS309" s="279">
        <f t="shared" si="401"/>
        <v>109145</v>
      </c>
      <c r="AT309" s="279">
        <f t="shared" si="401"/>
        <v>71252</v>
      </c>
      <c r="AU309" s="280">
        <f t="shared" si="401"/>
        <v>13.808199999999999</v>
      </c>
      <c r="AV309" s="280">
        <f t="shared" si="401"/>
        <v>8.5</v>
      </c>
      <c r="AW309" s="281">
        <f t="shared" si="401"/>
        <v>5.3081999999999994</v>
      </c>
    </row>
    <row r="310" spans="1:49" ht="14.1" customHeight="1" x14ac:dyDescent="0.2">
      <c r="A310" s="263">
        <v>64</v>
      </c>
      <c r="B310" s="260">
        <v>2458</v>
      </c>
      <c r="C310" s="283">
        <v>600079741</v>
      </c>
      <c r="D310" s="260">
        <v>72744243</v>
      </c>
      <c r="E310" s="262" t="s">
        <v>703</v>
      </c>
      <c r="F310" s="263">
        <v>3113</v>
      </c>
      <c r="G310" s="262" t="s">
        <v>320</v>
      </c>
      <c r="H310" s="264" t="s">
        <v>283</v>
      </c>
      <c r="I310" s="265">
        <v>20664809</v>
      </c>
      <c r="J310" s="831">
        <v>14738151</v>
      </c>
      <c r="K310" s="904">
        <v>0</v>
      </c>
      <c r="L310" s="882">
        <v>4981495</v>
      </c>
      <c r="M310" s="830">
        <v>294763</v>
      </c>
      <c r="N310" s="831">
        <v>650400</v>
      </c>
      <c r="O310" s="678">
        <v>28.8202</v>
      </c>
      <c r="P310" s="841">
        <v>21.863600000000002</v>
      </c>
      <c r="Q310" s="873">
        <v>6.9565999999999999</v>
      </c>
      <c r="R310" s="267">
        <f t="shared" si="330"/>
        <v>0</v>
      </c>
      <c r="S310" s="269">
        <v>0</v>
      </c>
      <c r="T310" s="269">
        <v>0</v>
      </c>
      <c r="U310" s="269">
        <v>0</v>
      </c>
      <c r="V310" s="269">
        <f>SUM(R310:U310)</f>
        <v>0</v>
      </c>
      <c r="W310" s="269">
        <v>0</v>
      </c>
      <c r="X310" s="269">
        <v>0</v>
      </c>
      <c r="Y310" s="269">
        <f>SUM(W310:X310)</f>
        <v>0</v>
      </c>
      <c r="Z310" s="269">
        <f>V310+Y310</f>
        <v>0</v>
      </c>
      <c r="AA310" s="577">
        <f t="shared" ref="AA310:AA314" si="402">ROUND((V310+W310)*33.8%,0)</f>
        <v>0</v>
      </c>
      <c r="AB310" s="270">
        <f>ROUND(V310*2%,0)</f>
        <v>0</v>
      </c>
      <c r="AC310" s="269">
        <v>0</v>
      </c>
      <c r="AD310" s="269">
        <v>0</v>
      </c>
      <c r="AE310" s="269">
        <f t="shared" si="336"/>
        <v>0</v>
      </c>
      <c r="AF310" s="269">
        <f t="shared" si="337"/>
        <v>0</v>
      </c>
      <c r="AG310" s="271">
        <v>0</v>
      </c>
      <c r="AH310" s="271">
        <v>0</v>
      </c>
      <c r="AI310" s="271">
        <v>0</v>
      </c>
      <c r="AJ310" s="271">
        <v>0</v>
      </c>
      <c r="AK310" s="271">
        <v>0</v>
      </c>
      <c r="AL310" s="271">
        <f t="shared" si="338"/>
        <v>0</v>
      </c>
      <c r="AM310" s="271">
        <f>AH310+AK310</f>
        <v>0</v>
      </c>
      <c r="AN310" s="696">
        <f t="shared" si="340"/>
        <v>0</v>
      </c>
      <c r="AO310" s="267">
        <f>I310+AF310</f>
        <v>20664809</v>
      </c>
      <c r="AP310" s="269">
        <f>J310+V310</f>
        <v>14738151</v>
      </c>
      <c r="AQ310" s="269">
        <f t="shared" ref="AQ310:AQ314" si="403">K310+Y310</f>
        <v>0</v>
      </c>
      <c r="AR310" s="269">
        <f t="shared" ref="AR310:AS314" si="404">L310+AA310</f>
        <v>4981495</v>
      </c>
      <c r="AS310" s="269">
        <f t="shared" si="404"/>
        <v>294763</v>
      </c>
      <c r="AT310" s="269">
        <f>N310+AE310</f>
        <v>650400</v>
      </c>
      <c r="AU310" s="271">
        <f>O310+AN310</f>
        <v>28.8202</v>
      </c>
      <c r="AV310" s="271">
        <f t="shared" ref="AV310:AW314" si="405">P310+AL310</f>
        <v>21.863600000000002</v>
      </c>
      <c r="AW310" s="272">
        <f t="shared" si="405"/>
        <v>6.9565999999999999</v>
      </c>
    </row>
    <row r="311" spans="1:49" ht="14.1" customHeight="1" x14ac:dyDescent="0.2">
      <c r="A311" s="263">
        <v>64</v>
      </c>
      <c r="B311" s="260">
        <v>2458</v>
      </c>
      <c r="C311" s="283">
        <v>600079741</v>
      </c>
      <c r="D311" s="260">
        <v>72744243</v>
      </c>
      <c r="E311" s="262" t="s">
        <v>703</v>
      </c>
      <c r="F311" s="263">
        <v>3113</v>
      </c>
      <c r="G311" s="282" t="s">
        <v>318</v>
      </c>
      <c r="H311" s="264" t="s">
        <v>284</v>
      </c>
      <c r="I311" s="265">
        <v>1104279</v>
      </c>
      <c r="J311" s="830">
        <v>813166</v>
      </c>
      <c r="K311" s="891">
        <v>0</v>
      </c>
      <c r="L311" s="882">
        <v>274850</v>
      </c>
      <c r="M311" s="830">
        <v>16263</v>
      </c>
      <c r="N311" s="266">
        <v>0</v>
      </c>
      <c r="O311" s="678">
        <v>2.39</v>
      </c>
      <c r="P311" s="622">
        <v>2.39</v>
      </c>
      <c r="Q311" s="874">
        <v>0</v>
      </c>
      <c r="R311" s="267">
        <f t="shared" si="330"/>
        <v>0</v>
      </c>
      <c r="S311" s="269">
        <v>0</v>
      </c>
      <c r="T311" s="269">
        <v>0</v>
      </c>
      <c r="U311" s="269">
        <v>0</v>
      </c>
      <c r="V311" s="269">
        <f>SUM(R311:U311)</f>
        <v>0</v>
      </c>
      <c r="W311" s="269">
        <v>0</v>
      </c>
      <c r="X311" s="269">
        <v>0</v>
      </c>
      <c r="Y311" s="269">
        <f>SUM(W311:X311)</f>
        <v>0</v>
      </c>
      <c r="Z311" s="269">
        <f>V311+Y311</f>
        <v>0</v>
      </c>
      <c r="AA311" s="577">
        <f t="shared" si="402"/>
        <v>0</v>
      </c>
      <c r="AB311" s="270">
        <f>ROUND(V311*2%,0)</f>
        <v>0</v>
      </c>
      <c r="AC311" s="269">
        <v>0</v>
      </c>
      <c r="AD311" s="269">
        <v>0</v>
      </c>
      <c r="AE311" s="269">
        <f t="shared" si="336"/>
        <v>0</v>
      </c>
      <c r="AF311" s="269">
        <f t="shared" si="337"/>
        <v>0</v>
      </c>
      <c r="AG311" s="271">
        <v>0</v>
      </c>
      <c r="AH311" s="271">
        <v>0</v>
      </c>
      <c r="AI311" s="271">
        <v>0</v>
      </c>
      <c r="AJ311" s="271">
        <v>0</v>
      </c>
      <c r="AK311" s="271">
        <v>0</v>
      </c>
      <c r="AL311" s="271">
        <f t="shared" si="338"/>
        <v>0</v>
      </c>
      <c r="AM311" s="271">
        <f>AH311+AK311</f>
        <v>0</v>
      </c>
      <c r="AN311" s="696">
        <f t="shared" si="340"/>
        <v>0</v>
      </c>
      <c r="AO311" s="267">
        <f>I311+AF311</f>
        <v>1104279</v>
      </c>
      <c r="AP311" s="269">
        <f>J311+V311</f>
        <v>813166</v>
      </c>
      <c r="AQ311" s="269">
        <f t="shared" si="403"/>
        <v>0</v>
      </c>
      <c r="AR311" s="269">
        <f t="shared" si="404"/>
        <v>274850</v>
      </c>
      <c r="AS311" s="269">
        <f t="shared" si="404"/>
        <v>16263</v>
      </c>
      <c r="AT311" s="269">
        <f>N311+AE311</f>
        <v>0</v>
      </c>
      <c r="AU311" s="271">
        <f>O311+AN311</f>
        <v>2.39</v>
      </c>
      <c r="AV311" s="271">
        <f t="shared" si="405"/>
        <v>2.39</v>
      </c>
      <c r="AW311" s="272">
        <f t="shared" si="405"/>
        <v>0</v>
      </c>
    </row>
    <row r="312" spans="1:49" ht="14.1" customHeight="1" x14ac:dyDescent="0.2">
      <c r="A312" s="263">
        <v>64</v>
      </c>
      <c r="B312" s="260">
        <v>2458</v>
      </c>
      <c r="C312" s="283">
        <v>600079741</v>
      </c>
      <c r="D312" s="260">
        <v>72744243</v>
      </c>
      <c r="E312" s="262" t="s">
        <v>703</v>
      </c>
      <c r="F312" s="263">
        <v>3141</v>
      </c>
      <c r="G312" s="262" t="s">
        <v>321</v>
      </c>
      <c r="H312" s="264" t="s">
        <v>284</v>
      </c>
      <c r="I312" s="265">
        <v>1972915</v>
      </c>
      <c r="J312" s="830">
        <v>1440659</v>
      </c>
      <c r="K312" s="891">
        <v>0</v>
      </c>
      <c r="L312" s="882">
        <v>486943</v>
      </c>
      <c r="M312" s="830">
        <v>28813</v>
      </c>
      <c r="N312" s="266">
        <v>16500</v>
      </c>
      <c r="O312" s="678">
        <v>4.9000000000000004</v>
      </c>
      <c r="P312" s="622">
        <v>0</v>
      </c>
      <c r="Q312" s="874">
        <v>4.9000000000000004</v>
      </c>
      <c r="R312" s="267">
        <f t="shared" si="330"/>
        <v>0</v>
      </c>
      <c r="S312" s="269">
        <v>0</v>
      </c>
      <c r="T312" s="269">
        <v>0</v>
      </c>
      <c r="U312" s="269">
        <v>0</v>
      </c>
      <c r="V312" s="269">
        <f>SUM(R312:U312)</f>
        <v>0</v>
      </c>
      <c r="W312" s="269">
        <v>0</v>
      </c>
      <c r="X312" s="269">
        <v>0</v>
      </c>
      <c r="Y312" s="269">
        <f>SUM(W312:X312)</f>
        <v>0</v>
      </c>
      <c r="Z312" s="269">
        <f>V312+Y312</f>
        <v>0</v>
      </c>
      <c r="AA312" s="577">
        <f t="shared" si="402"/>
        <v>0</v>
      </c>
      <c r="AB312" s="270">
        <f>ROUND(V312*2%,0)</f>
        <v>0</v>
      </c>
      <c r="AC312" s="269">
        <v>0</v>
      </c>
      <c r="AD312" s="269">
        <v>0</v>
      </c>
      <c r="AE312" s="269">
        <f t="shared" si="336"/>
        <v>0</v>
      </c>
      <c r="AF312" s="269">
        <f t="shared" si="337"/>
        <v>0</v>
      </c>
      <c r="AG312" s="271">
        <v>0</v>
      </c>
      <c r="AH312" s="271">
        <v>0</v>
      </c>
      <c r="AI312" s="271">
        <v>0</v>
      </c>
      <c r="AJ312" s="271">
        <v>0</v>
      </c>
      <c r="AK312" s="271">
        <v>0</v>
      </c>
      <c r="AL312" s="271">
        <f t="shared" si="338"/>
        <v>0</v>
      </c>
      <c r="AM312" s="271">
        <f>AH312+AK312</f>
        <v>0</v>
      </c>
      <c r="AN312" s="696">
        <f t="shared" si="340"/>
        <v>0</v>
      </c>
      <c r="AO312" s="267">
        <f>I312+AF312</f>
        <v>1972915</v>
      </c>
      <c r="AP312" s="269">
        <f>J312+V312</f>
        <v>1440659</v>
      </c>
      <c r="AQ312" s="269">
        <f t="shared" si="403"/>
        <v>0</v>
      </c>
      <c r="AR312" s="269">
        <f t="shared" si="404"/>
        <v>486943</v>
      </c>
      <c r="AS312" s="269">
        <f t="shared" si="404"/>
        <v>28813</v>
      </c>
      <c r="AT312" s="269">
        <f>N312+AE312</f>
        <v>16500</v>
      </c>
      <c r="AU312" s="271">
        <f>O312+AN312</f>
        <v>4.9000000000000004</v>
      </c>
      <c r="AV312" s="271">
        <f t="shared" si="405"/>
        <v>0</v>
      </c>
      <c r="AW312" s="272">
        <f t="shared" si="405"/>
        <v>4.9000000000000004</v>
      </c>
    </row>
    <row r="313" spans="1:49" ht="14.1" customHeight="1" x14ac:dyDescent="0.2">
      <c r="A313" s="263">
        <v>64</v>
      </c>
      <c r="B313" s="260">
        <v>2458</v>
      </c>
      <c r="C313" s="283">
        <v>600079741</v>
      </c>
      <c r="D313" s="260">
        <v>72744243</v>
      </c>
      <c r="E313" s="262" t="s">
        <v>703</v>
      </c>
      <c r="F313" s="263">
        <v>3143</v>
      </c>
      <c r="G313" s="284" t="s">
        <v>635</v>
      </c>
      <c r="H313" s="264" t="s">
        <v>283</v>
      </c>
      <c r="I313" s="265">
        <v>1876050</v>
      </c>
      <c r="J313" s="831">
        <v>1381480</v>
      </c>
      <c r="K313" s="904">
        <v>0</v>
      </c>
      <c r="L313" s="882">
        <v>466940</v>
      </c>
      <c r="M313" s="830">
        <v>27630</v>
      </c>
      <c r="N313" s="266">
        <v>0</v>
      </c>
      <c r="O313" s="678">
        <v>3.1118999999999999</v>
      </c>
      <c r="P313" s="841">
        <v>3.1118999999999999</v>
      </c>
      <c r="Q313" s="874">
        <v>0</v>
      </c>
      <c r="R313" s="267">
        <f t="shared" si="330"/>
        <v>0</v>
      </c>
      <c r="S313" s="269">
        <v>0</v>
      </c>
      <c r="T313" s="269">
        <v>0</v>
      </c>
      <c r="U313" s="269">
        <v>0</v>
      </c>
      <c r="V313" s="269">
        <f>SUM(R313:U313)</f>
        <v>0</v>
      </c>
      <c r="W313" s="269">
        <v>0</v>
      </c>
      <c r="X313" s="269">
        <v>0</v>
      </c>
      <c r="Y313" s="269">
        <f>SUM(W313:X313)</f>
        <v>0</v>
      </c>
      <c r="Z313" s="269">
        <f>V313+Y313</f>
        <v>0</v>
      </c>
      <c r="AA313" s="577">
        <f t="shared" si="402"/>
        <v>0</v>
      </c>
      <c r="AB313" s="270">
        <f>ROUND(V313*2%,0)</f>
        <v>0</v>
      </c>
      <c r="AC313" s="269">
        <v>0</v>
      </c>
      <c r="AD313" s="269">
        <v>0</v>
      </c>
      <c r="AE313" s="269">
        <f t="shared" si="336"/>
        <v>0</v>
      </c>
      <c r="AF313" s="269">
        <f t="shared" si="337"/>
        <v>0</v>
      </c>
      <c r="AG313" s="271">
        <v>0</v>
      </c>
      <c r="AH313" s="271">
        <v>0</v>
      </c>
      <c r="AI313" s="271">
        <v>0</v>
      </c>
      <c r="AJ313" s="271">
        <v>0</v>
      </c>
      <c r="AK313" s="271">
        <v>0</v>
      </c>
      <c r="AL313" s="271">
        <f t="shared" si="338"/>
        <v>0</v>
      </c>
      <c r="AM313" s="271">
        <f>AH313+AK313</f>
        <v>0</v>
      </c>
      <c r="AN313" s="696">
        <f t="shared" si="340"/>
        <v>0</v>
      </c>
      <c r="AO313" s="267">
        <f>I313+AF313</f>
        <v>1876050</v>
      </c>
      <c r="AP313" s="269">
        <f>J313+V313</f>
        <v>1381480</v>
      </c>
      <c r="AQ313" s="269">
        <f t="shared" si="403"/>
        <v>0</v>
      </c>
      <c r="AR313" s="269">
        <f t="shared" si="404"/>
        <v>466940</v>
      </c>
      <c r="AS313" s="269">
        <f t="shared" si="404"/>
        <v>27630</v>
      </c>
      <c r="AT313" s="269">
        <f>N313+AE313</f>
        <v>0</v>
      </c>
      <c r="AU313" s="271">
        <f>O313+AN313</f>
        <v>3.1118999999999999</v>
      </c>
      <c r="AV313" s="271">
        <f t="shared" si="405"/>
        <v>3.1118999999999999</v>
      </c>
      <c r="AW313" s="272">
        <f t="shared" si="405"/>
        <v>0</v>
      </c>
    </row>
    <row r="314" spans="1:49" ht="14.1" customHeight="1" x14ac:dyDescent="0.2">
      <c r="A314" s="263">
        <v>64</v>
      </c>
      <c r="B314" s="260">
        <v>2458</v>
      </c>
      <c r="C314" s="283">
        <v>600079741</v>
      </c>
      <c r="D314" s="260">
        <v>72744243</v>
      </c>
      <c r="E314" s="262" t="s">
        <v>703</v>
      </c>
      <c r="F314" s="263">
        <v>3143</v>
      </c>
      <c r="G314" s="284" t="s">
        <v>636</v>
      </c>
      <c r="H314" s="264" t="s">
        <v>284</v>
      </c>
      <c r="I314" s="265">
        <v>59688</v>
      </c>
      <c r="J314" s="830">
        <v>42075</v>
      </c>
      <c r="K314" s="891">
        <v>0</v>
      </c>
      <c r="L314" s="882">
        <v>14221</v>
      </c>
      <c r="M314" s="830">
        <v>842</v>
      </c>
      <c r="N314" s="266">
        <v>2550</v>
      </c>
      <c r="O314" s="678">
        <v>0.18</v>
      </c>
      <c r="P314" s="622">
        <v>0</v>
      </c>
      <c r="Q314" s="874">
        <v>0.18</v>
      </c>
      <c r="R314" s="267">
        <f t="shared" si="330"/>
        <v>0</v>
      </c>
      <c r="S314" s="269">
        <v>0</v>
      </c>
      <c r="T314" s="269">
        <v>0</v>
      </c>
      <c r="U314" s="269">
        <v>0</v>
      </c>
      <c r="V314" s="269">
        <f>SUM(R314:U314)</f>
        <v>0</v>
      </c>
      <c r="W314" s="269">
        <v>0</v>
      </c>
      <c r="X314" s="269">
        <v>0</v>
      </c>
      <c r="Y314" s="269">
        <f>SUM(W314:X314)</f>
        <v>0</v>
      </c>
      <c r="Z314" s="269">
        <f>V314+Y314</f>
        <v>0</v>
      </c>
      <c r="AA314" s="577">
        <f t="shared" si="402"/>
        <v>0</v>
      </c>
      <c r="AB314" s="270">
        <f>ROUND(V314*2%,0)</f>
        <v>0</v>
      </c>
      <c r="AC314" s="269">
        <v>0</v>
      </c>
      <c r="AD314" s="269">
        <v>0</v>
      </c>
      <c r="AE314" s="269">
        <f t="shared" si="336"/>
        <v>0</v>
      </c>
      <c r="AF314" s="269">
        <f t="shared" si="337"/>
        <v>0</v>
      </c>
      <c r="AG314" s="271">
        <v>0</v>
      </c>
      <c r="AH314" s="271">
        <v>0</v>
      </c>
      <c r="AI314" s="271">
        <v>0</v>
      </c>
      <c r="AJ314" s="271">
        <v>0</v>
      </c>
      <c r="AK314" s="271">
        <v>0</v>
      </c>
      <c r="AL314" s="271">
        <f t="shared" si="338"/>
        <v>0</v>
      </c>
      <c r="AM314" s="271">
        <f>AH314+AK314</f>
        <v>0</v>
      </c>
      <c r="AN314" s="696">
        <f t="shared" si="340"/>
        <v>0</v>
      </c>
      <c r="AO314" s="267">
        <f>I314+AF314</f>
        <v>59688</v>
      </c>
      <c r="AP314" s="269">
        <f>J314+V314</f>
        <v>42075</v>
      </c>
      <c r="AQ314" s="269">
        <f t="shared" si="403"/>
        <v>0</v>
      </c>
      <c r="AR314" s="269">
        <f t="shared" si="404"/>
        <v>14221</v>
      </c>
      <c r="AS314" s="269">
        <f t="shared" si="404"/>
        <v>842</v>
      </c>
      <c r="AT314" s="269">
        <f>N314+AE314</f>
        <v>2550</v>
      </c>
      <c r="AU314" s="271">
        <f>O314+AN314</f>
        <v>0.18</v>
      </c>
      <c r="AV314" s="271">
        <f t="shared" si="405"/>
        <v>0</v>
      </c>
      <c r="AW314" s="272">
        <f t="shared" si="405"/>
        <v>0.18</v>
      </c>
    </row>
    <row r="315" spans="1:49" ht="14.1" customHeight="1" x14ac:dyDescent="0.2">
      <c r="A315" s="276">
        <v>64</v>
      </c>
      <c r="B315" s="273">
        <v>2458</v>
      </c>
      <c r="C315" s="285">
        <v>600079741</v>
      </c>
      <c r="D315" s="273">
        <v>72744243</v>
      </c>
      <c r="E315" s="275" t="s">
        <v>704</v>
      </c>
      <c r="F315" s="276"/>
      <c r="G315" s="275"/>
      <c r="H315" s="277"/>
      <c r="I315" s="278">
        <v>25677741</v>
      </c>
      <c r="J315" s="279">
        <v>18415531</v>
      </c>
      <c r="K315" s="279">
        <v>0</v>
      </c>
      <c r="L315" s="279">
        <v>6224449</v>
      </c>
      <c r="M315" s="279">
        <v>368311</v>
      </c>
      <c r="N315" s="279">
        <v>669450</v>
      </c>
      <c r="O315" s="280">
        <v>39.402099999999997</v>
      </c>
      <c r="P315" s="280">
        <v>27.365500000000001</v>
      </c>
      <c r="Q315" s="872">
        <v>12.0366</v>
      </c>
      <c r="R315" s="278">
        <f t="shared" ref="R315:AW315" si="406">SUM(R310:R314)</f>
        <v>0</v>
      </c>
      <c r="S315" s="613">
        <f t="shared" si="406"/>
        <v>0</v>
      </c>
      <c r="T315" s="613">
        <f t="shared" si="406"/>
        <v>0</v>
      </c>
      <c r="U315" s="613">
        <f t="shared" si="406"/>
        <v>0</v>
      </c>
      <c r="V315" s="613">
        <f t="shared" si="406"/>
        <v>0</v>
      </c>
      <c r="W315" s="613">
        <f t="shared" si="406"/>
        <v>0</v>
      </c>
      <c r="X315" s="613">
        <f t="shared" si="406"/>
        <v>0</v>
      </c>
      <c r="Y315" s="613">
        <f t="shared" si="406"/>
        <v>0</v>
      </c>
      <c r="Z315" s="613">
        <f t="shared" si="406"/>
        <v>0</v>
      </c>
      <c r="AA315" s="613">
        <f t="shared" si="406"/>
        <v>0</v>
      </c>
      <c r="AB315" s="613">
        <f t="shared" si="406"/>
        <v>0</v>
      </c>
      <c r="AC315" s="613">
        <f t="shared" si="406"/>
        <v>0</v>
      </c>
      <c r="AD315" s="613">
        <f t="shared" si="406"/>
        <v>0</v>
      </c>
      <c r="AE315" s="613">
        <f t="shared" si="406"/>
        <v>0</v>
      </c>
      <c r="AF315" s="613">
        <f t="shared" si="406"/>
        <v>0</v>
      </c>
      <c r="AG315" s="690">
        <f t="shared" si="406"/>
        <v>0</v>
      </c>
      <c r="AH315" s="690">
        <f t="shared" si="406"/>
        <v>0</v>
      </c>
      <c r="AI315" s="690">
        <f t="shared" si="406"/>
        <v>0</v>
      </c>
      <c r="AJ315" s="690">
        <f t="shared" si="406"/>
        <v>0</v>
      </c>
      <c r="AK315" s="690">
        <f t="shared" si="406"/>
        <v>0</v>
      </c>
      <c r="AL315" s="690">
        <f t="shared" si="406"/>
        <v>0</v>
      </c>
      <c r="AM315" s="690">
        <f t="shared" si="406"/>
        <v>0</v>
      </c>
      <c r="AN315" s="695">
        <f t="shared" si="406"/>
        <v>0</v>
      </c>
      <c r="AO315" s="278">
        <f t="shared" si="406"/>
        <v>25677741</v>
      </c>
      <c r="AP315" s="279">
        <f t="shared" si="406"/>
        <v>18415531</v>
      </c>
      <c r="AQ315" s="279">
        <f t="shared" si="406"/>
        <v>0</v>
      </c>
      <c r="AR315" s="279">
        <f t="shared" si="406"/>
        <v>6224449</v>
      </c>
      <c r="AS315" s="279">
        <f t="shared" si="406"/>
        <v>368311</v>
      </c>
      <c r="AT315" s="279">
        <f t="shared" si="406"/>
        <v>669450</v>
      </c>
      <c r="AU315" s="280">
        <f t="shared" si="406"/>
        <v>39.402099999999997</v>
      </c>
      <c r="AV315" s="280">
        <f t="shared" si="406"/>
        <v>27.365500000000001</v>
      </c>
      <c r="AW315" s="281">
        <f t="shared" si="406"/>
        <v>12.0366</v>
      </c>
    </row>
    <row r="316" spans="1:49" ht="14.1" customHeight="1" x14ac:dyDescent="0.2">
      <c r="A316" s="263">
        <v>65</v>
      </c>
      <c r="B316" s="260">
        <v>2316</v>
      </c>
      <c r="C316" s="261">
        <v>600080439</v>
      </c>
      <c r="D316" s="260">
        <v>70983224</v>
      </c>
      <c r="E316" s="262" t="s">
        <v>705</v>
      </c>
      <c r="F316" s="263">
        <v>3233</v>
      </c>
      <c r="G316" s="262" t="s">
        <v>324</v>
      </c>
      <c r="H316" s="264" t="s">
        <v>284</v>
      </c>
      <c r="I316" s="265">
        <v>2112956</v>
      </c>
      <c r="J316" s="830">
        <v>1529134</v>
      </c>
      <c r="K316" s="891">
        <v>20000</v>
      </c>
      <c r="L316" s="882">
        <v>523607</v>
      </c>
      <c r="M316" s="830">
        <v>30583</v>
      </c>
      <c r="N316" s="266">
        <v>9632</v>
      </c>
      <c r="O316" s="678">
        <v>3.45</v>
      </c>
      <c r="P316" s="622">
        <v>2.4700000000000002</v>
      </c>
      <c r="Q316" s="874">
        <v>0.98</v>
      </c>
      <c r="R316" s="267">
        <f t="shared" si="330"/>
        <v>0</v>
      </c>
      <c r="S316" s="269">
        <v>0</v>
      </c>
      <c r="T316" s="269">
        <v>0</v>
      </c>
      <c r="U316" s="269">
        <v>0</v>
      </c>
      <c r="V316" s="269">
        <f>SUM(R316:U316)</f>
        <v>0</v>
      </c>
      <c r="W316" s="269">
        <v>0</v>
      </c>
      <c r="X316" s="269">
        <v>0</v>
      </c>
      <c r="Y316" s="269">
        <f>SUM(W316:X316)</f>
        <v>0</v>
      </c>
      <c r="Z316" s="269">
        <f>V316+Y316</f>
        <v>0</v>
      </c>
      <c r="AA316" s="577">
        <f>ROUND((V316+W316)*33.8%,0)</f>
        <v>0</v>
      </c>
      <c r="AB316" s="270">
        <f>ROUND(V316*2%,0)</f>
        <v>0</v>
      </c>
      <c r="AC316" s="269">
        <v>0</v>
      </c>
      <c r="AD316" s="269">
        <v>0</v>
      </c>
      <c r="AE316" s="269">
        <f t="shared" si="336"/>
        <v>0</v>
      </c>
      <c r="AF316" s="269">
        <f t="shared" si="337"/>
        <v>0</v>
      </c>
      <c r="AG316" s="271">
        <v>0</v>
      </c>
      <c r="AH316" s="271">
        <v>0</v>
      </c>
      <c r="AI316" s="271">
        <v>0</v>
      </c>
      <c r="AJ316" s="271">
        <v>0</v>
      </c>
      <c r="AK316" s="271">
        <v>0</v>
      </c>
      <c r="AL316" s="271">
        <f t="shared" si="338"/>
        <v>0</v>
      </c>
      <c r="AM316" s="271">
        <f>AH316+AK316</f>
        <v>0</v>
      </c>
      <c r="AN316" s="696">
        <f t="shared" si="340"/>
        <v>0</v>
      </c>
      <c r="AO316" s="267">
        <f>I316+AF316</f>
        <v>2112956</v>
      </c>
      <c r="AP316" s="269">
        <f>J316+V316</f>
        <v>1529134</v>
      </c>
      <c r="AQ316" s="269">
        <f>K316+Y316</f>
        <v>20000</v>
      </c>
      <c r="AR316" s="269">
        <f>L316+AA316</f>
        <v>523607</v>
      </c>
      <c r="AS316" s="269">
        <f>M316+AB316</f>
        <v>30583</v>
      </c>
      <c r="AT316" s="269">
        <f>N316+AE316</f>
        <v>9632</v>
      </c>
      <c r="AU316" s="271">
        <f>O316+AN316</f>
        <v>3.45</v>
      </c>
      <c r="AV316" s="271">
        <f>P316+AL316</f>
        <v>2.4700000000000002</v>
      </c>
      <c r="AW316" s="272">
        <f>Q316+AM316</f>
        <v>0.98</v>
      </c>
    </row>
    <row r="317" spans="1:49" ht="14.1" customHeight="1" x14ac:dyDescent="0.2">
      <c r="A317" s="276">
        <v>65</v>
      </c>
      <c r="B317" s="273">
        <v>2316</v>
      </c>
      <c r="C317" s="274">
        <v>600080439</v>
      </c>
      <c r="D317" s="273">
        <v>70983224</v>
      </c>
      <c r="E317" s="275" t="s">
        <v>706</v>
      </c>
      <c r="F317" s="276"/>
      <c r="G317" s="275"/>
      <c r="H317" s="277"/>
      <c r="I317" s="278">
        <v>2112956</v>
      </c>
      <c r="J317" s="279">
        <v>1529134</v>
      </c>
      <c r="K317" s="279">
        <v>20000</v>
      </c>
      <c r="L317" s="279">
        <v>523607</v>
      </c>
      <c r="M317" s="279">
        <v>30583</v>
      </c>
      <c r="N317" s="279">
        <v>9632</v>
      </c>
      <c r="O317" s="280">
        <v>3.45</v>
      </c>
      <c r="P317" s="280">
        <v>2.4700000000000002</v>
      </c>
      <c r="Q317" s="872">
        <v>0.98</v>
      </c>
      <c r="R317" s="278">
        <f t="shared" ref="R317:AW317" si="407">SUM(R316)</f>
        <v>0</v>
      </c>
      <c r="S317" s="613">
        <f t="shared" si="407"/>
        <v>0</v>
      </c>
      <c r="T317" s="613">
        <f t="shared" si="407"/>
        <v>0</v>
      </c>
      <c r="U317" s="613">
        <f t="shared" si="407"/>
        <v>0</v>
      </c>
      <c r="V317" s="613">
        <f t="shared" si="407"/>
        <v>0</v>
      </c>
      <c r="W317" s="613">
        <f t="shared" si="407"/>
        <v>0</v>
      </c>
      <c r="X317" s="613">
        <f t="shared" si="407"/>
        <v>0</v>
      </c>
      <c r="Y317" s="613">
        <f t="shared" si="407"/>
        <v>0</v>
      </c>
      <c r="Z317" s="613">
        <f t="shared" si="407"/>
        <v>0</v>
      </c>
      <c r="AA317" s="613">
        <f t="shared" si="407"/>
        <v>0</v>
      </c>
      <c r="AB317" s="613">
        <f t="shared" si="407"/>
        <v>0</v>
      </c>
      <c r="AC317" s="613">
        <f t="shared" si="407"/>
        <v>0</v>
      </c>
      <c r="AD317" s="613">
        <f t="shared" si="407"/>
        <v>0</v>
      </c>
      <c r="AE317" s="613">
        <f t="shared" si="407"/>
        <v>0</v>
      </c>
      <c r="AF317" s="613">
        <f t="shared" si="407"/>
        <v>0</v>
      </c>
      <c r="AG317" s="690">
        <f t="shared" si="407"/>
        <v>0</v>
      </c>
      <c r="AH317" s="690">
        <f t="shared" si="407"/>
        <v>0</v>
      </c>
      <c r="AI317" s="690">
        <f t="shared" si="407"/>
        <v>0</v>
      </c>
      <c r="AJ317" s="690">
        <f t="shared" si="407"/>
        <v>0</v>
      </c>
      <c r="AK317" s="690">
        <f t="shared" si="407"/>
        <v>0</v>
      </c>
      <c r="AL317" s="690">
        <f t="shared" si="407"/>
        <v>0</v>
      </c>
      <c r="AM317" s="690">
        <f t="shared" si="407"/>
        <v>0</v>
      </c>
      <c r="AN317" s="695">
        <f t="shared" si="407"/>
        <v>0</v>
      </c>
      <c r="AO317" s="278">
        <f t="shared" si="407"/>
        <v>2112956</v>
      </c>
      <c r="AP317" s="279">
        <f t="shared" si="407"/>
        <v>1529134</v>
      </c>
      <c r="AQ317" s="279">
        <f t="shared" si="407"/>
        <v>20000</v>
      </c>
      <c r="AR317" s="279">
        <f t="shared" si="407"/>
        <v>523607</v>
      </c>
      <c r="AS317" s="279">
        <f t="shared" si="407"/>
        <v>30583</v>
      </c>
      <c r="AT317" s="279">
        <f t="shared" si="407"/>
        <v>9632</v>
      </c>
      <c r="AU317" s="280">
        <f t="shared" si="407"/>
        <v>3.45</v>
      </c>
      <c r="AV317" s="280">
        <f t="shared" si="407"/>
        <v>2.4700000000000002</v>
      </c>
      <c r="AW317" s="281">
        <f t="shared" si="407"/>
        <v>0.98</v>
      </c>
    </row>
    <row r="318" spans="1:49" ht="14.1" customHeight="1" x14ac:dyDescent="0.2">
      <c r="A318" s="263">
        <v>66</v>
      </c>
      <c r="B318" s="260">
        <v>2402</v>
      </c>
      <c r="C318" s="261">
        <v>600078949</v>
      </c>
      <c r="D318" s="260">
        <v>70983208</v>
      </c>
      <c r="E318" s="262" t="s">
        <v>707</v>
      </c>
      <c r="F318" s="263">
        <v>3111</v>
      </c>
      <c r="G318" s="262" t="s">
        <v>317</v>
      </c>
      <c r="H318" s="264" t="s">
        <v>283</v>
      </c>
      <c r="I318" s="265">
        <v>6326951</v>
      </c>
      <c r="J318" s="831">
        <v>4612629</v>
      </c>
      <c r="K318" s="904">
        <v>0</v>
      </c>
      <c r="L318" s="882">
        <v>1559069</v>
      </c>
      <c r="M318" s="830">
        <v>92253</v>
      </c>
      <c r="N318" s="831">
        <v>63000</v>
      </c>
      <c r="O318" s="678">
        <v>11.139099999999999</v>
      </c>
      <c r="P318" s="841">
        <v>7.8708999999999998</v>
      </c>
      <c r="Q318" s="873">
        <v>3.2681999999999998</v>
      </c>
      <c r="R318" s="267">
        <f t="shared" si="330"/>
        <v>0</v>
      </c>
      <c r="S318" s="269">
        <v>0</v>
      </c>
      <c r="T318" s="269">
        <v>0</v>
      </c>
      <c r="U318" s="269">
        <v>0</v>
      </c>
      <c r="V318" s="269">
        <f>SUM(R318:U318)</f>
        <v>0</v>
      </c>
      <c r="W318" s="269">
        <v>0</v>
      </c>
      <c r="X318" s="269">
        <v>0</v>
      </c>
      <c r="Y318" s="269">
        <f>SUM(W318:X318)</f>
        <v>0</v>
      </c>
      <c r="Z318" s="269">
        <f>V318+Y318</f>
        <v>0</v>
      </c>
      <c r="AA318" s="577">
        <f t="shared" ref="AA318:AA319" si="408">ROUND((V318+W318)*33.8%,0)</f>
        <v>0</v>
      </c>
      <c r="AB318" s="270">
        <f>ROUND(V318*2%,0)</f>
        <v>0</v>
      </c>
      <c r="AC318" s="269">
        <v>0</v>
      </c>
      <c r="AD318" s="269">
        <v>0</v>
      </c>
      <c r="AE318" s="269">
        <f t="shared" si="336"/>
        <v>0</v>
      </c>
      <c r="AF318" s="269">
        <f t="shared" si="337"/>
        <v>0</v>
      </c>
      <c r="AG318" s="271">
        <v>0</v>
      </c>
      <c r="AH318" s="271">
        <v>0</v>
      </c>
      <c r="AI318" s="271">
        <v>0</v>
      </c>
      <c r="AJ318" s="271">
        <v>0</v>
      </c>
      <c r="AK318" s="271">
        <v>0</v>
      </c>
      <c r="AL318" s="271">
        <f t="shared" si="338"/>
        <v>0</v>
      </c>
      <c r="AM318" s="271">
        <f>AH318+AK318</f>
        <v>0</v>
      </c>
      <c r="AN318" s="696">
        <f t="shared" si="340"/>
        <v>0</v>
      </c>
      <c r="AO318" s="267">
        <f>I318+AF318</f>
        <v>6326951</v>
      </c>
      <c r="AP318" s="269">
        <f>J318+V318</f>
        <v>4612629</v>
      </c>
      <c r="AQ318" s="269">
        <f t="shared" ref="AQ318:AQ319" si="409">K318+Y318</f>
        <v>0</v>
      </c>
      <c r="AR318" s="269">
        <f>L318+AA318</f>
        <v>1559069</v>
      </c>
      <c r="AS318" s="269">
        <f>M318+AB318</f>
        <v>92253</v>
      </c>
      <c r="AT318" s="269">
        <f>N318+AE318</f>
        <v>63000</v>
      </c>
      <c r="AU318" s="271">
        <f>O318+AN318</f>
        <v>11.139099999999999</v>
      </c>
      <c r="AV318" s="271">
        <f>P318+AL318</f>
        <v>7.8708999999999998</v>
      </c>
      <c r="AW318" s="272">
        <f>Q318+AM318</f>
        <v>3.2681999999999998</v>
      </c>
    </row>
    <row r="319" spans="1:49" ht="14.1" customHeight="1" x14ac:dyDescent="0.2">
      <c r="A319" s="263">
        <v>66</v>
      </c>
      <c r="B319" s="260">
        <v>2402</v>
      </c>
      <c r="C319" s="261">
        <v>600078949</v>
      </c>
      <c r="D319" s="260">
        <v>70983208</v>
      </c>
      <c r="E319" s="262" t="s">
        <v>707</v>
      </c>
      <c r="F319" s="263">
        <v>3141</v>
      </c>
      <c r="G319" s="262" t="s">
        <v>321</v>
      </c>
      <c r="H319" s="264" t="s">
        <v>284</v>
      </c>
      <c r="I319" s="265">
        <v>1148066</v>
      </c>
      <c r="J319" s="830">
        <v>841234</v>
      </c>
      <c r="K319" s="891">
        <v>0</v>
      </c>
      <c r="L319" s="882">
        <v>284337</v>
      </c>
      <c r="M319" s="830">
        <v>16825</v>
      </c>
      <c r="N319" s="266">
        <v>5670</v>
      </c>
      <c r="O319" s="678">
        <v>2.87</v>
      </c>
      <c r="P319" s="622">
        <v>0</v>
      </c>
      <c r="Q319" s="874">
        <v>2.87</v>
      </c>
      <c r="R319" s="267">
        <f t="shared" si="330"/>
        <v>0</v>
      </c>
      <c r="S319" s="269">
        <v>0</v>
      </c>
      <c r="T319" s="269">
        <v>0</v>
      </c>
      <c r="U319" s="269">
        <v>0</v>
      </c>
      <c r="V319" s="269">
        <f>SUM(R319:U319)</f>
        <v>0</v>
      </c>
      <c r="W319" s="269">
        <v>0</v>
      </c>
      <c r="X319" s="269">
        <v>0</v>
      </c>
      <c r="Y319" s="269">
        <f>SUM(W319:X319)</f>
        <v>0</v>
      </c>
      <c r="Z319" s="269">
        <f>V319+Y319</f>
        <v>0</v>
      </c>
      <c r="AA319" s="577">
        <f t="shared" si="408"/>
        <v>0</v>
      </c>
      <c r="AB319" s="270">
        <f>ROUND(V319*2%,0)</f>
        <v>0</v>
      </c>
      <c r="AC319" s="269">
        <v>0</v>
      </c>
      <c r="AD319" s="269">
        <v>0</v>
      </c>
      <c r="AE319" s="269">
        <f t="shared" si="336"/>
        <v>0</v>
      </c>
      <c r="AF319" s="269">
        <f t="shared" si="337"/>
        <v>0</v>
      </c>
      <c r="AG319" s="271">
        <v>0</v>
      </c>
      <c r="AH319" s="271">
        <v>0</v>
      </c>
      <c r="AI319" s="271">
        <v>0</v>
      </c>
      <c r="AJ319" s="271">
        <v>0</v>
      </c>
      <c r="AK319" s="271">
        <v>0</v>
      </c>
      <c r="AL319" s="271">
        <f t="shared" si="338"/>
        <v>0</v>
      </c>
      <c r="AM319" s="271">
        <f>AH319+AK319</f>
        <v>0</v>
      </c>
      <c r="AN319" s="696">
        <f t="shared" si="340"/>
        <v>0</v>
      </c>
      <c r="AO319" s="267">
        <f>I319+AF319</f>
        <v>1148066</v>
      </c>
      <c r="AP319" s="269">
        <f>J319+V319</f>
        <v>841234</v>
      </c>
      <c r="AQ319" s="269">
        <f t="shared" si="409"/>
        <v>0</v>
      </c>
      <c r="AR319" s="269">
        <f>L319+AA319</f>
        <v>284337</v>
      </c>
      <c r="AS319" s="269">
        <f>M319+AB319</f>
        <v>16825</v>
      </c>
      <c r="AT319" s="269">
        <f>N319+AE319</f>
        <v>5670</v>
      </c>
      <c r="AU319" s="271">
        <f>O319+AN319</f>
        <v>2.87</v>
      </c>
      <c r="AV319" s="271">
        <f>P319+AL319</f>
        <v>0</v>
      </c>
      <c r="AW319" s="272">
        <f>Q319+AM319</f>
        <v>2.87</v>
      </c>
    </row>
    <row r="320" spans="1:49" ht="14.1" customHeight="1" x14ac:dyDescent="0.2">
      <c r="A320" s="276">
        <v>66</v>
      </c>
      <c r="B320" s="273">
        <v>2402</v>
      </c>
      <c r="C320" s="274">
        <v>600078949</v>
      </c>
      <c r="D320" s="273">
        <v>70983208</v>
      </c>
      <c r="E320" s="275" t="s">
        <v>708</v>
      </c>
      <c r="F320" s="276"/>
      <c r="G320" s="275"/>
      <c r="H320" s="277"/>
      <c r="I320" s="278">
        <v>7475017</v>
      </c>
      <c r="J320" s="279">
        <v>5453863</v>
      </c>
      <c r="K320" s="279">
        <v>0</v>
      </c>
      <c r="L320" s="279">
        <v>1843406</v>
      </c>
      <c r="M320" s="279">
        <v>109078</v>
      </c>
      <c r="N320" s="279">
        <v>68670</v>
      </c>
      <c r="O320" s="280">
        <v>14.0091</v>
      </c>
      <c r="P320" s="280">
        <v>7.8708999999999998</v>
      </c>
      <c r="Q320" s="872">
        <v>6.1381999999999994</v>
      </c>
      <c r="R320" s="278">
        <f t="shared" ref="R320:AW320" si="410">SUM(R318:R319)</f>
        <v>0</v>
      </c>
      <c r="S320" s="613">
        <f t="shared" si="410"/>
        <v>0</v>
      </c>
      <c r="T320" s="613">
        <f t="shared" si="410"/>
        <v>0</v>
      </c>
      <c r="U320" s="613">
        <f t="shared" si="410"/>
        <v>0</v>
      </c>
      <c r="V320" s="613">
        <f t="shared" si="410"/>
        <v>0</v>
      </c>
      <c r="W320" s="613">
        <f t="shared" si="410"/>
        <v>0</v>
      </c>
      <c r="X320" s="613">
        <f t="shared" si="410"/>
        <v>0</v>
      </c>
      <c r="Y320" s="613">
        <f t="shared" si="410"/>
        <v>0</v>
      </c>
      <c r="Z320" s="613">
        <f t="shared" si="410"/>
        <v>0</v>
      </c>
      <c r="AA320" s="613">
        <f t="shared" si="410"/>
        <v>0</v>
      </c>
      <c r="AB320" s="613">
        <f t="shared" si="410"/>
        <v>0</v>
      </c>
      <c r="AC320" s="613">
        <f t="shared" si="410"/>
        <v>0</v>
      </c>
      <c r="AD320" s="613">
        <f t="shared" si="410"/>
        <v>0</v>
      </c>
      <c r="AE320" s="613">
        <f t="shared" si="410"/>
        <v>0</v>
      </c>
      <c r="AF320" s="613">
        <f t="shared" si="410"/>
        <v>0</v>
      </c>
      <c r="AG320" s="690">
        <f t="shared" si="410"/>
        <v>0</v>
      </c>
      <c r="AH320" s="690">
        <f t="shared" si="410"/>
        <v>0</v>
      </c>
      <c r="AI320" s="690">
        <f t="shared" si="410"/>
        <v>0</v>
      </c>
      <c r="AJ320" s="690">
        <f t="shared" si="410"/>
        <v>0</v>
      </c>
      <c r="AK320" s="690">
        <f t="shared" si="410"/>
        <v>0</v>
      </c>
      <c r="AL320" s="690">
        <f t="shared" si="410"/>
        <v>0</v>
      </c>
      <c r="AM320" s="690">
        <f t="shared" si="410"/>
        <v>0</v>
      </c>
      <c r="AN320" s="695">
        <f t="shared" si="410"/>
        <v>0</v>
      </c>
      <c r="AO320" s="278">
        <f t="shared" si="410"/>
        <v>7475017</v>
      </c>
      <c r="AP320" s="279">
        <f t="shared" si="410"/>
        <v>5453863</v>
      </c>
      <c r="AQ320" s="279">
        <f t="shared" si="410"/>
        <v>0</v>
      </c>
      <c r="AR320" s="279">
        <f t="shared" si="410"/>
        <v>1843406</v>
      </c>
      <c r="AS320" s="279">
        <f t="shared" si="410"/>
        <v>109078</v>
      </c>
      <c r="AT320" s="279">
        <f t="shared" si="410"/>
        <v>68670</v>
      </c>
      <c r="AU320" s="280">
        <f t="shared" si="410"/>
        <v>14.0091</v>
      </c>
      <c r="AV320" s="280">
        <f t="shared" si="410"/>
        <v>7.8708999999999998</v>
      </c>
      <c r="AW320" s="281">
        <f t="shared" si="410"/>
        <v>6.1381999999999994</v>
      </c>
    </row>
    <row r="321" spans="1:49" ht="14.1" customHeight="1" x14ac:dyDescent="0.2">
      <c r="A321" s="263">
        <v>67</v>
      </c>
      <c r="B321" s="260">
        <v>2404</v>
      </c>
      <c r="C321" s="261">
        <v>600078957</v>
      </c>
      <c r="D321" s="260">
        <v>70983135</v>
      </c>
      <c r="E321" s="262" t="s">
        <v>709</v>
      </c>
      <c r="F321" s="263">
        <v>3111</v>
      </c>
      <c r="G321" s="262" t="s">
        <v>317</v>
      </c>
      <c r="H321" s="264" t="s">
        <v>283</v>
      </c>
      <c r="I321" s="265">
        <v>4848634</v>
      </c>
      <c r="J321" s="831">
        <v>3534340</v>
      </c>
      <c r="K321" s="904">
        <v>0</v>
      </c>
      <c r="L321" s="882">
        <v>1194607</v>
      </c>
      <c r="M321" s="830">
        <v>70687</v>
      </c>
      <c r="N321" s="831">
        <v>49000</v>
      </c>
      <c r="O321" s="678">
        <v>8.1341999999999999</v>
      </c>
      <c r="P321" s="841">
        <v>6</v>
      </c>
      <c r="Q321" s="873">
        <v>2.1341999999999999</v>
      </c>
      <c r="R321" s="267">
        <f t="shared" si="330"/>
        <v>0</v>
      </c>
      <c r="S321" s="269">
        <v>0</v>
      </c>
      <c r="T321" s="269">
        <v>0</v>
      </c>
      <c r="U321" s="269">
        <v>0</v>
      </c>
      <c r="V321" s="269">
        <f>SUM(R321:U321)</f>
        <v>0</v>
      </c>
      <c r="W321" s="269">
        <v>0</v>
      </c>
      <c r="X321" s="269">
        <v>0</v>
      </c>
      <c r="Y321" s="269">
        <f>SUM(W321:X321)</f>
        <v>0</v>
      </c>
      <c r="Z321" s="269">
        <f>V321+Y321</f>
        <v>0</v>
      </c>
      <c r="AA321" s="577">
        <f t="shared" ref="AA321:AA323" si="411">ROUND((V321+W321)*33.8%,0)</f>
        <v>0</v>
      </c>
      <c r="AB321" s="270">
        <f>ROUND(V321*2%,0)</f>
        <v>0</v>
      </c>
      <c r="AC321" s="269">
        <v>0</v>
      </c>
      <c r="AD321" s="269">
        <v>0</v>
      </c>
      <c r="AE321" s="269">
        <f t="shared" si="336"/>
        <v>0</v>
      </c>
      <c r="AF321" s="269">
        <f t="shared" si="337"/>
        <v>0</v>
      </c>
      <c r="AG321" s="271">
        <v>0</v>
      </c>
      <c r="AH321" s="271">
        <v>0</v>
      </c>
      <c r="AI321" s="271">
        <v>0</v>
      </c>
      <c r="AJ321" s="271">
        <v>0</v>
      </c>
      <c r="AK321" s="271">
        <v>0</v>
      </c>
      <c r="AL321" s="271">
        <f t="shared" si="338"/>
        <v>0</v>
      </c>
      <c r="AM321" s="271">
        <f>AH321+AK321</f>
        <v>0</v>
      </c>
      <c r="AN321" s="696">
        <f t="shared" si="340"/>
        <v>0</v>
      </c>
      <c r="AO321" s="267">
        <f>I321+AF321</f>
        <v>4848634</v>
      </c>
      <c r="AP321" s="269">
        <f>J321+V321</f>
        <v>3534340</v>
      </c>
      <c r="AQ321" s="269">
        <f t="shared" ref="AQ321:AQ323" si="412">K321+Y321</f>
        <v>0</v>
      </c>
      <c r="AR321" s="269">
        <f t="shared" ref="AR321:AS323" si="413">L321+AA321</f>
        <v>1194607</v>
      </c>
      <c r="AS321" s="269">
        <f t="shared" si="413"/>
        <v>70687</v>
      </c>
      <c r="AT321" s="269">
        <f>N321+AE321</f>
        <v>49000</v>
      </c>
      <c r="AU321" s="271">
        <f>O321+AN321</f>
        <v>8.1341999999999999</v>
      </c>
      <c r="AV321" s="271">
        <f t="shared" ref="AV321:AW323" si="414">P321+AL321</f>
        <v>6</v>
      </c>
      <c r="AW321" s="272">
        <f t="shared" si="414"/>
        <v>2.1341999999999999</v>
      </c>
    </row>
    <row r="322" spans="1:49" ht="14.1" customHeight="1" x14ac:dyDescent="0.2">
      <c r="A322" s="263">
        <v>67</v>
      </c>
      <c r="B322" s="260">
        <v>2404</v>
      </c>
      <c r="C322" s="261">
        <v>600078957</v>
      </c>
      <c r="D322" s="260">
        <v>70983135</v>
      </c>
      <c r="E322" s="262" t="s">
        <v>709</v>
      </c>
      <c r="F322" s="263">
        <v>3111</v>
      </c>
      <c r="G322" s="282" t="s">
        <v>318</v>
      </c>
      <c r="H322" s="264" t="s">
        <v>284</v>
      </c>
      <c r="I322" s="265">
        <v>230590</v>
      </c>
      <c r="J322" s="830">
        <v>169801</v>
      </c>
      <c r="K322" s="891">
        <v>0</v>
      </c>
      <c r="L322" s="882">
        <v>57393</v>
      </c>
      <c r="M322" s="830">
        <v>3396</v>
      </c>
      <c r="N322" s="266">
        <v>0</v>
      </c>
      <c r="O322" s="678">
        <v>0.5</v>
      </c>
      <c r="P322" s="622">
        <v>0.5</v>
      </c>
      <c r="Q322" s="874">
        <v>0</v>
      </c>
      <c r="R322" s="267">
        <f t="shared" si="330"/>
        <v>0</v>
      </c>
      <c r="S322" s="269">
        <v>0</v>
      </c>
      <c r="T322" s="269">
        <v>0</v>
      </c>
      <c r="U322" s="269">
        <v>0</v>
      </c>
      <c r="V322" s="269">
        <f>SUM(R322:U322)</f>
        <v>0</v>
      </c>
      <c r="W322" s="269">
        <v>0</v>
      </c>
      <c r="X322" s="269">
        <v>0</v>
      </c>
      <c r="Y322" s="269">
        <f>SUM(W322:X322)</f>
        <v>0</v>
      </c>
      <c r="Z322" s="269">
        <f>V322+Y322</f>
        <v>0</v>
      </c>
      <c r="AA322" s="577">
        <f t="shared" si="411"/>
        <v>0</v>
      </c>
      <c r="AB322" s="270">
        <f>ROUND(V322*2%,0)</f>
        <v>0</v>
      </c>
      <c r="AC322" s="269">
        <v>0</v>
      </c>
      <c r="AD322" s="269">
        <v>0</v>
      </c>
      <c r="AE322" s="269">
        <f t="shared" si="336"/>
        <v>0</v>
      </c>
      <c r="AF322" s="269">
        <f t="shared" si="337"/>
        <v>0</v>
      </c>
      <c r="AG322" s="271">
        <v>0</v>
      </c>
      <c r="AH322" s="271">
        <v>0</v>
      </c>
      <c r="AI322" s="271">
        <v>0</v>
      </c>
      <c r="AJ322" s="271">
        <v>0</v>
      </c>
      <c r="AK322" s="271">
        <v>0</v>
      </c>
      <c r="AL322" s="271">
        <f t="shared" si="338"/>
        <v>0</v>
      </c>
      <c r="AM322" s="271">
        <f>AH322+AK322</f>
        <v>0</v>
      </c>
      <c r="AN322" s="696">
        <f t="shared" si="340"/>
        <v>0</v>
      </c>
      <c r="AO322" s="267">
        <f>I322+AF322</f>
        <v>230590</v>
      </c>
      <c r="AP322" s="269">
        <f>J322+V322</f>
        <v>169801</v>
      </c>
      <c r="AQ322" s="269">
        <f t="shared" si="412"/>
        <v>0</v>
      </c>
      <c r="AR322" s="269">
        <f t="shared" si="413"/>
        <v>57393</v>
      </c>
      <c r="AS322" s="269">
        <f t="shared" si="413"/>
        <v>3396</v>
      </c>
      <c r="AT322" s="269">
        <f>N322+AE322</f>
        <v>0</v>
      </c>
      <c r="AU322" s="271">
        <f>O322+AN322</f>
        <v>0.5</v>
      </c>
      <c r="AV322" s="271">
        <f t="shared" si="414"/>
        <v>0.5</v>
      </c>
      <c r="AW322" s="272">
        <f t="shared" si="414"/>
        <v>0</v>
      </c>
    </row>
    <row r="323" spans="1:49" ht="14.1" customHeight="1" x14ac:dyDescent="0.2">
      <c r="A323" s="263">
        <v>67</v>
      </c>
      <c r="B323" s="260">
        <v>2404</v>
      </c>
      <c r="C323" s="261">
        <v>600078957</v>
      </c>
      <c r="D323" s="260">
        <v>70983135</v>
      </c>
      <c r="E323" s="262" t="s">
        <v>709</v>
      </c>
      <c r="F323" s="263">
        <v>3141</v>
      </c>
      <c r="G323" s="262" t="s">
        <v>321</v>
      </c>
      <c r="H323" s="264" t="s">
        <v>284</v>
      </c>
      <c r="I323" s="265">
        <v>799844</v>
      </c>
      <c r="J323" s="830">
        <v>585997</v>
      </c>
      <c r="K323" s="891">
        <v>0</v>
      </c>
      <c r="L323" s="882">
        <v>198067</v>
      </c>
      <c r="M323" s="830">
        <v>11720</v>
      </c>
      <c r="N323" s="266">
        <v>4060</v>
      </c>
      <c r="O323" s="678">
        <v>1.99</v>
      </c>
      <c r="P323" s="622">
        <v>0</v>
      </c>
      <c r="Q323" s="874">
        <v>1.99</v>
      </c>
      <c r="R323" s="267">
        <f t="shared" si="330"/>
        <v>0</v>
      </c>
      <c r="S323" s="269">
        <v>0</v>
      </c>
      <c r="T323" s="269">
        <v>0</v>
      </c>
      <c r="U323" s="269">
        <v>0</v>
      </c>
      <c r="V323" s="269">
        <f>SUM(R323:U323)</f>
        <v>0</v>
      </c>
      <c r="W323" s="269">
        <v>0</v>
      </c>
      <c r="X323" s="269">
        <v>0</v>
      </c>
      <c r="Y323" s="269">
        <f>SUM(W323:X323)</f>
        <v>0</v>
      </c>
      <c r="Z323" s="269">
        <f>V323+Y323</f>
        <v>0</v>
      </c>
      <c r="AA323" s="577">
        <f t="shared" si="411"/>
        <v>0</v>
      </c>
      <c r="AB323" s="270">
        <f>ROUND(V323*2%,0)</f>
        <v>0</v>
      </c>
      <c r="AC323" s="269">
        <v>0</v>
      </c>
      <c r="AD323" s="269">
        <v>0</v>
      </c>
      <c r="AE323" s="269">
        <f t="shared" si="336"/>
        <v>0</v>
      </c>
      <c r="AF323" s="269">
        <f t="shared" si="337"/>
        <v>0</v>
      </c>
      <c r="AG323" s="271">
        <v>0</v>
      </c>
      <c r="AH323" s="271">
        <v>0</v>
      </c>
      <c r="AI323" s="271">
        <v>0</v>
      </c>
      <c r="AJ323" s="271">
        <v>0</v>
      </c>
      <c r="AK323" s="271">
        <v>0</v>
      </c>
      <c r="AL323" s="271">
        <f t="shared" si="338"/>
        <v>0</v>
      </c>
      <c r="AM323" s="271">
        <f>AH323+AK323</f>
        <v>0</v>
      </c>
      <c r="AN323" s="696">
        <f t="shared" si="340"/>
        <v>0</v>
      </c>
      <c r="AO323" s="267">
        <f>I323+AF323</f>
        <v>799844</v>
      </c>
      <c r="AP323" s="269">
        <f>J323+V323</f>
        <v>585997</v>
      </c>
      <c r="AQ323" s="269">
        <f t="shared" si="412"/>
        <v>0</v>
      </c>
      <c r="AR323" s="269">
        <f t="shared" si="413"/>
        <v>198067</v>
      </c>
      <c r="AS323" s="269">
        <f t="shared" si="413"/>
        <v>11720</v>
      </c>
      <c r="AT323" s="269">
        <f>N323+AE323</f>
        <v>4060</v>
      </c>
      <c r="AU323" s="271">
        <f>O323+AN323</f>
        <v>1.99</v>
      </c>
      <c r="AV323" s="271">
        <f t="shared" si="414"/>
        <v>0</v>
      </c>
      <c r="AW323" s="272">
        <f t="shared" si="414"/>
        <v>1.99</v>
      </c>
    </row>
    <row r="324" spans="1:49" ht="14.1" customHeight="1" x14ac:dyDescent="0.2">
      <c r="A324" s="276">
        <v>67</v>
      </c>
      <c r="B324" s="273">
        <v>2404</v>
      </c>
      <c r="C324" s="274">
        <v>600078957</v>
      </c>
      <c r="D324" s="273">
        <v>70983135</v>
      </c>
      <c r="E324" s="275" t="s">
        <v>710</v>
      </c>
      <c r="F324" s="276"/>
      <c r="G324" s="275"/>
      <c r="H324" s="277"/>
      <c r="I324" s="278">
        <v>5879068</v>
      </c>
      <c r="J324" s="279">
        <v>4290138</v>
      </c>
      <c r="K324" s="279">
        <v>0</v>
      </c>
      <c r="L324" s="279">
        <v>1450067</v>
      </c>
      <c r="M324" s="279">
        <v>85803</v>
      </c>
      <c r="N324" s="279">
        <v>53060</v>
      </c>
      <c r="O324" s="280">
        <v>10.6242</v>
      </c>
      <c r="P324" s="280">
        <v>6.5</v>
      </c>
      <c r="Q324" s="872">
        <v>4.1242000000000001</v>
      </c>
      <c r="R324" s="278">
        <f t="shared" ref="R324:AW324" si="415">SUM(R321:R323)</f>
        <v>0</v>
      </c>
      <c r="S324" s="613">
        <f t="shared" si="415"/>
        <v>0</v>
      </c>
      <c r="T324" s="613">
        <f t="shared" si="415"/>
        <v>0</v>
      </c>
      <c r="U324" s="613">
        <f t="shared" si="415"/>
        <v>0</v>
      </c>
      <c r="V324" s="613">
        <f t="shared" si="415"/>
        <v>0</v>
      </c>
      <c r="W324" s="613">
        <f t="shared" si="415"/>
        <v>0</v>
      </c>
      <c r="X324" s="613">
        <f t="shared" si="415"/>
        <v>0</v>
      </c>
      <c r="Y324" s="613">
        <f t="shared" si="415"/>
        <v>0</v>
      </c>
      <c r="Z324" s="613">
        <f t="shared" si="415"/>
        <v>0</v>
      </c>
      <c r="AA324" s="613">
        <f t="shared" si="415"/>
        <v>0</v>
      </c>
      <c r="AB324" s="613">
        <f t="shared" si="415"/>
        <v>0</v>
      </c>
      <c r="AC324" s="613">
        <f t="shared" si="415"/>
        <v>0</v>
      </c>
      <c r="AD324" s="613">
        <f t="shared" si="415"/>
        <v>0</v>
      </c>
      <c r="AE324" s="613">
        <f t="shared" si="415"/>
        <v>0</v>
      </c>
      <c r="AF324" s="613">
        <f t="shared" si="415"/>
        <v>0</v>
      </c>
      <c r="AG324" s="690">
        <f t="shared" si="415"/>
        <v>0</v>
      </c>
      <c r="AH324" s="690">
        <f t="shared" si="415"/>
        <v>0</v>
      </c>
      <c r="AI324" s="690">
        <f t="shared" si="415"/>
        <v>0</v>
      </c>
      <c r="AJ324" s="690">
        <f t="shared" si="415"/>
        <v>0</v>
      </c>
      <c r="AK324" s="690">
        <f t="shared" si="415"/>
        <v>0</v>
      </c>
      <c r="AL324" s="690">
        <f t="shared" si="415"/>
        <v>0</v>
      </c>
      <c r="AM324" s="690">
        <f t="shared" si="415"/>
        <v>0</v>
      </c>
      <c r="AN324" s="695">
        <f t="shared" si="415"/>
        <v>0</v>
      </c>
      <c r="AO324" s="278">
        <f t="shared" si="415"/>
        <v>5879068</v>
      </c>
      <c r="AP324" s="279">
        <f t="shared" si="415"/>
        <v>4290138</v>
      </c>
      <c r="AQ324" s="279">
        <f t="shared" si="415"/>
        <v>0</v>
      </c>
      <c r="AR324" s="279">
        <f t="shared" si="415"/>
        <v>1450067</v>
      </c>
      <c r="AS324" s="279">
        <f t="shared" si="415"/>
        <v>85803</v>
      </c>
      <c r="AT324" s="279">
        <f t="shared" si="415"/>
        <v>53060</v>
      </c>
      <c r="AU324" s="280">
        <f t="shared" si="415"/>
        <v>10.6242</v>
      </c>
      <c r="AV324" s="280">
        <f t="shared" si="415"/>
        <v>6.5</v>
      </c>
      <c r="AW324" s="281">
        <f t="shared" si="415"/>
        <v>4.1242000000000001</v>
      </c>
    </row>
    <row r="325" spans="1:49" ht="14.1" customHeight="1" x14ac:dyDescent="0.2">
      <c r="A325" s="263">
        <v>68</v>
      </c>
      <c r="B325" s="260">
        <v>2439</v>
      </c>
      <c r="C325" s="261">
        <v>600078965</v>
      </c>
      <c r="D325" s="260">
        <v>70983143</v>
      </c>
      <c r="E325" s="262" t="s">
        <v>711</v>
      </c>
      <c r="F325" s="263">
        <v>3111</v>
      </c>
      <c r="G325" s="262" t="s">
        <v>317</v>
      </c>
      <c r="H325" s="264" t="s">
        <v>283</v>
      </c>
      <c r="I325" s="265">
        <v>3030824</v>
      </c>
      <c r="J325" s="831">
        <v>2211211</v>
      </c>
      <c r="K325" s="904">
        <v>0</v>
      </c>
      <c r="L325" s="882">
        <v>747389</v>
      </c>
      <c r="M325" s="830">
        <v>44224</v>
      </c>
      <c r="N325" s="831">
        <v>28000</v>
      </c>
      <c r="O325" s="678">
        <v>5.3898000000000001</v>
      </c>
      <c r="P325" s="841">
        <v>4</v>
      </c>
      <c r="Q325" s="873">
        <v>1.3897999999999999</v>
      </c>
      <c r="R325" s="267">
        <f t="shared" si="330"/>
        <v>0</v>
      </c>
      <c r="S325" s="269">
        <v>0</v>
      </c>
      <c r="T325" s="269">
        <v>0</v>
      </c>
      <c r="U325" s="269">
        <v>0</v>
      </c>
      <c r="V325" s="269">
        <f>SUM(R325:U325)</f>
        <v>0</v>
      </c>
      <c r="W325" s="269">
        <v>0</v>
      </c>
      <c r="X325" s="269">
        <v>0</v>
      </c>
      <c r="Y325" s="269">
        <f>SUM(W325:X325)</f>
        <v>0</v>
      </c>
      <c r="Z325" s="269">
        <f>V325+Y325</f>
        <v>0</v>
      </c>
      <c r="AA325" s="577">
        <f t="shared" ref="AA325:AA326" si="416">ROUND((V325+W325)*33.8%,0)</f>
        <v>0</v>
      </c>
      <c r="AB325" s="270">
        <f>ROUND(V325*2%,0)</f>
        <v>0</v>
      </c>
      <c r="AC325" s="269">
        <v>0</v>
      </c>
      <c r="AD325" s="269">
        <v>0</v>
      </c>
      <c r="AE325" s="269">
        <f t="shared" si="336"/>
        <v>0</v>
      </c>
      <c r="AF325" s="269">
        <f t="shared" si="337"/>
        <v>0</v>
      </c>
      <c r="AG325" s="271">
        <v>0</v>
      </c>
      <c r="AH325" s="271">
        <v>0</v>
      </c>
      <c r="AI325" s="271">
        <v>0</v>
      </c>
      <c r="AJ325" s="271">
        <v>0</v>
      </c>
      <c r="AK325" s="271">
        <v>0</v>
      </c>
      <c r="AL325" s="271">
        <f t="shared" si="338"/>
        <v>0</v>
      </c>
      <c r="AM325" s="271">
        <f>AH325+AK325</f>
        <v>0</v>
      </c>
      <c r="AN325" s="696">
        <f t="shared" si="340"/>
        <v>0</v>
      </c>
      <c r="AO325" s="267">
        <f>I325+AF325</f>
        <v>3030824</v>
      </c>
      <c r="AP325" s="269">
        <f>J325+V325</f>
        <v>2211211</v>
      </c>
      <c r="AQ325" s="269">
        <f t="shared" ref="AQ325:AQ326" si="417">K325+Y325</f>
        <v>0</v>
      </c>
      <c r="AR325" s="269">
        <f>L325+AA325</f>
        <v>747389</v>
      </c>
      <c r="AS325" s="269">
        <f>M325+AB325</f>
        <v>44224</v>
      </c>
      <c r="AT325" s="269">
        <f>N325+AE325</f>
        <v>28000</v>
      </c>
      <c r="AU325" s="271">
        <f>O325+AN325</f>
        <v>5.3898000000000001</v>
      </c>
      <c r="AV325" s="271">
        <f>P325+AL325</f>
        <v>4</v>
      </c>
      <c r="AW325" s="272">
        <f>Q325+AM325</f>
        <v>1.3897999999999999</v>
      </c>
    </row>
    <row r="326" spans="1:49" ht="14.1" customHeight="1" x14ac:dyDescent="0.2">
      <c r="A326" s="263">
        <v>68</v>
      </c>
      <c r="B326" s="260">
        <v>2439</v>
      </c>
      <c r="C326" s="261">
        <v>600078965</v>
      </c>
      <c r="D326" s="260">
        <v>70983143</v>
      </c>
      <c r="E326" s="262" t="s">
        <v>711</v>
      </c>
      <c r="F326" s="263">
        <v>3141</v>
      </c>
      <c r="G326" s="262" t="s">
        <v>321</v>
      </c>
      <c r="H326" s="264" t="s">
        <v>284</v>
      </c>
      <c r="I326" s="265">
        <v>545737</v>
      </c>
      <c r="J326" s="830">
        <v>400160</v>
      </c>
      <c r="K326" s="891">
        <v>0</v>
      </c>
      <c r="L326" s="882">
        <v>135254</v>
      </c>
      <c r="M326" s="830">
        <v>8003</v>
      </c>
      <c r="N326" s="266">
        <v>2320</v>
      </c>
      <c r="O326" s="678">
        <v>1.36</v>
      </c>
      <c r="P326" s="622">
        <v>0</v>
      </c>
      <c r="Q326" s="874">
        <v>1.36</v>
      </c>
      <c r="R326" s="267">
        <f t="shared" si="330"/>
        <v>0</v>
      </c>
      <c r="S326" s="269">
        <v>0</v>
      </c>
      <c r="T326" s="269">
        <v>0</v>
      </c>
      <c r="U326" s="269">
        <v>0</v>
      </c>
      <c r="V326" s="269">
        <f>SUM(R326:U326)</f>
        <v>0</v>
      </c>
      <c r="W326" s="269">
        <v>0</v>
      </c>
      <c r="X326" s="269">
        <v>0</v>
      </c>
      <c r="Y326" s="269">
        <f>SUM(W326:X326)</f>
        <v>0</v>
      </c>
      <c r="Z326" s="269">
        <f>V326+Y326</f>
        <v>0</v>
      </c>
      <c r="AA326" s="577">
        <f t="shared" si="416"/>
        <v>0</v>
      </c>
      <c r="AB326" s="270">
        <f>ROUND(V326*2%,0)</f>
        <v>0</v>
      </c>
      <c r="AC326" s="269">
        <v>0</v>
      </c>
      <c r="AD326" s="269">
        <v>0</v>
      </c>
      <c r="AE326" s="269">
        <f t="shared" si="336"/>
        <v>0</v>
      </c>
      <c r="AF326" s="269">
        <f t="shared" si="337"/>
        <v>0</v>
      </c>
      <c r="AG326" s="271">
        <v>0</v>
      </c>
      <c r="AH326" s="271">
        <v>0</v>
      </c>
      <c r="AI326" s="271">
        <v>0</v>
      </c>
      <c r="AJ326" s="271">
        <v>0</v>
      </c>
      <c r="AK326" s="271">
        <v>0</v>
      </c>
      <c r="AL326" s="271">
        <f t="shared" si="338"/>
        <v>0</v>
      </c>
      <c r="AM326" s="271">
        <f>AH326+AK326</f>
        <v>0</v>
      </c>
      <c r="AN326" s="696">
        <f t="shared" si="340"/>
        <v>0</v>
      </c>
      <c r="AO326" s="267">
        <f>I326+AF326</f>
        <v>545737</v>
      </c>
      <c r="AP326" s="269">
        <f>J326+V326</f>
        <v>400160</v>
      </c>
      <c r="AQ326" s="269">
        <f t="shared" si="417"/>
        <v>0</v>
      </c>
      <c r="AR326" s="269">
        <f>L326+AA326</f>
        <v>135254</v>
      </c>
      <c r="AS326" s="269">
        <f>M326+AB326</f>
        <v>8003</v>
      </c>
      <c r="AT326" s="269">
        <f>N326+AE326</f>
        <v>2320</v>
      </c>
      <c r="AU326" s="271">
        <f>O326+AN326</f>
        <v>1.36</v>
      </c>
      <c r="AV326" s="271">
        <f>P326+AL326</f>
        <v>0</v>
      </c>
      <c r="AW326" s="272">
        <f>Q326+AM326</f>
        <v>1.36</v>
      </c>
    </row>
    <row r="327" spans="1:49" ht="14.1" customHeight="1" x14ac:dyDescent="0.2">
      <c r="A327" s="276">
        <v>68</v>
      </c>
      <c r="B327" s="273">
        <v>2439</v>
      </c>
      <c r="C327" s="274">
        <v>600078965</v>
      </c>
      <c r="D327" s="273">
        <v>70983143</v>
      </c>
      <c r="E327" s="275" t="s">
        <v>712</v>
      </c>
      <c r="F327" s="276"/>
      <c r="G327" s="275"/>
      <c r="H327" s="277"/>
      <c r="I327" s="278">
        <v>3576561</v>
      </c>
      <c r="J327" s="279">
        <v>2611371</v>
      </c>
      <c r="K327" s="279">
        <v>0</v>
      </c>
      <c r="L327" s="279">
        <v>882643</v>
      </c>
      <c r="M327" s="279">
        <v>52227</v>
      </c>
      <c r="N327" s="279">
        <v>30320</v>
      </c>
      <c r="O327" s="280">
        <v>6.7498000000000005</v>
      </c>
      <c r="P327" s="280">
        <v>4</v>
      </c>
      <c r="Q327" s="872">
        <v>2.7498</v>
      </c>
      <c r="R327" s="278">
        <f t="shared" ref="R327:AW327" si="418">SUM(R325:R326)</f>
        <v>0</v>
      </c>
      <c r="S327" s="613">
        <f t="shared" si="418"/>
        <v>0</v>
      </c>
      <c r="T327" s="613">
        <f t="shared" si="418"/>
        <v>0</v>
      </c>
      <c r="U327" s="613">
        <f t="shared" si="418"/>
        <v>0</v>
      </c>
      <c r="V327" s="613">
        <f t="shared" si="418"/>
        <v>0</v>
      </c>
      <c r="W327" s="613">
        <f t="shared" si="418"/>
        <v>0</v>
      </c>
      <c r="X327" s="613">
        <f t="shared" si="418"/>
        <v>0</v>
      </c>
      <c r="Y327" s="613">
        <f t="shared" si="418"/>
        <v>0</v>
      </c>
      <c r="Z327" s="613">
        <f t="shared" si="418"/>
        <v>0</v>
      </c>
      <c r="AA327" s="613">
        <f t="shared" si="418"/>
        <v>0</v>
      </c>
      <c r="AB327" s="613">
        <f t="shared" si="418"/>
        <v>0</v>
      </c>
      <c r="AC327" s="613">
        <f t="shared" si="418"/>
        <v>0</v>
      </c>
      <c r="AD327" s="613">
        <f t="shared" si="418"/>
        <v>0</v>
      </c>
      <c r="AE327" s="613">
        <f t="shared" si="418"/>
        <v>0</v>
      </c>
      <c r="AF327" s="613">
        <f t="shared" si="418"/>
        <v>0</v>
      </c>
      <c r="AG327" s="690">
        <f t="shared" si="418"/>
        <v>0</v>
      </c>
      <c r="AH327" s="690">
        <f t="shared" si="418"/>
        <v>0</v>
      </c>
      <c r="AI327" s="690">
        <f t="shared" si="418"/>
        <v>0</v>
      </c>
      <c r="AJ327" s="690">
        <f t="shared" si="418"/>
        <v>0</v>
      </c>
      <c r="AK327" s="690">
        <f t="shared" si="418"/>
        <v>0</v>
      </c>
      <c r="AL327" s="690">
        <f t="shared" si="418"/>
        <v>0</v>
      </c>
      <c r="AM327" s="690">
        <f t="shared" si="418"/>
        <v>0</v>
      </c>
      <c r="AN327" s="695">
        <f t="shared" si="418"/>
        <v>0</v>
      </c>
      <c r="AO327" s="278">
        <f t="shared" si="418"/>
        <v>3576561</v>
      </c>
      <c r="AP327" s="279">
        <f t="shared" si="418"/>
        <v>2611371</v>
      </c>
      <c r="AQ327" s="279">
        <f t="shared" si="418"/>
        <v>0</v>
      </c>
      <c r="AR327" s="279">
        <f t="shared" si="418"/>
        <v>882643</v>
      </c>
      <c r="AS327" s="279">
        <f t="shared" si="418"/>
        <v>52227</v>
      </c>
      <c r="AT327" s="279">
        <f t="shared" si="418"/>
        <v>30320</v>
      </c>
      <c r="AU327" s="280">
        <f t="shared" si="418"/>
        <v>6.7498000000000005</v>
      </c>
      <c r="AV327" s="280">
        <f t="shared" si="418"/>
        <v>4</v>
      </c>
      <c r="AW327" s="281">
        <f t="shared" si="418"/>
        <v>2.7498</v>
      </c>
    </row>
    <row r="328" spans="1:49" ht="14.1" customHeight="1" x14ac:dyDescent="0.2">
      <c r="A328" s="263">
        <v>69</v>
      </c>
      <c r="B328" s="260">
        <v>2302</v>
      </c>
      <c r="C328" s="261">
        <v>600080366</v>
      </c>
      <c r="D328" s="260">
        <v>70983127</v>
      </c>
      <c r="E328" s="262" t="s">
        <v>713</v>
      </c>
      <c r="F328" s="263">
        <v>3111</v>
      </c>
      <c r="G328" s="262" t="s">
        <v>317</v>
      </c>
      <c r="H328" s="264" t="s">
        <v>283</v>
      </c>
      <c r="I328" s="265">
        <v>2660555</v>
      </c>
      <c r="J328" s="831">
        <v>1938037</v>
      </c>
      <c r="K328" s="904">
        <v>0</v>
      </c>
      <c r="L328" s="882">
        <v>655057</v>
      </c>
      <c r="M328" s="830">
        <v>38761</v>
      </c>
      <c r="N328" s="831">
        <v>28700</v>
      </c>
      <c r="O328" s="678">
        <v>4.9218000000000002</v>
      </c>
      <c r="P328" s="841">
        <v>4</v>
      </c>
      <c r="Q328" s="873">
        <v>0.92179999999999995</v>
      </c>
      <c r="R328" s="267">
        <f t="shared" si="330"/>
        <v>0</v>
      </c>
      <c r="S328" s="269">
        <v>0</v>
      </c>
      <c r="T328" s="269">
        <v>0</v>
      </c>
      <c r="U328" s="269">
        <v>0</v>
      </c>
      <c r="V328" s="269">
        <f t="shared" ref="V328:V334" si="419">SUM(R328:U328)</f>
        <v>0</v>
      </c>
      <c r="W328" s="269">
        <v>0</v>
      </c>
      <c r="X328" s="269">
        <v>0</v>
      </c>
      <c r="Y328" s="269">
        <f t="shared" ref="Y328:Y334" si="420">SUM(W328:X328)</f>
        <v>0</v>
      </c>
      <c r="Z328" s="269">
        <f t="shared" ref="Z328:Z334" si="421">V328+Y328</f>
        <v>0</v>
      </c>
      <c r="AA328" s="577">
        <f t="shared" ref="AA328:AA334" si="422">ROUND((V328+W328)*33.8%,0)</f>
        <v>0</v>
      </c>
      <c r="AB328" s="270">
        <f t="shared" ref="AB328:AB334" si="423">ROUND(V328*2%,0)</f>
        <v>0</v>
      </c>
      <c r="AC328" s="269">
        <v>0</v>
      </c>
      <c r="AD328" s="269">
        <v>0</v>
      </c>
      <c r="AE328" s="269">
        <f t="shared" si="336"/>
        <v>0</v>
      </c>
      <c r="AF328" s="269">
        <f t="shared" si="337"/>
        <v>0</v>
      </c>
      <c r="AG328" s="271">
        <v>0</v>
      </c>
      <c r="AH328" s="271">
        <v>0</v>
      </c>
      <c r="AI328" s="271">
        <v>0</v>
      </c>
      <c r="AJ328" s="271">
        <v>0</v>
      </c>
      <c r="AK328" s="271">
        <v>0</v>
      </c>
      <c r="AL328" s="271">
        <f t="shared" si="338"/>
        <v>0</v>
      </c>
      <c r="AM328" s="271">
        <f t="shared" ref="AM328:AM334" si="424">AH328+AK328</f>
        <v>0</v>
      </c>
      <c r="AN328" s="696">
        <f t="shared" si="340"/>
        <v>0</v>
      </c>
      <c r="AO328" s="267">
        <f t="shared" ref="AO328:AO334" si="425">I328+AF328</f>
        <v>2660555</v>
      </c>
      <c r="AP328" s="269">
        <f t="shared" ref="AP328:AP334" si="426">J328+V328</f>
        <v>1938037</v>
      </c>
      <c r="AQ328" s="269">
        <f t="shared" ref="AQ328:AQ334" si="427">K328+Y328</f>
        <v>0</v>
      </c>
      <c r="AR328" s="269">
        <f t="shared" ref="AR328:AS334" si="428">L328+AA328</f>
        <v>655057</v>
      </c>
      <c r="AS328" s="269">
        <f t="shared" si="428"/>
        <v>38761</v>
      </c>
      <c r="AT328" s="269">
        <f t="shared" ref="AT328:AT334" si="429">N328+AE328</f>
        <v>28700</v>
      </c>
      <c r="AU328" s="271">
        <f t="shared" ref="AU328:AU334" si="430">O328+AN328</f>
        <v>4.9218000000000002</v>
      </c>
      <c r="AV328" s="271">
        <f t="shared" ref="AV328:AW334" si="431">P328+AL328</f>
        <v>4</v>
      </c>
      <c r="AW328" s="272">
        <f t="shared" si="431"/>
        <v>0.92179999999999995</v>
      </c>
    </row>
    <row r="329" spans="1:49" ht="14.1" customHeight="1" x14ac:dyDescent="0.2">
      <c r="A329" s="263">
        <v>69</v>
      </c>
      <c r="B329" s="260">
        <v>2302</v>
      </c>
      <c r="C329" s="261">
        <v>600080366</v>
      </c>
      <c r="D329" s="260">
        <v>70983127</v>
      </c>
      <c r="E329" s="262" t="s">
        <v>713</v>
      </c>
      <c r="F329" s="263">
        <v>3114</v>
      </c>
      <c r="G329" s="262" t="s">
        <v>320</v>
      </c>
      <c r="H329" s="264" t="s">
        <v>283</v>
      </c>
      <c r="I329" s="265">
        <v>8239010</v>
      </c>
      <c r="J329" s="831">
        <v>5902040</v>
      </c>
      <c r="K329" s="904">
        <v>80000</v>
      </c>
      <c r="L329" s="882">
        <v>2021929</v>
      </c>
      <c r="M329" s="830">
        <v>118041</v>
      </c>
      <c r="N329" s="831">
        <v>117000</v>
      </c>
      <c r="O329" s="678">
        <v>10.2355</v>
      </c>
      <c r="P329" s="841">
        <v>7</v>
      </c>
      <c r="Q329" s="873">
        <v>3.2355</v>
      </c>
      <c r="R329" s="267">
        <f t="shared" si="330"/>
        <v>0</v>
      </c>
      <c r="S329" s="269">
        <v>0</v>
      </c>
      <c r="T329" s="269">
        <v>0</v>
      </c>
      <c r="U329" s="269">
        <v>0</v>
      </c>
      <c r="V329" s="269">
        <f t="shared" si="419"/>
        <v>0</v>
      </c>
      <c r="W329" s="269">
        <v>0</v>
      </c>
      <c r="X329" s="269">
        <v>0</v>
      </c>
      <c r="Y329" s="269">
        <f t="shared" si="420"/>
        <v>0</v>
      </c>
      <c r="Z329" s="269">
        <f t="shared" si="421"/>
        <v>0</v>
      </c>
      <c r="AA329" s="577">
        <f t="shared" si="422"/>
        <v>0</v>
      </c>
      <c r="AB329" s="270">
        <f t="shared" si="423"/>
        <v>0</v>
      </c>
      <c r="AC329" s="269">
        <v>0</v>
      </c>
      <c r="AD329" s="269">
        <v>0</v>
      </c>
      <c r="AE329" s="269">
        <f t="shared" si="336"/>
        <v>0</v>
      </c>
      <c r="AF329" s="269">
        <f t="shared" si="337"/>
        <v>0</v>
      </c>
      <c r="AG329" s="271">
        <v>0</v>
      </c>
      <c r="AH329" s="271">
        <v>0</v>
      </c>
      <c r="AI329" s="271">
        <v>0</v>
      </c>
      <c r="AJ329" s="271">
        <v>0</v>
      </c>
      <c r="AK329" s="271">
        <v>0</v>
      </c>
      <c r="AL329" s="271">
        <f t="shared" si="338"/>
        <v>0</v>
      </c>
      <c r="AM329" s="271">
        <f t="shared" si="424"/>
        <v>0</v>
      </c>
      <c r="AN329" s="696">
        <f t="shared" si="340"/>
        <v>0</v>
      </c>
      <c r="AO329" s="267">
        <f t="shared" si="425"/>
        <v>8239010</v>
      </c>
      <c r="AP329" s="269">
        <f t="shared" si="426"/>
        <v>5902040</v>
      </c>
      <c r="AQ329" s="269">
        <f t="shared" si="427"/>
        <v>80000</v>
      </c>
      <c r="AR329" s="269">
        <f t="shared" si="428"/>
        <v>2021929</v>
      </c>
      <c r="AS329" s="269">
        <f t="shared" si="428"/>
        <v>118041</v>
      </c>
      <c r="AT329" s="269">
        <f t="shared" si="429"/>
        <v>117000</v>
      </c>
      <c r="AU329" s="271">
        <f t="shared" si="430"/>
        <v>10.2355</v>
      </c>
      <c r="AV329" s="271">
        <f t="shared" si="431"/>
        <v>7</v>
      </c>
      <c r="AW329" s="272">
        <f t="shared" si="431"/>
        <v>3.2355</v>
      </c>
    </row>
    <row r="330" spans="1:49" ht="14.1" customHeight="1" x14ac:dyDescent="0.2">
      <c r="A330" s="263">
        <v>69</v>
      </c>
      <c r="B330" s="260">
        <v>2302</v>
      </c>
      <c r="C330" s="261">
        <v>600080366</v>
      </c>
      <c r="D330" s="260">
        <v>70983127</v>
      </c>
      <c r="E330" s="262" t="s">
        <v>713</v>
      </c>
      <c r="F330" s="263">
        <v>3114</v>
      </c>
      <c r="G330" s="108" t="s">
        <v>319</v>
      </c>
      <c r="H330" s="264" t="s">
        <v>283</v>
      </c>
      <c r="I330" s="265">
        <v>1887108</v>
      </c>
      <c r="J330" s="266">
        <v>1389623</v>
      </c>
      <c r="K330" s="882">
        <v>0</v>
      </c>
      <c r="L330" s="882">
        <v>469693</v>
      </c>
      <c r="M330" s="830">
        <v>27792</v>
      </c>
      <c r="N330" s="266">
        <v>0</v>
      </c>
      <c r="O330" s="678">
        <v>3.6389</v>
      </c>
      <c r="P330" s="622">
        <v>3.6389</v>
      </c>
      <c r="Q330" s="874">
        <v>0</v>
      </c>
      <c r="R330" s="267">
        <f t="shared" si="330"/>
        <v>0</v>
      </c>
      <c r="S330" s="269">
        <v>0</v>
      </c>
      <c r="T330" s="269">
        <v>0</v>
      </c>
      <c r="U330" s="269">
        <v>0</v>
      </c>
      <c r="V330" s="269">
        <f t="shared" si="419"/>
        <v>0</v>
      </c>
      <c r="W330" s="269">
        <v>0</v>
      </c>
      <c r="X330" s="269">
        <v>0</v>
      </c>
      <c r="Y330" s="269">
        <f t="shared" si="420"/>
        <v>0</v>
      </c>
      <c r="Z330" s="269">
        <f t="shared" si="421"/>
        <v>0</v>
      </c>
      <c r="AA330" s="577">
        <f t="shared" si="422"/>
        <v>0</v>
      </c>
      <c r="AB330" s="270">
        <f t="shared" si="423"/>
        <v>0</v>
      </c>
      <c r="AC330" s="269">
        <v>0</v>
      </c>
      <c r="AD330" s="269">
        <v>0</v>
      </c>
      <c r="AE330" s="269">
        <f t="shared" si="336"/>
        <v>0</v>
      </c>
      <c r="AF330" s="269">
        <f t="shared" si="337"/>
        <v>0</v>
      </c>
      <c r="AG330" s="271">
        <v>0</v>
      </c>
      <c r="AH330" s="271">
        <v>0</v>
      </c>
      <c r="AI330" s="271">
        <v>0</v>
      </c>
      <c r="AJ330" s="271">
        <v>0</v>
      </c>
      <c r="AK330" s="271">
        <v>0</v>
      </c>
      <c r="AL330" s="271">
        <f t="shared" si="338"/>
        <v>0</v>
      </c>
      <c r="AM330" s="271">
        <f t="shared" si="424"/>
        <v>0</v>
      </c>
      <c r="AN330" s="696">
        <f t="shared" si="340"/>
        <v>0</v>
      </c>
      <c r="AO330" s="267">
        <f t="shared" si="425"/>
        <v>1887108</v>
      </c>
      <c r="AP330" s="269">
        <f t="shared" si="426"/>
        <v>1389623</v>
      </c>
      <c r="AQ330" s="269">
        <f t="shared" si="427"/>
        <v>0</v>
      </c>
      <c r="AR330" s="269">
        <f t="shared" si="428"/>
        <v>469693</v>
      </c>
      <c r="AS330" s="269">
        <f t="shared" si="428"/>
        <v>27792</v>
      </c>
      <c r="AT330" s="269">
        <f t="shared" si="429"/>
        <v>0</v>
      </c>
      <c r="AU330" s="271">
        <f t="shared" si="430"/>
        <v>3.6389</v>
      </c>
      <c r="AV330" s="271">
        <f t="shared" si="431"/>
        <v>3.6389</v>
      </c>
      <c r="AW330" s="272">
        <f t="shared" si="431"/>
        <v>0</v>
      </c>
    </row>
    <row r="331" spans="1:49" ht="14.1" customHeight="1" x14ac:dyDescent="0.2">
      <c r="A331" s="263">
        <v>69</v>
      </c>
      <c r="B331" s="260">
        <v>2302</v>
      </c>
      <c r="C331" s="261">
        <v>600080366</v>
      </c>
      <c r="D331" s="260">
        <v>70983127</v>
      </c>
      <c r="E331" s="262" t="s">
        <v>713</v>
      </c>
      <c r="F331" s="263">
        <v>3114</v>
      </c>
      <c r="G331" s="282" t="s">
        <v>318</v>
      </c>
      <c r="H331" s="264" t="s">
        <v>284</v>
      </c>
      <c r="I331" s="265">
        <v>825086</v>
      </c>
      <c r="J331" s="266">
        <v>603745</v>
      </c>
      <c r="K331" s="882">
        <v>0</v>
      </c>
      <c r="L331" s="882">
        <v>204066</v>
      </c>
      <c r="M331" s="830">
        <v>12075</v>
      </c>
      <c r="N331" s="266">
        <v>5200</v>
      </c>
      <c r="O331" s="678">
        <v>1.78</v>
      </c>
      <c r="P331" s="622">
        <v>1.78</v>
      </c>
      <c r="Q331" s="874">
        <v>0</v>
      </c>
      <c r="R331" s="267">
        <f t="shared" si="330"/>
        <v>0</v>
      </c>
      <c r="S331" s="269">
        <v>0</v>
      </c>
      <c r="T331" s="269">
        <v>0</v>
      </c>
      <c r="U331" s="269">
        <v>0</v>
      </c>
      <c r="V331" s="269">
        <f t="shared" si="419"/>
        <v>0</v>
      </c>
      <c r="W331" s="269">
        <v>0</v>
      </c>
      <c r="X331" s="269">
        <v>0</v>
      </c>
      <c r="Y331" s="269">
        <f t="shared" si="420"/>
        <v>0</v>
      </c>
      <c r="Z331" s="269">
        <f t="shared" si="421"/>
        <v>0</v>
      </c>
      <c r="AA331" s="577">
        <f t="shared" si="422"/>
        <v>0</v>
      </c>
      <c r="AB331" s="270">
        <f t="shared" si="423"/>
        <v>0</v>
      </c>
      <c r="AC331" s="269">
        <v>0</v>
      </c>
      <c r="AD331" s="269">
        <v>0</v>
      </c>
      <c r="AE331" s="269">
        <f t="shared" si="336"/>
        <v>0</v>
      </c>
      <c r="AF331" s="269">
        <f t="shared" si="337"/>
        <v>0</v>
      </c>
      <c r="AG331" s="271">
        <v>0</v>
      </c>
      <c r="AH331" s="271">
        <v>0</v>
      </c>
      <c r="AI331" s="271">
        <v>0</v>
      </c>
      <c r="AJ331" s="271">
        <v>0</v>
      </c>
      <c r="AK331" s="271">
        <v>0</v>
      </c>
      <c r="AL331" s="271">
        <f t="shared" si="338"/>
        <v>0</v>
      </c>
      <c r="AM331" s="271">
        <f t="shared" si="424"/>
        <v>0</v>
      </c>
      <c r="AN331" s="696">
        <f t="shared" si="340"/>
        <v>0</v>
      </c>
      <c r="AO331" s="267">
        <f t="shared" si="425"/>
        <v>825086</v>
      </c>
      <c r="AP331" s="269">
        <f t="shared" si="426"/>
        <v>603745</v>
      </c>
      <c r="AQ331" s="269">
        <f t="shared" si="427"/>
        <v>0</v>
      </c>
      <c r="AR331" s="269">
        <f t="shared" si="428"/>
        <v>204066</v>
      </c>
      <c r="AS331" s="269">
        <f t="shared" si="428"/>
        <v>12075</v>
      </c>
      <c r="AT331" s="269">
        <f t="shared" si="429"/>
        <v>5200</v>
      </c>
      <c r="AU331" s="271">
        <f t="shared" si="430"/>
        <v>1.78</v>
      </c>
      <c r="AV331" s="271">
        <f t="shared" si="431"/>
        <v>1.78</v>
      </c>
      <c r="AW331" s="272">
        <f t="shared" si="431"/>
        <v>0</v>
      </c>
    </row>
    <row r="332" spans="1:49" ht="14.1" customHeight="1" x14ac:dyDescent="0.2">
      <c r="A332" s="263">
        <v>69</v>
      </c>
      <c r="B332" s="260">
        <v>2302</v>
      </c>
      <c r="C332" s="261">
        <v>600080366</v>
      </c>
      <c r="D332" s="260">
        <v>70983127</v>
      </c>
      <c r="E332" s="262" t="s">
        <v>713</v>
      </c>
      <c r="F332" s="263">
        <v>3141</v>
      </c>
      <c r="G332" s="262" t="s">
        <v>321</v>
      </c>
      <c r="H332" s="264" t="s">
        <v>284</v>
      </c>
      <c r="I332" s="265">
        <v>363748</v>
      </c>
      <c r="J332" s="266">
        <v>265813</v>
      </c>
      <c r="K332" s="882">
        <v>0</v>
      </c>
      <c r="L332" s="882">
        <v>89845</v>
      </c>
      <c r="M332" s="830">
        <v>5316</v>
      </c>
      <c r="N332" s="266">
        <v>2774</v>
      </c>
      <c r="O332" s="678">
        <v>0.9</v>
      </c>
      <c r="P332" s="622">
        <v>0</v>
      </c>
      <c r="Q332" s="874">
        <v>0.9</v>
      </c>
      <c r="R332" s="267">
        <f t="shared" si="330"/>
        <v>0</v>
      </c>
      <c r="S332" s="269">
        <v>0</v>
      </c>
      <c r="T332" s="269">
        <v>0</v>
      </c>
      <c r="U332" s="269">
        <v>0</v>
      </c>
      <c r="V332" s="269">
        <f t="shared" si="419"/>
        <v>0</v>
      </c>
      <c r="W332" s="269">
        <v>0</v>
      </c>
      <c r="X332" s="269">
        <v>0</v>
      </c>
      <c r="Y332" s="269">
        <f t="shared" si="420"/>
        <v>0</v>
      </c>
      <c r="Z332" s="269">
        <f t="shared" si="421"/>
        <v>0</v>
      </c>
      <c r="AA332" s="577">
        <f t="shared" si="422"/>
        <v>0</v>
      </c>
      <c r="AB332" s="270">
        <f t="shared" si="423"/>
        <v>0</v>
      </c>
      <c r="AC332" s="269">
        <v>0</v>
      </c>
      <c r="AD332" s="269">
        <v>0</v>
      </c>
      <c r="AE332" s="269">
        <f t="shared" si="336"/>
        <v>0</v>
      </c>
      <c r="AF332" s="269">
        <f t="shared" si="337"/>
        <v>0</v>
      </c>
      <c r="AG332" s="271">
        <v>0</v>
      </c>
      <c r="AH332" s="271">
        <v>0</v>
      </c>
      <c r="AI332" s="271">
        <v>0</v>
      </c>
      <c r="AJ332" s="271">
        <v>0</v>
      </c>
      <c r="AK332" s="271">
        <v>0</v>
      </c>
      <c r="AL332" s="271">
        <f t="shared" si="338"/>
        <v>0</v>
      </c>
      <c r="AM332" s="271">
        <f t="shared" si="424"/>
        <v>0</v>
      </c>
      <c r="AN332" s="696">
        <f t="shared" si="340"/>
        <v>0</v>
      </c>
      <c r="AO332" s="267">
        <f t="shared" si="425"/>
        <v>363748</v>
      </c>
      <c r="AP332" s="269">
        <f t="shared" si="426"/>
        <v>265813</v>
      </c>
      <c r="AQ332" s="269">
        <f t="shared" si="427"/>
        <v>0</v>
      </c>
      <c r="AR332" s="269">
        <f t="shared" si="428"/>
        <v>89845</v>
      </c>
      <c r="AS332" s="269">
        <f t="shared" si="428"/>
        <v>5316</v>
      </c>
      <c r="AT332" s="269">
        <f t="shared" si="429"/>
        <v>2774</v>
      </c>
      <c r="AU332" s="271">
        <f t="shared" si="430"/>
        <v>0.9</v>
      </c>
      <c r="AV332" s="271">
        <f t="shared" si="431"/>
        <v>0</v>
      </c>
      <c r="AW332" s="272">
        <f t="shared" si="431"/>
        <v>0.9</v>
      </c>
    </row>
    <row r="333" spans="1:49" ht="14.1" customHeight="1" x14ac:dyDescent="0.2">
      <c r="A333" s="263">
        <v>69</v>
      </c>
      <c r="B333" s="260">
        <v>2302</v>
      </c>
      <c r="C333" s="261">
        <v>600080366</v>
      </c>
      <c r="D333" s="260">
        <v>70983127</v>
      </c>
      <c r="E333" s="262" t="s">
        <v>713</v>
      </c>
      <c r="F333" s="263">
        <v>3143</v>
      </c>
      <c r="G333" s="284" t="s">
        <v>635</v>
      </c>
      <c r="H333" s="264" t="s">
        <v>283</v>
      </c>
      <c r="I333" s="265">
        <v>608900</v>
      </c>
      <c r="J333" s="831">
        <v>448380</v>
      </c>
      <c r="K333" s="904">
        <v>0</v>
      </c>
      <c r="L333" s="882">
        <v>151552</v>
      </c>
      <c r="M333" s="830">
        <v>8968</v>
      </c>
      <c r="N333" s="266">
        <v>0</v>
      </c>
      <c r="O333" s="678">
        <v>1</v>
      </c>
      <c r="P333" s="841">
        <v>1</v>
      </c>
      <c r="Q333" s="874">
        <v>0</v>
      </c>
      <c r="R333" s="267">
        <f t="shared" si="330"/>
        <v>0</v>
      </c>
      <c r="S333" s="269">
        <v>0</v>
      </c>
      <c r="T333" s="269">
        <v>0</v>
      </c>
      <c r="U333" s="269">
        <v>0</v>
      </c>
      <c r="V333" s="269">
        <f t="shared" si="419"/>
        <v>0</v>
      </c>
      <c r="W333" s="269">
        <v>0</v>
      </c>
      <c r="X333" s="269">
        <v>0</v>
      </c>
      <c r="Y333" s="269">
        <f t="shared" si="420"/>
        <v>0</v>
      </c>
      <c r="Z333" s="269">
        <f t="shared" si="421"/>
        <v>0</v>
      </c>
      <c r="AA333" s="577">
        <f t="shared" si="422"/>
        <v>0</v>
      </c>
      <c r="AB333" s="270">
        <f t="shared" si="423"/>
        <v>0</v>
      </c>
      <c r="AC333" s="269">
        <v>0</v>
      </c>
      <c r="AD333" s="269">
        <v>0</v>
      </c>
      <c r="AE333" s="269">
        <f t="shared" si="336"/>
        <v>0</v>
      </c>
      <c r="AF333" s="269">
        <f t="shared" si="337"/>
        <v>0</v>
      </c>
      <c r="AG333" s="271">
        <v>0</v>
      </c>
      <c r="AH333" s="271">
        <v>0</v>
      </c>
      <c r="AI333" s="271">
        <v>0</v>
      </c>
      <c r="AJ333" s="271">
        <v>0</v>
      </c>
      <c r="AK333" s="271">
        <v>0</v>
      </c>
      <c r="AL333" s="271">
        <f t="shared" si="338"/>
        <v>0</v>
      </c>
      <c r="AM333" s="271">
        <f t="shared" si="424"/>
        <v>0</v>
      </c>
      <c r="AN333" s="696">
        <f t="shared" si="340"/>
        <v>0</v>
      </c>
      <c r="AO333" s="267">
        <f t="shared" si="425"/>
        <v>608900</v>
      </c>
      <c r="AP333" s="269">
        <f t="shared" si="426"/>
        <v>448380</v>
      </c>
      <c r="AQ333" s="269">
        <f t="shared" si="427"/>
        <v>0</v>
      </c>
      <c r="AR333" s="269">
        <f t="shared" si="428"/>
        <v>151552</v>
      </c>
      <c r="AS333" s="269">
        <f t="shared" si="428"/>
        <v>8968</v>
      </c>
      <c r="AT333" s="269">
        <f t="shared" si="429"/>
        <v>0</v>
      </c>
      <c r="AU333" s="271">
        <f t="shared" si="430"/>
        <v>1</v>
      </c>
      <c r="AV333" s="271">
        <f t="shared" si="431"/>
        <v>1</v>
      </c>
      <c r="AW333" s="272">
        <f t="shared" si="431"/>
        <v>0</v>
      </c>
    </row>
    <row r="334" spans="1:49" ht="14.1" customHeight="1" x14ac:dyDescent="0.2">
      <c r="A334" s="263">
        <v>69</v>
      </c>
      <c r="B334" s="260">
        <v>2302</v>
      </c>
      <c r="C334" s="261">
        <v>600080366</v>
      </c>
      <c r="D334" s="260">
        <v>70983127</v>
      </c>
      <c r="E334" s="262" t="s">
        <v>713</v>
      </c>
      <c r="F334" s="263">
        <v>3143</v>
      </c>
      <c r="G334" s="284" t="s">
        <v>636</v>
      </c>
      <c r="H334" s="264" t="s">
        <v>284</v>
      </c>
      <c r="I334" s="265">
        <v>9831</v>
      </c>
      <c r="J334" s="830">
        <v>6930</v>
      </c>
      <c r="K334" s="891">
        <v>0</v>
      </c>
      <c r="L334" s="882">
        <v>2342</v>
      </c>
      <c r="M334" s="830">
        <v>139</v>
      </c>
      <c r="N334" s="266">
        <v>420</v>
      </c>
      <c r="O334" s="678">
        <v>0.03</v>
      </c>
      <c r="P334" s="622">
        <v>0</v>
      </c>
      <c r="Q334" s="874">
        <v>0.03</v>
      </c>
      <c r="R334" s="267">
        <f t="shared" ref="R334:R396" si="432">W334*-1</f>
        <v>0</v>
      </c>
      <c r="S334" s="269">
        <v>0</v>
      </c>
      <c r="T334" s="269">
        <v>0</v>
      </c>
      <c r="U334" s="269">
        <v>0</v>
      </c>
      <c r="V334" s="269">
        <f t="shared" si="419"/>
        <v>0</v>
      </c>
      <c r="W334" s="269">
        <v>0</v>
      </c>
      <c r="X334" s="269">
        <v>0</v>
      </c>
      <c r="Y334" s="269">
        <f t="shared" si="420"/>
        <v>0</v>
      </c>
      <c r="Z334" s="269">
        <f t="shared" si="421"/>
        <v>0</v>
      </c>
      <c r="AA334" s="577">
        <f t="shared" si="422"/>
        <v>0</v>
      </c>
      <c r="AB334" s="270">
        <f t="shared" si="423"/>
        <v>0</v>
      </c>
      <c r="AC334" s="269">
        <v>0</v>
      </c>
      <c r="AD334" s="269">
        <v>0</v>
      </c>
      <c r="AE334" s="269">
        <f t="shared" ref="AE334:AE396" si="433">SUM(AC334:AD334)</f>
        <v>0</v>
      </c>
      <c r="AF334" s="269">
        <f t="shared" ref="AF334:AF396" si="434">Z334+AA334+AB334+AE334</f>
        <v>0</v>
      </c>
      <c r="AG334" s="271">
        <v>0</v>
      </c>
      <c r="AH334" s="271">
        <v>0</v>
      </c>
      <c r="AI334" s="271">
        <v>0</v>
      </c>
      <c r="AJ334" s="271">
        <v>0</v>
      </c>
      <c r="AK334" s="271">
        <v>0</v>
      </c>
      <c r="AL334" s="271">
        <f t="shared" ref="AL334:AL396" si="435">AG334+AI334+AJ334</f>
        <v>0</v>
      </c>
      <c r="AM334" s="271">
        <f t="shared" si="424"/>
        <v>0</v>
      </c>
      <c r="AN334" s="696">
        <f t="shared" ref="AN334:AN396" si="436">SUM(AL334:AM334)</f>
        <v>0</v>
      </c>
      <c r="AO334" s="267">
        <f t="shared" si="425"/>
        <v>9831</v>
      </c>
      <c r="AP334" s="269">
        <f t="shared" si="426"/>
        <v>6930</v>
      </c>
      <c r="AQ334" s="269">
        <f t="shared" si="427"/>
        <v>0</v>
      </c>
      <c r="AR334" s="269">
        <f t="shared" si="428"/>
        <v>2342</v>
      </c>
      <c r="AS334" s="269">
        <f t="shared" si="428"/>
        <v>139</v>
      </c>
      <c r="AT334" s="269">
        <f t="shared" si="429"/>
        <v>420</v>
      </c>
      <c r="AU334" s="271">
        <f t="shared" si="430"/>
        <v>0.03</v>
      </c>
      <c r="AV334" s="271">
        <f t="shared" si="431"/>
        <v>0</v>
      </c>
      <c r="AW334" s="272">
        <f t="shared" si="431"/>
        <v>0.03</v>
      </c>
    </row>
    <row r="335" spans="1:49" ht="14.1" customHeight="1" x14ac:dyDescent="0.2">
      <c r="A335" s="276">
        <v>69</v>
      </c>
      <c r="B335" s="273">
        <v>2302</v>
      </c>
      <c r="C335" s="274">
        <v>600080366</v>
      </c>
      <c r="D335" s="273">
        <v>70983127</v>
      </c>
      <c r="E335" s="275" t="s">
        <v>714</v>
      </c>
      <c r="F335" s="276"/>
      <c r="G335" s="275"/>
      <c r="H335" s="277"/>
      <c r="I335" s="278">
        <v>14594238</v>
      </c>
      <c r="J335" s="279">
        <v>10554568</v>
      </c>
      <c r="K335" s="279">
        <v>80000</v>
      </c>
      <c r="L335" s="279">
        <v>3594484</v>
      </c>
      <c r="M335" s="279">
        <v>211092</v>
      </c>
      <c r="N335" s="279">
        <v>154094</v>
      </c>
      <c r="O335" s="280">
        <v>22.5062</v>
      </c>
      <c r="P335" s="280">
        <v>17.418900000000001</v>
      </c>
      <c r="Q335" s="872">
        <v>5.0873000000000008</v>
      </c>
      <c r="R335" s="278">
        <f t="shared" ref="R335:AW335" si="437">SUM(R328:R334)</f>
        <v>0</v>
      </c>
      <c r="S335" s="613">
        <f t="shared" si="437"/>
        <v>0</v>
      </c>
      <c r="T335" s="613">
        <f t="shared" si="437"/>
        <v>0</v>
      </c>
      <c r="U335" s="613">
        <f t="shared" si="437"/>
        <v>0</v>
      </c>
      <c r="V335" s="613">
        <f t="shared" si="437"/>
        <v>0</v>
      </c>
      <c r="W335" s="613">
        <f t="shared" si="437"/>
        <v>0</v>
      </c>
      <c r="X335" s="613">
        <f t="shared" si="437"/>
        <v>0</v>
      </c>
      <c r="Y335" s="613">
        <f t="shared" si="437"/>
        <v>0</v>
      </c>
      <c r="Z335" s="613">
        <f t="shared" si="437"/>
        <v>0</v>
      </c>
      <c r="AA335" s="613">
        <f t="shared" si="437"/>
        <v>0</v>
      </c>
      <c r="AB335" s="613">
        <f t="shared" si="437"/>
        <v>0</v>
      </c>
      <c r="AC335" s="613">
        <f t="shared" si="437"/>
        <v>0</v>
      </c>
      <c r="AD335" s="613">
        <f t="shared" si="437"/>
        <v>0</v>
      </c>
      <c r="AE335" s="613">
        <f t="shared" si="437"/>
        <v>0</v>
      </c>
      <c r="AF335" s="613">
        <f t="shared" si="437"/>
        <v>0</v>
      </c>
      <c r="AG335" s="690">
        <f t="shared" si="437"/>
        <v>0</v>
      </c>
      <c r="AH335" s="690">
        <f t="shared" si="437"/>
        <v>0</v>
      </c>
      <c r="AI335" s="690">
        <f t="shared" si="437"/>
        <v>0</v>
      </c>
      <c r="AJ335" s="690">
        <f t="shared" si="437"/>
        <v>0</v>
      </c>
      <c r="AK335" s="690">
        <f t="shared" si="437"/>
        <v>0</v>
      </c>
      <c r="AL335" s="690">
        <f t="shared" si="437"/>
        <v>0</v>
      </c>
      <c r="AM335" s="690">
        <f t="shared" si="437"/>
        <v>0</v>
      </c>
      <c r="AN335" s="695">
        <f t="shared" si="437"/>
        <v>0</v>
      </c>
      <c r="AO335" s="278">
        <f t="shared" si="437"/>
        <v>14594238</v>
      </c>
      <c r="AP335" s="279">
        <f t="shared" si="437"/>
        <v>10554568</v>
      </c>
      <c r="AQ335" s="279">
        <f t="shared" si="437"/>
        <v>80000</v>
      </c>
      <c r="AR335" s="279">
        <f t="shared" si="437"/>
        <v>3594484</v>
      </c>
      <c r="AS335" s="279">
        <f t="shared" si="437"/>
        <v>211092</v>
      </c>
      <c r="AT335" s="279">
        <f t="shared" si="437"/>
        <v>154094</v>
      </c>
      <c r="AU335" s="280">
        <f t="shared" si="437"/>
        <v>22.5062</v>
      </c>
      <c r="AV335" s="280">
        <f t="shared" si="437"/>
        <v>17.418900000000001</v>
      </c>
      <c r="AW335" s="281">
        <f t="shared" si="437"/>
        <v>5.0873000000000008</v>
      </c>
    </row>
    <row r="336" spans="1:49" ht="14.1" customHeight="1" x14ac:dyDescent="0.2">
      <c r="A336" s="263">
        <v>70</v>
      </c>
      <c r="B336" s="260">
        <v>2454</v>
      </c>
      <c r="C336" s="283">
        <v>600079759</v>
      </c>
      <c r="D336" s="260">
        <v>70983119</v>
      </c>
      <c r="E336" s="262" t="s">
        <v>715</v>
      </c>
      <c r="F336" s="263">
        <v>3117</v>
      </c>
      <c r="G336" s="262" t="s">
        <v>320</v>
      </c>
      <c r="H336" s="264" t="s">
        <v>283</v>
      </c>
      <c r="I336" s="265">
        <v>6198814</v>
      </c>
      <c r="J336" s="831">
        <v>4243199</v>
      </c>
      <c r="K336" s="904">
        <v>151890</v>
      </c>
      <c r="L336" s="882">
        <v>1457861</v>
      </c>
      <c r="M336" s="830">
        <v>84864</v>
      </c>
      <c r="N336" s="831">
        <v>261000</v>
      </c>
      <c r="O336" s="678">
        <v>8.5777000000000001</v>
      </c>
      <c r="P336" s="841">
        <v>6</v>
      </c>
      <c r="Q336" s="873">
        <v>2.5777000000000001</v>
      </c>
      <c r="R336" s="267">
        <f t="shared" si="432"/>
        <v>0</v>
      </c>
      <c r="S336" s="269">
        <v>0</v>
      </c>
      <c r="T336" s="269">
        <v>0</v>
      </c>
      <c r="U336" s="269">
        <v>0</v>
      </c>
      <c r="V336" s="269">
        <f>SUM(R336:U336)</f>
        <v>0</v>
      </c>
      <c r="W336" s="269">
        <v>0</v>
      </c>
      <c r="X336" s="269">
        <v>0</v>
      </c>
      <c r="Y336" s="269">
        <f>SUM(W336:X336)</f>
        <v>0</v>
      </c>
      <c r="Z336" s="269">
        <f>V336+Y336</f>
        <v>0</v>
      </c>
      <c r="AA336" s="577">
        <f t="shared" ref="AA336:AA340" si="438">ROUND((V336+W336)*33.8%,0)</f>
        <v>0</v>
      </c>
      <c r="AB336" s="270">
        <f>ROUND(V336*2%,0)</f>
        <v>0</v>
      </c>
      <c r="AC336" s="269">
        <v>0</v>
      </c>
      <c r="AD336" s="269">
        <v>0</v>
      </c>
      <c r="AE336" s="269">
        <f t="shared" si="433"/>
        <v>0</v>
      </c>
      <c r="AF336" s="269">
        <f t="shared" si="434"/>
        <v>0</v>
      </c>
      <c r="AG336" s="271">
        <v>0</v>
      </c>
      <c r="AH336" s="271">
        <v>0</v>
      </c>
      <c r="AI336" s="271">
        <v>0</v>
      </c>
      <c r="AJ336" s="271">
        <v>0</v>
      </c>
      <c r="AK336" s="271">
        <v>0</v>
      </c>
      <c r="AL336" s="271">
        <f t="shared" si="435"/>
        <v>0</v>
      </c>
      <c r="AM336" s="271">
        <f>AH336+AK336</f>
        <v>0</v>
      </c>
      <c r="AN336" s="696">
        <f t="shared" si="436"/>
        <v>0</v>
      </c>
      <c r="AO336" s="267">
        <f>I336+AF336</f>
        <v>6198814</v>
      </c>
      <c r="AP336" s="269">
        <f>J336+V336</f>
        <v>4243199</v>
      </c>
      <c r="AQ336" s="269">
        <f t="shared" ref="AQ336:AQ340" si="439">K336+Y336</f>
        <v>151890</v>
      </c>
      <c r="AR336" s="269">
        <f t="shared" ref="AR336:AS340" si="440">L336+AA336</f>
        <v>1457861</v>
      </c>
      <c r="AS336" s="269">
        <f t="shared" si="440"/>
        <v>84864</v>
      </c>
      <c r="AT336" s="269">
        <f>N336+AE336</f>
        <v>261000</v>
      </c>
      <c r="AU336" s="271">
        <f>O336+AN336</f>
        <v>8.5777000000000001</v>
      </c>
      <c r="AV336" s="271">
        <f t="shared" ref="AV336:AW340" si="441">P336+AL336</f>
        <v>6</v>
      </c>
      <c r="AW336" s="272">
        <f t="shared" si="441"/>
        <v>2.5777000000000001</v>
      </c>
    </row>
    <row r="337" spans="1:49" ht="14.1" customHeight="1" x14ac:dyDescent="0.2">
      <c r="A337" s="263">
        <v>70</v>
      </c>
      <c r="B337" s="260">
        <v>2454</v>
      </c>
      <c r="C337" s="283">
        <v>600079759</v>
      </c>
      <c r="D337" s="260">
        <v>70983119</v>
      </c>
      <c r="E337" s="262" t="s">
        <v>715</v>
      </c>
      <c r="F337" s="263">
        <v>3117</v>
      </c>
      <c r="G337" s="282" t="s">
        <v>318</v>
      </c>
      <c r="H337" s="264" t="s">
        <v>284</v>
      </c>
      <c r="I337" s="265">
        <v>1683689</v>
      </c>
      <c r="J337" s="830">
        <v>1238357</v>
      </c>
      <c r="K337" s="891">
        <v>0</v>
      </c>
      <c r="L337" s="882">
        <v>418565</v>
      </c>
      <c r="M337" s="830">
        <v>24767</v>
      </c>
      <c r="N337" s="266">
        <v>2000</v>
      </c>
      <c r="O337" s="678">
        <v>3.62</v>
      </c>
      <c r="P337" s="622">
        <v>3.62</v>
      </c>
      <c r="Q337" s="874">
        <v>0</v>
      </c>
      <c r="R337" s="267">
        <f t="shared" si="432"/>
        <v>0</v>
      </c>
      <c r="S337" s="269">
        <v>0</v>
      </c>
      <c r="T337" s="269">
        <v>0</v>
      </c>
      <c r="U337" s="269">
        <v>0</v>
      </c>
      <c r="V337" s="269">
        <f>SUM(R337:U337)</f>
        <v>0</v>
      </c>
      <c r="W337" s="269">
        <v>0</v>
      </c>
      <c r="X337" s="269">
        <v>0</v>
      </c>
      <c r="Y337" s="269">
        <f>SUM(W337:X337)</f>
        <v>0</v>
      </c>
      <c r="Z337" s="269">
        <f>V337+Y337</f>
        <v>0</v>
      </c>
      <c r="AA337" s="577">
        <f t="shared" si="438"/>
        <v>0</v>
      </c>
      <c r="AB337" s="270">
        <f>ROUND(V337*2%,0)</f>
        <v>0</v>
      </c>
      <c r="AC337" s="269">
        <v>0</v>
      </c>
      <c r="AD337" s="269">
        <v>0</v>
      </c>
      <c r="AE337" s="269">
        <f t="shared" si="433"/>
        <v>0</v>
      </c>
      <c r="AF337" s="269">
        <f t="shared" si="434"/>
        <v>0</v>
      </c>
      <c r="AG337" s="271">
        <v>0</v>
      </c>
      <c r="AH337" s="271">
        <v>0</v>
      </c>
      <c r="AI337" s="271">
        <v>0</v>
      </c>
      <c r="AJ337" s="271">
        <v>0</v>
      </c>
      <c r="AK337" s="271">
        <v>0</v>
      </c>
      <c r="AL337" s="271">
        <f t="shared" si="435"/>
        <v>0</v>
      </c>
      <c r="AM337" s="271">
        <f>AH337+AK337</f>
        <v>0</v>
      </c>
      <c r="AN337" s="696">
        <f t="shared" si="436"/>
        <v>0</v>
      </c>
      <c r="AO337" s="267">
        <f>I337+AF337</f>
        <v>1683689</v>
      </c>
      <c r="AP337" s="269">
        <f>J337+V337</f>
        <v>1238357</v>
      </c>
      <c r="AQ337" s="269">
        <f t="shared" si="439"/>
        <v>0</v>
      </c>
      <c r="AR337" s="269">
        <f t="shared" si="440"/>
        <v>418565</v>
      </c>
      <c r="AS337" s="269">
        <f t="shared" si="440"/>
        <v>24767</v>
      </c>
      <c r="AT337" s="269">
        <f>N337+AE337</f>
        <v>2000</v>
      </c>
      <c r="AU337" s="271">
        <f>O337+AN337</f>
        <v>3.62</v>
      </c>
      <c r="AV337" s="271">
        <f t="shared" si="441"/>
        <v>3.62</v>
      </c>
      <c r="AW337" s="272">
        <f t="shared" si="441"/>
        <v>0</v>
      </c>
    </row>
    <row r="338" spans="1:49" ht="14.1" customHeight="1" x14ac:dyDescent="0.2">
      <c r="A338" s="263">
        <v>70</v>
      </c>
      <c r="B338" s="260">
        <v>2454</v>
      </c>
      <c r="C338" s="283">
        <v>600079759</v>
      </c>
      <c r="D338" s="260">
        <v>70983119</v>
      </c>
      <c r="E338" s="262" t="s">
        <v>715</v>
      </c>
      <c r="F338" s="263">
        <v>3141</v>
      </c>
      <c r="G338" s="262" t="s">
        <v>321</v>
      </c>
      <c r="H338" s="264" t="s">
        <v>284</v>
      </c>
      <c r="I338" s="265">
        <v>258889</v>
      </c>
      <c r="J338" s="830">
        <v>188597</v>
      </c>
      <c r="K338" s="891">
        <v>0</v>
      </c>
      <c r="L338" s="882">
        <v>63746</v>
      </c>
      <c r="M338" s="830">
        <v>3772</v>
      </c>
      <c r="N338" s="266">
        <v>2774</v>
      </c>
      <c r="O338" s="678">
        <v>0.64</v>
      </c>
      <c r="P338" s="622">
        <v>0</v>
      </c>
      <c r="Q338" s="874">
        <v>0.64</v>
      </c>
      <c r="R338" s="267">
        <f t="shared" si="432"/>
        <v>0</v>
      </c>
      <c r="S338" s="269">
        <v>0</v>
      </c>
      <c r="T338" s="269">
        <v>0</v>
      </c>
      <c r="U338" s="269">
        <v>0</v>
      </c>
      <c r="V338" s="269">
        <f>SUM(R338:U338)</f>
        <v>0</v>
      </c>
      <c r="W338" s="269">
        <v>0</v>
      </c>
      <c r="X338" s="269">
        <v>0</v>
      </c>
      <c r="Y338" s="269">
        <f>SUM(W338:X338)</f>
        <v>0</v>
      </c>
      <c r="Z338" s="269">
        <f>V338+Y338</f>
        <v>0</v>
      </c>
      <c r="AA338" s="577">
        <f t="shared" si="438"/>
        <v>0</v>
      </c>
      <c r="AB338" s="270">
        <f>ROUND(V338*2%,0)</f>
        <v>0</v>
      </c>
      <c r="AC338" s="269">
        <v>0</v>
      </c>
      <c r="AD338" s="269">
        <v>0</v>
      </c>
      <c r="AE338" s="269">
        <f t="shared" si="433"/>
        <v>0</v>
      </c>
      <c r="AF338" s="269">
        <f t="shared" si="434"/>
        <v>0</v>
      </c>
      <c r="AG338" s="271">
        <v>0</v>
      </c>
      <c r="AH338" s="271">
        <v>0</v>
      </c>
      <c r="AI338" s="271">
        <v>0</v>
      </c>
      <c r="AJ338" s="271">
        <v>0</v>
      </c>
      <c r="AK338" s="271">
        <v>0</v>
      </c>
      <c r="AL338" s="271">
        <f t="shared" si="435"/>
        <v>0</v>
      </c>
      <c r="AM338" s="271">
        <f>AH338+AK338</f>
        <v>0</v>
      </c>
      <c r="AN338" s="696">
        <f t="shared" si="436"/>
        <v>0</v>
      </c>
      <c r="AO338" s="267">
        <f>I338+AF338</f>
        <v>258889</v>
      </c>
      <c r="AP338" s="269">
        <f>J338+V338</f>
        <v>188597</v>
      </c>
      <c r="AQ338" s="269">
        <f t="shared" si="439"/>
        <v>0</v>
      </c>
      <c r="AR338" s="269">
        <f t="shared" si="440"/>
        <v>63746</v>
      </c>
      <c r="AS338" s="269">
        <f t="shared" si="440"/>
        <v>3772</v>
      </c>
      <c r="AT338" s="269">
        <f>N338+AE338</f>
        <v>2774</v>
      </c>
      <c r="AU338" s="271">
        <f>O338+AN338</f>
        <v>0.64</v>
      </c>
      <c r="AV338" s="271">
        <f t="shared" si="441"/>
        <v>0</v>
      </c>
      <c r="AW338" s="272">
        <f t="shared" si="441"/>
        <v>0.64</v>
      </c>
    </row>
    <row r="339" spans="1:49" ht="14.1" customHeight="1" x14ac:dyDescent="0.2">
      <c r="A339" s="263">
        <v>70</v>
      </c>
      <c r="B339" s="260">
        <v>2454</v>
      </c>
      <c r="C339" s="283">
        <v>600079759</v>
      </c>
      <c r="D339" s="260">
        <v>70983119</v>
      </c>
      <c r="E339" s="262" t="s">
        <v>715</v>
      </c>
      <c r="F339" s="263">
        <v>3143</v>
      </c>
      <c r="G339" s="284" t="s">
        <v>635</v>
      </c>
      <c r="H339" s="264" t="s">
        <v>283</v>
      </c>
      <c r="I339" s="265">
        <v>882226</v>
      </c>
      <c r="J339" s="831">
        <v>649651</v>
      </c>
      <c r="K339" s="904">
        <v>0</v>
      </c>
      <c r="L339" s="882">
        <v>219582</v>
      </c>
      <c r="M339" s="830">
        <v>12993</v>
      </c>
      <c r="N339" s="266">
        <v>0</v>
      </c>
      <c r="O339" s="678">
        <v>1.45</v>
      </c>
      <c r="P339" s="841">
        <v>1.45</v>
      </c>
      <c r="Q339" s="874">
        <v>0</v>
      </c>
      <c r="R339" s="267">
        <f t="shared" si="432"/>
        <v>0</v>
      </c>
      <c r="S339" s="269">
        <v>0</v>
      </c>
      <c r="T339" s="269">
        <v>0</v>
      </c>
      <c r="U339" s="269">
        <v>0</v>
      </c>
      <c r="V339" s="269">
        <f>SUM(R339:U339)</f>
        <v>0</v>
      </c>
      <c r="W339" s="269">
        <v>0</v>
      </c>
      <c r="X339" s="269">
        <v>0</v>
      </c>
      <c r="Y339" s="269">
        <f>SUM(W339:X339)</f>
        <v>0</v>
      </c>
      <c r="Z339" s="269">
        <f>V339+Y339</f>
        <v>0</v>
      </c>
      <c r="AA339" s="577">
        <f t="shared" si="438"/>
        <v>0</v>
      </c>
      <c r="AB339" s="270">
        <f>ROUND(V339*2%,0)</f>
        <v>0</v>
      </c>
      <c r="AC339" s="269">
        <v>0</v>
      </c>
      <c r="AD339" s="269">
        <v>0</v>
      </c>
      <c r="AE339" s="269">
        <f t="shared" si="433"/>
        <v>0</v>
      </c>
      <c r="AF339" s="269">
        <f t="shared" si="434"/>
        <v>0</v>
      </c>
      <c r="AG339" s="271">
        <v>0</v>
      </c>
      <c r="AH339" s="271">
        <v>0</v>
      </c>
      <c r="AI339" s="271">
        <v>0</v>
      </c>
      <c r="AJ339" s="271">
        <v>0</v>
      </c>
      <c r="AK339" s="271">
        <v>0</v>
      </c>
      <c r="AL339" s="271">
        <f t="shared" si="435"/>
        <v>0</v>
      </c>
      <c r="AM339" s="271">
        <f>AH339+AK339</f>
        <v>0</v>
      </c>
      <c r="AN339" s="696">
        <f t="shared" si="436"/>
        <v>0</v>
      </c>
      <c r="AO339" s="267">
        <f>I339+AF339</f>
        <v>882226</v>
      </c>
      <c r="AP339" s="269">
        <f>J339+V339</f>
        <v>649651</v>
      </c>
      <c r="AQ339" s="269">
        <f t="shared" si="439"/>
        <v>0</v>
      </c>
      <c r="AR339" s="269">
        <f t="shared" si="440"/>
        <v>219582</v>
      </c>
      <c r="AS339" s="269">
        <f t="shared" si="440"/>
        <v>12993</v>
      </c>
      <c r="AT339" s="269">
        <f>N339+AE339</f>
        <v>0</v>
      </c>
      <c r="AU339" s="271">
        <f>O339+AN339</f>
        <v>1.45</v>
      </c>
      <c r="AV339" s="271">
        <f t="shared" si="441"/>
        <v>1.45</v>
      </c>
      <c r="AW339" s="272">
        <f t="shared" si="441"/>
        <v>0</v>
      </c>
    </row>
    <row r="340" spans="1:49" ht="14.1" customHeight="1" x14ac:dyDescent="0.2">
      <c r="A340" s="263">
        <v>70</v>
      </c>
      <c r="B340" s="260">
        <v>2454</v>
      </c>
      <c r="C340" s="283">
        <v>600079759</v>
      </c>
      <c r="D340" s="260">
        <v>70983119</v>
      </c>
      <c r="E340" s="262" t="s">
        <v>715</v>
      </c>
      <c r="F340" s="263">
        <v>3143</v>
      </c>
      <c r="G340" s="284" t="s">
        <v>636</v>
      </c>
      <c r="H340" s="264" t="s">
        <v>284</v>
      </c>
      <c r="I340" s="265">
        <v>35111</v>
      </c>
      <c r="J340" s="830">
        <v>24750</v>
      </c>
      <c r="K340" s="891">
        <v>0</v>
      </c>
      <c r="L340" s="882">
        <v>8366</v>
      </c>
      <c r="M340" s="830">
        <v>495</v>
      </c>
      <c r="N340" s="266">
        <v>1500</v>
      </c>
      <c r="O340" s="678">
        <v>0.1</v>
      </c>
      <c r="P340" s="622">
        <v>0</v>
      </c>
      <c r="Q340" s="874">
        <v>0.1</v>
      </c>
      <c r="R340" s="267">
        <f t="shared" si="432"/>
        <v>0</v>
      </c>
      <c r="S340" s="269">
        <v>0</v>
      </c>
      <c r="T340" s="269">
        <v>0</v>
      </c>
      <c r="U340" s="269">
        <v>0</v>
      </c>
      <c r="V340" s="269">
        <f>SUM(R340:U340)</f>
        <v>0</v>
      </c>
      <c r="W340" s="269">
        <v>0</v>
      </c>
      <c r="X340" s="269">
        <v>0</v>
      </c>
      <c r="Y340" s="269">
        <f>SUM(W340:X340)</f>
        <v>0</v>
      </c>
      <c r="Z340" s="269">
        <f>V340+Y340</f>
        <v>0</v>
      </c>
      <c r="AA340" s="577">
        <f t="shared" si="438"/>
        <v>0</v>
      </c>
      <c r="AB340" s="270">
        <f>ROUND(V340*2%,0)</f>
        <v>0</v>
      </c>
      <c r="AC340" s="269">
        <v>0</v>
      </c>
      <c r="AD340" s="269">
        <v>0</v>
      </c>
      <c r="AE340" s="269">
        <f t="shared" si="433"/>
        <v>0</v>
      </c>
      <c r="AF340" s="269">
        <f t="shared" si="434"/>
        <v>0</v>
      </c>
      <c r="AG340" s="271">
        <v>0</v>
      </c>
      <c r="AH340" s="271">
        <v>0</v>
      </c>
      <c r="AI340" s="271">
        <v>0</v>
      </c>
      <c r="AJ340" s="271">
        <v>0</v>
      </c>
      <c r="AK340" s="271">
        <v>0</v>
      </c>
      <c r="AL340" s="271">
        <f t="shared" si="435"/>
        <v>0</v>
      </c>
      <c r="AM340" s="271">
        <f>AH340+AK340</f>
        <v>0</v>
      </c>
      <c r="AN340" s="696">
        <f t="shared" si="436"/>
        <v>0</v>
      </c>
      <c r="AO340" s="267">
        <f>I340+AF340</f>
        <v>35111</v>
      </c>
      <c r="AP340" s="269">
        <f>J340+V340</f>
        <v>24750</v>
      </c>
      <c r="AQ340" s="269">
        <f t="shared" si="439"/>
        <v>0</v>
      </c>
      <c r="AR340" s="269">
        <f t="shared" si="440"/>
        <v>8366</v>
      </c>
      <c r="AS340" s="269">
        <f t="shared" si="440"/>
        <v>495</v>
      </c>
      <c r="AT340" s="269">
        <f>N340+AE340</f>
        <v>1500</v>
      </c>
      <c r="AU340" s="271">
        <f>O340+AN340</f>
        <v>0.1</v>
      </c>
      <c r="AV340" s="271">
        <f t="shared" si="441"/>
        <v>0</v>
      </c>
      <c r="AW340" s="272">
        <f t="shared" si="441"/>
        <v>0.1</v>
      </c>
    </row>
    <row r="341" spans="1:49" ht="14.1" customHeight="1" x14ac:dyDescent="0.2">
      <c r="A341" s="276">
        <v>70</v>
      </c>
      <c r="B341" s="273">
        <v>2454</v>
      </c>
      <c r="C341" s="285">
        <v>600079759</v>
      </c>
      <c r="D341" s="273">
        <v>70983119</v>
      </c>
      <c r="E341" s="275" t="s">
        <v>716</v>
      </c>
      <c r="F341" s="276"/>
      <c r="G341" s="275"/>
      <c r="H341" s="277"/>
      <c r="I341" s="278">
        <v>9058729</v>
      </c>
      <c r="J341" s="279">
        <v>6344554</v>
      </c>
      <c r="K341" s="279">
        <v>151890</v>
      </c>
      <c r="L341" s="279">
        <v>2168120</v>
      </c>
      <c r="M341" s="279">
        <v>126891</v>
      </c>
      <c r="N341" s="279">
        <v>267274</v>
      </c>
      <c r="O341" s="280">
        <v>14.387700000000001</v>
      </c>
      <c r="P341" s="280">
        <v>11.07</v>
      </c>
      <c r="Q341" s="872">
        <v>3.3177000000000003</v>
      </c>
      <c r="R341" s="278">
        <f t="shared" ref="R341:AW341" si="442">SUM(R336:R340)</f>
        <v>0</v>
      </c>
      <c r="S341" s="613">
        <f t="shared" si="442"/>
        <v>0</v>
      </c>
      <c r="T341" s="613">
        <f t="shared" si="442"/>
        <v>0</v>
      </c>
      <c r="U341" s="613">
        <f t="shared" si="442"/>
        <v>0</v>
      </c>
      <c r="V341" s="613">
        <f t="shared" si="442"/>
        <v>0</v>
      </c>
      <c r="W341" s="613">
        <f t="shared" si="442"/>
        <v>0</v>
      </c>
      <c r="X341" s="613">
        <f t="shared" si="442"/>
        <v>0</v>
      </c>
      <c r="Y341" s="613">
        <f t="shared" si="442"/>
        <v>0</v>
      </c>
      <c r="Z341" s="613">
        <f t="shared" si="442"/>
        <v>0</v>
      </c>
      <c r="AA341" s="613">
        <f t="shared" si="442"/>
        <v>0</v>
      </c>
      <c r="AB341" s="613">
        <f t="shared" si="442"/>
        <v>0</v>
      </c>
      <c r="AC341" s="613">
        <f t="shared" si="442"/>
        <v>0</v>
      </c>
      <c r="AD341" s="613">
        <f t="shared" si="442"/>
        <v>0</v>
      </c>
      <c r="AE341" s="613">
        <f t="shared" si="442"/>
        <v>0</v>
      </c>
      <c r="AF341" s="613">
        <f t="shared" si="442"/>
        <v>0</v>
      </c>
      <c r="AG341" s="690">
        <f t="shared" si="442"/>
        <v>0</v>
      </c>
      <c r="AH341" s="690">
        <f t="shared" si="442"/>
        <v>0</v>
      </c>
      <c r="AI341" s="690">
        <f t="shared" si="442"/>
        <v>0</v>
      </c>
      <c r="AJ341" s="690">
        <f t="shared" si="442"/>
        <v>0</v>
      </c>
      <c r="AK341" s="690">
        <f t="shared" si="442"/>
        <v>0</v>
      </c>
      <c r="AL341" s="690">
        <f t="shared" si="442"/>
        <v>0</v>
      </c>
      <c r="AM341" s="690">
        <f t="shared" si="442"/>
        <v>0</v>
      </c>
      <c r="AN341" s="695">
        <f t="shared" si="442"/>
        <v>0</v>
      </c>
      <c r="AO341" s="278">
        <f t="shared" si="442"/>
        <v>9058729</v>
      </c>
      <c r="AP341" s="279">
        <f t="shared" si="442"/>
        <v>6344554</v>
      </c>
      <c r="AQ341" s="279">
        <f t="shared" si="442"/>
        <v>151890</v>
      </c>
      <c r="AR341" s="279">
        <f t="shared" si="442"/>
        <v>2168120</v>
      </c>
      <c r="AS341" s="279">
        <f t="shared" si="442"/>
        <v>126891</v>
      </c>
      <c r="AT341" s="279">
        <f t="shared" si="442"/>
        <v>267274</v>
      </c>
      <c r="AU341" s="280">
        <f t="shared" si="442"/>
        <v>14.387700000000001</v>
      </c>
      <c r="AV341" s="280">
        <f t="shared" si="442"/>
        <v>11.07</v>
      </c>
      <c r="AW341" s="281">
        <f t="shared" si="442"/>
        <v>3.3177000000000003</v>
      </c>
    </row>
    <row r="342" spans="1:49" ht="14.1" customHeight="1" x14ac:dyDescent="0.2">
      <c r="A342" s="263">
        <v>71</v>
      </c>
      <c r="B342" s="260">
        <v>2492</v>
      </c>
      <c r="C342" s="283">
        <v>600079767</v>
      </c>
      <c r="D342" s="260">
        <v>70983011</v>
      </c>
      <c r="E342" s="262" t="s">
        <v>809</v>
      </c>
      <c r="F342" s="263">
        <v>3113</v>
      </c>
      <c r="G342" s="262" t="s">
        <v>320</v>
      </c>
      <c r="H342" s="264" t="s">
        <v>283</v>
      </c>
      <c r="I342" s="265">
        <v>19821123</v>
      </c>
      <c r="J342" s="831">
        <v>14138382</v>
      </c>
      <c r="K342" s="904">
        <v>0</v>
      </c>
      <c r="L342" s="882">
        <v>4778774</v>
      </c>
      <c r="M342" s="830">
        <v>282767</v>
      </c>
      <c r="N342" s="831">
        <v>621200</v>
      </c>
      <c r="O342" s="678">
        <v>26.880200000000002</v>
      </c>
      <c r="P342" s="841">
        <v>20.57</v>
      </c>
      <c r="Q342" s="873">
        <v>6.3102</v>
      </c>
      <c r="R342" s="267">
        <f t="shared" si="432"/>
        <v>0</v>
      </c>
      <c r="S342" s="269">
        <v>0</v>
      </c>
      <c r="T342" s="269">
        <v>0</v>
      </c>
      <c r="U342" s="269">
        <v>0</v>
      </c>
      <c r="V342" s="269">
        <f t="shared" ref="V342:V347" si="443">SUM(R342:U342)</f>
        <v>0</v>
      </c>
      <c r="W342" s="269">
        <v>0</v>
      </c>
      <c r="X342" s="269">
        <v>0</v>
      </c>
      <c r="Y342" s="269">
        <f t="shared" ref="Y342:Y347" si="444">SUM(W342:X342)</f>
        <v>0</v>
      </c>
      <c r="Z342" s="269">
        <f t="shared" ref="Z342:Z347" si="445">V342+Y342</f>
        <v>0</v>
      </c>
      <c r="AA342" s="577">
        <f t="shared" ref="AA342:AA347" si="446">ROUND((V342+W342)*33.8%,0)</f>
        <v>0</v>
      </c>
      <c r="AB342" s="270">
        <f t="shared" ref="AB342:AB347" si="447">ROUND(V342*2%,0)</f>
        <v>0</v>
      </c>
      <c r="AC342" s="269">
        <v>0</v>
      </c>
      <c r="AD342" s="269">
        <v>0</v>
      </c>
      <c r="AE342" s="269">
        <f t="shared" si="433"/>
        <v>0</v>
      </c>
      <c r="AF342" s="269">
        <f t="shared" si="434"/>
        <v>0</v>
      </c>
      <c r="AG342" s="271">
        <v>0</v>
      </c>
      <c r="AH342" s="271">
        <v>0</v>
      </c>
      <c r="AI342" s="271">
        <v>0</v>
      </c>
      <c r="AJ342" s="271">
        <v>0</v>
      </c>
      <c r="AK342" s="271">
        <v>0</v>
      </c>
      <c r="AL342" s="271">
        <f t="shared" si="435"/>
        <v>0</v>
      </c>
      <c r="AM342" s="271">
        <f t="shared" ref="AM342:AM347" si="448">AH342+AK342</f>
        <v>0</v>
      </c>
      <c r="AN342" s="696">
        <f t="shared" si="436"/>
        <v>0</v>
      </c>
      <c r="AO342" s="267">
        <f t="shared" ref="AO342:AO347" si="449">I342+AF342</f>
        <v>19821123</v>
      </c>
      <c r="AP342" s="269">
        <f t="shared" ref="AP342:AP347" si="450">J342+V342</f>
        <v>14138382</v>
      </c>
      <c r="AQ342" s="269">
        <f t="shared" ref="AQ342:AQ347" si="451">K342+Y342</f>
        <v>0</v>
      </c>
      <c r="AR342" s="269">
        <f t="shared" ref="AR342:AS347" si="452">L342+AA342</f>
        <v>4778774</v>
      </c>
      <c r="AS342" s="269">
        <f t="shared" si="452"/>
        <v>282767</v>
      </c>
      <c r="AT342" s="269">
        <f t="shared" ref="AT342:AT347" si="453">N342+AE342</f>
        <v>621200</v>
      </c>
      <c r="AU342" s="271">
        <f t="shared" ref="AU342:AU347" si="454">O342+AN342</f>
        <v>26.880200000000002</v>
      </c>
      <c r="AV342" s="271">
        <f t="shared" ref="AV342:AW347" si="455">P342+AL342</f>
        <v>20.57</v>
      </c>
      <c r="AW342" s="272">
        <f t="shared" si="455"/>
        <v>6.3102</v>
      </c>
    </row>
    <row r="343" spans="1:49" ht="14.1" customHeight="1" x14ac:dyDescent="0.2">
      <c r="A343" s="263">
        <v>71</v>
      </c>
      <c r="B343" s="260">
        <v>2492</v>
      </c>
      <c r="C343" s="283">
        <v>600079767</v>
      </c>
      <c r="D343" s="260">
        <v>70983011</v>
      </c>
      <c r="E343" s="262" t="s">
        <v>809</v>
      </c>
      <c r="F343" s="263">
        <v>3113</v>
      </c>
      <c r="G343" s="282" t="s">
        <v>318</v>
      </c>
      <c r="H343" s="264" t="s">
        <v>284</v>
      </c>
      <c r="I343" s="265">
        <v>2081146</v>
      </c>
      <c r="J343" s="830">
        <v>1532140</v>
      </c>
      <c r="K343" s="891">
        <v>0</v>
      </c>
      <c r="L343" s="882">
        <v>517863</v>
      </c>
      <c r="M343" s="830">
        <v>30643</v>
      </c>
      <c r="N343" s="266">
        <v>500</v>
      </c>
      <c r="O343" s="678">
        <v>4.45</v>
      </c>
      <c r="P343" s="622">
        <v>4.45</v>
      </c>
      <c r="Q343" s="874">
        <v>0</v>
      </c>
      <c r="R343" s="267">
        <f t="shared" si="432"/>
        <v>0</v>
      </c>
      <c r="S343" s="269">
        <v>0</v>
      </c>
      <c r="T343" s="269">
        <v>0</v>
      </c>
      <c r="U343" s="269">
        <v>0</v>
      </c>
      <c r="V343" s="269">
        <f t="shared" si="443"/>
        <v>0</v>
      </c>
      <c r="W343" s="269">
        <v>0</v>
      </c>
      <c r="X343" s="269">
        <v>0</v>
      </c>
      <c r="Y343" s="269">
        <f t="shared" si="444"/>
        <v>0</v>
      </c>
      <c r="Z343" s="269">
        <f t="shared" si="445"/>
        <v>0</v>
      </c>
      <c r="AA343" s="577">
        <f t="shared" si="446"/>
        <v>0</v>
      </c>
      <c r="AB343" s="270">
        <f t="shared" si="447"/>
        <v>0</v>
      </c>
      <c r="AC343" s="269">
        <v>0</v>
      </c>
      <c r="AD343" s="269">
        <v>0</v>
      </c>
      <c r="AE343" s="269">
        <f t="shared" si="433"/>
        <v>0</v>
      </c>
      <c r="AF343" s="269">
        <f t="shared" si="434"/>
        <v>0</v>
      </c>
      <c r="AG343" s="271">
        <v>0</v>
      </c>
      <c r="AH343" s="271">
        <v>0</v>
      </c>
      <c r="AI343" s="271">
        <v>0</v>
      </c>
      <c r="AJ343" s="271">
        <v>0</v>
      </c>
      <c r="AK343" s="271">
        <v>0</v>
      </c>
      <c r="AL343" s="271">
        <f t="shared" si="435"/>
        <v>0</v>
      </c>
      <c r="AM343" s="271">
        <f t="shared" si="448"/>
        <v>0</v>
      </c>
      <c r="AN343" s="696">
        <f t="shared" si="436"/>
        <v>0</v>
      </c>
      <c r="AO343" s="267">
        <f t="shared" si="449"/>
        <v>2081146</v>
      </c>
      <c r="AP343" s="269">
        <f t="shared" si="450"/>
        <v>1532140</v>
      </c>
      <c r="AQ343" s="269">
        <f t="shared" si="451"/>
        <v>0</v>
      </c>
      <c r="AR343" s="269">
        <f t="shared" si="452"/>
        <v>517863</v>
      </c>
      <c r="AS343" s="269">
        <f t="shared" si="452"/>
        <v>30643</v>
      </c>
      <c r="AT343" s="269">
        <f t="shared" si="453"/>
        <v>500</v>
      </c>
      <c r="AU343" s="271">
        <f t="shared" si="454"/>
        <v>4.45</v>
      </c>
      <c r="AV343" s="271">
        <f t="shared" si="455"/>
        <v>4.45</v>
      </c>
      <c r="AW343" s="272">
        <f t="shared" si="455"/>
        <v>0</v>
      </c>
    </row>
    <row r="344" spans="1:49" ht="14.1" customHeight="1" x14ac:dyDescent="0.2">
      <c r="A344" s="263">
        <v>71</v>
      </c>
      <c r="B344" s="260">
        <v>2492</v>
      </c>
      <c r="C344" s="283">
        <v>600079767</v>
      </c>
      <c r="D344" s="260">
        <v>70983011</v>
      </c>
      <c r="E344" s="262" t="s">
        <v>809</v>
      </c>
      <c r="F344" s="263">
        <v>3141</v>
      </c>
      <c r="G344" s="262" t="s">
        <v>321</v>
      </c>
      <c r="H344" s="264" t="s">
        <v>284</v>
      </c>
      <c r="I344" s="265">
        <v>3297947</v>
      </c>
      <c r="J344" s="830">
        <v>2405419</v>
      </c>
      <c r="K344" s="891">
        <v>1800</v>
      </c>
      <c r="L344" s="882">
        <v>813640</v>
      </c>
      <c r="M344" s="830">
        <v>48108</v>
      </c>
      <c r="N344" s="266">
        <v>28980</v>
      </c>
      <c r="O344" s="678">
        <v>8.19</v>
      </c>
      <c r="P344" s="622">
        <v>0</v>
      </c>
      <c r="Q344" s="874">
        <v>8.19</v>
      </c>
      <c r="R344" s="267">
        <f t="shared" si="432"/>
        <v>0</v>
      </c>
      <c r="S344" s="269">
        <v>0</v>
      </c>
      <c r="T344" s="269">
        <v>0</v>
      </c>
      <c r="U344" s="269">
        <v>0</v>
      </c>
      <c r="V344" s="269">
        <f t="shared" si="443"/>
        <v>0</v>
      </c>
      <c r="W344" s="269">
        <v>0</v>
      </c>
      <c r="X344" s="269">
        <v>0</v>
      </c>
      <c r="Y344" s="269">
        <f t="shared" si="444"/>
        <v>0</v>
      </c>
      <c r="Z344" s="269">
        <f t="shared" si="445"/>
        <v>0</v>
      </c>
      <c r="AA344" s="577">
        <f t="shared" si="446"/>
        <v>0</v>
      </c>
      <c r="AB344" s="270">
        <f t="shared" si="447"/>
        <v>0</v>
      </c>
      <c r="AC344" s="269">
        <v>0</v>
      </c>
      <c r="AD344" s="269">
        <v>0</v>
      </c>
      <c r="AE344" s="269">
        <f t="shared" si="433"/>
        <v>0</v>
      </c>
      <c r="AF344" s="269">
        <f t="shared" si="434"/>
        <v>0</v>
      </c>
      <c r="AG344" s="271">
        <v>0</v>
      </c>
      <c r="AH344" s="271">
        <v>0</v>
      </c>
      <c r="AI344" s="271">
        <v>0</v>
      </c>
      <c r="AJ344" s="271">
        <v>0</v>
      </c>
      <c r="AK344" s="271">
        <v>0</v>
      </c>
      <c r="AL344" s="271">
        <f t="shared" si="435"/>
        <v>0</v>
      </c>
      <c r="AM344" s="271">
        <f t="shared" si="448"/>
        <v>0</v>
      </c>
      <c r="AN344" s="696">
        <f t="shared" si="436"/>
        <v>0</v>
      </c>
      <c r="AO344" s="267">
        <f t="shared" si="449"/>
        <v>3297947</v>
      </c>
      <c r="AP344" s="269">
        <f t="shared" si="450"/>
        <v>2405419</v>
      </c>
      <c r="AQ344" s="269">
        <f t="shared" si="451"/>
        <v>1800</v>
      </c>
      <c r="AR344" s="269">
        <f t="shared" si="452"/>
        <v>813640</v>
      </c>
      <c r="AS344" s="269">
        <f t="shared" si="452"/>
        <v>48108</v>
      </c>
      <c r="AT344" s="269">
        <f t="shared" si="453"/>
        <v>28980</v>
      </c>
      <c r="AU344" s="271">
        <f t="shared" si="454"/>
        <v>8.19</v>
      </c>
      <c r="AV344" s="271">
        <f t="shared" si="455"/>
        <v>0</v>
      </c>
      <c r="AW344" s="272">
        <f t="shared" si="455"/>
        <v>8.19</v>
      </c>
    </row>
    <row r="345" spans="1:49" ht="14.1" customHeight="1" x14ac:dyDescent="0.2">
      <c r="A345" s="263">
        <v>71</v>
      </c>
      <c r="B345" s="260">
        <v>2492</v>
      </c>
      <c r="C345" s="283">
        <v>600079767</v>
      </c>
      <c r="D345" s="260">
        <v>70983011</v>
      </c>
      <c r="E345" s="262" t="s">
        <v>809</v>
      </c>
      <c r="F345" s="263">
        <v>3143</v>
      </c>
      <c r="G345" s="284" t="s">
        <v>635</v>
      </c>
      <c r="H345" s="264" t="s">
        <v>283</v>
      </c>
      <c r="I345" s="265">
        <v>1594322</v>
      </c>
      <c r="J345" s="831">
        <v>1170475</v>
      </c>
      <c r="K345" s="904">
        <v>3600</v>
      </c>
      <c r="L345" s="882">
        <v>396837</v>
      </c>
      <c r="M345" s="830">
        <v>23410</v>
      </c>
      <c r="N345" s="266">
        <v>0</v>
      </c>
      <c r="O345" s="678">
        <v>2.5</v>
      </c>
      <c r="P345" s="841">
        <v>2.5</v>
      </c>
      <c r="Q345" s="874">
        <v>0</v>
      </c>
      <c r="R345" s="267">
        <f t="shared" si="432"/>
        <v>0</v>
      </c>
      <c r="S345" s="269">
        <v>0</v>
      </c>
      <c r="T345" s="269">
        <v>0</v>
      </c>
      <c r="U345" s="269">
        <v>0</v>
      </c>
      <c r="V345" s="269">
        <f t="shared" si="443"/>
        <v>0</v>
      </c>
      <c r="W345" s="269">
        <v>0</v>
      </c>
      <c r="X345" s="269">
        <v>0</v>
      </c>
      <c r="Y345" s="269">
        <f t="shared" si="444"/>
        <v>0</v>
      </c>
      <c r="Z345" s="269">
        <f t="shared" si="445"/>
        <v>0</v>
      </c>
      <c r="AA345" s="577">
        <f t="shared" si="446"/>
        <v>0</v>
      </c>
      <c r="AB345" s="270">
        <f t="shared" si="447"/>
        <v>0</v>
      </c>
      <c r="AC345" s="269">
        <v>0</v>
      </c>
      <c r="AD345" s="269">
        <v>0</v>
      </c>
      <c r="AE345" s="269">
        <f t="shared" si="433"/>
        <v>0</v>
      </c>
      <c r="AF345" s="269">
        <f t="shared" si="434"/>
        <v>0</v>
      </c>
      <c r="AG345" s="271">
        <v>0</v>
      </c>
      <c r="AH345" s="271">
        <v>0</v>
      </c>
      <c r="AI345" s="271">
        <v>0</v>
      </c>
      <c r="AJ345" s="271">
        <v>0</v>
      </c>
      <c r="AK345" s="271">
        <v>0</v>
      </c>
      <c r="AL345" s="271">
        <f t="shared" si="435"/>
        <v>0</v>
      </c>
      <c r="AM345" s="271">
        <f t="shared" si="448"/>
        <v>0</v>
      </c>
      <c r="AN345" s="696">
        <f t="shared" si="436"/>
        <v>0</v>
      </c>
      <c r="AO345" s="267">
        <f t="shared" si="449"/>
        <v>1594322</v>
      </c>
      <c r="AP345" s="269">
        <f t="shared" si="450"/>
        <v>1170475</v>
      </c>
      <c r="AQ345" s="269">
        <f t="shared" si="451"/>
        <v>3600</v>
      </c>
      <c r="AR345" s="269">
        <f t="shared" si="452"/>
        <v>396837</v>
      </c>
      <c r="AS345" s="269">
        <f t="shared" si="452"/>
        <v>23410</v>
      </c>
      <c r="AT345" s="269">
        <f t="shared" si="453"/>
        <v>0</v>
      </c>
      <c r="AU345" s="271">
        <f t="shared" si="454"/>
        <v>2.5</v>
      </c>
      <c r="AV345" s="271">
        <f t="shared" si="455"/>
        <v>2.5</v>
      </c>
      <c r="AW345" s="272">
        <f t="shared" si="455"/>
        <v>0</v>
      </c>
    </row>
    <row r="346" spans="1:49" ht="14.1" customHeight="1" x14ac:dyDescent="0.2">
      <c r="A346" s="263">
        <v>71</v>
      </c>
      <c r="B346" s="260">
        <v>2492</v>
      </c>
      <c r="C346" s="283">
        <v>600079767</v>
      </c>
      <c r="D346" s="260">
        <v>70983011</v>
      </c>
      <c r="E346" s="262" t="s">
        <v>809</v>
      </c>
      <c r="F346" s="263">
        <v>3143</v>
      </c>
      <c r="G346" s="284" t="s">
        <v>636</v>
      </c>
      <c r="H346" s="264" t="s">
        <v>284</v>
      </c>
      <c r="I346" s="265">
        <v>47048</v>
      </c>
      <c r="J346" s="830">
        <v>33165</v>
      </c>
      <c r="K346" s="891">
        <v>0</v>
      </c>
      <c r="L346" s="882">
        <v>11210</v>
      </c>
      <c r="M346" s="830">
        <v>663</v>
      </c>
      <c r="N346" s="266">
        <v>2010</v>
      </c>
      <c r="O346" s="678">
        <v>0.14000000000000001</v>
      </c>
      <c r="P346" s="622">
        <v>0</v>
      </c>
      <c r="Q346" s="874">
        <v>0.14000000000000001</v>
      </c>
      <c r="R346" s="267">
        <f t="shared" si="432"/>
        <v>0</v>
      </c>
      <c r="S346" s="269">
        <v>0</v>
      </c>
      <c r="T346" s="269">
        <v>0</v>
      </c>
      <c r="U346" s="269">
        <v>0</v>
      </c>
      <c r="V346" s="269">
        <f t="shared" si="443"/>
        <v>0</v>
      </c>
      <c r="W346" s="269">
        <v>0</v>
      </c>
      <c r="X346" s="269">
        <v>0</v>
      </c>
      <c r="Y346" s="269">
        <f t="shared" si="444"/>
        <v>0</v>
      </c>
      <c r="Z346" s="269">
        <f t="shared" si="445"/>
        <v>0</v>
      </c>
      <c r="AA346" s="577">
        <f t="shared" si="446"/>
        <v>0</v>
      </c>
      <c r="AB346" s="270">
        <f t="shared" si="447"/>
        <v>0</v>
      </c>
      <c r="AC346" s="269">
        <v>0</v>
      </c>
      <c r="AD346" s="269">
        <v>0</v>
      </c>
      <c r="AE346" s="269">
        <f t="shared" si="433"/>
        <v>0</v>
      </c>
      <c r="AF346" s="269">
        <f t="shared" si="434"/>
        <v>0</v>
      </c>
      <c r="AG346" s="271">
        <v>0</v>
      </c>
      <c r="AH346" s="271">
        <v>0</v>
      </c>
      <c r="AI346" s="271">
        <v>0</v>
      </c>
      <c r="AJ346" s="271">
        <v>0</v>
      </c>
      <c r="AK346" s="271">
        <v>0</v>
      </c>
      <c r="AL346" s="271">
        <f t="shared" si="435"/>
        <v>0</v>
      </c>
      <c r="AM346" s="271">
        <f t="shared" si="448"/>
        <v>0</v>
      </c>
      <c r="AN346" s="696">
        <f t="shared" si="436"/>
        <v>0</v>
      </c>
      <c r="AO346" s="267">
        <f t="shared" si="449"/>
        <v>47048</v>
      </c>
      <c r="AP346" s="269">
        <f t="shared" si="450"/>
        <v>33165</v>
      </c>
      <c r="AQ346" s="269">
        <f t="shared" si="451"/>
        <v>0</v>
      </c>
      <c r="AR346" s="269">
        <f t="shared" si="452"/>
        <v>11210</v>
      </c>
      <c r="AS346" s="269">
        <f t="shared" si="452"/>
        <v>663</v>
      </c>
      <c r="AT346" s="269">
        <f t="shared" si="453"/>
        <v>2010</v>
      </c>
      <c r="AU346" s="271">
        <f t="shared" si="454"/>
        <v>0.14000000000000001</v>
      </c>
      <c r="AV346" s="271">
        <f t="shared" si="455"/>
        <v>0</v>
      </c>
      <c r="AW346" s="272">
        <f t="shared" si="455"/>
        <v>0.14000000000000001</v>
      </c>
    </row>
    <row r="347" spans="1:49" ht="14.1" customHeight="1" x14ac:dyDescent="0.2">
      <c r="A347" s="263">
        <v>71</v>
      </c>
      <c r="B347" s="260">
        <v>2492</v>
      </c>
      <c r="C347" s="283">
        <v>600079767</v>
      </c>
      <c r="D347" s="260">
        <v>70983011</v>
      </c>
      <c r="E347" s="262" t="s">
        <v>810</v>
      </c>
      <c r="F347" s="263">
        <v>3231</v>
      </c>
      <c r="G347" s="284" t="s">
        <v>322</v>
      </c>
      <c r="H347" s="264" t="s">
        <v>283</v>
      </c>
      <c r="I347" s="265">
        <v>1228163</v>
      </c>
      <c r="J347" s="830">
        <v>901740</v>
      </c>
      <c r="K347" s="891">
        <v>0</v>
      </c>
      <c r="L347" s="882">
        <v>304788</v>
      </c>
      <c r="M347" s="830">
        <v>18035</v>
      </c>
      <c r="N347" s="830">
        <v>3600</v>
      </c>
      <c r="O347" s="678">
        <v>1.7669999999999999</v>
      </c>
      <c r="P347" s="844">
        <v>1.5831</v>
      </c>
      <c r="Q347" s="877">
        <v>0.18390000000000001</v>
      </c>
      <c r="R347" s="267">
        <f t="shared" si="432"/>
        <v>0</v>
      </c>
      <c r="S347" s="269">
        <v>0</v>
      </c>
      <c r="T347" s="269">
        <v>0</v>
      </c>
      <c r="U347" s="269">
        <v>0</v>
      </c>
      <c r="V347" s="269">
        <f t="shared" si="443"/>
        <v>0</v>
      </c>
      <c r="W347" s="269">
        <v>0</v>
      </c>
      <c r="X347" s="269">
        <v>0</v>
      </c>
      <c r="Y347" s="269">
        <f t="shared" si="444"/>
        <v>0</v>
      </c>
      <c r="Z347" s="269">
        <f t="shared" si="445"/>
        <v>0</v>
      </c>
      <c r="AA347" s="577">
        <f t="shared" si="446"/>
        <v>0</v>
      </c>
      <c r="AB347" s="270">
        <f t="shared" si="447"/>
        <v>0</v>
      </c>
      <c r="AC347" s="269">
        <v>0</v>
      </c>
      <c r="AD347" s="269">
        <v>0</v>
      </c>
      <c r="AE347" s="269">
        <f t="shared" si="433"/>
        <v>0</v>
      </c>
      <c r="AF347" s="269">
        <f t="shared" si="434"/>
        <v>0</v>
      </c>
      <c r="AG347" s="271">
        <v>0</v>
      </c>
      <c r="AH347" s="271">
        <v>0</v>
      </c>
      <c r="AI347" s="271">
        <v>0</v>
      </c>
      <c r="AJ347" s="271">
        <v>0</v>
      </c>
      <c r="AK347" s="271">
        <v>0</v>
      </c>
      <c r="AL347" s="271">
        <f t="shared" si="435"/>
        <v>0</v>
      </c>
      <c r="AM347" s="271">
        <f t="shared" si="448"/>
        <v>0</v>
      </c>
      <c r="AN347" s="696">
        <f t="shared" si="436"/>
        <v>0</v>
      </c>
      <c r="AO347" s="267">
        <f t="shared" si="449"/>
        <v>1228163</v>
      </c>
      <c r="AP347" s="269">
        <f t="shared" si="450"/>
        <v>901740</v>
      </c>
      <c r="AQ347" s="269">
        <f t="shared" si="451"/>
        <v>0</v>
      </c>
      <c r="AR347" s="269">
        <f t="shared" si="452"/>
        <v>304788</v>
      </c>
      <c r="AS347" s="269">
        <f t="shared" si="452"/>
        <v>18035</v>
      </c>
      <c r="AT347" s="269">
        <f t="shared" si="453"/>
        <v>3600</v>
      </c>
      <c r="AU347" s="271">
        <f t="shared" si="454"/>
        <v>1.7669999999999999</v>
      </c>
      <c r="AV347" s="271">
        <f t="shared" si="455"/>
        <v>1.5831</v>
      </c>
      <c r="AW347" s="272">
        <f t="shared" si="455"/>
        <v>0.18390000000000001</v>
      </c>
    </row>
    <row r="348" spans="1:49" ht="14.1" customHeight="1" x14ac:dyDescent="0.2">
      <c r="A348" s="276">
        <v>71</v>
      </c>
      <c r="B348" s="273">
        <v>2492</v>
      </c>
      <c r="C348" s="285">
        <v>600079767</v>
      </c>
      <c r="D348" s="273">
        <v>70983011</v>
      </c>
      <c r="E348" s="275" t="s">
        <v>811</v>
      </c>
      <c r="F348" s="276"/>
      <c r="G348" s="275"/>
      <c r="H348" s="277"/>
      <c r="I348" s="278">
        <v>28069749</v>
      </c>
      <c r="J348" s="279">
        <v>20181321</v>
      </c>
      <c r="K348" s="279">
        <v>5400</v>
      </c>
      <c r="L348" s="279">
        <v>6823112</v>
      </c>
      <c r="M348" s="279">
        <v>403626</v>
      </c>
      <c r="N348" s="279">
        <v>656290</v>
      </c>
      <c r="O348" s="280">
        <v>43.927200000000006</v>
      </c>
      <c r="P348" s="280">
        <v>29.103099999999998</v>
      </c>
      <c r="Q348" s="872">
        <v>14.8241</v>
      </c>
      <c r="R348" s="278">
        <f t="shared" ref="R348:AW348" si="456">SUM(R342:R347)</f>
        <v>0</v>
      </c>
      <c r="S348" s="613">
        <f t="shared" si="456"/>
        <v>0</v>
      </c>
      <c r="T348" s="613">
        <f t="shared" si="456"/>
        <v>0</v>
      </c>
      <c r="U348" s="613">
        <f t="shared" si="456"/>
        <v>0</v>
      </c>
      <c r="V348" s="613">
        <f t="shared" si="456"/>
        <v>0</v>
      </c>
      <c r="W348" s="613">
        <f t="shared" si="456"/>
        <v>0</v>
      </c>
      <c r="X348" s="613">
        <f t="shared" si="456"/>
        <v>0</v>
      </c>
      <c r="Y348" s="613">
        <f t="shared" si="456"/>
        <v>0</v>
      </c>
      <c r="Z348" s="613">
        <f t="shared" si="456"/>
        <v>0</v>
      </c>
      <c r="AA348" s="613">
        <f t="shared" si="456"/>
        <v>0</v>
      </c>
      <c r="AB348" s="613">
        <f t="shared" si="456"/>
        <v>0</v>
      </c>
      <c r="AC348" s="613">
        <f t="shared" si="456"/>
        <v>0</v>
      </c>
      <c r="AD348" s="613">
        <f t="shared" si="456"/>
        <v>0</v>
      </c>
      <c r="AE348" s="613">
        <f t="shared" si="456"/>
        <v>0</v>
      </c>
      <c r="AF348" s="613">
        <f t="shared" si="456"/>
        <v>0</v>
      </c>
      <c r="AG348" s="690">
        <f t="shared" si="456"/>
        <v>0</v>
      </c>
      <c r="AH348" s="690">
        <f t="shared" si="456"/>
        <v>0</v>
      </c>
      <c r="AI348" s="690">
        <f t="shared" si="456"/>
        <v>0</v>
      </c>
      <c r="AJ348" s="690">
        <f t="shared" si="456"/>
        <v>0</v>
      </c>
      <c r="AK348" s="690">
        <f t="shared" si="456"/>
        <v>0</v>
      </c>
      <c r="AL348" s="690">
        <f t="shared" si="456"/>
        <v>0</v>
      </c>
      <c r="AM348" s="690">
        <f t="shared" si="456"/>
        <v>0</v>
      </c>
      <c r="AN348" s="695">
        <f t="shared" si="456"/>
        <v>0</v>
      </c>
      <c r="AO348" s="278">
        <f t="shared" si="456"/>
        <v>28069749</v>
      </c>
      <c r="AP348" s="279">
        <f t="shared" si="456"/>
        <v>20181321</v>
      </c>
      <c r="AQ348" s="279">
        <f t="shared" si="456"/>
        <v>5400</v>
      </c>
      <c r="AR348" s="279">
        <f t="shared" si="456"/>
        <v>6823112</v>
      </c>
      <c r="AS348" s="279">
        <f t="shared" si="456"/>
        <v>403626</v>
      </c>
      <c r="AT348" s="279">
        <f t="shared" si="456"/>
        <v>656290</v>
      </c>
      <c r="AU348" s="280">
        <f t="shared" si="456"/>
        <v>43.927200000000006</v>
      </c>
      <c r="AV348" s="280">
        <f t="shared" si="456"/>
        <v>29.103099999999998</v>
      </c>
      <c r="AW348" s="281">
        <f t="shared" si="456"/>
        <v>14.8241</v>
      </c>
    </row>
    <row r="349" spans="1:49" ht="14.1" customHeight="1" x14ac:dyDescent="0.2">
      <c r="A349" s="263">
        <v>72</v>
      </c>
      <c r="B349" s="260">
        <v>2491</v>
      </c>
      <c r="C349" s="283">
        <v>600079775</v>
      </c>
      <c r="D349" s="260">
        <v>70983003</v>
      </c>
      <c r="E349" s="262" t="s">
        <v>717</v>
      </c>
      <c r="F349" s="263">
        <v>3113</v>
      </c>
      <c r="G349" s="262" t="s">
        <v>320</v>
      </c>
      <c r="H349" s="264" t="s">
        <v>283</v>
      </c>
      <c r="I349" s="265">
        <v>24871463</v>
      </c>
      <c r="J349" s="831">
        <v>17757484</v>
      </c>
      <c r="K349" s="904">
        <v>0</v>
      </c>
      <c r="L349" s="882">
        <v>6002030</v>
      </c>
      <c r="M349" s="830">
        <v>355149</v>
      </c>
      <c r="N349" s="831">
        <v>756800</v>
      </c>
      <c r="O349" s="678">
        <v>33.3658</v>
      </c>
      <c r="P349" s="841">
        <v>26.409199999999998</v>
      </c>
      <c r="Q349" s="873">
        <v>6.9565999999999999</v>
      </c>
      <c r="R349" s="267">
        <f t="shared" si="432"/>
        <v>0</v>
      </c>
      <c r="S349" s="269">
        <v>0</v>
      </c>
      <c r="T349" s="269">
        <v>0</v>
      </c>
      <c r="U349" s="269">
        <v>0</v>
      </c>
      <c r="V349" s="269">
        <f>SUM(R349:U349)</f>
        <v>0</v>
      </c>
      <c r="W349" s="269">
        <v>0</v>
      </c>
      <c r="X349" s="269">
        <v>0</v>
      </c>
      <c r="Y349" s="269">
        <f>SUM(W349:X349)</f>
        <v>0</v>
      </c>
      <c r="Z349" s="269">
        <f>V349+Y349</f>
        <v>0</v>
      </c>
      <c r="AA349" s="577">
        <f t="shared" ref="AA349:AA352" si="457">ROUND((V349+W349)*33.8%,0)</f>
        <v>0</v>
      </c>
      <c r="AB349" s="270">
        <f>ROUND(V349*2%,0)</f>
        <v>0</v>
      </c>
      <c r="AC349" s="269">
        <v>0</v>
      </c>
      <c r="AD349" s="269">
        <v>0</v>
      </c>
      <c r="AE349" s="269">
        <f t="shared" si="433"/>
        <v>0</v>
      </c>
      <c r="AF349" s="269">
        <f t="shared" si="434"/>
        <v>0</v>
      </c>
      <c r="AG349" s="271">
        <v>0</v>
      </c>
      <c r="AH349" s="271">
        <v>0</v>
      </c>
      <c r="AI349" s="271">
        <v>0</v>
      </c>
      <c r="AJ349" s="271">
        <v>0</v>
      </c>
      <c r="AK349" s="271">
        <v>0</v>
      </c>
      <c r="AL349" s="271">
        <f t="shared" si="435"/>
        <v>0</v>
      </c>
      <c r="AM349" s="271">
        <f>AH349+AK349</f>
        <v>0</v>
      </c>
      <c r="AN349" s="696">
        <f t="shared" si="436"/>
        <v>0</v>
      </c>
      <c r="AO349" s="267">
        <f>I349+AF349</f>
        <v>24871463</v>
      </c>
      <c r="AP349" s="269">
        <f>J349+V349</f>
        <v>17757484</v>
      </c>
      <c r="AQ349" s="269">
        <f t="shared" ref="AQ349:AQ352" si="458">K349+Y349</f>
        <v>0</v>
      </c>
      <c r="AR349" s="269">
        <f t="shared" ref="AR349:AS352" si="459">L349+AA349</f>
        <v>6002030</v>
      </c>
      <c r="AS349" s="269">
        <f t="shared" si="459"/>
        <v>355149</v>
      </c>
      <c r="AT349" s="269">
        <f>N349+AE349</f>
        <v>756800</v>
      </c>
      <c r="AU349" s="271">
        <f>O349+AN349</f>
        <v>33.3658</v>
      </c>
      <c r="AV349" s="271">
        <f t="shared" ref="AV349:AW352" si="460">P349+AL349</f>
        <v>26.409199999999998</v>
      </c>
      <c r="AW349" s="272">
        <f t="shared" si="460"/>
        <v>6.9565999999999999</v>
      </c>
    </row>
    <row r="350" spans="1:49" ht="14.1" customHeight="1" x14ac:dyDescent="0.2">
      <c r="A350" s="263">
        <v>72</v>
      </c>
      <c r="B350" s="260">
        <v>2491</v>
      </c>
      <c r="C350" s="283">
        <v>600079775</v>
      </c>
      <c r="D350" s="260">
        <v>70983003</v>
      </c>
      <c r="E350" s="262" t="s">
        <v>717</v>
      </c>
      <c r="F350" s="263">
        <v>3113</v>
      </c>
      <c r="G350" s="282" t="s">
        <v>318</v>
      </c>
      <c r="H350" s="264" t="s">
        <v>284</v>
      </c>
      <c r="I350" s="265">
        <v>2312337</v>
      </c>
      <c r="J350" s="830">
        <v>1701647</v>
      </c>
      <c r="K350" s="891">
        <v>0</v>
      </c>
      <c r="L350" s="882">
        <v>575157</v>
      </c>
      <c r="M350" s="830">
        <v>34033</v>
      </c>
      <c r="N350" s="266">
        <v>1500</v>
      </c>
      <c r="O350" s="678">
        <v>4.6000000000000005</v>
      </c>
      <c r="P350" s="622">
        <v>4.6000000000000005</v>
      </c>
      <c r="Q350" s="874">
        <v>0</v>
      </c>
      <c r="R350" s="267">
        <f t="shared" si="432"/>
        <v>0</v>
      </c>
      <c r="S350" s="269">
        <v>0</v>
      </c>
      <c r="T350" s="269">
        <v>0</v>
      </c>
      <c r="U350" s="269">
        <v>0</v>
      </c>
      <c r="V350" s="269">
        <f>SUM(R350:U350)</f>
        <v>0</v>
      </c>
      <c r="W350" s="269">
        <v>0</v>
      </c>
      <c r="X350" s="269">
        <v>0</v>
      </c>
      <c r="Y350" s="269">
        <f>SUM(W350:X350)</f>
        <v>0</v>
      </c>
      <c r="Z350" s="269">
        <f>V350+Y350</f>
        <v>0</v>
      </c>
      <c r="AA350" s="577">
        <f t="shared" si="457"/>
        <v>0</v>
      </c>
      <c r="AB350" s="270">
        <f>ROUND(V350*2%,0)</f>
        <v>0</v>
      </c>
      <c r="AC350" s="269">
        <v>0</v>
      </c>
      <c r="AD350" s="269">
        <v>0</v>
      </c>
      <c r="AE350" s="269">
        <f t="shared" si="433"/>
        <v>0</v>
      </c>
      <c r="AF350" s="269">
        <f t="shared" si="434"/>
        <v>0</v>
      </c>
      <c r="AG350" s="271">
        <v>0</v>
      </c>
      <c r="AH350" s="271">
        <v>0</v>
      </c>
      <c r="AI350" s="271">
        <v>0</v>
      </c>
      <c r="AJ350" s="271">
        <v>0</v>
      </c>
      <c r="AK350" s="271">
        <v>0</v>
      </c>
      <c r="AL350" s="271">
        <f t="shared" si="435"/>
        <v>0</v>
      </c>
      <c r="AM350" s="271">
        <f>AH350+AK350</f>
        <v>0</v>
      </c>
      <c r="AN350" s="696">
        <f t="shared" si="436"/>
        <v>0</v>
      </c>
      <c r="AO350" s="267">
        <f>I350+AF350</f>
        <v>2312337</v>
      </c>
      <c r="AP350" s="269">
        <f>J350+V350</f>
        <v>1701647</v>
      </c>
      <c r="AQ350" s="269">
        <f t="shared" si="458"/>
        <v>0</v>
      </c>
      <c r="AR350" s="269">
        <f t="shared" si="459"/>
        <v>575157</v>
      </c>
      <c r="AS350" s="269">
        <f t="shared" si="459"/>
        <v>34033</v>
      </c>
      <c r="AT350" s="269">
        <f>N350+AE350</f>
        <v>1500</v>
      </c>
      <c r="AU350" s="271">
        <f>O350+AN350</f>
        <v>4.6000000000000005</v>
      </c>
      <c r="AV350" s="271">
        <f t="shared" si="460"/>
        <v>4.6000000000000005</v>
      </c>
      <c r="AW350" s="272">
        <f t="shared" si="460"/>
        <v>0</v>
      </c>
    </row>
    <row r="351" spans="1:49" ht="14.1" customHeight="1" x14ac:dyDescent="0.2">
      <c r="A351" s="263">
        <v>72</v>
      </c>
      <c r="B351" s="260">
        <v>2491</v>
      </c>
      <c r="C351" s="283">
        <v>600079775</v>
      </c>
      <c r="D351" s="260">
        <v>70983003</v>
      </c>
      <c r="E351" s="262" t="s">
        <v>717</v>
      </c>
      <c r="F351" s="263">
        <v>3143</v>
      </c>
      <c r="G351" s="284" t="s">
        <v>635</v>
      </c>
      <c r="H351" s="264" t="s">
        <v>283</v>
      </c>
      <c r="I351" s="265">
        <v>2206249</v>
      </c>
      <c r="J351" s="831">
        <v>1624631</v>
      </c>
      <c r="K351" s="904">
        <v>0</v>
      </c>
      <c r="L351" s="882">
        <v>549125</v>
      </c>
      <c r="M351" s="830">
        <v>32493</v>
      </c>
      <c r="N351" s="266">
        <v>0</v>
      </c>
      <c r="O351" s="678">
        <v>3.5714000000000001</v>
      </c>
      <c r="P351" s="841">
        <v>3.5714000000000001</v>
      </c>
      <c r="Q351" s="874">
        <v>0</v>
      </c>
      <c r="R351" s="267">
        <f t="shared" si="432"/>
        <v>0</v>
      </c>
      <c r="S351" s="269">
        <v>0</v>
      </c>
      <c r="T351" s="269">
        <v>0</v>
      </c>
      <c r="U351" s="269">
        <v>0</v>
      </c>
      <c r="V351" s="269">
        <f>SUM(R351:U351)</f>
        <v>0</v>
      </c>
      <c r="W351" s="269">
        <v>0</v>
      </c>
      <c r="X351" s="269">
        <v>0</v>
      </c>
      <c r="Y351" s="269">
        <f>SUM(W351:X351)</f>
        <v>0</v>
      </c>
      <c r="Z351" s="269">
        <f>V351+Y351</f>
        <v>0</v>
      </c>
      <c r="AA351" s="577">
        <f t="shared" si="457"/>
        <v>0</v>
      </c>
      <c r="AB351" s="270">
        <f>ROUND(V351*2%,0)</f>
        <v>0</v>
      </c>
      <c r="AC351" s="269">
        <v>0</v>
      </c>
      <c r="AD351" s="269">
        <v>0</v>
      </c>
      <c r="AE351" s="269">
        <f t="shared" si="433"/>
        <v>0</v>
      </c>
      <c r="AF351" s="269">
        <f t="shared" si="434"/>
        <v>0</v>
      </c>
      <c r="AG351" s="271">
        <v>0</v>
      </c>
      <c r="AH351" s="271">
        <v>0</v>
      </c>
      <c r="AI351" s="271">
        <v>0</v>
      </c>
      <c r="AJ351" s="271">
        <v>0</v>
      </c>
      <c r="AK351" s="271">
        <v>0</v>
      </c>
      <c r="AL351" s="271">
        <f t="shared" si="435"/>
        <v>0</v>
      </c>
      <c r="AM351" s="271">
        <f>AH351+AK351</f>
        <v>0</v>
      </c>
      <c r="AN351" s="696">
        <f t="shared" si="436"/>
        <v>0</v>
      </c>
      <c r="AO351" s="267">
        <f>I351+AF351</f>
        <v>2206249</v>
      </c>
      <c r="AP351" s="269">
        <f>J351+V351</f>
        <v>1624631</v>
      </c>
      <c r="AQ351" s="269">
        <f t="shared" si="458"/>
        <v>0</v>
      </c>
      <c r="AR351" s="269">
        <f t="shared" si="459"/>
        <v>549125</v>
      </c>
      <c r="AS351" s="269">
        <f t="shared" si="459"/>
        <v>32493</v>
      </c>
      <c r="AT351" s="269">
        <f>N351+AE351</f>
        <v>0</v>
      </c>
      <c r="AU351" s="271">
        <f>O351+AN351</f>
        <v>3.5714000000000001</v>
      </c>
      <c r="AV351" s="271">
        <f t="shared" si="460"/>
        <v>3.5714000000000001</v>
      </c>
      <c r="AW351" s="272">
        <f t="shared" si="460"/>
        <v>0</v>
      </c>
    </row>
    <row r="352" spans="1:49" ht="14.1" customHeight="1" x14ac:dyDescent="0.2">
      <c r="A352" s="263">
        <v>72</v>
      </c>
      <c r="B352" s="260">
        <v>2491</v>
      </c>
      <c r="C352" s="283">
        <v>600079775</v>
      </c>
      <c r="D352" s="260">
        <v>70983003</v>
      </c>
      <c r="E352" s="262" t="s">
        <v>717</v>
      </c>
      <c r="F352" s="263">
        <v>3143</v>
      </c>
      <c r="G352" s="284" t="s">
        <v>636</v>
      </c>
      <c r="H352" s="264" t="s">
        <v>284</v>
      </c>
      <c r="I352" s="265">
        <v>63199</v>
      </c>
      <c r="J352" s="830">
        <v>44550</v>
      </c>
      <c r="K352" s="891">
        <v>0</v>
      </c>
      <c r="L352" s="882">
        <v>15058</v>
      </c>
      <c r="M352" s="830">
        <v>891</v>
      </c>
      <c r="N352" s="266">
        <v>2700</v>
      </c>
      <c r="O352" s="678">
        <v>0.19</v>
      </c>
      <c r="P352" s="622">
        <v>0</v>
      </c>
      <c r="Q352" s="874">
        <v>0.19</v>
      </c>
      <c r="R352" s="267">
        <f t="shared" si="432"/>
        <v>0</v>
      </c>
      <c r="S352" s="269">
        <v>0</v>
      </c>
      <c r="T352" s="269">
        <v>0</v>
      </c>
      <c r="U352" s="269">
        <v>0</v>
      </c>
      <c r="V352" s="269">
        <f>SUM(R352:U352)</f>
        <v>0</v>
      </c>
      <c r="W352" s="269">
        <v>0</v>
      </c>
      <c r="X352" s="269">
        <v>0</v>
      </c>
      <c r="Y352" s="269">
        <f>SUM(W352:X352)</f>
        <v>0</v>
      </c>
      <c r="Z352" s="269">
        <f>V352+Y352</f>
        <v>0</v>
      </c>
      <c r="AA352" s="577">
        <f t="shared" si="457"/>
        <v>0</v>
      </c>
      <c r="AB352" s="270">
        <f>ROUND(V352*2%,0)</f>
        <v>0</v>
      </c>
      <c r="AC352" s="269">
        <v>0</v>
      </c>
      <c r="AD352" s="269">
        <v>0</v>
      </c>
      <c r="AE352" s="269">
        <f t="shared" si="433"/>
        <v>0</v>
      </c>
      <c r="AF352" s="269">
        <f t="shared" si="434"/>
        <v>0</v>
      </c>
      <c r="AG352" s="271">
        <v>0</v>
      </c>
      <c r="AH352" s="271">
        <v>0</v>
      </c>
      <c r="AI352" s="271">
        <v>0</v>
      </c>
      <c r="AJ352" s="271">
        <v>0</v>
      </c>
      <c r="AK352" s="271">
        <v>0</v>
      </c>
      <c r="AL352" s="271">
        <f t="shared" si="435"/>
        <v>0</v>
      </c>
      <c r="AM352" s="271">
        <f>AH352+AK352</f>
        <v>0</v>
      </c>
      <c r="AN352" s="696">
        <f t="shared" si="436"/>
        <v>0</v>
      </c>
      <c r="AO352" s="267">
        <f>I352+AF352</f>
        <v>63199</v>
      </c>
      <c r="AP352" s="269">
        <f>J352+V352</f>
        <v>44550</v>
      </c>
      <c r="AQ352" s="269">
        <f t="shared" si="458"/>
        <v>0</v>
      </c>
      <c r="AR352" s="269">
        <f t="shared" si="459"/>
        <v>15058</v>
      </c>
      <c r="AS352" s="269">
        <f t="shared" si="459"/>
        <v>891</v>
      </c>
      <c r="AT352" s="269">
        <f>N352+AE352</f>
        <v>2700</v>
      </c>
      <c r="AU352" s="271">
        <f>O352+AN352</f>
        <v>0.19</v>
      </c>
      <c r="AV352" s="271">
        <f t="shared" si="460"/>
        <v>0</v>
      </c>
      <c r="AW352" s="272">
        <f t="shared" si="460"/>
        <v>0.19</v>
      </c>
    </row>
    <row r="353" spans="1:49" ht="14.1" customHeight="1" x14ac:dyDescent="0.2">
      <c r="A353" s="276">
        <v>72</v>
      </c>
      <c r="B353" s="273">
        <v>2491</v>
      </c>
      <c r="C353" s="285">
        <v>600079775</v>
      </c>
      <c r="D353" s="273">
        <v>70983003</v>
      </c>
      <c r="E353" s="275" t="s">
        <v>718</v>
      </c>
      <c r="F353" s="276"/>
      <c r="G353" s="275"/>
      <c r="H353" s="277"/>
      <c r="I353" s="278">
        <v>29453248</v>
      </c>
      <c r="J353" s="279">
        <v>21128312</v>
      </c>
      <c r="K353" s="279">
        <v>0</v>
      </c>
      <c r="L353" s="279">
        <v>7141370</v>
      </c>
      <c r="M353" s="279">
        <v>422566</v>
      </c>
      <c r="N353" s="279">
        <v>761000</v>
      </c>
      <c r="O353" s="280">
        <v>41.727199999999996</v>
      </c>
      <c r="P353" s="280">
        <v>34.580599999999997</v>
      </c>
      <c r="Q353" s="872">
        <v>7.1466000000000003</v>
      </c>
      <c r="R353" s="278">
        <f t="shared" ref="R353:AW353" si="461">SUM(R349:R352)</f>
        <v>0</v>
      </c>
      <c r="S353" s="613">
        <f t="shared" si="461"/>
        <v>0</v>
      </c>
      <c r="T353" s="613">
        <f t="shared" si="461"/>
        <v>0</v>
      </c>
      <c r="U353" s="613">
        <f t="shared" si="461"/>
        <v>0</v>
      </c>
      <c r="V353" s="613">
        <f t="shared" si="461"/>
        <v>0</v>
      </c>
      <c r="W353" s="613">
        <f t="shared" si="461"/>
        <v>0</v>
      </c>
      <c r="X353" s="613">
        <f t="shared" si="461"/>
        <v>0</v>
      </c>
      <c r="Y353" s="613">
        <f t="shared" si="461"/>
        <v>0</v>
      </c>
      <c r="Z353" s="613">
        <f t="shared" si="461"/>
        <v>0</v>
      </c>
      <c r="AA353" s="613">
        <f t="shared" si="461"/>
        <v>0</v>
      </c>
      <c r="AB353" s="613">
        <f t="shared" si="461"/>
        <v>0</v>
      </c>
      <c r="AC353" s="613">
        <f t="shared" si="461"/>
        <v>0</v>
      </c>
      <c r="AD353" s="613">
        <f t="shared" si="461"/>
        <v>0</v>
      </c>
      <c r="AE353" s="613">
        <f t="shared" si="461"/>
        <v>0</v>
      </c>
      <c r="AF353" s="613">
        <f t="shared" si="461"/>
        <v>0</v>
      </c>
      <c r="AG353" s="690">
        <f t="shared" si="461"/>
        <v>0</v>
      </c>
      <c r="AH353" s="690">
        <f t="shared" si="461"/>
        <v>0</v>
      </c>
      <c r="AI353" s="690">
        <f t="shared" si="461"/>
        <v>0</v>
      </c>
      <c r="AJ353" s="690">
        <f t="shared" si="461"/>
        <v>0</v>
      </c>
      <c r="AK353" s="690">
        <f t="shared" si="461"/>
        <v>0</v>
      </c>
      <c r="AL353" s="690">
        <f t="shared" si="461"/>
        <v>0</v>
      </c>
      <c r="AM353" s="690">
        <f t="shared" si="461"/>
        <v>0</v>
      </c>
      <c r="AN353" s="695">
        <f t="shared" si="461"/>
        <v>0</v>
      </c>
      <c r="AO353" s="278">
        <f t="shared" si="461"/>
        <v>29453248</v>
      </c>
      <c r="AP353" s="279">
        <f t="shared" si="461"/>
        <v>21128312</v>
      </c>
      <c r="AQ353" s="279">
        <f t="shared" si="461"/>
        <v>0</v>
      </c>
      <c r="AR353" s="279">
        <f t="shared" si="461"/>
        <v>7141370</v>
      </c>
      <c r="AS353" s="279">
        <f t="shared" si="461"/>
        <v>422566</v>
      </c>
      <c r="AT353" s="279">
        <f t="shared" si="461"/>
        <v>761000</v>
      </c>
      <c r="AU353" s="280">
        <f t="shared" si="461"/>
        <v>41.727199999999996</v>
      </c>
      <c r="AV353" s="280">
        <f t="shared" si="461"/>
        <v>34.580599999999997</v>
      </c>
      <c r="AW353" s="281">
        <f t="shared" si="461"/>
        <v>7.1466000000000003</v>
      </c>
    </row>
    <row r="354" spans="1:49" ht="14.1" customHeight="1" x14ac:dyDescent="0.2">
      <c r="A354" s="263">
        <v>73</v>
      </c>
      <c r="B354" s="260">
        <v>2459</v>
      </c>
      <c r="C354" s="283">
        <v>650030583</v>
      </c>
      <c r="D354" s="260">
        <v>72744707</v>
      </c>
      <c r="E354" s="262" t="s">
        <v>719</v>
      </c>
      <c r="F354" s="263">
        <v>3111</v>
      </c>
      <c r="G354" s="262" t="s">
        <v>317</v>
      </c>
      <c r="H354" s="264" t="s">
        <v>283</v>
      </c>
      <c r="I354" s="265">
        <v>3069758</v>
      </c>
      <c r="J354" s="831">
        <v>2230830</v>
      </c>
      <c r="K354" s="904">
        <v>5000</v>
      </c>
      <c r="L354" s="882">
        <v>755711</v>
      </c>
      <c r="M354" s="830">
        <v>44617</v>
      </c>
      <c r="N354" s="831">
        <v>33600</v>
      </c>
      <c r="O354" s="678">
        <v>5.0118</v>
      </c>
      <c r="P354" s="841">
        <v>3.99</v>
      </c>
      <c r="Q354" s="873">
        <v>1.0218</v>
      </c>
      <c r="R354" s="267">
        <f t="shared" si="432"/>
        <v>0</v>
      </c>
      <c r="S354" s="269">
        <v>0</v>
      </c>
      <c r="T354" s="269">
        <v>0</v>
      </c>
      <c r="U354" s="269">
        <v>0</v>
      </c>
      <c r="V354" s="269">
        <f t="shared" ref="V354:V359" si="462">SUM(R354:U354)</f>
        <v>0</v>
      </c>
      <c r="W354" s="269">
        <v>0</v>
      </c>
      <c r="X354" s="269">
        <v>0</v>
      </c>
      <c r="Y354" s="269">
        <f t="shared" ref="Y354:Y359" si="463">SUM(W354:X354)</f>
        <v>0</v>
      </c>
      <c r="Z354" s="269">
        <f t="shared" ref="Z354:Z359" si="464">V354+Y354</f>
        <v>0</v>
      </c>
      <c r="AA354" s="577">
        <f t="shared" ref="AA354:AA359" si="465">ROUND((V354+W354)*33.8%,0)</f>
        <v>0</v>
      </c>
      <c r="AB354" s="270">
        <f t="shared" ref="AB354:AB359" si="466">ROUND(V354*2%,0)</f>
        <v>0</v>
      </c>
      <c r="AC354" s="269">
        <v>0</v>
      </c>
      <c r="AD354" s="269">
        <v>0</v>
      </c>
      <c r="AE354" s="269">
        <f t="shared" si="433"/>
        <v>0</v>
      </c>
      <c r="AF354" s="269">
        <f t="shared" si="434"/>
        <v>0</v>
      </c>
      <c r="AG354" s="271">
        <v>0</v>
      </c>
      <c r="AH354" s="271">
        <v>0</v>
      </c>
      <c r="AI354" s="271">
        <v>0</v>
      </c>
      <c r="AJ354" s="271">
        <v>0</v>
      </c>
      <c r="AK354" s="271">
        <v>0</v>
      </c>
      <c r="AL354" s="271">
        <f t="shared" si="435"/>
        <v>0</v>
      </c>
      <c r="AM354" s="271">
        <f t="shared" ref="AM354:AM359" si="467">AH354+AK354</f>
        <v>0</v>
      </c>
      <c r="AN354" s="696">
        <f t="shared" si="436"/>
        <v>0</v>
      </c>
      <c r="AO354" s="267">
        <f t="shared" ref="AO354:AO359" si="468">I354+AF354</f>
        <v>3069758</v>
      </c>
      <c r="AP354" s="269">
        <f t="shared" ref="AP354:AP359" si="469">J354+V354</f>
        <v>2230830</v>
      </c>
      <c r="AQ354" s="269">
        <f t="shared" ref="AQ354:AQ359" si="470">K354+Y354</f>
        <v>5000</v>
      </c>
      <c r="AR354" s="269">
        <f t="shared" ref="AR354:AS359" si="471">L354+AA354</f>
        <v>755711</v>
      </c>
      <c r="AS354" s="269">
        <f t="shared" si="471"/>
        <v>44617</v>
      </c>
      <c r="AT354" s="269">
        <f t="shared" ref="AT354:AT359" si="472">N354+AE354</f>
        <v>33600</v>
      </c>
      <c r="AU354" s="271">
        <f t="shared" ref="AU354:AU359" si="473">O354+AN354</f>
        <v>5.0118</v>
      </c>
      <c r="AV354" s="271">
        <f t="shared" ref="AV354:AW359" si="474">P354+AL354</f>
        <v>3.99</v>
      </c>
      <c r="AW354" s="272">
        <f t="shared" si="474"/>
        <v>1.0218</v>
      </c>
    </row>
    <row r="355" spans="1:49" ht="14.1" customHeight="1" x14ac:dyDescent="0.2">
      <c r="A355" s="263">
        <v>73</v>
      </c>
      <c r="B355" s="260">
        <v>2459</v>
      </c>
      <c r="C355" s="283">
        <v>650030583</v>
      </c>
      <c r="D355" s="260">
        <v>72744707</v>
      </c>
      <c r="E355" s="262" t="s">
        <v>719</v>
      </c>
      <c r="F355" s="263">
        <v>3117</v>
      </c>
      <c r="G355" s="262" t="s">
        <v>320</v>
      </c>
      <c r="H355" s="264" t="s">
        <v>283</v>
      </c>
      <c r="I355" s="265">
        <v>6065218</v>
      </c>
      <c r="J355" s="831">
        <v>4298571</v>
      </c>
      <c r="K355" s="904">
        <v>20000</v>
      </c>
      <c r="L355" s="882">
        <v>1459676</v>
      </c>
      <c r="M355" s="830">
        <v>85971</v>
      </c>
      <c r="N355" s="831">
        <v>201000</v>
      </c>
      <c r="O355" s="678">
        <v>7.9254000000000007</v>
      </c>
      <c r="P355" s="841">
        <v>4.9800000000000004</v>
      </c>
      <c r="Q355" s="873">
        <v>2.9453999999999998</v>
      </c>
      <c r="R355" s="267">
        <f t="shared" si="432"/>
        <v>0</v>
      </c>
      <c r="S355" s="269">
        <v>0</v>
      </c>
      <c r="T355" s="269">
        <v>0</v>
      </c>
      <c r="U355" s="269">
        <v>0</v>
      </c>
      <c r="V355" s="269">
        <f t="shared" si="462"/>
        <v>0</v>
      </c>
      <c r="W355" s="269">
        <v>0</v>
      </c>
      <c r="X355" s="269">
        <v>0</v>
      </c>
      <c r="Y355" s="269">
        <f t="shared" si="463"/>
        <v>0</v>
      </c>
      <c r="Z355" s="269">
        <f t="shared" si="464"/>
        <v>0</v>
      </c>
      <c r="AA355" s="577">
        <f t="shared" si="465"/>
        <v>0</v>
      </c>
      <c r="AB355" s="270">
        <f t="shared" si="466"/>
        <v>0</v>
      </c>
      <c r="AC355" s="269">
        <v>0</v>
      </c>
      <c r="AD355" s="269">
        <v>0</v>
      </c>
      <c r="AE355" s="269">
        <f t="shared" si="433"/>
        <v>0</v>
      </c>
      <c r="AF355" s="269">
        <f t="shared" si="434"/>
        <v>0</v>
      </c>
      <c r="AG355" s="271">
        <v>0</v>
      </c>
      <c r="AH355" s="271">
        <v>0</v>
      </c>
      <c r="AI355" s="271">
        <v>0</v>
      </c>
      <c r="AJ355" s="271">
        <v>0</v>
      </c>
      <c r="AK355" s="271">
        <v>0</v>
      </c>
      <c r="AL355" s="271">
        <f t="shared" si="435"/>
        <v>0</v>
      </c>
      <c r="AM355" s="271">
        <f t="shared" si="467"/>
        <v>0</v>
      </c>
      <c r="AN355" s="696">
        <f t="shared" si="436"/>
        <v>0</v>
      </c>
      <c r="AO355" s="267">
        <f t="shared" si="468"/>
        <v>6065218</v>
      </c>
      <c r="AP355" s="269">
        <f t="shared" si="469"/>
        <v>4298571</v>
      </c>
      <c r="AQ355" s="269">
        <f t="shared" si="470"/>
        <v>20000</v>
      </c>
      <c r="AR355" s="269">
        <f t="shared" si="471"/>
        <v>1459676</v>
      </c>
      <c r="AS355" s="269">
        <f t="shared" si="471"/>
        <v>85971</v>
      </c>
      <c r="AT355" s="269">
        <f t="shared" si="472"/>
        <v>201000</v>
      </c>
      <c r="AU355" s="271">
        <f t="shared" si="473"/>
        <v>7.9254000000000007</v>
      </c>
      <c r="AV355" s="271">
        <f t="shared" si="474"/>
        <v>4.9800000000000004</v>
      </c>
      <c r="AW355" s="272">
        <f t="shared" si="474"/>
        <v>2.9453999999999998</v>
      </c>
    </row>
    <row r="356" spans="1:49" ht="14.1" customHeight="1" x14ac:dyDescent="0.2">
      <c r="A356" s="263">
        <v>73</v>
      </c>
      <c r="B356" s="260">
        <v>2459</v>
      </c>
      <c r="C356" s="283">
        <v>650030583</v>
      </c>
      <c r="D356" s="260">
        <v>72744707</v>
      </c>
      <c r="E356" s="262" t="s">
        <v>719</v>
      </c>
      <c r="F356" s="263">
        <v>3117</v>
      </c>
      <c r="G356" s="282" t="s">
        <v>318</v>
      </c>
      <c r="H356" s="264" t="s">
        <v>284</v>
      </c>
      <c r="I356" s="265">
        <v>276721</v>
      </c>
      <c r="J356" s="830">
        <v>203771</v>
      </c>
      <c r="K356" s="891">
        <v>0</v>
      </c>
      <c r="L356" s="882">
        <v>68875</v>
      </c>
      <c r="M356" s="830">
        <v>4075</v>
      </c>
      <c r="N356" s="266">
        <v>0</v>
      </c>
      <c r="O356" s="678">
        <v>0.59000000000000008</v>
      </c>
      <c r="P356" s="622">
        <v>0.59000000000000008</v>
      </c>
      <c r="Q356" s="874">
        <v>0</v>
      </c>
      <c r="R356" s="267">
        <f t="shared" si="432"/>
        <v>0</v>
      </c>
      <c r="S356" s="269">
        <v>0</v>
      </c>
      <c r="T356" s="269">
        <v>0</v>
      </c>
      <c r="U356" s="269">
        <v>0</v>
      </c>
      <c r="V356" s="269">
        <f t="shared" si="462"/>
        <v>0</v>
      </c>
      <c r="W356" s="269">
        <v>0</v>
      </c>
      <c r="X356" s="269">
        <v>0</v>
      </c>
      <c r="Y356" s="269">
        <f t="shared" si="463"/>
        <v>0</v>
      </c>
      <c r="Z356" s="269">
        <f t="shared" si="464"/>
        <v>0</v>
      </c>
      <c r="AA356" s="577">
        <f t="shared" si="465"/>
        <v>0</v>
      </c>
      <c r="AB356" s="270">
        <f t="shared" si="466"/>
        <v>0</v>
      </c>
      <c r="AC356" s="269">
        <v>0</v>
      </c>
      <c r="AD356" s="269">
        <v>0</v>
      </c>
      <c r="AE356" s="269">
        <f t="shared" si="433"/>
        <v>0</v>
      </c>
      <c r="AF356" s="269">
        <f t="shared" si="434"/>
        <v>0</v>
      </c>
      <c r="AG356" s="271">
        <v>0</v>
      </c>
      <c r="AH356" s="271">
        <v>0</v>
      </c>
      <c r="AI356" s="271">
        <v>0</v>
      </c>
      <c r="AJ356" s="271">
        <v>0</v>
      </c>
      <c r="AK356" s="271">
        <v>0</v>
      </c>
      <c r="AL356" s="271">
        <f t="shared" si="435"/>
        <v>0</v>
      </c>
      <c r="AM356" s="271">
        <f t="shared" si="467"/>
        <v>0</v>
      </c>
      <c r="AN356" s="696">
        <f t="shared" si="436"/>
        <v>0</v>
      </c>
      <c r="AO356" s="267">
        <f t="shared" si="468"/>
        <v>276721</v>
      </c>
      <c r="AP356" s="269">
        <f t="shared" si="469"/>
        <v>203771</v>
      </c>
      <c r="AQ356" s="269">
        <f t="shared" si="470"/>
        <v>0</v>
      </c>
      <c r="AR356" s="269">
        <f t="shared" si="471"/>
        <v>68875</v>
      </c>
      <c r="AS356" s="269">
        <f t="shared" si="471"/>
        <v>4075</v>
      </c>
      <c r="AT356" s="269">
        <f t="shared" si="472"/>
        <v>0</v>
      </c>
      <c r="AU356" s="271">
        <f t="shared" si="473"/>
        <v>0.59000000000000008</v>
      </c>
      <c r="AV356" s="271">
        <f t="shared" si="474"/>
        <v>0.59000000000000008</v>
      </c>
      <c r="AW356" s="272">
        <f t="shared" si="474"/>
        <v>0</v>
      </c>
    </row>
    <row r="357" spans="1:49" ht="14.1" customHeight="1" x14ac:dyDescent="0.2">
      <c r="A357" s="263">
        <v>73</v>
      </c>
      <c r="B357" s="260">
        <v>2459</v>
      </c>
      <c r="C357" s="283">
        <v>650030583</v>
      </c>
      <c r="D357" s="260">
        <v>72744707</v>
      </c>
      <c r="E357" s="262" t="s">
        <v>719</v>
      </c>
      <c r="F357" s="263">
        <v>3141</v>
      </c>
      <c r="G357" s="262" t="s">
        <v>321</v>
      </c>
      <c r="H357" s="264" t="s">
        <v>284</v>
      </c>
      <c r="I357" s="265">
        <v>1176491</v>
      </c>
      <c r="J357" s="830">
        <v>861728</v>
      </c>
      <c r="K357" s="891">
        <v>0</v>
      </c>
      <c r="L357" s="882">
        <v>291264</v>
      </c>
      <c r="M357" s="830">
        <v>17235</v>
      </c>
      <c r="N357" s="266">
        <v>6264</v>
      </c>
      <c r="O357" s="678">
        <v>2.93</v>
      </c>
      <c r="P357" s="622">
        <v>0</v>
      </c>
      <c r="Q357" s="874">
        <v>2.93</v>
      </c>
      <c r="R357" s="267">
        <f t="shared" si="432"/>
        <v>0</v>
      </c>
      <c r="S357" s="269">
        <v>0</v>
      </c>
      <c r="T357" s="269">
        <v>0</v>
      </c>
      <c r="U357" s="269">
        <v>0</v>
      </c>
      <c r="V357" s="269">
        <f t="shared" si="462"/>
        <v>0</v>
      </c>
      <c r="W357" s="269">
        <v>0</v>
      </c>
      <c r="X357" s="269">
        <v>0</v>
      </c>
      <c r="Y357" s="269">
        <f t="shared" si="463"/>
        <v>0</v>
      </c>
      <c r="Z357" s="269">
        <f t="shared" si="464"/>
        <v>0</v>
      </c>
      <c r="AA357" s="577">
        <f t="shared" si="465"/>
        <v>0</v>
      </c>
      <c r="AB357" s="270">
        <f t="shared" si="466"/>
        <v>0</v>
      </c>
      <c r="AC357" s="269">
        <v>0</v>
      </c>
      <c r="AD357" s="269">
        <v>0</v>
      </c>
      <c r="AE357" s="269">
        <f t="shared" si="433"/>
        <v>0</v>
      </c>
      <c r="AF357" s="269">
        <f t="shared" si="434"/>
        <v>0</v>
      </c>
      <c r="AG357" s="271">
        <v>0</v>
      </c>
      <c r="AH357" s="271">
        <v>0</v>
      </c>
      <c r="AI357" s="271">
        <v>0</v>
      </c>
      <c r="AJ357" s="271">
        <v>0</v>
      </c>
      <c r="AK357" s="271">
        <v>0</v>
      </c>
      <c r="AL357" s="271">
        <f t="shared" si="435"/>
        <v>0</v>
      </c>
      <c r="AM357" s="271">
        <f t="shared" si="467"/>
        <v>0</v>
      </c>
      <c r="AN357" s="696">
        <f t="shared" si="436"/>
        <v>0</v>
      </c>
      <c r="AO357" s="267">
        <f t="shared" si="468"/>
        <v>1176491</v>
      </c>
      <c r="AP357" s="269">
        <f t="shared" si="469"/>
        <v>861728</v>
      </c>
      <c r="AQ357" s="269">
        <f t="shared" si="470"/>
        <v>0</v>
      </c>
      <c r="AR357" s="269">
        <f t="shared" si="471"/>
        <v>291264</v>
      </c>
      <c r="AS357" s="269">
        <f t="shared" si="471"/>
        <v>17235</v>
      </c>
      <c r="AT357" s="269">
        <f t="shared" si="472"/>
        <v>6264</v>
      </c>
      <c r="AU357" s="271">
        <f t="shared" si="473"/>
        <v>2.93</v>
      </c>
      <c r="AV357" s="271">
        <f t="shared" si="474"/>
        <v>0</v>
      </c>
      <c r="AW357" s="272">
        <f t="shared" si="474"/>
        <v>2.93</v>
      </c>
    </row>
    <row r="358" spans="1:49" ht="14.1" customHeight="1" x14ac:dyDescent="0.2">
      <c r="A358" s="263">
        <v>73</v>
      </c>
      <c r="B358" s="260">
        <v>2459</v>
      </c>
      <c r="C358" s="283">
        <v>650030583</v>
      </c>
      <c r="D358" s="260">
        <v>72744707</v>
      </c>
      <c r="E358" s="262" t="s">
        <v>719</v>
      </c>
      <c r="F358" s="263">
        <v>3143</v>
      </c>
      <c r="G358" s="284" t="s">
        <v>635</v>
      </c>
      <c r="H358" s="264" t="s">
        <v>283</v>
      </c>
      <c r="I358" s="265">
        <v>385154</v>
      </c>
      <c r="J358" s="831">
        <v>224502</v>
      </c>
      <c r="K358" s="904">
        <v>60000</v>
      </c>
      <c r="L358" s="882">
        <v>96162</v>
      </c>
      <c r="M358" s="830">
        <v>4490</v>
      </c>
      <c r="N358" s="266">
        <v>0</v>
      </c>
      <c r="O358" s="678">
        <v>0.5</v>
      </c>
      <c r="P358" s="841">
        <v>0.5</v>
      </c>
      <c r="Q358" s="874">
        <v>0</v>
      </c>
      <c r="R358" s="267">
        <f t="shared" si="432"/>
        <v>0</v>
      </c>
      <c r="S358" s="269">
        <v>0</v>
      </c>
      <c r="T358" s="269">
        <v>0</v>
      </c>
      <c r="U358" s="269">
        <v>0</v>
      </c>
      <c r="V358" s="269">
        <f t="shared" si="462"/>
        <v>0</v>
      </c>
      <c r="W358" s="269">
        <v>0</v>
      </c>
      <c r="X358" s="269">
        <v>0</v>
      </c>
      <c r="Y358" s="269">
        <f t="shared" si="463"/>
        <v>0</v>
      </c>
      <c r="Z358" s="269">
        <f t="shared" si="464"/>
        <v>0</v>
      </c>
      <c r="AA358" s="577">
        <f t="shared" si="465"/>
        <v>0</v>
      </c>
      <c r="AB358" s="270">
        <f t="shared" si="466"/>
        <v>0</v>
      </c>
      <c r="AC358" s="269">
        <v>0</v>
      </c>
      <c r="AD358" s="269">
        <v>0</v>
      </c>
      <c r="AE358" s="269">
        <f t="shared" si="433"/>
        <v>0</v>
      </c>
      <c r="AF358" s="269">
        <f t="shared" si="434"/>
        <v>0</v>
      </c>
      <c r="AG358" s="271">
        <v>0</v>
      </c>
      <c r="AH358" s="271">
        <v>0</v>
      </c>
      <c r="AI358" s="271">
        <v>0</v>
      </c>
      <c r="AJ358" s="271">
        <v>0</v>
      </c>
      <c r="AK358" s="271">
        <v>0</v>
      </c>
      <c r="AL358" s="271">
        <f t="shared" si="435"/>
        <v>0</v>
      </c>
      <c r="AM358" s="271">
        <f t="shared" si="467"/>
        <v>0</v>
      </c>
      <c r="AN358" s="696">
        <f t="shared" si="436"/>
        <v>0</v>
      </c>
      <c r="AO358" s="267">
        <f t="shared" si="468"/>
        <v>385154</v>
      </c>
      <c r="AP358" s="269">
        <f t="shared" si="469"/>
        <v>224502</v>
      </c>
      <c r="AQ358" s="269">
        <f t="shared" si="470"/>
        <v>60000</v>
      </c>
      <c r="AR358" s="269">
        <f t="shared" si="471"/>
        <v>96162</v>
      </c>
      <c r="AS358" s="269">
        <f t="shared" si="471"/>
        <v>4490</v>
      </c>
      <c r="AT358" s="269">
        <f t="shared" si="472"/>
        <v>0</v>
      </c>
      <c r="AU358" s="271">
        <f t="shared" si="473"/>
        <v>0.5</v>
      </c>
      <c r="AV358" s="271">
        <f t="shared" si="474"/>
        <v>0.5</v>
      </c>
      <c r="AW358" s="272">
        <f t="shared" si="474"/>
        <v>0</v>
      </c>
    </row>
    <row r="359" spans="1:49" ht="14.1" customHeight="1" x14ac:dyDescent="0.2">
      <c r="A359" s="263">
        <v>73</v>
      </c>
      <c r="B359" s="260">
        <v>2459</v>
      </c>
      <c r="C359" s="283">
        <v>650030583</v>
      </c>
      <c r="D359" s="260">
        <v>72744707</v>
      </c>
      <c r="E359" s="262" t="s">
        <v>719</v>
      </c>
      <c r="F359" s="263">
        <v>3143</v>
      </c>
      <c r="G359" s="284" t="s">
        <v>636</v>
      </c>
      <c r="H359" s="264" t="s">
        <v>284</v>
      </c>
      <c r="I359" s="265">
        <v>14044</v>
      </c>
      <c r="J359" s="830">
        <v>9900</v>
      </c>
      <c r="K359" s="891">
        <v>0</v>
      </c>
      <c r="L359" s="882">
        <v>3346</v>
      </c>
      <c r="M359" s="830">
        <v>198</v>
      </c>
      <c r="N359" s="266">
        <v>600</v>
      </c>
      <c r="O359" s="678">
        <v>0.04</v>
      </c>
      <c r="P359" s="622">
        <v>0</v>
      </c>
      <c r="Q359" s="874">
        <v>0.04</v>
      </c>
      <c r="R359" s="267">
        <f t="shared" si="432"/>
        <v>0</v>
      </c>
      <c r="S359" s="269">
        <v>0</v>
      </c>
      <c r="T359" s="269">
        <v>0</v>
      </c>
      <c r="U359" s="269">
        <v>0</v>
      </c>
      <c r="V359" s="269">
        <f t="shared" si="462"/>
        <v>0</v>
      </c>
      <c r="W359" s="269">
        <v>0</v>
      </c>
      <c r="X359" s="269">
        <v>0</v>
      </c>
      <c r="Y359" s="269">
        <f t="shared" si="463"/>
        <v>0</v>
      </c>
      <c r="Z359" s="269">
        <f t="shared" si="464"/>
        <v>0</v>
      </c>
      <c r="AA359" s="577">
        <f t="shared" si="465"/>
        <v>0</v>
      </c>
      <c r="AB359" s="270">
        <f t="shared" si="466"/>
        <v>0</v>
      </c>
      <c r="AC359" s="269">
        <v>0</v>
      </c>
      <c r="AD359" s="269">
        <v>0</v>
      </c>
      <c r="AE359" s="269">
        <f t="shared" si="433"/>
        <v>0</v>
      </c>
      <c r="AF359" s="269">
        <f t="shared" si="434"/>
        <v>0</v>
      </c>
      <c r="AG359" s="271">
        <v>0</v>
      </c>
      <c r="AH359" s="271">
        <v>0</v>
      </c>
      <c r="AI359" s="271">
        <v>0</v>
      </c>
      <c r="AJ359" s="271">
        <v>0</v>
      </c>
      <c r="AK359" s="271">
        <v>0</v>
      </c>
      <c r="AL359" s="271">
        <f t="shared" si="435"/>
        <v>0</v>
      </c>
      <c r="AM359" s="271">
        <f t="shared" si="467"/>
        <v>0</v>
      </c>
      <c r="AN359" s="696">
        <f t="shared" si="436"/>
        <v>0</v>
      </c>
      <c r="AO359" s="267">
        <f t="shared" si="468"/>
        <v>14044</v>
      </c>
      <c r="AP359" s="269">
        <f t="shared" si="469"/>
        <v>9900</v>
      </c>
      <c r="AQ359" s="269">
        <f t="shared" si="470"/>
        <v>0</v>
      </c>
      <c r="AR359" s="269">
        <f t="shared" si="471"/>
        <v>3346</v>
      </c>
      <c r="AS359" s="269">
        <f t="shared" si="471"/>
        <v>198</v>
      </c>
      <c r="AT359" s="269">
        <f t="shared" si="472"/>
        <v>600</v>
      </c>
      <c r="AU359" s="271">
        <f t="shared" si="473"/>
        <v>0.04</v>
      </c>
      <c r="AV359" s="271">
        <f t="shared" si="474"/>
        <v>0</v>
      </c>
      <c r="AW359" s="272">
        <f t="shared" si="474"/>
        <v>0.04</v>
      </c>
    </row>
    <row r="360" spans="1:49" ht="14.1" customHeight="1" x14ac:dyDescent="0.2">
      <c r="A360" s="276">
        <v>73</v>
      </c>
      <c r="B360" s="273">
        <v>2459</v>
      </c>
      <c r="C360" s="285">
        <v>650030583</v>
      </c>
      <c r="D360" s="273">
        <v>72744707</v>
      </c>
      <c r="E360" s="275" t="s">
        <v>720</v>
      </c>
      <c r="F360" s="276"/>
      <c r="G360" s="275"/>
      <c r="H360" s="277"/>
      <c r="I360" s="278">
        <v>10987386</v>
      </c>
      <c r="J360" s="279">
        <v>7829302</v>
      </c>
      <c r="K360" s="279">
        <v>85000</v>
      </c>
      <c r="L360" s="279">
        <v>2675034</v>
      </c>
      <c r="M360" s="279">
        <v>156586</v>
      </c>
      <c r="N360" s="279">
        <v>241464</v>
      </c>
      <c r="O360" s="280">
        <v>16.997199999999999</v>
      </c>
      <c r="P360" s="280">
        <v>10.06</v>
      </c>
      <c r="Q360" s="872">
        <v>6.9371999999999998</v>
      </c>
      <c r="R360" s="278">
        <f t="shared" ref="R360:AW360" si="475">SUM(R354:R359)</f>
        <v>0</v>
      </c>
      <c r="S360" s="613">
        <f t="shared" si="475"/>
        <v>0</v>
      </c>
      <c r="T360" s="613">
        <f t="shared" si="475"/>
        <v>0</v>
      </c>
      <c r="U360" s="613">
        <f t="shared" si="475"/>
        <v>0</v>
      </c>
      <c r="V360" s="613">
        <f t="shared" si="475"/>
        <v>0</v>
      </c>
      <c r="W360" s="613">
        <f t="shared" si="475"/>
        <v>0</v>
      </c>
      <c r="X360" s="613">
        <f t="shared" si="475"/>
        <v>0</v>
      </c>
      <c r="Y360" s="613">
        <f t="shared" si="475"/>
        <v>0</v>
      </c>
      <c r="Z360" s="613">
        <f t="shared" si="475"/>
        <v>0</v>
      </c>
      <c r="AA360" s="613">
        <f t="shared" si="475"/>
        <v>0</v>
      </c>
      <c r="AB360" s="613">
        <f t="shared" si="475"/>
        <v>0</v>
      </c>
      <c r="AC360" s="613">
        <f t="shared" si="475"/>
        <v>0</v>
      </c>
      <c r="AD360" s="613">
        <f t="shared" si="475"/>
        <v>0</v>
      </c>
      <c r="AE360" s="613">
        <f t="shared" si="475"/>
        <v>0</v>
      </c>
      <c r="AF360" s="613">
        <f t="shared" si="475"/>
        <v>0</v>
      </c>
      <c r="AG360" s="690">
        <f t="shared" si="475"/>
        <v>0</v>
      </c>
      <c r="AH360" s="690">
        <f t="shared" si="475"/>
        <v>0</v>
      </c>
      <c r="AI360" s="690">
        <f t="shared" si="475"/>
        <v>0</v>
      </c>
      <c r="AJ360" s="690">
        <f t="shared" si="475"/>
        <v>0</v>
      </c>
      <c r="AK360" s="690">
        <f t="shared" si="475"/>
        <v>0</v>
      </c>
      <c r="AL360" s="690">
        <f t="shared" si="475"/>
        <v>0</v>
      </c>
      <c r="AM360" s="690">
        <f t="shared" si="475"/>
        <v>0</v>
      </c>
      <c r="AN360" s="695">
        <f t="shared" si="475"/>
        <v>0</v>
      </c>
      <c r="AO360" s="278">
        <f t="shared" si="475"/>
        <v>10987386</v>
      </c>
      <c r="AP360" s="279">
        <f t="shared" si="475"/>
        <v>7829302</v>
      </c>
      <c r="AQ360" s="279">
        <f t="shared" si="475"/>
        <v>85000</v>
      </c>
      <c r="AR360" s="279">
        <f t="shared" si="475"/>
        <v>2675034</v>
      </c>
      <c r="AS360" s="279">
        <f t="shared" si="475"/>
        <v>156586</v>
      </c>
      <c r="AT360" s="279">
        <f t="shared" si="475"/>
        <v>241464</v>
      </c>
      <c r="AU360" s="280">
        <f t="shared" si="475"/>
        <v>16.997199999999999</v>
      </c>
      <c r="AV360" s="280">
        <f t="shared" si="475"/>
        <v>10.06</v>
      </c>
      <c r="AW360" s="281">
        <f t="shared" si="475"/>
        <v>6.9371999999999998</v>
      </c>
    </row>
    <row r="361" spans="1:49" ht="14.1" customHeight="1" x14ac:dyDescent="0.2">
      <c r="A361" s="263">
        <v>74</v>
      </c>
      <c r="B361" s="260">
        <v>2405</v>
      </c>
      <c r="C361" s="261">
        <v>600079023</v>
      </c>
      <c r="D361" s="260">
        <v>72741881</v>
      </c>
      <c r="E361" s="262" t="s">
        <v>721</v>
      </c>
      <c r="F361" s="263">
        <v>3111</v>
      </c>
      <c r="G361" s="262" t="s">
        <v>317</v>
      </c>
      <c r="H361" s="264" t="s">
        <v>283</v>
      </c>
      <c r="I361" s="265">
        <v>13272228</v>
      </c>
      <c r="J361" s="831">
        <v>9679034</v>
      </c>
      <c r="K361" s="904">
        <v>0</v>
      </c>
      <c r="L361" s="882">
        <v>3271513</v>
      </c>
      <c r="M361" s="830">
        <v>193581</v>
      </c>
      <c r="N361" s="831">
        <v>128100</v>
      </c>
      <c r="O361" s="678">
        <v>22.959300000000002</v>
      </c>
      <c r="P361" s="841">
        <v>16.709700000000002</v>
      </c>
      <c r="Q361" s="873">
        <v>6.2496</v>
      </c>
      <c r="R361" s="267">
        <f t="shared" si="432"/>
        <v>0</v>
      </c>
      <c r="S361" s="269">
        <v>0</v>
      </c>
      <c r="T361" s="269">
        <v>0</v>
      </c>
      <c r="U361" s="269">
        <v>0</v>
      </c>
      <c r="V361" s="269">
        <f>SUM(R361:U361)</f>
        <v>0</v>
      </c>
      <c r="W361" s="269">
        <v>0</v>
      </c>
      <c r="X361" s="269">
        <v>0</v>
      </c>
      <c r="Y361" s="269">
        <f>SUM(W361:X361)</f>
        <v>0</v>
      </c>
      <c r="Z361" s="269">
        <f>V361+Y361</f>
        <v>0</v>
      </c>
      <c r="AA361" s="577">
        <f t="shared" ref="AA361:AA363" si="476">ROUND((V361+W361)*33.8%,0)</f>
        <v>0</v>
      </c>
      <c r="AB361" s="270">
        <f>ROUND(V361*2%,0)</f>
        <v>0</v>
      </c>
      <c r="AC361" s="269">
        <v>0</v>
      </c>
      <c r="AD361" s="269">
        <v>0</v>
      </c>
      <c r="AE361" s="269">
        <f t="shared" si="433"/>
        <v>0</v>
      </c>
      <c r="AF361" s="269">
        <f t="shared" si="434"/>
        <v>0</v>
      </c>
      <c r="AG361" s="271">
        <v>0</v>
      </c>
      <c r="AH361" s="271">
        <v>0</v>
      </c>
      <c r="AI361" s="271">
        <v>0</v>
      </c>
      <c r="AJ361" s="271">
        <v>0</v>
      </c>
      <c r="AK361" s="271">
        <v>0</v>
      </c>
      <c r="AL361" s="271">
        <f t="shared" si="435"/>
        <v>0</v>
      </c>
      <c r="AM361" s="271">
        <f>AH361+AK361</f>
        <v>0</v>
      </c>
      <c r="AN361" s="696">
        <f t="shared" si="436"/>
        <v>0</v>
      </c>
      <c r="AO361" s="267">
        <f>I361+AF361</f>
        <v>13272228</v>
      </c>
      <c r="AP361" s="269">
        <f>J361+V361</f>
        <v>9679034</v>
      </c>
      <c r="AQ361" s="269">
        <f t="shared" ref="AQ361:AQ363" si="477">K361+Y361</f>
        <v>0</v>
      </c>
      <c r="AR361" s="269">
        <f t="shared" ref="AR361:AS363" si="478">L361+AA361</f>
        <v>3271513</v>
      </c>
      <c r="AS361" s="269">
        <f t="shared" si="478"/>
        <v>193581</v>
      </c>
      <c r="AT361" s="269">
        <f>N361+AE361</f>
        <v>128100</v>
      </c>
      <c r="AU361" s="271">
        <f>O361+AN361</f>
        <v>22.959300000000002</v>
      </c>
      <c r="AV361" s="271">
        <f t="shared" ref="AV361:AW363" si="479">P361+AL361</f>
        <v>16.709700000000002</v>
      </c>
      <c r="AW361" s="272">
        <f t="shared" si="479"/>
        <v>6.2496</v>
      </c>
    </row>
    <row r="362" spans="1:49" ht="14.1" customHeight="1" x14ac:dyDescent="0.2">
      <c r="A362" s="263">
        <v>74</v>
      </c>
      <c r="B362" s="260">
        <v>2405</v>
      </c>
      <c r="C362" s="261">
        <v>600079023</v>
      </c>
      <c r="D362" s="260">
        <v>72741881</v>
      </c>
      <c r="E362" s="262" t="s">
        <v>721</v>
      </c>
      <c r="F362" s="263">
        <v>3111</v>
      </c>
      <c r="G362" s="282" t="s">
        <v>318</v>
      </c>
      <c r="H362" s="264" t="s">
        <v>284</v>
      </c>
      <c r="I362" s="265">
        <v>0</v>
      </c>
      <c r="J362" s="830">
        <v>0</v>
      </c>
      <c r="K362" s="891">
        <v>0</v>
      </c>
      <c r="L362" s="882">
        <v>0</v>
      </c>
      <c r="M362" s="830">
        <v>0</v>
      </c>
      <c r="N362" s="266">
        <v>0</v>
      </c>
      <c r="O362" s="678">
        <v>0</v>
      </c>
      <c r="P362" s="622">
        <v>0</v>
      </c>
      <c r="Q362" s="874">
        <v>0</v>
      </c>
      <c r="R362" s="267">
        <f t="shared" si="432"/>
        <v>0</v>
      </c>
      <c r="S362" s="269">
        <v>0</v>
      </c>
      <c r="T362" s="269">
        <v>0</v>
      </c>
      <c r="U362" s="269">
        <v>0</v>
      </c>
      <c r="V362" s="269">
        <f>SUM(R362:U362)</f>
        <v>0</v>
      </c>
      <c r="W362" s="269">
        <v>0</v>
      </c>
      <c r="X362" s="269">
        <v>0</v>
      </c>
      <c r="Y362" s="269">
        <f>SUM(W362:X362)</f>
        <v>0</v>
      </c>
      <c r="Z362" s="269">
        <f>V362+Y362</f>
        <v>0</v>
      </c>
      <c r="AA362" s="577">
        <f t="shared" si="476"/>
        <v>0</v>
      </c>
      <c r="AB362" s="270">
        <f>ROUND(V362*2%,0)</f>
        <v>0</v>
      </c>
      <c r="AC362" s="269">
        <v>0</v>
      </c>
      <c r="AD362" s="269">
        <v>0</v>
      </c>
      <c r="AE362" s="269">
        <f t="shared" si="433"/>
        <v>0</v>
      </c>
      <c r="AF362" s="269">
        <f t="shared" si="434"/>
        <v>0</v>
      </c>
      <c r="AG362" s="271">
        <v>0</v>
      </c>
      <c r="AH362" s="271">
        <v>0</v>
      </c>
      <c r="AI362" s="271">
        <v>0</v>
      </c>
      <c r="AJ362" s="271">
        <v>0</v>
      </c>
      <c r="AK362" s="271">
        <v>0</v>
      </c>
      <c r="AL362" s="271">
        <f t="shared" si="435"/>
        <v>0</v>
      </c>
      <c r="AM362" s="271">
        <f>AH362+AK362</f>
        <v>0</v>
      </c>
      <c r="AN362" s="696">
        <f t="shared" si="436"/>
        <v>0</v>
      </c>
      <c r="AO362" s="267">
        <f>I362+AF362</f>
        <v>0</v>
      </c>
      <c r="AP362" s="269">
        <f>J362+V362</f>
        <v>0</v>
      </c>
      <c r="AQ362" s="269">
        <f t="shared" si="477"/>
        <v>0</v>
      </c>
      <c r="AR362" s="269">
        <f t="shared" si="478"/>
        <v>0</v>
      </c>
      <c r="AS362" s="269">
        <f t="shared" si="478"/>
        <v>0</v>
      </c>
      <c r="AT362" s="269">
        <f>N362+AE362</f>
        <v>0</v>
      </c>
      <c r="AU362" s="271">
        <f>O362+AN362</f>
        <v>0</v>
      </c>
      <c r="AV362" s="271">
        <f t="shared" si="479"/>
        <v>0</v>
      </c>
      <c r="AW362" s="272">
        <f t="shared" si="479"/>
        <v>0</v>
      </c>
    </row>
    <row r="363" spans="1:49" ht="14.1" customHeight="1" x14ac:dyDescent="0.2">
      <c r="A363" s="263">
        <v>74</v>
      </c>
      <c r="B363" s="260">
        <v>2405</v>
      </c>
      <c r="C363" s="261">
        <v>600079023</v>
      </c>
      <c r="D363" s="260">
        <v>72741881</v>
      </c>
      <c r="E363" s="262" t="s">
        <v>721</v>
      </c>
      <c r="F363" s="263">
        <v>3141</v>
      </c>
      <c r="G363" s="262" t="s">
        <v>321</v>
      </c>
      <c r="H363" s="264" t="s">
        <v>284</v>
      </c>
      <c r="I363" s="265">
        <v>1245503</v>
      </c>
      <c r="J363" s="830">
        <v>911332</v>
      </c>
      <c r="K363" s="891">
        <v>0</v>
      </c>
      <c r="L363" s="882">
        <v>308030</v>
      </c>
      <c r="M363" s="830">
        <v>18227</v>
      </c>
      <c r="N363" s="266">
        <v>7914</v>
      </c>
      <c r="O363" s="678">
        <v>3.09</v>
      </c>
      <c r="P363" s="622">
        <v>0</v>
      </c>
      <c r="Q363" s="874">
        <v>3.09</v>
      </c>
      <c r="R363" s="267">
        <f t="shared" si="432"/>
        <v>0</v>
      </c>
      <c r="S363" s="269">
        <v>0</v>
      </c>
      <c r="T363" s="269">
        <v>0</v>
      </c>
      <c r="U363" s="269">
        <v>0</v>
      </c>
      <c r="V363" s="269">
        <f>SUM(R363:U363)</f>
        <v>0</v>
      </c>
      <c r="W363" s="269">
        <v>0</v>
      </c>
      <c r="X363" s="269">
        <v>0</v>
      </c>
      <c r="Y363" s="269">
        <f>SUM(W363:X363)</f>
        <v>0</v>
      </c>
      <c r="Z363" s="269">
        <f>V363+Y363</f>
        <v>0</v>
      </c>
      <c r="AA363" s="577">
        <f t="shared" si="476"/>
        <v>0</v>
      </c>
      <c r="AB363" s="270">
        <f>ROUND(V363*2%,0)</f>
        <v>0</v>
      </c>
      <c r="AC363" s="269">
        <v>0</v>
      </c>
      <c r="AD363" s="269">
        <v>0</v>
      </c>
      <c r="AE363" s="269">
        <f t="shared" si="433"/>
        <v>0</v>
      </c>
      <c r="AF363" s="269">
        <f t="shared" si="434"/>
        <v>0</v>
      </c>
      <c r="AG363" s="271">
        <v>0</v>
      </c>
      <c r="AH363" s="271">
        <v>0</v>
      </c>
      <c r="AI363" s="271">
        <v>0</v>
      </c>
      <c r="AJ363" s="271">
        <v>0</v>
      </c>
      <c r="AK363" s="271">
        <v>0</v>
      </c>
      <c r="AL363" s="271">
        <f t="shared" si="435"/>
        <v>0</v>
      </c>
      <c r="AM363" s="271">
        <f>AH363+AK363</f>
        <v>0</v>
      </c>
      <c r="AN363" s="696">
        <f t="shared" si="436"/>
        <v>0</v>
      </c>
      <c r="AO363" s="267">
        <f>I363+AF363</f>
        <v>1245503</v>
      </c>
      <c r="AP363" s="269">
        <f>J363+V363</f>
        <v>911332</v>
      </c>
      <c r="AQ363" s="269">
        <f t="shared" si="477"/>
        <v>0</v>
      </c>
      <c r="AR363" s="269">
        <f t="shared" si="478"/>
        <v>308030</v>
      </c>
      <c r="AS363" s="269">
        <f t="shared" si="478"/>
        <v>18227</v>
      </c>
      <c r="AT363" s="269">
        <f>N363+AE363</f>
        <v>7914</v>
      </c>
      <c r="AU363" s="271">
        <f>O363+AN363</f>
        <v>3.09</v>
      </c>
      <c r="AV363" s="271">
        <f t="shared" si="479"/>
        <v>0</v>
      </c>
      <c r="AW363" s="272">
        <f t="shared" si="479"/>
        <v>3.09</v>
      </c>
    </row>
    <row r="364" spans="1:49" ht="14.1" customHeight="1" x14ac:dyDescent="0.2">
      <c r="A364" s="276">
        <v>74</v>
      </c>
      <c r="B364" s="273">
        <v>2405</v>
      </c>
      <c r="C364" s="274">
        <v>600079023</v>
      </c>
      <c r="D364" s="273">
        <v>72741881</v>
      </c>
      <c r="E364" s="275" t="s">
        <v>722</v>
      </c>
      <c r="F364" s="276"/>
      <c r="G364" s="275"/>
      <c r="H364" s="277"/>
      <c r="I364" s="278">
        <v>14517731</v>
      </c>
      <c r="J364" s="279">
        <v>10590366</v>
      </c>
      <c r="K364" s="279">
        <v>0</v>
      </c>
      <c r="L364" s="279">
        <v>3579543</v>
      </c>
      <c r="M364" s="279">
        <v>211808</v>
      </c>
      <c r="N364" s="279">
        <v>136014</v>
      </c>
      <c r="O364" s="280">
        <v>26.049300000000002</v>
      </c>
      <c r="P364" s="280">
        <v>16.709700000000002</v>
      </c>
      <c r="Q364" s="872">
        <v>9.3396000000000008</v>
      </c>
      <c r="R364" s="278">
        <f t="shared" ref="R364:AW364" si="480">SUM(R361:R363)</f>
        <v>0</v>
      </c>
      <c r="S364" s="613">
        <f t="shared" si="480"/>
        <v>0</v>
      </c>
      <c r="T364" s="613">
        <f t="shared" si="480"/>
        <v>0</v>
      </c>
      <c r="U364" s="613">
        <f t="shared" si="480"/>
        <v>0</v>
      </c>
      <c r="V364" s="613">
        <f t="shared" si="480"/>
        <v>0</v>
      </c>
      <c r="W364" s="613">
        <f t="shared" si="480"/>
        <v>0</v>
      </c>
      <c r="X364" s="613">
        <f t="shared" si="480"/>
        <v>0</v>
      </c>
      <c r="Y364" s="613">
        <f t="shared" si="480"/>
        <v>0</v>
      </c>
      <c r="Z364" s="613">
        <f t="shared" si="480"/>
        <v>0</v>
      </c>
      <c r="AA364" s="613">
        <f t="shared" si="480"/>
        <v>0</v>
      </c>
      <c r="AB364" s="613">
        <f t="shared" si="480"/>
        <v>0</v>
      </c>
      <c r="AC364" s="613">
        <f t="shared" si="480"/>
        <v>0</v>
      </c>
      <c r="AD364" s="613">
        <f t="shared" si="480"/>
        <v>0</v>
      </c>
      <c r="AE364" s="613">
        <f t="shared" si="480"/>
        <v>0</v>
      </c>
      <c r="AF364" s="613">
        <f t="shared" si="480"/>
        <v>0</v>
      </c>
      <c r="AG364" s="690">
        <f t="shared" si="480"/>
        <v>0</v>
      </c>
      <c r="AH364" s="690">
        <f t="shared" si="480"/>
        <v>0</v>
      </c>
      <c r="AI364" s="690">
        <f t="shared" si="480"/>
        <v>0</v>
      </c>
      <c r="AJ364" s="690">
        <f t="shared" si="480"/>
        <v>0</v>
      </c>
      <c r="AK364" s="690">
        <f t="shared" si="480"/>
        <v>0</v>
      </c>
      <c r="AL364" s="690">
        <f t="shared" si="480"/>
        <v>0</v>
      </c>
      <c r="AM364" s="690">
        <f t="shared" si="480"/>
        <v>0</v>
      </c>
      <c r="AN364" s="695">
        <f t="shared" si="480"/>
        <v>0</v>
      </c>
      <c r="AO364" s="278">
        <f t="shared" si="480"/>
        <v>14517731</v>
      </c>
      <c r="AP364" s="279">
        <f t="shared" si="480"/>
        <v>10590366</v>
      </c>
      <c r="AQ364" s="279">
        <f t="shared" si="480"/>
        <v>0</v>
      </c>
      <c r="AR364" s="279">
        <f t="shared" si="480"/>
        <v>3579543</v>
      </c>
      <c r="AS364" s="279">
        <f t="shared" si="480"/>
        <v>211808</v>
      </c>
      <c r="AT364" s="279">
        <f t="shared" si="480"/>
        <v>136014</v>
      </c>
      <c r="AU364" s="280">
        <f t="shared" si="480"/>
        <v>26.049300000000002</v>
      </c>
      <c r="AV364" s="280">
        <f t="shared" si="480"/>
        <v>16.709700000000002</v>
      </c>
      <c r="AW364" s="281">
        <f t="shared" si="480"/>
        <v>9.3396000000000008</v>
      </c>
    </row>
    <row r="365" spans="1:49" ht="14.1" customHeight="1" x14ac:dyDescent="0.2">
      <c r="A365" s="263">
        <v>75</v>
      </c>
      <c r="B365" s="260">
        <v>2317</v>
      </c>
      <c r="C365" s="261">
        <v>600080501</v>
      </c>
      <c r="D365" s="260">
        <v>69411123</v>
      </c>
      <c r="E365" s="262" t="s">
        <v>723</v>
      </c>
      <c r="F365" s="263">
        <v>3141</v>
      </c>
      <c r="G365" s="262" t="s">
        <v>321</v>
      </c>
      <c r="H365" s="264" t="s">
        <v>284</v>
      </c>
      <c r="I365" s="265">
        <v>4594054</v>
      </c>
      <c r="J365" s="830">
        <v>3354929</v>
      </c>
      <c r="K365" s="891">
        <v>0</v>
      </c>
      <c r="L365" s="882">
        <v>1133966</v>
      </c>
      <c r="M365" s="830">
        <v>67099</v>
      </c>
      <c r="N365" s="266">
        <v>38060</v>
      </c>
      <c r="O365" s="678">
        <v>11.41</v>
      </c>
      <c r="P365" s="622">
        <v>0</v>
      </c>
      <c r="Q365" s="874">
        <v>11.41</v>
      </c>
      <c r="R365" s="267">
        <f t="shared" si="432"/>
        <v>0</v>
      </c>
      <c r="S365" s="269">
        <v>0</v>
      </c>
      <c r="T365" s="269">
        <v>0</v>
      </c>
      <c r="U365" s="269">
        <v>0</v>
      </c>
      <c r="V365" s="269">
        <f>SUM(R365:U365)</f>
        <v>0</v>
      </c>
      <c r="W365" s="269">
        <v>0</v>
      </c>
      <c r="X365" s="269">
        <v>0</v>
      </c>
      <c r="Y365" s="269">
        <f>SUM(W365:X365)</f>
        <v>0</v>
      </c>
      <c r="Z365" s="269">
        <f>V365+Y365</f>
        <v>0</v>
      </c>
      <c r="AA365" s="577">
        <f>ROUND((V365+W365)*33.8%,0)</f>
        <v>0</v>
      </c>
      <c r="AB365" s="270">
        <f>ROUND(V365*2%,0)</f>
        <v>0</v>
      </c>
      <c r="AC365" s="269">
        <v>0</v>
      </c>
      <c r="AD365" s="269">
        <v>0</v>
      </c>
      <c r="AE365" s="269">
        <f t="shared" si="433"/>
        <v>0</v>
      </c>
      <c r="AF365" s="269">
        <f t="shared" si="434"/>
        <v>0</v>
      </c>
      <c r="AG365" s="271">
        <v>0</v>
      </c>
      <c r="AH365" s="271">
        <v>0</v>
      </c>
      <c r="AI365" s="271">
        <v>0</v>
      </c>
      <c r="AJ365" s="271">
        <v>0</v>
      </c>
      <c r="AK365" s="271">
        <v>0</v>
      </c>
      <c r="AL365" s="271">
        <f t="shared" si="435"/>
        <v>0</v>
      </c>
      <c r="AM365" s="271">
        <f>AH365+AK365</f>
        <v>0</v>
      </c>
      <c r="AN365" s="696">
        <f t="shared" si="436"/>
        <v>0</v>
      </c>
      <c r="AO365" s="267">
        <f>I365+AF365</f>
        <v>4594054</v>
      </c>
      <c r="AP365" s="269">
        <f>J365+V365</f>
        <v>3354929</v>
      </c>
      <c r="AQ365" s="269">
        <f>K365+Y365</f>
        <v>0</v>
      </c>
      <c r="AR365" s="269">
        <f>L365+AA365</f>
        <v>1133966</v>
      </c>
      <c r="AS365" s="269">
        <f>M365+AB365</f>
        <v>67099</v>
      </c>
      <c r="AT365" s="269">
        <f>N365+AE365</f>
        <v>38060</v>
      </c>
      <c r="AU365" s="271">
        <f>O365+AN365</f>
        <v>11.41</v>
      </c>
      <c r="AV365" s="271">
        <f>P365+AL365</f>
        <v>0</v>
      </c>
      <c r="AW365" s="272">
        <f>Q365+AM365</f>
        <v>11.41</v>
      </c>
    </row>
    <row r="366" spans="1:49" ht="14.1" customHeight="1" x14ac:dyDescent="0.2">
      <c r="A366" s="276">
        <v>75</v>
      </c>
      <c r="B366" s="273">
        <v>2317</v>
      </c>
      <c r="C366" s="274">
        <v>600080501</v>
      </c>
      <c r="D366" s="273">
        <v>69411123</v>
      </c>
      <c r="E366" s="275" t="s">
        <v>724</v>
      </c>
      <c r="F366" s="276"/>
      <c r="G366" s="275"/>
      <c r="H366" s="277"/>
      <c r="I366" s="292">
        <v>4594054</v>
      </c>
      <c r="J366" s="293">
        <v>3354929</v>
      </c>
      <c r="K366" s="293">
        <v>0</v>
      </c>
      <c r="L366" s="293">
        <v>1133966</v>
      </c>
      <c r="M366" s="293">
        <v>67099</v>
      </c>
      <c r="N366" s="293">
        <v>38060</v>
      </c>
      <c r="O366" s="294">
        <v>11.41</v>
      </c>
      <c r="P366" s="294">
        <v>0</v>
      </c>
      <c r="Q366" s="878">
        <v>11.41</v>
      </c>
      <c r="R366" s="292">
        <f t="shared" ref="R366:AW366" si="481">SUM(R365)</f>
        <v>0</v>
      </c>
      <c r="S366" s="615">
        <f t="shared" si="481"/>
        <v>0</v>
      </c>
      <c r="T366" s="615">
        <f t="shared" si="481"/>
        <v>0</v>
      </c>
      <c r="U366" s="615">
        <f t="shared" si="481"/>
        <v>0</v>
      </c>
      <c r="V366" s="615">
        <f t="shared" si="481"/>
        <v>0</v>
      </c>
      <c r="W366" s="615">
        <f t="shared" si="481"/>
        <v>0</v>
      </c>
      <c r="X366" s="615">
        <f t="shared" si="481"/>
        <v>0</v>
      </c>
      <c r="Y366" s="615">
        <f t="shared" si="481"/>
        <v>0</v>
      </c>
      <c r="Z366" s="615">
        <f t="shared" si="481"/>
        <v>0</v>
      </c>
      <c r="AA366" s="615">
        <f t="shared" si="481"/>
        <v>0</v>
      </c>
      <c r="AB366" s="615">
        <f t="shared" si="481"/>
        <v>0</v>
      </c>
      <c r="AC366" s="615">
        <f t="shared" si="481"/>
        <v>0</v>
      </c>
      <c r="AD366" s="615">
        <f t="shared" si="481"/>
        <v>0</v>
      </c>
      <c r="AE366" s="615">
        <f t="shared" si="481"/>
        <v>0</v>
      </c>
      <c r="AF366" s="615">
        <f t="shared" si="481"/>
        <v>0</v>
      </c>
      <c r="AG366" s="692">
        <f t="shared" si="481"/>
        <v>0</v>
      </c>
      <c r="AH366" s="692">
        <f t="shared" si="481"/>
        <v>0</v>
      </c>
      <c r="AI366" s="692">
        <f t="shared" si="481"/>
        <v>0</v>
      </c>
      <c r="AJ366" s="692">
        <f t="shared" si="481"/>
        <v>0</v>
      </c>
      <c r="AK366" s="692">
        <f t="shared" si="481"/>
        <v>0</v>
      </c>
      <c r="AL366" s="692">
        <f t="shared" si="481"/>
        <v>0</v>
      </c>
      <c r="AM366" s="692">
        <f t="shared" si="481"/>
        <v>0</v>
      </c>
      <c r="AN366" s="698">
        <f t="shared" si="481"/>
        <v>0</v>
      </c>
      <c r="AO366" s="292">
        <f t="shared" si="481"/>
        <v>4594054</v>
      </c>
      <c r="AP366" s="293">
        <f t="shared" si="481"/>
        <v>3354929</v>
      </c>
      <c r="AQ366" s="293">
        <f t="shared" si="481"/>
        <v>0</v>
      </c>
      <c r="AR366" s="293">
        <f t="shared" si="481"/>
        <v>1133966</v>
      </c>
      <c r="AS366" s="293">
        <f t="shared" si="481"/>
        <v>67099</v>
      </c>
      <c r="AT366" s="293">
        <f t="shared" si="481"/>
        <v>38060</v>
      </c>
      <c r="AU366" s="294">
        <f t="shared" si="481"/>
        <v>11.41</v>
      </c>
      <c r="AV366" s="294">
        <f t="shared" si="481"/>
        <v>0</v>
      </c>
      <c r="AW366" s="295">
        <f t="shared" si="481"/>
        <v>11.41</v>
      </c>
    </row>
    <row r="367" spans="1:49" ht="14.1" customHeight="1" x14ac:dyDescent="0.2">
      <c r="A367" s="263">
        <v>76</v>
      </c>
      <c r="B367" s="260">
        <v>2461</v>
      </c>
      <c r="C367" s="283">
        <v>600079805</v>
      </c>
      <c r="D367" s="260">
        <v>72741724</v>
      </c>
      <c r="E367" s="262" t="s">
        <v>725</v>
      </c>
      <c r="F367" s="263">
        <v>3111</v>
      </c>
      <c r="G367" s="262" t="s">
        <v>317</v>
      </c>
      <c r="H367" s="264" t="s">
        <v>283</v>
      </c>
      <c r="I367" s="265">
        <v>1410416</v>
      </c>
      <c r="J367" s="831">
        <v>1008583</v>
      </c>
      <c r="K367" s="904">
        <v>20000</v>
      </c>
      <c r="L367" s="882">
        <v>347661</v>
      </c>
      <c r="M367" s="830">
        <v>20172</v>
      </c>
      <c r="N367" s="831">
        <v>14000</v>
      </c>
      <c r="O367" s="678">
        <v>2.427</v>
      </c>
      <c r="P367" s="841">
        <v>1.9660999999999997</v>
      </c>
      <c r="Q367" s="873">
        <v>0.46089999999999998</v>
      </c>
      <c r="R367" s="267">
        <f t="shared" si="432"/>
        <v>0</v>
      </c>
      <c r="S367" s="269">
        <v>0</v>
      </c>
      <c r="T367" s="269">
        <v>0</v>
      </c>
      <c r="U367" s="269">
        <v>0</v>
      </c>
      <c r="V367" s="269">
        <f t="shared" ref="V367:V372" si="482">SUM(R367:U367)</f>
        <v>0</v>
      </c>
      <c r="W367" s="269">
        <v>0</v>
      </c>
      <c r="X367" s="269">
        <v>0</v>
      </c>
      <c r="Y367" s="269">
        <f t="shared" ref="Y367:Y372" si="483">SUM(W367:X367)</f>
        <v>0</v>
      </c>
      <c r="Z367" s="269">
        <f t="shared" ref="Z367:Z372" si="484">V367+Y367</f>
        <v>0</v>
      </c>
      <c r="AA367" s="577">
        <f t="shared" ref="AA367:AA372" si="485">ROUND((V367+W367)*33.8%,0)</f>
        <v>0</v>
      </c>
      <c r="AB367" s="270">
        <f t="shared" ref="AB367:AB372" si="486">ROUND(V367*2%,0)</f>
        <v>0</v>
      </c>
      <c r="AC367" s="269">
        <v>0</v>
      </c>
      <c r="AD367" s="269">
        <v>0</v>
      </c>
      <c r="AE367" s="269">
        <f t="shared" si="433"/>
        <v>0</v>
      </c>
      <c r="AF367" s="269">
        <f t="shared" si="434"/>
        <v>0</v>
      </c>
      <c r="AG367" s="271">
        <v>0</v>
      </c>
      <c r="AH367" s="271">
        <v>0</v>
      </c>
      <c r="AI367" s="271">
        <v>0</v>
      </c>
      <c r="AJ367" s="271">
        <v>0</v>
      </c>
      <c r="AK367" s="271">
        <v>0</v>
      </c>
      <c r="AL367" s="271">
        <f t="shared" si="435"/>
        <v>0</v>
      </c>
      <c r="AM367" s="271">
        <f t="shared" ref="AM367:AM372" si="487">AH367+AK367</f>
        <v>0</v>
      </c>
      <c r="AN367" s="696">
        <f t="shared" si="436"/>
        <v>0</v>
      </c>
      <c r="AO367" s="267">
        <f t="shared" ref="AO367:AO372" si="488">I367+AF367</f>
        <v>1410416</v>
      </c>
      <c r="AP367" s="269">
        <f t="shared" ref="AP367:AP372" si="489">J367+V367</f>
        <v>1008583</v>
      </c>
      <c r="AQ367" s="269">
        <f t="shared" ref="AQ367:AQ372" si="490">K367+Y367</f>
        <v>20000</v>
      </c>
      <c r="AR367" s="269">
        <f t="shared" ref="AR367:AS372" si="491">L367+AA367</f>
        <v>347661</v>
      </c>
      <c r="AS367" s="269">
        <f t="shared" si="491"/>
        <v>20172</v>
      </c>
      <c r="AT367" s="269">
        <f t="shared" ref="AT367:AT372" si="492">N367+AE367</f>
        <v>14000</v>
      </c>
      <c r="AU367" s="271">
        <f t="shared" ref="AU367:AU372" si="493">O367+AN367</f>
        <v>2.427</v>
      </c>
      <c r="AV367" s="271">
        <f t="shared" ref="AV367:AW372" si="494">P367+AL367</f>
        <v>1.9660999999999997</v>
      </c>
      <c r="AW367" s="272">
        <f t="shared" si="494"/>
        <v>0.46089999999999998</v>
      </c>
    </row>
    <row r="368" spans="1:49" ht="14.1" customHeight="1" x14ac:dyDescent="0.2">
      <c r="A368" s="263">
        <v>76</v>
      </c>
      <c r="B368" s="260">
        <v>2461</v>
      </c>
      <c r="C368" s="283">
        <v>600079805</v>
      </c>
      <c r="D368" s="260">
        <v>72741724</v>
      </c>
      <c r="E368" s="262" t="s">
        <v>725</v>
      </c>
      <c r="F368" s="263">
        <v>3117</v>
      </c>
      <c r="G368" s="262" t="s">
        <v>320</v>
      </c>
      <c r="H368" s="264" t="s">
        <v>283</v>
      </c>
      <c r="I368" s="265">
        <v>2515882</v>
      </c>
      <c r="J368" s="831">
        <v>1793168</v>
      </c>
      <c r="K368" s="904">
        <v>20000</v>
      </c>
      <c r="L368" s="882">
        <v>612851</v>
      </c>
      <c r="M368" s="830">
        <v>35863</v>
      </c>
      <c r="N368" s="831">
        <v>54000</v>
      </c>
      <c r="O368" s="678">
        <v>3.6419000000000001</v>
      </c>
      <c r="P368" s="841">
        <v>2.5055000000000001</v>
      </c>
      <c r="Q368" s="873">
        <v>1.1364000000000001</v>
      </c>
      <c r="R368" s="267">
        <f t="shared" si="432"/>
        <v>0</v>
      </c>
      <c r="S368" s="269">
        <v>0</v>
      </c>
      <c r="T368" s="269">
        <v>0</v>
      </c>
      <c r="U368" s="269">
        <v>0</v>
      </c>
      <c r="V368" s="269">
        <f t="shared" si="482"/>
        <v>0</v>
      </c>
      <c r="W368" s="269">
        <v>0</v>
      </c>
      <c r="X368" s="269">
        <v>0</v>
      </c>
      <c r="Y368" s="269">
        <f t="shared" si="483"/>
        <v>0</v>
      </c>
      <c r="Z368" s="269">
        <f t="shared" si="484"/>
        <v>0</v>
      </c>
      <c r="AA368" s="577">
        <f t="shared" si="485"/>
        <v>0</v>
      </c>
      <c r="AB368" s="270">
        <f t="shared" si="486"/>
        <v>0</v>
      </c>
      <c r="AC368" s="269">
        <v>0</v>
      </c>
      <c r="AD368" s="269">
        <v>0</v>
      </c>
      <c r="AE368" s="269">
        <f t="shared" si="433"/>
        <v>0</v>
      </c>
      <c r="AF368" s="269">
        <f t="shared" si="434"/>
        <v>0</v>
      </c>
      <c r="AG368" s="271">
        <v>0</v>
      </c>
      <c r="AH368" s="271">
        <v>0</v>
      </c>
      <c r="AI368" s="271">
        <v>0</v>
      </c>
      <c r="AJ368" s="271">
        <v>0</v>
      </c>
      <c r="AK368" s="271">
        <v>0</v>
      </c>
      <c r="AL368" s="271">
        <f t="shared" si="435"/>
        <v>0</v>
      </c>
      <c r="AM368" s="271">
        <f t="shared" si="487"/>
        <v>0</v>
      </c>
      <c r="AN368" s="696">
        <f t="shared" si="436"/>
        <v>0</v>
      </c>
      <c r="AO368" s="267">
        <f t="shared" si="488"/>
        <v>2515882</v>
      </c>
      <c r="AP368" s="269">
        <f t="shared" si="489"/>
        <v>1793168</v>
      </c>
      <c r="AQ368" s="269">
        <f t="shared" si="490"/>
        <v>20000</v>
      </c>
      <c r="AR368" s="269">
        <f t="shared" si="491"/>
        <v>612851</v>
      </c>
      <c r="AS368" s="269">
        <f t="shared" si="491"/>
        <v>35863</v>
      </c>
      <c r="AT368" s="269">
        <f t="shared" si="492"/>
        <v>54000</v>
      </c>
      <c r="AU368" s="271">
        <f t="shared" si="493"/>
        <v>3.6419000000000001</v>
      </c>
      <c r="AV368" s="271">
        <f t="shared" si="494"/>
        <v>2.5055000000000001</v>
      </c>
      <c r="AW368" s="272">
        <f t="shared" si="494"/>
        <v>1.1364000000000001</v>
      </c>
    </row>
    <row r="369" spans="1:49" ht="14.1" customHeight="1" x14ac:dyDescent="0.2">
      <c r="A369" s="263">
        <v>76</v>
      </c>
      <c r="B369" s="260">
        <v>2461</v>
      </c>
      <c r="C369" s="283">
        <v>600079805</v>
      </c>
      <c r="D369" s="260">
        <v>72741724</v>
      </c>
      <c r="E369" s="262" t="s">
        <v>725</v>
      </c>
      <c r="F369" s="263">
        <v>3117</v>
      </c>
      <c r="G369" s="282" t="s">
        <v>318</v>
      </c>
      <c r="H369" s="264" t="s">
        <v>284</v>
      </c>
      <c r="I369" s="265">
        <v>166830</v>
      </c>
      <c r="J369" s="830">
        <v>122850</v>
      </c>
      <c r="K369" s="891">
        <v>0</v>
      </c>
      <c r="L369" s="882">
        <v>41523</v>
      </c>
      <c r="M369" s="830">
        <v>2457</v>
      </c>
      <c r="N369" s="266">
        <v>0</v>
      </c>
      <c r="O369" s="678">
        <v>0.27</v>
      </c>
      <c r="P369" s="622">
        <v>0.27</v>
      </c>
      <c r="Q369" s="874">
        <v>0</v>
      </c>
      <c r="R369" s="267">
        <f t="shared" si="432"/>
        <v>0</v>
      </c>
      <c r="S369" s="269">
        <v>0</v>
      </c>
      <c r="T369" s="269">
        <v>0</v>
      </c>
      <c r="U369" s="269">
        <v>0</v>
      </c>
      <c r="V369" s="269">
        <f t="shared" si="482"/>
        <v>0</v>
      </c>
      <c r="W369" s="269">
        <v>0</v>
      </c>
      <c r="X369" s="269">
        <v>0</v>
      </c>
      <c r="Y369" s="269">
        <f t="shared" si="483"/>
        <v>0</v>
      </c>
      <c r="Z369" s="269">
        <f t="shared" si="484"/>
        <v>0</v>
      </c>
      <c r="AA369" s="577">
        <f t="shared" si="485"/>
        <v>0</v>
      </c>
      <c r="AB369" s="270">
        <f t="shared" si="486"/>
        <v>0</v>
      </c>
      <c r="AC369" s="269">
        <v>0</v>
      </c>
      <c r="AD369" s="269">
        <v>0</v>
      </c>
      <c r="AE369" s="269">
        <f t="shared" si="433"/>
        <v>0</v>
      </c>
      <c r="AF369" s="269">
        <f t="shared" si="434"/>
        <v>0</v>
      </c>
      <c r="AG369" s="271">
        <v>0</v>
      </c>
      <c r="AH369" s="271">
        <v>0</v>
      </c>
      <c r="AI369" s="271">
        <v>0</v>
      </c>
      <c r="AJ369" s="271">
        <v>0</v>
      </c>
      <c r="AK369" s="271">
        <v>0</v>
      </c>
      <c r="AL369" s="271">
        <f t="shared" si="435"/>
        <v>0</v>
      </c>
      <c r="AM369" s="271">
        <f t="shared" si="487"/>
        <v>0</v>
      </c>
      <c r="AN369" s="696">
        <f t="shared" si="436"/>
        <v>0</v>
      </c>
      <c r="AO369" s="267">
        <f t="shared" si="488"/>
        <v>166830</v>
      </c>
      <c r="AP369" s="269">
        <f t="shared" si="489"/>
        <v>122850</v>
      </c>
      <c r="AQ369" s="269">
        <f t="shared" si="490"/>
        <v>0</v>
      </c>
      <c r="AR369" s="269">
        <f t="shared" si="491"/>
        <v>41523</v>
      </c>
      <c r="AS369" s="269">
        <f t="shared" si="491"/>
        <v>2457</v>
      </c>
      <c r="AT369" s="269">
        <f t="shared" si="492"/>
        <v>0</v>
      </c>
      <c r="AU369" s="271">
        <f t="shared" si="493"/>
        <v>0.27</v>
      </c>
      <c r="AV369" s="271">
        <f t="shared" si="494"/>
        <v>0.27</v>
      </c>
      <c r="AW369" s="272">
        <f t="shared" si="494"/>
        <v>0</v>
      </c>
    </row>
    <row r="370" spans="1:49" ht="14.1" customHeight="1" x14ac:dyDescent="0.2">
      <c r="A370" s="263">
        <v>76</v>
      </c>
      <c r="B370" s="260">
        <v>2461</v>
      </c>
      <c r="C370" s="283">
        <v>600079805</v>
      </c>
      <c r="D370" s="260">
        <v>72741724</v>
      </c>
      <c r="E370" s="262" t="s">
        <v>725</v>
      </c>
      <c r="F370" s="263">
        <v>3141</v>
      </c>
      <c r="G370" s="262" t="s">
        <v>321</v>
      </c>
      <c r="H370" s="264" t="s">
        <v>284</v>
      </c>
      <c r="I370" s="265">
        <v>515766</v>
      </c>
      <c r="J370" s="830">
        <v>378218</v>
      </c>
      <c r="K370" s="891">
        <v>0</v>
      </c>
      <c r="L370" s="882">
        <v>127838</v>
      </c>
      <c r="M370" s="830">
        <v>7564</v>
      </c>
      <c r="N370" s="266">
        <v>2146</v>
      </c>
      <c r="O370" s="678">
        <v>1.29</v>
      </c>
      <c r="P370" s="622">
        <v>0</v>
      </c>
      <c r="Q370" s="874">
        <v>1.29</v>
      </c>
      <c r="R370" s="267">
        <f t="shared" si="432"/>
        <v>0</v>
      </c>
      <c r="S370" s="269">
        <v>0</v>
      </c>
      <c r="T370" s="269">
        <v>0</v>
      </c>
      <c r="U370" s="269">
        <v>0</v>
      </c>
      <c r="V370" s="269">
        <f t="shared" si="482"/>
        <v>0</v>
      </c>
      <c r="W370" s="269">
        <v>0</v>
      </c>
      <c r="X370" s="269">
        <v>0</v>
      </c>
      <c r="Y370" s="269">
        <f t="shared" si="483"/>
        <v>0</v>
      </c>
      <c r="Z370" s="269">
        <f t="shared" si="484"/>
        <v>0</v>
      </c>
      <c r="AA370" s="577">
        <f t="shared" si="485"/>
        <v>0</v>
      </c>
      <c r="AB370" s="270">
        <f t="shared" si="486"/>
        <v>0</v>
      </c>
      <c r="AC370" s="269">
        <v>0</v>
      </c>
      <c r="AD370" s="269">
        <v>0</v>
      </c>
      <c r="AE370" s="269">
        <f t="shared" si="433"/>
        <v>0</v>
      </c>
      <c r="AF370" s="269">
        <f t="shared" si="434"/>
        <v>0</v>
      </c>
      <c r="AG370" s="271">
        <v>0</v>
      </c>
      <c r="AH370" s="271">
        <v>0</v>
      </c>
      <c r="AI370" s="271">
        <v>0</v>
      </c>
      <c r="AJ370" s="271">
        <v>0</v>
      </c>
      <c r="AK370" s="271">
        <v>0</v>
      </c>
      <c r="AL370" s="271">
        <f t="shared" si="435"/>
        <v>0</v>
      </c>
      <c r="AM370" s="271">
        <f t="shared" si="487"/>
        <v>0</v>
      </c>
      <c r="AN370" s="696">
        <f t="shared" si="436"/>
        <v>0</v>
      </c>
      <c r="AO370" s="267">
        <f t="shared" si="488"/>
        <v>515766</v>
      </c>
      <c r="AP370" s="269">
        <f t="shared" si="489"/>
        <v>378218</v>
      </c>
      <c r="AQ370" s="269">
        <f t="shared" si="490"/>
        <v>0</v>
      </c>
      <c r="AR370" s="269">
        <f t="shared" si="491"/>
        <v>127838</v>
      </c>
      <c r="AS370" s="269">
        <f t="shared" si="491"/>
        <v>7564</v>
      </c>
      <c r="AT370" s="269">
        <f t="shared" si="492"/>
        <v>2146</v>
      </c>
      <c r="AU370" s="271">
        <f t="shared" si="493"/>
        <v>1.29</v>
      </c>
      <c r="AV370" s="271">
        <f t="shared" si="494"/>
        <v>0</v>
      </c>
      <c r="AW370" s="272">
        <f t="shared" si="494"/>
        <v>1.29</v>
      </c>
    </row>
    <row r="371" spans="1:49" ht="14.1" customHeight="1" x14ac:dyDescent="0.2">
      <c r="A371" s="263">
        <v>76</v>
      </c>
      <c r="B371" s="260">
        <v>2461</v>
      </c>
      <c r="C371" s="283">
        <v>600079805</v>
      </c>
      <c r="D371" s="260">
        <v>72741724</v>
      </c>
      <c r="E371" s="262" t="s">
        <v>725</v>
      </c>
      <c r="F371" s="263">
        <v>3143</v>
      </c>
      <c r="G371" s="284" t="s">
        <v>635</v>
      </c>
      <c r="H371" s="264" t="s">
        <v>283</v>
      </c>
      <c r="I371" s="265">
        <v>560638</v>
      </c>
      <c r="J371" s="831">
        <v>412841</v>
      </c>
      <c r="K371" s="904">
        <v>0</v>
      </c>
      <c r="L371" s="882">
        <v>139540</v>
      </c>
      <c r="M371" s="830">
        <v>8257</v>
      </c>
      <c r="N371" s="266">
        <v>0</v>
      </c>
      <c r="O371" s="678">
        <v>1</v>
      </c>
      <c r="P371" s="841">
        <v>1</v>
      </c>
      <c r="Q371" s="874">
        <v>0</v>
      </c>
      <c r="R371" s="267">
        <f t="shared" si="432"/>
        <v>0</v>
      </c>
      <c r="S371" s="269">
        <v>0</v>
      </c>
      <c r="T371" s="269">
        <v>0</v>
      </c>
      <c r="U371" s="269">
        <v>0</v>
      </c>
      <c r="V371" s="269">
        <f t="shared" si="482"/>
        <v>0</v>
      </c>
      <c r="W371" s="269">
        <v>0</v>
      </c>
      <c r="X371" s="269">
        <v>0</v>
      </c>
      <c r="Y371" s="269">
        <f t="shared" si="483"/>
        <v>0</v>
      </c>
      <c r="Z371" s="269">
        <f t="shared" si="484"/>
        <v>0</v>
      </c>
      <c r="AA371" s="577">
        <f t="shared" si="485"/>
        <v>0</v>
      </c>
      <c r="AB371" s="270">
        <f t="shared" si="486"/>
        <v>0</v>
      </c>
      <c r="AC371" s="269">
        <v>0</v>
      </c>
      <c r="AD371" s="269">
        <v>0</v>
      </c>
      <c r="AE371" s="269">
        <f t="shared" si="433"/>
        <v>0</v>
      </c>
      <c r="AF371" s="269">
        <f t="shared" si="434"/>
        <v>0</v>
      </c>
      <c r="AG371" s="271">
        <v>0</v>
      </c>
      <c r="AH371" s="271">
        <v>0</v>
      </c>
      <c r="AI371" s="271">
        <v>0</v>
      </c>
      <c r="AJ371" s="271">
        <v>0</v>
      </c>
      <c r="AK371" s="271">
        <v>0</v>
      </c>
      <c r="AL371" s="271">
        <f t="shared" si="435"/>
        <v>0</v>
      </c>
      <c r="AM371" s="271">
        <f t="shared" si="487"/>
        <v>0</v>
      </c>
      <c r="AN371" s="696">
        <f t="shared" si="436"/>
        <v>0</v>
      </c>
      <c r="AO371" s="267">
        <f t="shared" si="488"/>
        <v>560638</v>
      </c>
      <c r="AP371" s="269">
        <f t="shared" si="489"/>
        <v>412841</v>
      </c>
      <c r="AQ371" s="269">
        <f t="shared" si="490"/>
        <v>0</v>
      </c>
      <c r="AR371" s="269">
        <f t="shared" si="491"/>
        <v>139540</v>
      </c>
      <c r="AS371" s="269">
        <f t="shared" si="491"/>
        <v>8257</v>
      </c>
      <c r="AT371" s="269">
        <f t="shared" si="492"/>
        <v>0</v>
      </c>
      <c r="AU371" s="271">
        <f t="shared" si="493"/>
        <v>1</v>
      </c>
      <c r="AV371" s="271">
        <f t="shared" si="494"/>
        <v>1</v>
      </c>
      <c r="AW371" s="272">
        <f t="shared" si="494"/>
        <v>0</v>
      </c>
    </row>
    <row r="372" spans="1:49" ht="14.1" customHeight="1" x14ac:dyDescent="0.2">
      <c r="A372" s="263">
        <v>76</v>
      </c>
      <c r="B372" s="260">
        <v>2461</v>
      </c>
      <c r="C372" s="283">
        <v>600079805</v>
      </c>
      <c r="D372" s="260">
        <v>72741724</v>
      </c>
      <c r="E372" s="262" t="s">
        <v>725</v>
      </c>
      <c r="F372" s="263">
        <v>3143</v>
      </c>
      <c r="G372" s="284" t="s">
        <v>636</v>
      </c>
      <c r="H372" s="264" t="s">
        <v>284</v>
      </c>
      <c r="I372" s="265">
        <v>12640</v>
      </c>
      <c r="J372" s="830">
        <v>8910</v>
      </c>
      <c r="K372" s="891">
        <v>0</v>
      </c>
      <c r="L372" s="882">
        <v>3012</v>
      </c>
      <c r="M372" s="830">
        <v>178</v>
      </c>
      <c r="N372" s="266">
        <v>540</v>
      </c>
      <c r="O372" s="678">
        <v>0.04</v>
      </c>
      <c r="P372" s="622">
        <v>0</v>
      </c>
      <c r="Q372" s="874">
        <v>0.04</v>
      </c>
      <c r="R372" s="267">
        <f t="shared" si="432"/>
        <v>0</v>
      </c>
      <c r="S372" s="269">
        <v>0</v>
      </c>
      <c r="T372" s="269">
        <v>0</v>
      </c>
      <c r="U372" s="269">
        <v>0</v>
      </c>
      <c r="V372" s="269">
        <f t="shared" si="482"/>
        <v>0</v>
      </c>
      <c r="W372" s="269">
        <v>0</v>
      </c>
      <c r="X372" s="269">
        <v>0</v>
      </c>
      <c r="Y372" s="269">
        <f t="shared" si="483"/>
        <v>0</v>
      </c>
      <c r="Z372" s="269">
        <f t="shared" si="484"/>
        <v>0</v>
      </c>
      <c r="AA372" s="577">
        <f t="shared" si="485"/>
        <v>0</v>
      </c>
      <c r="AB372" s="270">
        <f t="shared" si="486"/>
        <v>0</v>
      </c>
      <c r="AC372" s="269">
        <v>0</v>
      </c>
      <c r="AD372" s="269">
        <v>0</v>
      </c>
      <c r="AE372" s="269">
        <f t="shared" si="433"/>
        <v>0</v>
      </c>
      <c r="AF372" s="269">
        <f t="shared" si="434"/>
        <v>0</v>
      </c>
      <c r="AG372" s="271">
        <v>0</v>
      </c>
      <c r="AH372" s="271">
        <v>0</v>
      </c>
      <c r="AI372" s="271">
        <v>0</v>
      </c>
      <c r="AJ372" s="271">
        <v>0</v>
      </c>
      <c r="AK372" s="271">
        <v>0</v>
      </c>
      <c r="AL372" s="271">
        <f t="shared" si="435"/>
        <v>0</v>
      </c>
      <c r="AM372" s="271">
        <f t="shared" si="487"/>
        <v>0</v>
      </c>
      <c r="AN372" s="696">
        <f t="shared" si="436"/>
        <v>0</v>
      </c>
      <c r="AO372" s="267">
        <f t="shared" si="488"/>
        <v>12640</v>
      </c>
      <c r="AP372" s="269">
        <f t="shared" si="489"/>
        <v>8910</v>
      </c>
      <c r="AQ372" s="269">
        <f t="shared" si="490"/>
        <v>0</v>
      </c>
      <c r="AR372" s="269">
        <f t="shared" si="491"/>
        <v>3012</v>
      </c>
      <c r="AS372" s="269">
        <f t="shared" si="491"/>
        <v>178</v>
      </c>
      <c r="AT372" s="269">
        <f t="shared" si="492"/>
        <v>540</v>
      </c>
      <c r="AU372" s="271">
        <f t="shared" si="493"/>
        <v>0.04</v>
      </c>
      <c r="AV372" s="271">
        <f t="shared" si="494"/>
        <v>0</v>
      </c>
      <c r="AW372" s="272">
        <f t="shared" si="494"/>
        <v>0.04</v>
      </c>
    </row>
    <row r="373" spans="1:49" ht="14.1" customHeight="1" x14ac:dyDescent="0.2">
      <c r="A373" s="276">
        <v>76</v>
      </c>
      <c r="B373" s="273">
        <v>2461</v>
      </c>
      <c r="C373" s="285">
        <v>600079805</v>
      </c>
      <c r="D373" s="273">
        <v>72741724</v>
      </c>
      <c r="E373" s="275" t="s">
        <v>726</v>
      </c>
      <c r="F373" s="276"/>
      <c r="G373" s="275"/>
      <c r="H373" s="277"/>
      <c r="I373" s="278">
        <v>5182172</v>
      </c>
      <c r="J373" s="279">
        <v>3724570</v>
      </c>
      <c r="K373" s="279">
        <v>40000</v>
      </c>
      <c r="L373" s="279">
        <v>1272425</v>
      </c>
      <c r="M373" s="279">
        <v>74491</v>
      </c>
      <c r="N373" s="279">
        <v>70686</v>
      </c>
      <c r="O373" s="280">
        <v>8.6689000000000007</v>
      </c>
      <c r="P373" s="280">
        <v>5.7416</v>
      </c>
      <c r="Q373" s="872">
        <v>2.9273000000000002</v>
      </c>
      <c r="R373" s="278">
        <f t="shared" ref="R373:AW373" si="495">SUM(R367:R372)</f>
        <v>0</v>
      </c>
      <c r="S373" s="613">
        <f t="shared" si="495"/>
        <v>0</v>
      </c>
      <c r="T373" s="613">
        <f t="shared" si="495"/>
        <v>0</v>
      </c>
      <c r="U373" s="613">
        <f t="shared" si="495"/>
        <v>0</v>
      </c>
      <c r="V373" s="613">
        <f t="shared" si="495"/>
        <v>0</v>
      </c>
      <c r="W373" s="613">
        <f t="shared" si="495"/>
        <v>0</v>
      </c>
      <c r="X373" s="613">
        <f t="shared" si="495"/>
        <v>0</v>
      </c>
      <c r="Y373" s="613">
        <f t="shared" si="495"/>
        <v>0</v>
      </c>
      <c r="Z373" s="613">
        <f t="shared" si="495"/>
        <v>0</v>
      </c>
      <c r="AA373" s="613">
        <f t="shared" si="495"/>
        <v>0</v>
      </c>
      <c r="AB373" s="613">
        <f t="shared" si="495"/>
        <v>0</v>
      </c>
      <c r="AC373" s="613">
        <f t="shared" si="495"/>
        <v>0</v>
      </c>
      <c r="AD373" s="613">
        <f t="shared" si="495"/>
        <v>0</v>
      </c>
      <c r="AE373" s="613">
        <f t="shared" si="495"/>
        <v>0</v>
      </c>
      <c r="AF373" s="613">
        <f t="shared" si="495"/>
        <v>0</v>
      </c>
      <c r="AG373" s="690">
        <f t="shared" si="495"/>
        <v>0</v>
      </c>
      <c r="AH373" s="690">
        <f t="shared" si="495"/>
        <v>0</v>
      </c>
      <c r="AI373" s="690">
        <f t="shared" si="495"/>
        <v>0</v>
      </c>
      <c r="AJ373" s="690">
        <f t="shared" si="495"/>
        <v>0</v>
      </c>
      <c r="AK373" s="690">
        <f t="shared" si="495"/>
        <v>0</v>
      </c>
      <c r="AL373" s="690">
        <f t="shared" si="495"/>
        <v>0</v>
      </c>
      <c r="AM373" s="690">
        <f t="shared" si="495"/>
        <v>0</v>
      </c>
      <c r="AN373" s="695">
        <f t="shared" si="495"/>
        <v>0</v>
      </c>
      <c r="AO373" s="278">
        <f t="shared" si="495"/>
        <v>5182172</v>
      </c>
      <c r="AP373" s="279">
        <f t="shared" si="495"/>
        <v>3724570</v>
      </c>
      <c r="AQ373" s="279">
        <f t="shared" si="495"/>
        <v>40000</v>
      </c>
      <c r="AR373" s="279">
        <f t="shared" si="495"/>
        <v>1272425</v>
      </c>
      <c r="AS373" s="279">
        <f t="shared" si="495"/>
        <v>74491</v>
      </c>
      <c r="AT373" s="279">
        <f t="shared" si="495"/>
        <v>70686</v>
      </c>
      <c r="AU373" s="280">
        <f t="shared" si="495"/>
        <v>8.6689000000000007</v>
      </c>
      <c r="AV373" s="280">
        <f t="shared" si="495"/>
        <v>5.7416</v>
      </c>
      <c r="AW373" s="281">
        <f t="shared" si="495"/>
        <v>2.9273000000000002</v>
      </c>
    </row>
    <row r="374" spans="1:49" ht="14.1" customHeight="1" x14ac:dyDescent="0.2">
      <c r="A374" s="263">
        <v>77</v>
      </c>
      <c r="B374" s="260">
        <v>2460</v>
      </c>
      <c r="C374" s="283">
        <v>600079783</v>
      </c>
      <c r="D374" s="260">
        <v>72741643</v>
      </c>
      <c r="E374" s="262" t="s">
        <v>727</v>
      </c>
      <c r="F374" s="263">
        <v>3113</v>
      </c>
      <c r="G374" s="262" t="s">
        <v>320</v>
      </c>
      <c r="H374" s="264" t="s">
        <v>283</v>
      </c>
      <c r="I374" s="265">
        <v>40655538</v>
      </c>
      <c r="J374" s="831">
        <v>28876170</v>
      </c>
      <c r="K374" s="904">
        <v>0</v>
      </c>
      <c r="L374" s="882">
        <v>9760145</v>
      </c>
      <c r="M374" s="830">
        <v>577523</v>
      </c>
      <c r="N374" s="831">
        <v>1441700</v>
      </c>
      <c r="O374" s="678">
        <v>55.350699999999996</v>
      </c>
      <c r="P374" s="841">
        <v>42.045099999999998</v>
      </c>
      <c r="Q374" s="873">
        <v>13.3056</v>
      </c>
      <c r="R374" s="267">
        <f t="shared" si="432"/>
        <v>0</v>
      </c>
      <c r="S374" s="269">
        <v>0</v>
      </c>
      <c r="T374" s="269">
        <v>0</v>
      </c>
      <c r="U374" s="269">
        <v>0</v>
      </c>
      <c r="V374" s="269">
        <f>SUM(R374:U374)</f>
        <v>0</v>
      </c>
      <c r="W374" s="269">
        <v>0</v>
      </c>
      <c r="X374" s="269">
        <v>0</v>
      </c>
      <c r="Y374" s="269">
        <f>SUM(W374:X374)</f>
        <v>0</v>
      </c>
      <c r="Z374" s="269">
        <f>V374+Y374</f>
        <v>0</v>
      </c>
      <c r="AA374" s="577">
        <f t="shared" ref="AA374:AA378" si="496">ROUND((V374+W374)*33.8%,0)</f>
        <v>0</v>
      </c>
      <c r="AB374" s="270">
        <f>ROUND(V374*2%,0)</f>
        <v>0</v>
      </c>
      <c r="AC374" s="269">
        <v>0</v>
      </c>
      <c r="AD374" s="269">
        <v>0</v>
      </c>
      <c r="AE374" s="269">
        <f t="shared" si="433"/>
        <v>0</v>
      </c>
      <c r="AF374" s="269">
        <f t="shared" si="434"/>
        <v>0</v>
      </c>
      <c r="AG374" s="271">
        <v>0</v>
      </c>
      <c r="AH374" s="271">
        <v>0</v>
      </c>
      <c r="AI374" s="271">
        <v>0</v>
      </c>
      <c r="AJ374" s="271">
        <v>0</v>
      </c>
      <c r="AK374" s="271">
        <v>0</v>
      </c>
      <c r="AL374" s="271">
        <f t="shared" si="435"/>
        <v>0</v>
      </c>
      <c r="AM374" s="271">
        <f>AH374+AK374</f>
        <v>0</v>
      </c>
      <c r="AN374" s="696">
        <f t="shared" si="436"/>
        <v>0</v>
      </c>
      <c r="AO374" s="267">
        <f>I374+AF374</f>
        <v>40655538</v>
      </c>
      <c r="AP374" s="269">
        <f>J374+V374</f>
        <v>28876170</v>
      </c>
      <c r="AQ374" s="269">
        <f t="shared" ref="AQ374:AQ378" si="497">K374+Y374</f>
        <v>0</v>
      </c>
      <c r="AR374" s="269">
        <f t="shared" ref="AR374:AS378" si="498">L374+AA374</f>
        <v>9760145</v>
      </c>
      <c r="AS374" s="269">
        <f t="shared" si="498"/>
        <v>577523</v>
      </c>
      <c r="AT374" s="269">
        <f>N374+AE374</f>
        <v>1441700</v>
      </c>
      <c r="AU374" s="271">
        <f>O374+AN374</f>
        <v>55.350699999999996</v>
      </c>
      <c r="AV374" s="271">
        <f t="shared" ref="AV374:AW378" si="499">P374+AL374</f>
        <v>42.045099999999998</v>
      </c>
      <c r="AW374" s="272">
        <f t="shared" si="499"/>
        <v>13.3056</v>
      </c>
    </row>
    <row r="375" spans="1:49" ht="14.1" customHeight="1" x14ac:dyDescent="0.2">
      <c r="A375" s="263">
        <v>77</v>
      </c>
      <c r="B375" s="260">
        <v>2460</v>
      </c>
      <c r="C375" s="283">
        <v>600079783</v>
      </c>
      <c r="D375" s="260">
        <v>72741643</v>
      </c>
      <c r="E375" s="262" t="s">
        <v>727</v>
      </c>
      <c r="F375" s="263">
        <v>3113</v>
      </c>
      <c r="G375" s="108" t="s">
        <v>319</v>
      </c>
      <c r="H375" s="264" t="s">
        <v>283</v>
      </c>
      <c r="I375" s="265">
        <v>238378</v>
      </c>
      <c r="J375" s="831">
        <v>175536</v>
      </c>
      <c r="K375" s="904">
        <v>0</v>
      </c>
      <c r="L375" s="882">
        <v>59331</v>
      </c>
      <c r="M375" s="830">
        <v>3511</v>
      </c>
      <c r="N375" s="266">
        <v>0</v>
      </c>
      <c r="O375" s="678">
        <v>0.5</v>
      </c>
      <c r="P375" s="841">
        <v>0.5</v>
      </c>
      <c r="Q375" s="874">
        <v>0</v>
      </c>
      <c r="R375" s="267">
        <f t="shared" si="432"/>
        <v>0</v>
      </c>
      <c r="S375" s="269">
        <v>0</v>
      </c>
      <c r="T375" s="269">
        <v>0</v>
      </c>
      <c r="U375" s="269">
        <v>0</v>
      </c>
      <c r="V375" s="269">
        <f>SUM(R375:U375)</f>
        <v>0</v>
      </c>
      <c r="W375" s="269">
        <v>0</v>
      </c>
      <c r="X375" s="269">
        <v>0</v>
      </c>
      <c r="Y375" s="269">
        <f>SUM(W375:X375)</f>
        <v>0</v>
      </c>
      <c r="Z375" s="269">
        <f>V375+Y375</f>
        <v>0</v>
      </c>
      <c r="AA375" s="577">
        <f t="shared" si="496"/>
        <v>0</v>
      </c>
      <c r="AB375" s="270">
        <f>ROUND(V375*2%,0)</f>
        <v>0</v>
      </c>
      <c r="AC375" s="269">
        <v>0</v>
      </c>
      <c r="AD375" s="269">
        <v>0</v>
      </c>
      <c r="AE375" s="269">
        <f t="shared" si="433"/>
        <v>0</v>
      </c>
      <c r="AF375" s="269">
        <f t="shared" si="434"/>
        <v>0</v>
      </c>
      <c r="AG375" s="271">
        <v>0</v>
      </c>
      <c r="AH375" s="271">
        <v>0</v>
      </c>
      <c r="AI375" s="271">
        <v>0</v>
      </c>
      <c r="AJ375" s="271">
        <v>0</v>
      </c>
      <c r="AK375" s="271">
        <v>0</v>
      </c>
      <c r="AL375" s="271">
        <f t="shared" si="435"/>
        <v>0</v>
      </c>
      <c r="AM375" s="271">
        <f>AH375+AK375</f>
        <v>0</v>
      </c>
      <c r="AN375" s="696">
        <f t="shared" si="436"/>
        <v>0</v>
      </c>
      <c r="AO375" s="267">
        <f>I375+AF375</f>
        <v>238378</v>
      </c>
      <c r="AP375" s="269">
        <f>J375+V375</f>
        <v>175536</v>
      </c>
      <c r="AQ375" s="269">
        <f t="shared" si="497"/>
        <v>0</v>
      </c>
      <c r="AR375" s="269">
        <f t="shared" si="498"/>
        <v>59331</v>
      </c>
      <c r="AS375" s="269">
        <f t="shared" si="498"/>
        <v>3511</v>
      </c>
      <c r="AT375" s="269">
        <f>N375+AE375</f>
        <v>0</v>
      </c>
      <c r="AU375" s="271">
        <f>O375+AN375</f>
        <v>0.5</v>
      </c>
      <c r="AV375" s="271">
        <f t="shared" si="499"/>
        <v>0.5</v>
      </c>
      <c r="AW375" s="272">
        <f t="shared" si="499"/>
        <v>0</v>
      </c>
    </row>
    <row r="376" spans="1:49" ht="14.1" customHeight="1" x14ac:dyDescent="0.2">
      <c r="A376" s="263">
        <v>77</v>
      </c>
      <c r="B376" s="260">
        <v>2460</v>
      </c>
      <c r="C376" s="283">
        <v>600079783</v>
      </c>
      <c r="D376" s="260">
        <v>72741643</v>
      </c>
      <c r="E376" s="262" t="s">
        <v>727</v>
      </c>
      <c r="F376" s="263">
        <v>3113</v>
      </c>
      <c r="G376" s="282" t="s">
        <v>318</v>
      </c>
      <c r="H376" s="264" t="s">
        <v>284</v>
      </c>
      <c r="I376" s="265">
        <v>746531</v>
      </c>
      <c r="J376" s="830">
        <v>549728</v>
      </c>
      <c r="K376" s="891">
        <v>0</v>
      </c>
      <c r="L376" s="882">
        <v>185808</v>
      </c>
      <c r="M376" s="830">
        <v>10995</v>
      </c>
      <c r="N376" s="266">
        <v>0</v>
      </c>
      <c r="O376" s="678">
        <v>1.52</v>
      </c>
      <c r="P376" s="622">
        <v>1.52</v>
      </c>
      <c r="Q376" s="874">
        <v>0</v>
      </c>
      <c r="R376" s="267">
        <f t="shared" si="432"/>
        <v>0</v>
      </c>
      <c r="S376" s="269">
        <v>0</v>
      </c>
      <c r="T376" s="269">
        <v>0</v>
      </c>
      <c r="U376" s="269">
        <v>0</v>
      </c>
      <c r="V376" s="269">
        <f>SUM(R376:U376)</f>
        <v>0</v>
      </c>
      <c r="W376" s="269">
        <v>0</v>
      </c>
      <c r="X376" s="269">
        <v>0</v>
      </c>
      <c r="Y376" s="269">
        <f>SUM(W376:X376)</f>
        <v>0</v>
      </c>
      <c r="Z376" s="269">
        <f>V376+Y376</f>
        <v>0</v>
      </c>
      <c r="AA376" s="577">
        <f t="shared" si="496"/>
        <v>0</v>
      </c>
      <c r="AB376" s="270">
        <f>ROUND(V376*2%,0)</f>
        <v>0</v>
      </c>
      <c r="AC376" s="269">
        <v>0</v>
      </c>
      <c r="AD376" s="269">
        <v>0</v>
      </c>
      <c r="AE376" s="269">
        <f t="shared" si="433"/>
        <v>0</v>
      </c>
      <c r="AF376" s="269">
        <f t="shared" si="434"/>
        <v>0</v>
      </c>
      <c r="AG376" s="271">
        <v>0</v>
      </c>
      <c r="AH376" s="271">
        <v>0</v>
      </c>
      <c r="AI376" s="271">
        <v>0</v>
      </c>
      <c r="AJ376" s="271">
        <v>0</v>
      </c>
      <c r="AK376" s="271">
        <v>0</v>
      </c>
      <c r="AL376" s="271">
        <f t="shared" si="435"/>
        <v>0</v>
      </c>
      <c r="AM376" s="271">
        <f>AH376+AK376</f>
        <v>0</v>
      </c>
      <c r="AN376" s="696">
        <f t="shared" si="436"/>
        <v>0</v>
      </c>
      <c r="AO376" s="267">
        <f>I376+AF376</f>
        <v>746531</v>
      </c>
      <c r="AP376" s="269">
        <f>J376+V376</f>
        <v>549728</v>
      </c>
      <c r="AQ376" s="269">
        <f t="shared" si="497"/>
        <v>0</v>
      </c>
      <c r="AR376" s="269">
        <f t="shared" si="498"/>
        <v>185808</v>
      </c>
      <c r="AS376" s="269">
        <f t="shared" si="498"/>
        <v>10995</v>
      </c>
      <c r="AT376" s="269">
        <f>N376+AE376</f>
        <v>0</v>
      </c>
      <c r="AU376" s="271">
        <f>O376+AN376</f>
        <v>1.52</v>
      </c>
      <c r="AV376" s="271">
        <f t="shared" si="499"/>
        <v>1.52</v>
      </c>
      <c r="AW376" s="272">
        <f t="shared" si="499"/>
        <v>0</v>
      </c>
    </row>
    <row r="377" spans="1:49" ht="14.1" customHeight="1" x14ac:dyDescent="0.2">
      <c r="A377" s="263">
        <v>77</v>
      </c>
      <c r="B377" s="260">
        <v>2460</v>
      </c>
      <c r="C377" s="283">
        <v>600079783</v>
      </c>
      <c r="D377" s="260">
        <v>72741643</v>
      </c>
      <c r="E377" s="262" t="s">
        <v>727</v>
      </c>
      <c r="F377" s="263">
        <v>3143</v>
      </c>
      <c r="G377" s="284" t="s">
        <v>635</v>
      </c>
      <c r="H377" s="264" t="s">
        <v>283</v>
      </c>
      <c r="I377" s="265">
        <v>2760126</v>
      </c>
      <c r="J377" s="831">
        <v>2032493</v>
      </c>
      <c r="K377" s="904">
        <v>0</v>
      </c>
      <c r="L377" s="882">
        <v>686983</v>
      </c>
      <c r="M377" s="830">
        <v>40650</v>
      </c>
      <c r="N377" s="266">
        <v>0</v>
      </c>
      <c r="O377" s="678">
        <v>4.3213999999999997</v>
      </c>
      <c r="P377" s="841">
        <v>4.3213999999999997</v>
      </c>
      <c r="Q377" s="874">
        <v>0</v>
      </c>
      <c r="R377" s="267">
        <f t="shared" si="432"/>
        <v>0</v>
      </c>
      <c r="S377" s="269">
        <v>0</v>
      </c>
      <c r="T377" s="269">
        <v>0</v>
      </c>
      <c r="U377" s="269">
        <v>0</v>
      </c>
      <c r="V377" s="269">
        <f>SUM(R377:U377)</f>
        <v>0</v>
      </c>
      <c r="W377" s="269">
        <v>0</v>
      </c>
      <c r="X377" s="269">
        <v>0</v>
      </c>
      <c r="Y377" s="269">
        <f>SUM(W377:X377)</f>
        <v>0</v>
      </c>
      <c r="Z377" s="269">
        <f>V377+Y377</f>
        <v>0</v>
      </c>
      <c r="AA377" s="577">
        <f t="shared" si="496"/>
        <v>0</v>
      </c>
      <c r="AB377" s="270">
        <f>ROUND(V377*2%,0)</f>
        <v>0</v>
      </c>
      <c r="AC377" s="269">
        <v>0</v>
      </c>
      <c r="AD377" s="269">
        <v>0</v>
      </c>
      <c r="AE377" s="269">
        <f t="shared" si="433"/>
        <v>0</v>
      </c>
      <c r="AF377" s="269">
        <f t="shared" si="434"/>
        <v>0</v>
      </c>
      <c r="AG377" s="271">
        <v>0</v>
      </c>
      <c r="AH377" s="271">
        <v>0</v>
      </c>
      <c r="AI377" s="271">
        <v>0</v>
      </c>
      <c r="AJ377" s="271">
        <v>0</v>
      </c>
      <c r="AK377" s="271">
        <v>0</v>
      </c>
      <c r="AL377" s="271">
        <f t="shared" si="435"/>
        <v>0</v>
      </c>
      <c r="AM377" s="271">
        <f>AH377+AK377</f>
        <v>0</v>
      </c>
      <c r="AN377" s="696">
        <f t="shared" si="436"/>
        <v>0</v>
      </c>
      <c r="AO377" s="267">
        <f>I377+AF377</f>
        <v>2760126</v>
      </c>
      <c r="AP377" s="269">
        <f>J377+V377</f>
        <v>2032493</v>
      </c>
      <c r="AQ377" s="269">
        <f t="shared" si="497"/>
        <v>0</v>
      </c>
      <c r="AR377" s="269">
        <f t="shared" si="498"/>
        <v>686983</v>
      </c>
      <c r="AS377" s="269">
        <f t="shared" si="498"/>
        <v>40650</v>
      </c>
      <c r="AT377" s="269">
        <f>N377+AE377</f>
        <v>0</v>
      </c>
      <c r="AU377" s="271">
        <f>O377+AN377</f>
        <v>4.3213999999999997</v>
      </c>
      <c r="AV377" s="271">
        <f t="shared" si="499"/>
        <v>4.3213999999999997</v>
      </c>
      <c r="AW377" s="272">
        <f t="shared" si="499"/>
        <v>0</v>
      </c>
    </row>
    <row r="378" spans="1:49" ht="14.1" customHeight="1" x14ac:dyDescent="0.2">
      <c r="A378" s="263">
        <v>77</v>
      </c>
      <c r="B378" s="260">
        <v>2460</v>
      </c>
      <c r="C378" s="283">
        <v>600079783</v>
      </c>
      <c r="D378" s="260">
        <v>72741643</v>
      </c>
      <c r="E378" s="262" t="s">
        <v>727</v>
      </c>
      <c r="F378" s="263">
        <v>3143</v>
      </c>
      <c r="G378" s="284" t="s">
        <v>636</v>
      </c>
      <c r="H378" s="264" t="s">
        <v>284</v>
      </c>
      <c r="I378" s="265">
        <v>89883</v>
      </c>
      <c r="J378" s="830">
        <v>63360</v>
      </c>
      <c r="K378" s="891">
        <v>0</v>
      </c>
      <c r="L378" s="882">
        <v>21416</v>
      </c>
      <c r="M378" s="830">
        <v>1267</v>
      </c>
      <c r="N378" s="266">
        <v>3840</v>
      </c>
      <c r="O378" s="678">
        <v>0.27</v>
      </c>
      <c r="P378" s="622">
        <v>0</v>
      </c>
      <c r="Q378" s="874">
        <v>0.27</v>
      </c>
      <c r="R378" s="267">
        <f t="shared" si="432"/>
        <v>0</v>
      </c>
      <c r="S378" s="269">
        <v>0</v>
      </c>
      <c r="T378" s="269">
        <v>0</v>
      </c>
      <c r="U378" s="269">
        <v>0</v>
      </c>
      <c r="V378" s="269">
        <f>SUM(R378:U378)</f>
        <v>0</v>
      </c>
      <c r="W378" s="269">
        <v>0</v>
      </c>
      <c r="X378" s="269">
        <v>0</v>
      </c>
      <c r="Y378" s="269">
        <f>SUM(W378:X378)</f>
        <v>0</v>
      </c>
      <c r="Z378" s="269">
        <f>V378+Y378</f>
        <v>0</v>
      </c>
      <c r="AA378" s="577">
        <f t="shared" si="496"/>
        <v>0</v>
      </c>
      <c r="AB378" s="270">
        <f>ROUND(V378*2%,0)</f>
        <v>0</v>
      </c>
      <c r="AC378" s="269">
        <v>0</v>
      </c>
      <c r="AD378" s="269">
        <v>0</v>
      </c>
      <c r="AE378" s="269">
        <f t="shared" si="433"/>
        <v>0</v>
      </c>
      <c r="AF378" s="269">
        <f t="shared" si="434"/>
        <v>0</v>
      </c>
      <c r="AG378" s="271">
        <v>0</v>
      </c>
      <c r="AH378" s="271">
        <v>0</v>
      </c>
      <c r="AI378" s="271">
        <v>0</v>
      </c>
      <c r="AJ378" s="271">
        <v>0</v>
      </c>
      <c r="AK378" s="271">
        <v>0</v>
      </c>
      <c r="AL378" s="271">
        <f t="shared" si="435"/>
        <v>0</v>
      </c>
      <c r="AM378" s="271">
        <f>AH378+AK378</f>
        <v>0</v>
      </c>
      <c r="AN378" s="696">
        <f t="shared" si="436"/>
        <v>0</v>
      </c>
      <c r="AO378" s="267">
        <f>I378+AF378</f>
        <v>89883</v>
      </c>
      <c r="AP378" s="269">
        <f>J378+V378</f>
        <v>63360</v>
      </c>
      <c r="AQ378" s="269">
        <f t="shared" si="497"/>
        <v>0</v>
      </c>
      <c r="AR378" s="269">
        <f t="shared" si="498"/>
        <v>21416</v>
      </c>
      <c r="AS378" s="269">
        <f t="shared" si="498"/>
        <v>1267</v>
      </c>
      <c r="AT378" s="269">
        <f>N378+AE378</f>
        <v>3840</v>
      </c>
      <c r="AU378" s="271">
        <f>O378+AN378</f>
        <v>0.27</v>
      </c>
      <c r="AV378" s="271">
        <f t="shared" si="499"/>
        <v>0</v>
      </c>
      <c r="AW378" s="272">
        <f t="shared" si="499"/>
        <v>0.27</v>
      </c>
    </row>
    <row r="379" spans="1:49" ht="14.1" customHeight="1" x14ac:dyDescent="0.2">
      <c r="A379" s="276">
        <v>77</v>
      </c>
      <c r="B379" s="273">
        <v>2460</v>
      </c>
      <c r="C379" s="285">
        <v>600079783</v>
      </c>
      <c r="D379" s="273">
        <v>72741643</v>
      </c>
      <c r="E379" s="275" t="s">
        <v>728</v>
      </c>
      <c r="F379" s="276"/>
      <c r="G379" s="275"/>
      <c r="H379" s="277"/>
      <c r="I379" s="278">
        <v>44490456</v>
      </c>
      <c r="J379" s="279">
        <v>31697287</v>
      </c>
      <c r="K379" s="279">
        <v>0</v>
      </c>
      <c r="L379" s="279">
        <v>10713683</v>
      </c>
      <c r="M379" s="279">
        <v>633946</v>
      </c>
      <c r="N379" s="279">
        <v>1445540</v>
      </c>
      <c r="O379" s="280">
        <v>61.9621</v>
      </c>
      <c r="P379" s="280">
        <v>48.386499999999998</v>
      </c>
      <c r="Q379" s="872">
        <v>13.5756</v>
      </c>
      <c r="R379" s="278">
        <f t="shared" ref="R379:AW379" si="500">SUM(R374:R378)</f>
        <v>0</v>
      </c>
      <c r="S379" s="613">
        <f t="shared" si="500"/>
        <v>0</v>
      </c>
      <c r="T379" s="613">
        <f t="shared" si="500"/>
        <v>0</v>
      </c>
      <c r="U379" s="613">
        <f t="shared" si="500"/>
        <v>0</v>
      </c>
      <c r="V379" s="613">
        <f t="shared" si="500"/>
        <v>0</v>
      </c>
      <c r="W379" s="613">
        <f t="shared" si="500"/>
        <v>0</v>
      </c>
      <c r="X379" s="613">
        <f t="shared" si="500"/>
        <v>0</v>
      </c>
      <c r="Y379" s="613">
        <f t="shared" si="500"/>
        <v>0</v>
      </c>
      <c r="Z379" s="613">
        <f t="shared" si="500"/>
        <v>0</v>
      </c>
      <c r="AA379" s="613">
        <f t="shared" si="500"/>
        <v>0</v>
      </c>
      <c r="AB379" s="613">
        <f t="shared" si="500"/>
        <v>0</v>
      </c>
      <c r="AC379" s="613">
        <f t="shared" si="500"/>
        <v>0</v>
      </c>
      <c r="AD379" s="613">
        <f t="shared" si="500"/>
        <v>0</v>
      </c>
      <c r="AE379" s="613">
        <f t="shared" si="500"/>
        <v>0</v>
      </c>
      <c r="AF379" s="613">
        <f t="shared" si="500"/>
        <v>0</v>
      </c>
      <c r="AG379" s="690">
        <f t="shared" si="500"/>
        <v>0</v>
      </c>
      <c r="AH379" s="690">
        <f t="shared" si="500"/>
        <v>0</v>
      </c>
      <c r="AI379" s="690">
        <f t="shared" si="500"/>
        <v>0</v>
      </c>
      <c r="AJ379" s="690">
        <f t="shared" si="500"/>
        <v>0</v>
      </c>
      <c r="AK379" s="690">
        <f t="shared" si="500"/>
        <v>0</v>
      </c>
      <c r="AL379" s="690">
        <f t="shared" si="500"/>
        <v>0</v>
      </c>
      <c r="AM379" s="690">
        <f t="shared" si="500"/>
        <v>0</v>
      </c>
      <c r="AN379" s="695">
        <f t="shared" si="500"/>
        <v>0</v>
      </c>
      <c r="AO379" s="278">
        <f t="shared" si="500"/>
        <v>44490456</v>
      </c>
      <c r="AP379" s="279">
        <f t="shared" si="500"/>
        <v>31697287</v>
      </c>
      <c r="AQ379" s="279">
        <f t="shared" si="500"/>
        <v>0</v>
      </c>
      <c r="AR379" s="279">
        <f t="shared" si="500"/>
        <v>10713683</v>
      </c>
      <c r="AS379" s="279">
        <f t="shared" si="500"/>
        <v>633946</v>
      </c>
      <c r="AT379" s="279">
        <f t="shared" si="500"/>
        <v>1445540</v>
      </c>
      <c r="AU379" s="280">
        <f t="shared" si="500"/>
        <v>61.9621</v>
      </c>
      <c r="AV379" s="280">
        <f t="shared" si="500"/>
        <v>48.386499999999998</v>
      </c>
      <c r="AW379" s="281">
        <f t="shared" si="500"/>
        <v>13.5756</v>
      </c>
    </row>
    <row r="380" spans="1:49" ht="14.1" customHeight="1" x14ac:dyDescent="0.2">
      <c r="A380" s="263">
        <v>78</v>
      </c>
      <c r="B380" s="260">
        <v>2324</v>
      </c>
      <c r="C380" s="261">
        <v>600074030</v>
      </c>
      <c r="D380" s="260">
        <v>71013083</v>
      </c>
      <c r="E380" s="262" t="s">
        <v>729</v>
      </c>
      <c r="F380" s="263">
        <v>3111</v>
      </c>
      <c r="G380" s="262" t="s">
        <v>317</v>
      </c>
      <c r="H380" s="264" t="s">
        <v>283</v>
      </c>
      <c r="I380" s="265">
        <v>10946781</v>
      </c>
      <c r="J380" s="831">
        <v>7962546</v>
      </c>
      <c r="K380" s="904">
        <v>23500</v>
      </c>
      <c r="L380" s="882">
        <v>2699284</v>
      </c>
      <c r="M380" s="830">
        <v>159251</v>
      </c>
      <c r="N380" s="831">
        <v>102200</v>
      </c>
      <c r="O380" s="678">
        <v>18.884999999999998</v>
      </c>
      <c r="P380" s="841">
        <v>14</v>
      </c>
      <c r="Q380" s="873">
        <v>4.8849999999999998</v>
      </c>
      <c r="R380" s="267">
        <f t="shared" si="432"/>
        <v>0</v>
      </c>
      <c r="S380" s="269">
        <v>0</v>
      </c>
      <c r="T380" s="269">
        <v>0</v>
      </c>
      <c r="U380" s="269">
        <v>0</v>
      </c>
      <c r="V380" s="269">
        <f>SUM(R380:U380)</f>
        <v>0</v>
      </c>
      <c r="W380" s="269">
        <v>0</v>
      </c>
      <c r="X380" s="269">
        <v>0</v>
      </c>
      <c r="Y380" s="269">
        <f>SUM(W380:X380)</f>
        <v>0</v>
      </c>
      <c r="Z380" s="269">
        <f>V380+Y380</f>
        <v>0</v>
      </c>
      <c r="AA380" s="577">
        <f t="shared" ref="AA380:AA382" si="501">ROUND((V380+W380)*33.8%,0)</f>
        <v>0</v>
      </c>
      <c r="AB380" s="270">
        <f>ROUND(V380*2%,0)</f>
        <v>0</v>
      </c>
      <c r="AC380" s="269">
        <v>0</v>
      </c>
      <c r="AD380" s="269">
        <v>0</v>
      </c>
      <c r="AE380" s="269">
        <f t="shared" si="433"/>
        <v>0</v>
      </c>
      <c r="AF380" s="269">
        <f t="shared" si="434"/>
        <v>0</v>
      </c>
      <c r="AG380" s="271">
        <v>0</v>
      </c>
      <c r="AH380" s="271">
        <v>0</v>
      </c>
      <c r="AI380" s="271">
        <v>0</v>
      </c>
      <c r="AJ380" s="271">
        <v>0</v>
      </c>
      <c r="AK380" s="271">
        <v>0</v>
      </c>
      <c r="AL380" s="271">
        <f t="shared" si="435"/>
        <v>0</v>
      </c>
      <c r="AM380" s="271">
        <f>AH380+AK380</f>
        <v>0</v>
      </c>
      <c r="AN380" s="696">
        <f t="shared" si="436"/>
        <v>0</v>
      </c>
      <c r="AO380" s="267">
        <f>I380+AF380</f>
        <v>10946781</v>
      </c>
      <c r="AP380" s="269">
        <f>J380+V380</f>
        <v>7962546</v>
      </c>
      <c r="AQ380" s="269">
        <f t="shared" ref="AQ380:AQ382" si="502">K380+Y380</f>
        <v>23500</v>
      </c>
      <c r="AR380" s="269">
        <f t="shared" ref="AR380:AS382" si="503">L380+AA380</f>
        <v>2699284</v>
      </c>
      <c r="AS380" s="269">
        <f t="shared" si="503"/>
        <v>159251</v>
      </c>
      <c r="AT380" s="269">
        <f>N380+AE380</f>
        <v>102200</v>
      </c>
      <c r="AU380" s="271">
        <f>O380+AN380</f>
        <v>18.884999999999998</v>
      </c>
      <c r="AV380" s="271">
        <f t="shared" ref="AV380:AW382" si="504">P380+AL380</f>
        <v>14</v>
      </c>
      <c r="AW380" s="272">
        <f t="shared" si="504"/>
        <v>4.8849999999999998</v>
      </c>
    </row>
    <row r="381" spans="1:49" ht="14.1" customHeight="1" x14ac:dyDescent="0.2">
      <c r="A381" s="263">
        <v>78</v>
      </c>
      <c r="B381" s="260">
        <v>2324</v>
      </c>
      <c r="C381" s="261">
        <v>600074030</v>
      </c>
      <c r="D381" s="260">
        <v>71013083</v>
      </c>
      <c r="E381" s="262" t="s">
        <v>729</v>
      </c>
      <c r="F381" s="263">
        <v>3111</v>
      </c>
      <c r="G381" s="282" t="s">
        <v>318</v>
      </c>
      <c r="H381" s="264" t="s">
        <v>284</v>
      </c>
      <c r="I381" s="265">
        <v>579042</v>
      </c>
      <c r="J381" s="830">
        <v>426393</v>
      </c>
      <c r="K381" s="891">
        <v>0</v>
      </c>
      <c r="L381" s="882">
        <v>144121</v>
      </c>
      <c r="M381" s="830">
        <v>8528</v>
      </c>
      <c r="N381" s="266">
        <v>0</v>
      </c>
      <c r="O381" s="678">
        <v>1.25</v>
      </c>
      <c r="P381" s="622">
        <v>1.25</v>
      </c>
      <c r="Q381" s="874">
        <v>0</v>
      </c>
      <c r="R381" s="267">
        <f t="shared" si="432"/>
        <v>0</v>
      </c>
      <c r="S381" s="269">
        <v>0</v>
      </c>
      <c r="T381" s="269">
        <v>0</v>
      </c>
      <c r="U381" s="269">
        <v>0</v>
      </c>
      <c r="V381" s="269">
        <f>SUM(R381:U381)</f>
        <v>0</v>
      </c>
      <c r="W381" s="269">
        <v>0</v>
      </c>
      <c r="X381" s="269">
        <v>0</v>
      </c>
      <c r="Y381" s="269">
        <f>SUM(W381:X381)</f>
        <v>0</v>
      </c>
      <c r="Z381" s="269">
        <f>V381+Y381</f>
        <v>0</v>
      </c>
      <c r="AA381" s="577">
        <f t="shared" si="501"/>
        <v>0</v>
      </c>
      <c r="AB381" s="270">
        <f>ROUND(V381*2%,0)</f>
        <v>0</v>
      </c>
      <c r="AC381" s="269">
        <v>0</v>
      </c>
      <c r="AD381" s="269">
        <v>0</v>
      </c>
      <c r="AE381" s="269">
        <f t="shared" si="433"/>
        <v>0</v>
      </c>
      <c r="AF381" s="269">
        <f t="shared" si="434"/>
        <v>0</v>
      </c>
      <c r="AG381" s="271">
        <v>0</v>
      </c>
      <c r="AH381" s="271">
        <v>0</v>
      </c>
      <c r="AI381" s="271">
        <v>0</v>
      </c>
      <c r="AJ381" s="271">
        <v>0</v>
      </c>
      <c r="AK381" s="271">
        <v>0</v>
      </c>
      <c r="AL381" s="271">
        <f t="shared" si="435"/>
        <v>0</v>
      </c>
      <c r="AM381" s="271">
        <f>AH381+AK381</f>
        <v>0</v>
      </c>
      <c r="AN381" s="696">
        <f t="shared" si="436"/>
        <v>0</v>
      </c>
      <c r="AO381" s="267">
        <f>I381+AF381</f>
        <v>579042</v>
      </c>
      <c r="AP381" s="269">
        <f>J381+V381</f>
        <v>426393</v>
      </c>
      <c r="AQ381" s="269">
        <f t="shared" si="502"/>
        <v>0</v>
      </c>
      <c r="AR381" s="269">
        <f t="shared" si="503"/>
        <v>144121</v>
      </c>
      <c r="AS381" s="269">
        <f t="shared" si="503"/>
        <v>8528</v>
      </c>
      <c r="AT381" s="269">
        <f>N381+AE381</f>
        <v>0</v>
      </c>
      <c r="AU381" s="271">
        <f>O381+AN381</f>
        <v>1.25</v>
      </c>
      <c r="AV381" s="271">
        <f t="shared" si="504"/>
        <v>1.25</v>
      </c>
      <c r="AW381" s="272">
        <f t="shared" si="504"/>
        <v>0</v>
      </c>
    </row>
    <row r="382" spans="1:49" ht="14.1" customHeight="1" x14ac:dyDescent="0.2">
      <c r="A382" s="263">
        <v>78</v>
      </c>
      <c r="B382" s="260">
        <v>2324</v>
      </c>
      <c r="C382" s="261">
        <v>600074030</v>
      </c>
      <c r="D382" s="260">
        <v>71013083</v>
      </c>
      <c r="E382" s="262" t="s">
        <v>729</v>
      </c>
      <c r="F382" s="263">
        <v>3141</v>
      </c>
      <c r="G382" s="262" t="s">
        <v>321</v>
      </c>
      <c r="H382" s="264" t="s">
        <v>284</v>
      </c>
      <c r="I382" s="265">
        <v>1074762</v>
      </c>
      <c r="J382" s="830">
        <v>786505</v>
      </c>
      <c r="K382" s="891">
        <v>0</v>
      </c>
      <c r="L382" s="882">
        <v>265839</v>
      </c>
      <c r="M382" s="830">
        <v>15730</v>
      </c>
      <c r="N382" s="266">
        <v>6688</v>
      </c>
      <c r="O382" s="678">
        <v>2.68</v>
      </c>
      <c r="P382" s="622">
        <v>0</v>
      </c>
      <c r="Q382" s="874">
        <v>2.68</v>
      </c>
      <c r="R382" s="267">
        <f t="shared" si="432"/>
        <v>0</v>
      </c>
      <c r="S382" s="269">
        <v>0</v>
      </c>
      <c r="T382" s="269">
        <v>0</v>
      </c>
      <c r="U382" s="269">
        <v>0</v>
      </c>
      <c r="V382" s="269">
        <f>SUM(R382:U382)</f>
        <v>0</v>
      </c>
      <c r="W382" s="269">
        <v>0</v>
      </c>
      <c r="X382" s="269">
        <v>0</v>
      </c>
      <c r="Y382" s="269">
        <f>SUM(W382:X382)</f>
        <v>0</v>
      </c>
      <c r="Z382" s="269">
        <f>V382+Y382</f>
        <v>0</v>
      </c>
      <c r="AA382" s="577">
        <f t="shared" si="501"/>
        <v>0</v>
      </c>
      <c r="AB382" s="270">
        <f>ROUND(V382*2%,0)</f>
        <v>0</v>
      </c>
      <c r="AC382" s="269">
        <v>0</v>
      </c>
      <c r="AD382" s="269">
        <v>0</v>
      </c>
      <c r="AE382" s="269">
        <f t="shared" si="433"/>
        <v>0</v>
      </c>
      <c r="AF382" s="269">
        <f t="shared" si="434"/>
        <v>0</v>
      </c>
      <c r="AG382" s="271">
        <v>0</v>
      </c>
      <c r="AH382" s="271">
        <v>0</v>
      </c>
      <c r="AI382" s="271">
        <v>0</v>
      </c>
      <c r="AJ382" s="271">
        <v>0</v>
      </c>
      <c r="AK382" s="271">
        <v>0</v>
      </c>
      <c r="AL382" s="271">
        <f t="shared" si="435"/>
        <v>0</v>
      </c>
      <c r="AM382" s="271">
        <f>AH382+AK382</f>
        <v>0</v>
      </c>
      <c r="AN382" s="696">
        <f t="shared" si="436"/>
        <v>0</v>
      </c>
      <c r="AO382" s="267">
        <f>I382+AF382</f>
        <v>1074762</v>
      </c>
      <c r="AP382" s="269">
        <f>J382+V382</f>
        <v>786505</v>
      </c>
      <c r="AQ382" s="269">
        <f t="shared" si="502"/>
        <v>0</v>
      </c>
      <c r="AR382" s="269">
        <f t="shared" si="503"/>
        <v>265839</v>
      </c>
      <c r="AS382" s="269">
        <f t="shared" si="503"/>
        <v>15730</v>
      </c>
      <c r="AT382" s="269">
        <f>N382+AE382</f>
        <v>6688</v>
      </c>
      <c r="AU382" s="271">
        <f>O382+AN382</f>
        <v>2.68</v>
      </c>
      <c r="AV382" s="271">
        <f t="shared" si="504"/>
        <v>0</v>
      </c>
      <c r="AW382" s="272">
        <f t="shared" si="504"/>
        <v>2.68</v>
      </c>
    </row>
    <row r="383" spans="1:49" ht="14.1" customHeight="1" x14ac:dyDescent="0.2">
      <c r="A383" s="276">
        <v>78</v>
      </c>
      <c r="B383" s="273">
        <v>2324</v>
      </c>
      <c r="C383" s="274">
        <v>600074030</v>
      </c>
      <c r="D383" s="273">
        <v>71013083</v>
      </c>
      <c r="E383" s="275" t="s">
        <v>730</v>
      </c>
      <c r="F383" s="276"/>
      <c r="G383" s="275"/>
      <c r="H383" s="277"/>
      <c r="I383" s="278">
        <v>12600585</v>
      </c>
      <c r="J383" s="279">
        <v>9175444</v>
      </c>
      <c r="K383" s="279">
        <v>23500</v>
      </c>
      <c r="L383" s="279">
        <v>3109244</v>
      </c>
      <c r="M383" s="279">
        <v>183509</v>
      </c>
      <c r="N383" s="279">
        <v>108888</v>
      </c>
      <c r="O383" s="280">
        <v>22.814999999999998</v>
      </c>
      <c r="P383" s="280">
        <v>15.25</v>
      </c>
      <c r="Q383" s="872">
        <v>7.5649999999999995</v>
      </c>
      <c r="R383" s="278">
        <f t="shared" ref="R383:AW383" si="505">SUM(R380:R382)</f>
        <v>0</v>
      </c>
      <c r="S383" s="613">
        <f t="shared" si="505"/>
        <v>0</v>
      </c>
      <c r="T383" s="613">
        <f t="shared" si="505"/>
        <v>0</v>
      </c>
      <c r="U383" s="613">
        <f t="shared" si="505"/>
        <v>0</v>
      </c>
      <c r="V383" s="613">
        <f t="shared" si="505"/>
        <v>0</v>
      </c>
      <c r="W383" s="613">
        <f t="shared" si="505"/>
        <v>0</v>
      </c>
      <c r="X383" s="613">
        <f t="shared" si="505"/>
        <v>0</v>
      </c>
      <c r="Y383" s="613">
        <f t="shared" si="505"/>
        <v>0</v>
      </c>
      <c r="Z383" s="613">
        <f t="shared" si="505"/>
        <v>0</v>
      </c>
      <c r="AA383" s="613">
        <f t="shared" si="505"/>
        <v>0</v>
      </c>
      <c r="AB383" s="613">
        <f t="shared" si="505"/>
        <v>0</v>
      </c>
      <c r="AC383" s="613">
        <f t="shared" si="505"/>
        <v>0</v>
      </c>
      <c r="AD383" s="613">
        <f t="shared" si="505"/>
        <v>0</v>
      </c>
      <c r="AE383" s="613">
        <f t="shared" si="505"/>
        <v>0</v>
      </c>
      <c r="AF383" s="613">
        <f t="shared" si="505"/>
        <v>0</v>
      </c>
      <c r="AG383" s="690">
        <f t="shared" si="505"/>
        <v>0</v>
      </c>
      <c r="AH383" s="690">
        <f t="shared" si="505"/>
        <v>0</v>
      </c>
      <c r="AI383" s="690">
        <f t="shared" si="505"/>
        <v>0</v>
      </c>
      <c r="AJ383" s="690">
        <f t="shared" si="505"/>
        <v>0</v>
      </c>
      <c r="AK383" s="690">
        <f t="shared" si="505"/>
        <v>0</v>
      </c>
      <c r="AL383" s="690">
        <f t="shared" si="505"/>
        <v>0</v>
      </c>
      <c r="AM383" s="690">
        <f t="shared" si="505"/>
        <v>0</v>
      </c>
      <c r="AN383" s="695">
        <f t="shared" si="505"/>
        <v>0</v>
      </c>
      <c r="AO383" s="278">
        <f t="shared" si="505"/>
        <v>12600585</v>
      </c>
      <c r="AP383" s="279">
        <f t="shared" si="505"/>
        <v>9175444</v>
      </c>
      <c r="AQ383" s="279">
        <f t="shared" si="505"/>
        <v>23500</v>
      </c>
      <c r="AR383" s="279">
        <f t="shared" si="505"/>
        <v>3109244</v>
      </c>
      <c r="AS383" s="279">
        <f t="shared" si="505"/>
        <v>183509</v>
      </c>
      <c r="AT383" s="279">
        <f t="shared" si="505"/>
        <v>108888</v>
      </c>
      <c r="AU383" s="280">
        <f t="shared" si="505"/>
        <v>22.814999999999998</v>
      </c>
      <c r="AV383" s="280">
        <f t="shared" si="505"/>
        <v>15.25</v>
      </c>
      <c r="AW383" s="281">
        <f t="shared" si="505"/>
        <v>7.5649999999999995</v>
      </c>
    </row>
    <row r="384" spans="1:49" ht="14.1" customHeight="1" x14ac:dyDescent="0.2">
      <c r="A384" s="263">
        <v>79</v>
      </c>
      <c r="B384" s="260">
        <v>2325</v>
      </c>
      <c r="C384" s="283">
        <v>600074561</v>
      </c>
      <c r="D384" s="260">
        <v>46750321</v>
      </c>
      <c r="E384" s="262" t="s">
        <v>731</v>
      </c>
      <c r="F384" s="263">
        <v>3113</v>
      </c>
      <c r="G384" s="262" t="s">
        <v>320</v>
      </c>
      <c r="H384" s="264" t="s">
        <v>283</v>
      </c>
      <c r="I384" s="265">
        <v>26363656</v>
      </c>
      <c r="J384" s="831">
        <v>18734681</v>
      </c>
      <c r="K384" s="904">
        <v>20000</v>
      </c>
      <c r="L384" s="882">
        <v>6339082</v>
      </c>
      <c r="M384" s="830">
        <v>374693</v>
      </c>
      <c r="N384" s="831">
        <v>895200</v>
      </c>
      <c r="O384" s="678">
        <v>34.870800000000003</v>
      </c>
      <c r="P384" s="841">
        <v>27.2882</v>
      </c>
      <c r="Q384" s="873">
        <v>7.5826000000000002</v>
      </c>
      <c r="R384" s="267">
        <f t="shared" si="432"/>
        <v>0</v>
      </c>
      <c r="S384" s="269">
        <v>0</v>
      </c>
      <c r="T384" s="269">
        <v>0</v>
      </c>
      <c r="U384" s="269">
        <v>0</v>
      </c>
      <c r="V384" s="269">
        <f t="shared" ref="V384:V389" si="506">SUM(R384:U384)</f>
        <v>0</v>
      </c>
      <c r="W384" s="269">
        <v>0</v>
      </c>
      <c r="X384" s="269">
        <v>0</v>
      </c>
      <c r="Y384" s="269">
        <f t="shared" ref="Y384:Y389" si="507">SUM(W384:X384)</f>
        <v>0</v>
      </c>
      <c r="Z384" s="269">
        <f t="shared" ref="Z384:Z389" si="508">V384+Y384</f>
        <v>0</v>
      </c>
      <c r="AA384" s="577">
        <f t="shared" ref="AA384:AA389" si="509">ROUND((V384+W384)*33.8%,0)</f>
        <v>0</v>
      </c>
      <c r="AB384" s="270">
        <f t="shared" ref="AB384:AB389" si="510">ROUND(V384*2%,0)</f>
        <v>0</v>
      </c>
      <c r="AC384" s="269">
        <v>0</v>
      </c>
      <c r="AD384" s="269">
        <v>0</v>
      </c>
      <c r="AE384" s="269">
        <f t="shared" si="433"/>
        <v>0</v>
      </c>
      <c r="AF384" s="269">
        <f t="shared" si="434"/>
        <v>0</v>
      </c>
      <c r="AG384" s="271">
        <v>0</v>
      </c>
      <c r="AH384" s="271">
        <v>0</v>
      </c>
      <c r="AI384" s="271">
        <v>0</v>
      </c>
      <c r="AJ384" s="271">
        <v>0</v>
      </c>
      <c r="AK384" s="271">
        <v>0</v>
      </c>
      <c r="AL384" s="271">
        <f t="shared" si="435"/>
        <v>0</v>
      </c>
      <c r="AM384" s="271">
        <f t="shared" ref="AM384:AM389" si="511">AH384+AK384</f>
        <v>0</v>
      </c>
      <c r="AN384" s="696">
        <f t="shared" si="436"/>
        <v>0</v>
      </c>
      <c r="AO384" s="267">
        <f t="shared" ref="AO384:AO389" si="512">I384+AF384</f>
        <v>26363656</v>
      </c>
      <c r="AP384" s="269">
        <f t="shared" ref="AP384:AP389" si="513">J384+V384</f>
        <v>18734681</v>
      </c>
      <c r="AQ384" s="269">
        <f t="shared" ref="AQ384:AQ389" si="514">K384+Y384</f>
        <v>20000</v>
      </c>
      <c r="AR384" s="269">
        <f t="shared" ref="AR384:AS389" si="515">L384+AA384</f>
        <v>6339082</v>
      </c>
      <c r="AS384" s="269">
        <f t="shared" si="515"/>
        <v>374693</v>
      </c>
      <c r="AT384" s="269">
        <f t="shared" ref="AT384:AT389" si="516">N384+AE384</f>
        <v>895200</v>
      </c>
      <c r="AU384" s="271">
        <f t="shared" ref="AU384:AU389" si="517">O384+AN384</f>
        <v>34.870800000000003</v>
      </c>
      <c r="AV384" s="271">
        <f t="shared" ref="AV384:AW389" si="518">P384+AL384</f>
        <v>27.2882</v>
      </c>
      <c r="AW384" s="272">
        <f t="shared" si="518"/>
        <v>7.5826000000000002</v>
      </c>
    </row>
    <row r="385" spans="1:49" ht="14.1" customHeight="1" x14ac:dyDescent="0.2">
      <c r="A385" s="263">
        <v>79</v>
      </c>
      <c r="B385" s="260">
        <v>2325</v>
      </c>
      <c r="C385" s="283">
        <v>600074561</v>
      </c>
      <c r="D385" s="260">
        <v>46750321</v>
      </c>
      <c r="E385" s="262" t="s">
        <v>731</v>
      </c>
      <c r="F385" s="263">
        <v>3113</v>
      </c>
      <c r="G385" s="282" t="s">
        <v>318</v>
      </c>
      <c r="H385" s="264" t="s">
        <v>284</v>
      </c>
      <c r="I385" s="265">
        <v>2917704</v>
      </c>
      <c r="J385" s="830">
        <v>2145437</v>
      </c>
      <c r="K385" s="891">
        <v>0</v>
      </c>
      <c r="L385" s="882">
        <v>725158</v>
      </c>
      <c r="M385" s="830">
        <v>42909</v>
      </c>
      <c r="N385" s="266">
        <v>4200</v>
      </c>
      <c r="O385" s="678">
        <v>6.22</v>
      </c>
      <c r="P385" s="622">
        <v>6.22</v>
      </c>
      <c r="Q385" s="874">
        <v>0</v>
      </c>
      <c r="R385" s="267">
        <f t="shared" si="432"/>
        <v>0</v>
      </c>
      <c r="S385" s="269">
        <v>0</v>
      </c>
      <c r="T385" s="269">
        <v>0</v>
      </c>
      <c r="U385" s="269">
        <v>0</v>
      </c>
      <c r="V385" s="269">
        <f t="shared" si="506"/>
        <v>0</v>
      </c>
      <c r="W385" s="269">
        <v>0</v>
      </c>
      <c r="X385" s="269">
        <v>0</v>
      </c>
      <c r="Y385" s="269">
        <f t="shared" si="507"/>
        <v>0</v>
      </c>
      <c r="Z385" s="269">
        <f t="shared" si="508"/>
        <v>0</v>
      </c>
      <c r="AA385" s="577">
        <f t="shared" si="509"/>
        <v>0</v>
      </c>
      <c r="AB385" s="270">
        <f t="shared" si="510"/>
        <v>0</v>
      </c>
      <c r="AC385" s="269">
        <v>0</v>
      </c>
      <c r="AD385" s="269">
        <v>0</v>
      </c>
      <c r="AE385" s="269">
        <f t="shared" si="433"/>
        <v>0</v>
      </c>
      <c r="AF385" s="269">
        <f t="shared" si="434"/>
        <v>0</v>
      </c>
      <c r="AG385" s="271">
        <v>0</v>
      </c>
      <c r="AH385" s="271">
        <v>0</v>
      </c>
      <c r="AI385" s="271">
        <v>0</v>
      </c>
      <c r="AJ385" s="271">
        <v>0</v>
      </c>
      <c r="AK385" s="271">
        <v>0</v>
      </c>
      <c r="AL385" s="271">
        <f t="shared" si="435"/>
        <v>0</v>
      </c>
      <c r="AM385" s="271">
        <f t="shared" si="511"/>
        <v>0</v>
      </c>
      <c r="AN385" s="696">
        <f t="shared" si="436"/>
        <v>0</v>
      </c>
      <c r="AO385" s="267">
        <f t="shared" si="512"/>
        <v>2917704</v>
      </c>
      <c r="AP385" s="269">
        <f t="shared" si="513"/>
        <v>2145437</v>
      </c>
      <c r="AQ385" s="269">
        <f t="shared" si="514"/>
        <v>0</v>
      </c>
      <c r="AR385" s="269">
        <f t="shared" si="515"/>
        <v>725158</v>
      </c>
      <c r="AS385" s="269">
        <f t="shared" si="515"/>
        <v>42909</v>
      </c>
      <c r="AT385" s="269">
        <f t="shared" si="516"/>
        <v>4200</v>
      </c>
      <c r="AU385" s="271">
        <f t="shared" si="517"/>
        <v>6.22</v>
      </c>
      <c r="AV385" s="271">
        <f t="shared" si="518"/>
        <v>6.22</v>
      </c>
      <c r="AW385" s="272">
        <f t="shared" si="518"/>
        <v>0</v>
      </c>
    </row>
    <row r="386" spans="1:49" ht="14.1" customHeight="1" x14ac:dyDescent="0.2">
      <c r="A386" s="263">
        <v>79</v>
      </c>
      <c r="B386" s="260">
        <v>2325</v>
      </c>
      <c r="C386" s="283">
        <v>600074561</v>
      </c>
      <c r="D386" s="260">
        <v>46750321</v>
      </c>
      <c r="E386" s="262" t="s">
        <v>731</v>
      </c>
      <c r="F386" s="263">
        <v>3141</v>
      </c>
      <c r="G386" s="262" t="s">
        <v>321</v>
      </c>
      <c r="H386" s="264" t="s">
        <v>284</v>
      </c>
      <c r="I386" s="265">
        <v>2636268</v>
      </c>
      <c r="J386" s="830">
        <v>1919947</v>
      </c>
      <c r="K386" s="891">
        <v>5000</v>
      </c>
      <c r="L386" s="882">
        <v>650632</v>
      </c>
      <c r="M386" s="830">
        <v>38399</v>
      </c>
      <c r="N386" s="266">
        <v>22290</v>
      </c>
      <c r="O386" s="678">
        <v>6.55</v>
      </c>
      <c r="P386" s="622">
        <v>0</v>
      </c>
      <c r="Q386" s="874">
        <v>6.55</v>
      </c>
      <c r="R386" s="267">
        <f t="shared" si="432"/>
        <v>0</v>
      </c>
      <c r="S386" s="269">
        <v>0</v>
      </c>
      <c r="T386" s="269">
        <v>0</v>
      </c>
      <c r="U386" s="269">
        <v>0</v>
      </c>
      <c r="V386" s="269">
        <f t="shared" si="506"/>
        <v>0</v>
      </c>
      <c r="W386" s="269">
        <v>0</v>
      </c>
      <c r="X386" s="269">
        <v>0</v>
      </c>
      <c r="Y386" s="269">
        <f t="shared" si="507"/>
        <v>0</v>
      </c>
      <c r="Z386" s="269">
        <f t="shared" si="508"/>
        <v>0</v>
      </c>
      <c r="AA386" s="577">
        <f t="shared" si="509"/>
        <v>0</v>
      </c>
      <c r="AB386" s="270">
        <f t="shared" si="510"/>
        <v>0</v>
      </c>
      <c r="AC386" s="269">
        <v>0</v>
      </c>
      <c r="AD386" s="269">
        <v>0</v>
      </c>
      <c r="AE386" s="269">
        <f t="shared" si="433"/>
        <v>0</v>
      </c>
      <c r="AF386" s="269">
        <f t="shared" si="434"/>
        <v>0</v>
      </c>
      <c r="AG386" s="271">
        <v>0</v>
      </c>
      <c r="AH386" s="271">
        <v>0</v>
      </c>
      <c r="AI386" s="271">
        <v>0</v>
      </c>
      <c r="AJ386" s="271">
        <v>0</v>
      </c>
      <c r="AK386" s="271">
        <v>0</v>
      </c>
      <c r="AL386" s="271">
        <f t="shared" si="435"/>
        <v>0</v>
      </c>
      <c r="AM386" s="271">
        <f t="shared" si="511"/>
        <v>0</v>
      </c>
      <c r="AN386" s="696">
        <f t="shared" si="436"/>
        <v>0</v>
      </c>
      <c r="AO386" s="267">
        <f t="shared" si="512"/>
        <v>2636268</v>
      </c>
      <c r="AP386" s="269">
        <f t="shared" si="513"/>
        <v>1919947</v>
      </c>
      <c r="AQ386" s="269">
        <f t="shared" si="514"/>
        <v>5000</v>
      </c>
      <c r="AR386" s="269">
        <f t="shared" si="515"/>
        <v>650632</v>
      </c>
      <c r="AS386" s="269">
        <f t="shared" si="515"/>
        <v>38399</v>
      </c>
      <c r="AT386" s="269">
        <f t="shared" si="516"/>
        <v>22290</v>
      </c>
      <c r="AU386" s="271">
        <f t="shared" si="517"/>
        <v>6.55</v>
      </c>
      <c r="AV386" s="271">
        <f t="shared" si="518"/>
        <v>0</v>
      </c>
      <c r="AW386" s="272">
        <f t="shared" si="518"/>
        <v>6.55</v>
      </c>
    </row>
    <row r="387" spans="1:49" ht="14.1" customHeight="1" x14ac:dyDescent="0.2">
      <c r="A387" s="263">
        <v>79</v>
      </c>
      <c r="B387" s="260">
        <v>2325</v>
      </c>
      <c r="C387" s="283">
        <v>600074561</v>
      </c>
      <c r="D387" s="260">
        <v>46750321</v>
      </c>
      <c r="E387" s="262" t="s">
        <v>731</v>
      </c>
      <c r="F387" s="263">
        <v>3143</v>
      </c>
      <c r="G387" s="284" t="s">
        <v>635</v>
      </c>
      <c r="H387" s="264" t="s">
        <v>283</v>
      </c>
      <c r="I387" s="265">
        <v>2001875</v>
      </c>
      <c r="J387" s="831">
        <v>1459356</v>
      </c>
      <c r="K387" s="904">
        <v>15000</v>
      </c>
      <c r="L387" s="882">
        <v>498332</v>
      </c>
      <c r="M387" s="830">
        <v>29187</v>
      </c>
      <c r="N387" s="266">
        <v>0</v>
      </c>
      <c r="O387" s="678">
        <v>3.5</v>
      </c>
      <c r="P387" s="841">
        <v>3.5</v>
      </c>
      <c r="Q387" s="874">
        <v>0</v>
      </c>
      <c r="R387" s="267">
        <f t="shared" si="432"/>
        <v>0</v>
      </c>
      <c r="S387" s="269">
        <v>0</v>
      </c>
      <c r="T387" s="269">
        <v>0</v>
      </c>
      <c r="U387" s="269">
        <v>0</v>
      </c>
      <c r="V387" s="269">
        <f t="shared" si="506"/>
        <v>0</v>
      </c>
      <c r="W387" s="269">
        <v>0</v>
      </c>
      <c r="X387" s="269">
        <v>0</v>
      </c>
      <c r="Y387" s="269">
        <f t="shared" si="507"/>
        <v>0</v>
      </c>
      <c r="Z387" s="269">
        <f t="shared" si="508"/>
        <v>0</v>
      </c>
      <c r="AA387" s="577">
        <f t="shared" si="509"/>
        <v>0</v>
      </c>
      <c r="AB387" s="270">
        <f t="shared" si="510"/>
        <v>0</v>
      </c>
      <c r="AC387" s="269">
        <v>0</v>
      </c>
      <c r="AD387" s="269">
        <v>0</v>
      </c>
      <c r="AE387" s="269">
        <f t="shared" si="433"/>
        <v>0</v>
      </c>
      <c r="AF387" s="269">
        <f t="shared" si="434"/>
        <v>0</v>
      </c>
      <c r="AG387" s="271">
        <v>0</v>
      </c>
      <c r="AH387" s="271">
        <v>0</v>
      </c>
      <c r="AI387" s="271">
        <v>0</v>
      </c>
      <c r="AJ387" s="271">
        <v>0</v>
      </c>
      <c r="AK387" s="271">
        <v>0</v>
      </c>
      <c r="AL387" s="271">
        <f t="shared" si="435"/>
        <v>0</v>
      </c>
      <c r="AM387" s="271">
        <f t="shared" si="511"/>
        <v>0</v>
      </c>
      <c r="AN387" s="696">
        <f t="shared" si="436"/>
        <v>0</v>
      </c>
      <c r="AO387" s="267">
        <f t="shared" si="512"/>
        <v>2001875</v>
      </c>
      <c r="AP387" s="269">
        <f t="shared" si="513"/>
        <v>1459356</v>
      </c>
      <c r="AQ387" s="269">
        <f t="shared" si="514"/>
        <v>15000</v>
      </c>
      <c r="AR387" s="269">
        <f t="shared" si="515"/>
        <v>498332</v>
      </c>
      <c r="AS387" s="269">
        <f t="shared" si="515"/>
        <v>29187</v>
      </c>
      <c r="AT387" s="269">
        <f t="shared" si="516"/>
        <v>0</v>
      </c>
      <c r="AU387" s="271">
        <f t="shared" si="517"/>
        <v>3.5</v>
      </c>
      <c r="AV387" s="271">
        <f t="shared" si="518"/>
        <v>3.5</v>
      </c>
      <c r="AW387" s="272">
        <f t="shared" si="518"/>
        <v>0</v>
      </c>
    </row>
    <row r="388" spans="1:49" ht="14.1" customHeight="1" x14ac:dyDescent="0.2">
      <c r="A388" s="263">
        <v>79</v>
      </c>
      <c r="B388" s="260">
        <v>2325</v>
      </c>
      <c r="C388" s="283">
        <v>600074561</v>
      </c>
      <c r="D388" s="260">
        <v>46750321</v>
      </c>
      <c r="E388" s="262" t="s">
        <v>731</v>
      </c>
      <c r="F388" s="263">
        <v>3143</v>
      </c>
      <c r="G388" s="284" t="s">
        <v>636</v>
      </c>
      <c r="H388" s="264" t="s">
        <v>284</v>
      </c>
      <c r="I388" s="265">
        <v>78648</v>
      </c>
      <c r="J388" s="830">
        <v>55440</v>
      </c>
      <c r="K388" s="891">
        <v>0</v>
      </c>
      <c r="L388" s="882">
        <v>18739</v>
      </c>
      <c r="M388" s="830">
        <v>1109</v>
      </c>
      <c r="N388" s="266">
        <v>3360</v>
      </c>
      <c r="O388" s="678">
        <v>0.23</v>
      </c>
      <c r="P388" s="622">
        <v>0</v>
      </c>
      <c r="Q388" s="874">
        <v>0.23</v>
      </c>
      <c r="R388" s="267">
        <f t="shared" si="432"/>
        <v>0</v>
      </c>
      <c r="S388" s="269">
        <v>0</v>
      </c>
      <c r="T388" s="269">
        <v>0</v>
      </c>
      <c r="U388" s="269">
        <v>0</v>
      </c>
      <c r="V388" s="269">
        <f t="shared" si="506"/>
        <v>0</v>
      </c>
      <c r="W388" s="269">
        <v>0</v>
      </c>
      <c r="X388" s="269">
        <v>0</v>
      </c>
      <c r="Y388" s="269">
        <f t="shared" si="507"/>
        <v>0</v>
      </c>
      <c r="Z388" s="269">
        <f t="shared" si="508"/>
        <v>0</v>
      </c>
      <c r="AA388" s="577">
        <f t="shared" si="509"/>
        <v>0</v>
      </c>
      <c r="AB388" s="270">
        <f t="shared" si="510"/>
        <v>0</v>
      </c>
      <c r="AC388" s="269">
        <v>0</v>
      </c>
      <c r="AD388" s="269">
        <v>0</v>
      </c>
      <c r="AE388" s="269">
        <f t="shared" si="433"/>
        <v>0</v>
      </c>
      <c r="AF388" s="269">
        <f t="shared" si="434"/>
        <v>0</v>
      </c>
      <c r="AG388" s="271">
        <v>0</v>
      </c>
      <c r="AH388" s="271">
        <v>0</v>
      </c>
      <c r="AI388" s="271">
        <v>0</v>
      </c>
      <c r="AJ388" s="271">
        <v>0</v>
      </c>
      <c r="AK388" s="271">
        <v>0</v>
      </c>
      <c r="AL388" s="271">
        <f t="shared" si="435"/>
        <v>0</v>
      </c>
      <c r="AM388" s="271">
        <f t="shared" si="511"/>
        <v>0</v>
      </c>
      <c r="AN388" s="696">
        <f t="shared" si="436"/>
        <v>0</v>
      </c>
      <c r="AO388" s="267">
        <f t="shared" si="512"/>
        <v>78648</v>
      </c>
      <c r="AP388" s="269">
        <f t="shared" si="513"/>
        <v>55440</v>
      </c>
      <c r="AQ388" s="269">
        <f t="shared" si="514"/>
        <v>0</v>
      </c>
      <c r="AR388" s="269">
        <f t="shared" si="515"/>
        <v>18739</v>
      </c>
      <c r="AS388" s="269">
        <f t="shared" si="515"/>
        <v>1109</v>
      </c>
      <c r="AT388" s="269">
        <f t="shared" si="516"/>
        <v>3360</v>
      </c>
      <c r="AU388" s="271">
        <f t="shared" si="517"/>
        <v>0.23</v>
      </c>
      <c r="AV388" s="271">
        <f t="shared" si="518"/>
        <v>0</v>
      </c>
      <c r="AW388" s="272">
        <f t="shared" si="518"/>
        <v>0.23</v>
      </c>
    </row>
    <row r="389" spans="1:49" ht="14.1" customHeight="1" x14ac:dyDescent="0.2">
      <c r="A389" s="263">
        <v>79</v>
      </c>
      <c r="B389" s="260">
        <v>2325</v>
      </c>
      <c r="C389" s="283">
        <v>600074561</v>
      </c>
      <c r="D389" s="260">
        <v>46750321</v>
      </c>
      <c r="E389" s="262" t="s">
        <v>731</v>
      </c>
      <c r="F389" s="263">
        <v>3231</v>
      </c>
      <c r="G389" s="262" t="s">
        <v>322</v>
      </c>
      <c r="H389" s="264" t="s">
        <v>283</v>
      </c>
      <c r="I389" s="265">
        <v>2501743</v>
      </c>
      <c r="J389" s="830">
        <v>1836331</v>
      </c>
      <c r="K389" s="891">
        <v>0</v>
      </c>
      <c r="L389" s="882">
        <v>620680</v>
      </c>
      <c r="M389" s="830">
        <v>36727</v>
      </c>
      <c r="N389" s="830">
        <v>8005</v>
      </c>
      <c r="O389" s="678">
        <v>3.6025</v>
      </c>
      <c r="P389" s="844">
        <v>3.2174</v>
      </c>
      <c r="Q389" s="877">
        <v>0.3851</v>
      </c>
      <c r="R389" s="267">
        <f t="shared" si="432"/>
        <v>0</v>
      </c>
      <c r="S389" s="269">
        <v>0</v>
      </c>
      <c r="T389" s="269">
        <v>0</v>
      </c>
      <c r="U389" s="269">
        <v>0</v>
      </c>
      <c r="V389" s="269">
        <f t="shared" si="506"/>
        <v>0</v>
      </c>
      <c r="W389" s="269">
        <v>0</v>
      </c>
      <c r="X389" s="269">
        <v>0</v>
      </c>
      <c r="Y389" s="269">
        <f t="shared" si="507"/>
        <v>0</v>
      </c>
      <c r="Z389" s="269">
        <f t="shared" si="508"/>
        <v>0</v>
      </c>
      <c r="AA389" s="577">
        <f t="shared" si="509"/>
        <v>0</v>
      </c>
      <c r="AB389" s="270">
        <f t="shared" si="510"/>
        <v>0</v>
      </c>
      <c r="AC389" s="269">
        <v>0</v>
      </c>
      <c r="AD389" s="269">
        <v>0</v>
      </c>
      <c r="AE389" s="269">
        <f t="shared" si="433"/>
        <v>0</v>
      </c>
      <c r="AF389" s="269">
        <f t="shared" si="434"/>
        <v>0</v>
      </c>
      <c r="AG389" s="271">
        <v>0</v>
      </c>
      <c r="AH389" s="271">
        <v>0</v>
      </c>
      <c r="AI389" s="271">
        <v>0</v>
      </c>
      <c r="AJ389" s="271">
        <v>0</v>
      </c>
      <c r="AK389" s="271">
        <v>0</v>
      </c>
      <c r="AL389" s="271">
        <f t="shared" si="435"/>
        <v>0</v>
      </c>
      <c r="AM389" s="271">
        <f t="shared" si="511"/>
        <v>0</v>
      </c>
      <c r="AN389" s="696">
        <f t="shared" si="436"/>
        <v>0</v>
      </c>
      <c r="AO389" s="267">
        <f t="shared" si="512"/>
        <v>2501743</v>
      </c>
      <c r="AP389" s="269">
        <f t="shared" si="513"/>
        <v>1836331</v>
      </c>
      <c r="AQ389" s="269">
        <f t="shared" si="514"/>
        <v>0</v>
      </c>
      <c r="AR389" s="269">
        <f t="shared" si="515"/>
        <v>620680</v>
      </c>
      <c r="AS389" s="269">
        <f t="shared" si="515"/>
        <v>36727</v>
      </c>
      <c r="AT389" s="269">
        <f t="shared" si="516"/>
        <v>8005</v>
      </c>
      <c r="AU389" s="271">
        <f t="shared" si="517"/>
        <v>3.6025</v>
      </c>
      <c r="AV389" s="271">
        <f t="shared" si="518"/>
        <v>3.2174</v>
      </c>
      <c r="AW389" s="272">
        <f t="shared" si="518"/>
        <v>0.3851</v>
      </c>
    </row>
    <row r="390" spans="1:49" ht="14.1" customHeight="1" x14ac:dyDescent="0.2">
      <c r="A390" s="276">
        <v>79</v>
      </c>
      <c r="B390" s="273">
        <v>2325</v>
      </c>
      <c r="C390" s="285">
        <v>600074561</v>
      </c>
      <c r="D390" s="273">
        <v>46750321</v>
      </c>
      <c r="E390" s="275" t="s">
        <v>732</v>
      </c>
      <c r="F390" s="276"/>
      <c r="G390" s="275"/>
      <c r="H390" s="277"/>
      <c r="I390" s="286">
        <v>36499894</v>
      </c>
      <c r="J390" s="287">
        <v>26151192</v>
      </c>
      <c r="K390" s="287">
        <v>40000</v>
      </c>
      <c r="L390" s="287">
        <v>8852623</v>
      </c>
      <c r="M390" s="287">
        <v>523024</v>
      </c>
      <c r="N390" s="287">
        <v>933055</v>
      </c>
      <c r="O390" s="288">
        <v>54.973299999999995</v>
      </c>
      <c r="P390" s="288">
        <v>40.2256</v>
      </c>
      <c r="Q390" s="876">
        <v>14.7477</v>
      </c>
      <c r="R390" s="286">
        <f t="shared" ref="R390:AW390" si="519">SUM(R384:R389)</f>
        <v>0</v>
      </c>
      <c r="S390" s="614">
        <f t="shared" si="519"/>
        <v>0</v>
      </c>
      <c r="T390" s="614">
        <f t="shared" si="519"/>
        <v>0</v>
      </c>
      <c r="U390" s="614">
        <f t="shared" si="519"/>
        <v>0</v>
      </c>
      <c r="V390" s="614">
        <f t="shared" si="519"/>
        <v>0</v>
      </c>
      <c r="W390" s="614">
        <f t="shared" si="519"/>
        <v>0</v>
      </c>
      <c r="X390" s="614">
        <f t="shared" si="519"/>
        <v>0</v>
      </c>
      <c r="Y390" s="614">
        <f t="shared" si="519"/>
        <v>0</v>
      </c>
      <c r="Z390" s="614">
        <f t="shared" si="519"/>
        <v>0</v>
      </c>
      <c r="AA390" s="614">
        <f t="shared" si="519"/>
        <v>0</v>
      </c>
      <c r="AB390" s="614">
        <f t="shared" si="519"/>
        <v>0</v>
      </c>
      <c r="AC390" s="614">
        <f t="shared" si="519"/>
        <v>0</v>
      </c>
      <c r="AD390" s="614">
        <f t="shared" si="519"/>
        <v>0</v>
      </c>
      <c r="AE390" s="614">
        <f t="shared" si="519"/>
        <v>0</v>
      </c>
      <c r="AF390" s="614">
        <f t="shared" si="519"/>
        <v>0</v>
      </c>
      <c r="AG390" s="691">
        <f t="shared" si="519"/>
        <v>0</v>
      </c>
      <c r="AH390" s="691">
        <f t="shared" si="519"/>
        <v>0</v>
      </c>
      <c r="AI390" s="691">
        <f t="shared" si="519"/>
        <v>0</v>
      </c>
      <c r="AJ390" s="691">
        <f t="shared" si="519"/>
        <v>0</v>
      </c>
      <c r="AK390" s="691">
        <f t="shared" si="519"/>
        <v>0</v>
      </c>
      <c r="AL390" s="691">
        <f t="shared" si="519"/>
        <v>0</v>
      </c>
      <c r="AM390" s="691">
        <f t="shared" si="519"/>
        <v>0</v>
      </c>
      <c r="AN390" s="697">
        <f t="shared" si="519"/>
        <v>0</v>
      </c>
      <c r="AO390" s="286">
        <f t="shared" si="519"/>
        <v>36499894</v>
      </c>
      <c r="AP390" s="287">
        <f t="shared" si="519"/>
        <v>26151192</v>
      </c>
      <c r="AQ390" s="287">
        <f t="shared" si="519"/>
        <v>40000</v>
      </c>
      <c r="AR390" s="287">
        <f t="shared" si="519"/>
        <v>8852623</v>
      </c>
      <c r="AS390" s="287">
        <f t="shared" si="519"/>
        <v>523024</v>
      </c>
      <c r="AT390" s="287">
        <f t="shared" si="519"/>
        <v>933055</v>
      </c>
      <c r="AU390" s="288">
        <f t="shared" si="519"/>
        <v>54.973299999999995</v>
      </c>
      <c r="AV390" s="288">
        <f t="shared" si="519"/>
        <v>40.2256</v>
      </c>
      <c r="AW390" s="289">
        <f t="shared" si="519"/>
        <v>14.7477</v>
      </c>
    </row>
    <row r="391" spans="1:49" ht="14.1" customHeight="1" x14ac:dyDescent="0.2">
      <c r="A391" s="263">
        <v>80</v>
      </c>
      <c r="B391" s="260">
        <v>2329</v>
      </c>
      <c r="C391" s="283">
        <v>691007331</v>
      </c>
      <c r="D391" s="260">
        <v>71294171</v>
      </c>
      <c r="E391" s="262" t="s">
        <v>807</v>
      </c>
      <c r="F391" s="263">
        <v>3114</v>
      </c>
      <c r="G391" s="262" t="s">
        <v>320</v>
      </c>
      <c r="H391" s="264" t="s">
        <v>283</v>
      </c>
      <c r="I391" s="265">
        <v>6086154</v>
      </c>
      <c r="J391" s="831">
        <v>4333645</v>
      </c>
      <c r="K391" s="904">
        <v>72320</v>
      </c>
      <c r="L391" s="882">
        <v>1489216</v>
      </c>
      <c r="M391" s="830">
        <v>86673</v>
      </c>
      <c r="N391" s="831">
        <v>104300</v>
      </c>
      <c r="O391" s="678">
        <v>8.2567000000000021</v>
      </c>
      <c r="P391" s="841">
        <v>5.9145000000000003</v>
      </c>
      <c r="Q391" s="873">
        <v>2.3422000000000001</v>
      </c>
      <c r="R391" s="267">
        <f t="shared" si="432"/>
        <v>0</v>
      </c>
      <c r="S391" s="269">
        <v>0</v>
      </c>
      <c r="T391" s="269">
        <v>0</v>
      </c>
      <c r="U391" s="269">
        <v>0</v>
      </c>
      <c r="V391" s="269">
        <f t="shared" ref="V391:V396" si="520">SUM(R391:U391)</f>
        <v>0</v>
      </c>
      <c r="W391" s="269">
        <v>0</v>
      </c>
      <c r="X391" s="269">
        <v>0</v>
      </c>
      <c r="Y391" s="269">
        <f t="shared" ref="Y391:Y396" si="521">SUM(W391:X391)</f>
        <v>0</v>
      </c>
      <c r="Z391" s="269">
        <f t="shared" ref="Z391:Z396" si="522">V391+Y391</f>
        <v>0</v>
      </c>
      <c r="AA391" s="577">
        <f t="shared" ref="AA391:AA396" si="523">ROUND((V391+W391)*33.8%,0)</f>
        <v>0</v>
      </c>
      <c r="AB391" s="270">
        <f t="shared" ref="AB391:AB396" si="524">ROUND(V391*2%,0)</f>
        <v>0</v>
      </c>
      <c r="AC391" s="269">
        <v>0</v>
      </c>
      <c r="AD391" s="269">
        <v>0</v>
      </c>
      <c r="AE391" s="269">
        <f t="shared" si="433"/>
        <v>0</v>
      </c>
      <c r="AF391" s="269">
        <f t="shared" si="434"/>
        <v>0</v>
      </c>
      <c r="AG391" s="271">
        <v>0</v>
      </c>
      <c r="AH391" s="271">
        <v>0</v>
      </c>
      <c r="AI391" s="271">
        <v>0</v>
      </c>
      <c r="AJ391" s="271">
        <v>0</v>
      </c>
      <c r="AK391" s="271">
        <v>0</v>
      </c>
      <c r="AL391" s="271">
        <f t="shared" si="435"/>
        <v>0</v>
      </c>
      <c r="AM391" s="271">
        <f t="shared" ref="AM391:AM396" si="525">AH391+AK391</f>
        <v>0</v>
      </c>
      <c r="AN391" s="696">
        <f t="shared" si="436"/>
        <v>0</v>
      </c>
      <c r="AO391" s="267">
        <f t="shared" ref="AO391:AO396" si="526">I391+AF391</f>
        <v>6086154</v>
      </c>
      <c r="AP391" s="269">
        <f t="shared" ref="AP391:AP396" si="527">J391+V391</f>
        <v>4333645</v>
      </c>
      <c r="AQ391" s="269">
        <f t="shared" ref="AQ391:AQ396" si="528">K391+Y391</f>
        <v>72320</v>
      </c>
      <c r="AR391" s="269">
        <f t="shared" ref="AR391:AS396" si="529">L391+AA391</f>
        <v>1489216</v>
      </c>
      <c r="AS391" s="269">
        <f t="shared" si="529"/>
        <v>86673</v>
      </c>
      <c r="AT391" s="269">
        <f t="shared" ref="AT391:AT396" si="530">N391+AE391</f>
        <v>104300</v>
      </c>
      <c r="AU391" s="271">
        <f t="shared" ref="AU391:AU396" si="531">O391+AN391</f>
        <v>8.2567000000000021</v>
      </c>
      <c r="AV391" s="271">
        <f t="shared" ref="AV391:AW396" si="532">P391+AL391</f>
        <v>5.9145000000000003</v>
      </c>
      <c r="AW391" s="272">
        <f t="shared" si="532"/>
        <v>2.3422000000000001</v>
      </c>
    </row>
    <row r="392" spans="1:49" ht="14.1" customHeight="1" x14ac:dyDescent="0.2">
      <c r="A392" s="263">
        <v>80</v>
      </c>
      <c r="B392" s="260">
        <v>2329</v>
      </c>
      <c r="C392" s="283">
        <v>691007331</v>
      </c>
      <c r="D392" s="260">
        <v>71294171</v>
      </c>
      <c r="E392" s="262" t="s">
        <v>807</v>
      </c>
      <c r="F392" s="263">
        <v>3114</v>
      </c>
      <c r="G392" s="108" t="s">
        <v>319</v>
      </c>
      <c r="H392" s="264" t="s">
        <v>283</v>
      </c>
      <c r="I392" s="265">
        <v>1224971</v>
      </c>
      <c r="J392" s="831">
        <v>902040</v>
      </c>
      <c r="K392" s="904">
        <v>0</v>
      </c>
      <c r="L392" s="882">
        <v>304890</v>
      </c>
      <c r="M392" s="830">
        <v>18041</v>
      </c>
      <c r="N392" s="266">
        <v>0</v>
      </c>
      <c r="O392" s="678">
        <v>2.3889</v>
      </c>
      <c r="P392" s="841">
        <v>2.3889</v>
      </c>
      <c r="Q392" s="874">
        <v>0</v>
      </c>
      <c r="R392" s="267">
        <f t="shared" si="432"/>
        <v>0</v>
      </c>
      <c r="S392" s="269">
        <v>0</v>
      </c>
      <c r="T392" s="269">
        <v>0</v>
      </c>
      <c r="U392" s="269">
        <v>0</v>
      </c>
      <c r="V392" s="269">
        <f t="shared" si="520"/>
        <v>0</v>
      </c>
      <c r="W392" s="269">
        <v>0</v>
      </c>
      <c r="X392" s="269">
        <v>0</v>
      </c>
      <c r="Y392" s="269">
        <f t="shared" si="521"/>
        <v>0</v>
      </c>
      <c r="Z392" s="269">
        <f t="shared" si="522"/>
        <v>0</v>
      </c>
      <c r="AA392" s="577">
        <f t="shared" si="523"/>
        <v>0</v>
      </c>
      <c r="AB392" s="270">
        <f t="shared" si="524"/>
        <v>0</v>
      </c>
      <c r="AC392" s="269">
        <v>0</v>
      </c>
      <c r="AD392" s="269">
        <v>0</v>
      </c>
      <c r="AE392" s="269">
        <f t="shared" si="433"/>
        <v>0</v>
      </c>
      <c r="AF392" s="269">
        <f t="shared" si="434"/>
        <v>0</v>
      </c>
      <c r="AG392" s="271">
        <v>0</v>
      </c>
      <c r="AH392" s="271">
        <v>0</v>
      </c>
      <c r="AI392" s="271">
        <v>0</v>
      </c>
      <c r="AJ392" s="271">
        <v>0</v>
      </c>
      <c r="AK392" s="271">
        <v>0</v>
      </c>
      <c r="AL392" s="271">
        <f t="shared" si="435"/>
        <v>0</v>
      </c>
      <c r="AM392" s="271">
        <f t="shared" si="525"/>
        <v>0</v>
      </c>
      <c r="AN392" s="696">
        <f t="shared" si="436"/>
        <v>0</v>
      </c>
      <c r="AO392" s="267">
        <f t="shared" si="526"/>
        <v>1224971</v>
      </c>
      <c r="AP392" s="269">
        <f t="shared" si="527"/>
        <v>902040</v>
      </c>
      <c r="AQ392" s="269">
        <f t="shared" si="528"/>
        <v>0</v>
      </c>
      <c r="AR392" s="269">
        <f t="shared" si="529"/>
        <v>304890</v>
      </c>
      <c r="AS392" s="269">
        <f t="shared" si="529"/>
        <v>18041</v>
      </c>
      <c r="AT392" s="269">
        <f t="shared" si="530"/>
        <v>0</v>
      </c>
      <c r="AU392" s="271">
        <f t="shared" si="531"/>
        <v>2.3889</v>
      </c>
      <c r="AV392" s="271">
        <f t="shared" si="532"/>
        <v>2.3889</v>
      </c>
      <c r="AW392" s="272">
        <f t="shared" si="532"/>
        <v>0</v>
      </c>
    </row>
    <row r="393" spans="1:49" ht="14.1" customHeight="1" x14ac:dyDescent="0.2">
      <c r="A393" s="263">
        <v>80</v>
      </c>
      <c r="B393" s="260">
        <v>2329</v>
      </c>
      <c r="C393" s="283">
        <v>691007331</v>
      </c>
      <c r="D393" s="260">
        <v>71294171</v>
      </c>
      <c r="E393" s="262" t="s">
        <v>807</v>
      </c>
      <c r="F393" s="263">
        <v>3114</v>
      </c>
      <c r="G393" s="282" t="s">
        <v>318</v>
      </c>
      <c r="H393" s="264" t="s">
        <v>284</v>
      </c>
      <c r="I393" s="265">
        <v>1500</v>
      </c>
      <c r="J393" s="830">
        <v>0</v>
      </c>
      <c r="K393" s="891">
        <v>0</v>
      </c>
      <c r="L393" s="882">
        <v>0</v>
      </c>
      <c r="M393" s="830">
        <v>0</v>
      </c>
      <c r="N393" s="266">
        <v>1500</v>
      </c>
      <c r="O393" s="678">
        <v>0</v>
      </c>
      <c r="P393" s="622">
        <v>0</v>
      </c>
      <c r="Q393" s="874">
        <v>0</v>
      </c>
      <c r="R393" s="267">
        <f t="shared" si="432"/>
        <v>0</v>
      </c>
      <c r="S393" s="269">
        <v>0</v>
      </c>
      <c r="T393" s="269">
        <v>0</v>
      </c>
      <c r="U393" s="269">
        <v>0</v>
      </c>
      <c r="V393" s="269">
        <f t="shared" si="520"/>
        <v>0</v>
      </c>
      <c r="W393" s="269">
        <v>0</v>
      </c>
      <c r="X393" s="269"/>
      <c r="Y393" s="269">
        <f t="shared" si="521"/>
        <v>0</v>
      </c>
      <c r="Z393" s="269">
        <f t="shared" si="522"/>
        <v>0</v>
      </c>
      <c r="AA393" s="577">
        <f t="shared" si="523"/>
        <v>0</v>
      </c>
      <c r="AB393" s="270">
        <f t="shared" si="524"/>
        <v>0</v>
      </c>
      <c r="AC393" s="269">
        <v>0</v>
      </c>
      <c r="AD393" s="269">
        <v>0</v>
      </c>
      <c r="AE393" s="269">
        <f t="shared" si="433"/>
        <v>0</v>
      </c>
      <c r="AF393" s="269">
        <f t="shared" si="434"/>
        <v>0</v>
      </c>
      <c r="AG393" s="271">
        <v>0</v>
      </c>
      <c r="AH393" s="271">
        <v>0</v>
      </c>
      <c r="AI393" s="271">
        <v>0</v>
      </c>
      <c r="AJ393" s="271">
        <v>0</v>
      </c>
      <c r="AK393" s="271">
        <v>0</v>
      </c>
      <c r="AL393" s="271">
        <f t="shared" si="435"/>
        <v>0</v>
      </c>
      <c r="AM393" s="271">
        <f t="shared" si="525"/>
        <v>0</v>
      </c>
      <c r="AN393" s="696">
        <f t="shared" si="436"/>
        <v>0</v>
      </c>
      <c r="AO393" s="267">
        <f t="shared" si="526"/>
        <v>1500</v>
      </c>
      <c r="AP393" s="269">
        <f t="shared" si="527"/>
        <v>0</v>
      </c>
      <c r="AQ393" s="269">
        <f t="shared" si="528"/>
        <v>0</v>
      </c>
      <c r="AR393" s="269">
        <f t="shared" si="529"/>
        <v>0</v>
      </c>
      <c r="AS393" s="269">
        <f t="shared" si="529"/>
        <v>0</v>
      </c>
      <c r="AT393" s="269">
        <f t="shared" si="530"/>
        <v>1500</v>
      </c>
      <c r="AU393" s="271">
        <f t="shared" si="531"/>
        <v>0</v>
      </c>
      <c r="AV393" s="271">
        <f t="shared" si="532"/>
        <v>0</v>
      </c>
      <c r="AW393" s="272">
        <f t="shared" si="532"/>
        <v>0</v>
      </c>
    </row>
    <row r="394" spans="1:49" ht="14.1" customHeight="1" x14ac:dyDescent="0.2">
      <c r="A394" s="263">
        <v>80</v>
      </c>
      <c r="B394" s="260">
        <v>2329</v>
      </c>
      <c r="C394" s="283">
        <v>691007331</v>
      </c>
      <c r="D394" s="260">
        <v>71294171</v>
      </c>
      <c r="E394" s="262" t="s">
        <v>807</v>
      </c>
      <c r="F394" s="263">
        <v>3141</v>
      </c>
      <c r="G394" s="262" t="s">
        <v>321</v>
      </c>
      <c r="H394" s="264" t="s">
        <v>284</v>
      </c>
      <c r="I394" s="265">
        <v>54012</v>
      </c>
      <c r="J394" s="830">
        <v>39437</v>
      </c>
      <c r="K394" s="891">
        <v>0</v>
      </c>
      <c r="L394" s="882">
        <v>13330</v>
      </c>
      <c r="M394" s="830">
        <v>789</v>
      </c>
      <c r="N394" s="266">
        <v>456</v>
      </c>
      <c r="O394" s="678">
        <v>0.13</v>
      </c>
      <c r="P394" s="622">
        <v>0</v>
      </c>
      <c r="Q394" s="874">
        <v>0.13</v>
      </c>
      <c r="R394" s="267">
        <f t="shared" si="432"/>
        <v>0</v>
      </c>
      <c r="S394" s="269">
        <v>0</v>
      </c>
      <c r="T394" s="269">
        <v>0</v>
      </c>
      <c r="U394" s="269">
        <v>0</v>
      </c>
      <c r="V394" s="269">
        <f t="shared" si="520"/>
        <v>0</v>
      </c>
      <c r="W394" s="269">
        <v>0</v>
      </c>
      <c r="X394" s="269">
        <v>0</v>
      </c>
      <c r="Y394" s="269">
        <f t="shared" si="521"/>
        <v>0</v>
      </c>
      <c r="Z394" s="269">
        <f t="shared" si="522"/>
        <v>0</v>
      </c>
      <c r="AA394" s="577">
        <f t="shared" si="523"/>
        <v>0</v>
      </c>
      <c r="AB394" s="270">
        <f t="shared" si="524"/>
        <v>0</v>
      </c>
      <c r="AC394" s="269">
        <v>0</v>
      </c>
      <c r="AD394" s="269">
        <v>0</v>
      </c>
      <c r="AE394" s="269">
        <f t="shared" si="433"/>
        <v>0</v>
      </c>
      <c r="AF394" s="269">
        <f t="shared" si="434"/>
        <v>0</v>
      </c>
      <c r="AG394" s="271">
        <v>0</v>
      </c>
      <c r="AH394" s="271">
        <v>0</v>
      </c>
      <c r="AI394" s="271">
        <v>0</v>
      </c>
      <c r="AJ394" s="271">
        <v>0</v>
      </c>
      <c r="AK394" s="271">
        <v>0</v>
      </c>
      <c r="AL394" s="271">
        <f t="shared" si="435"/>
        <v>0</v>
      </c>
      <c r="AM394" s="271">
        <f t="shared" si="525"/>
        <v>0</v>
      </c>
      <c r="AN394" s="696">
        <f t="shared" si="436"/>
        <v>0</v>
      </c>
      <c r="AO394" s="267">
        <f t="shared" si="526"/>
        <v>54012</v>
      </c>
      <c r="AP394" s="269">
        <f t="shared" si="527"/>
        <v>39437</v>
      </c>
      <c r="AQ394" s="269">
        <f t="shared" si="528"/>
        <v>0</v>
      </c>
      <c r="AR394" s="269">
        <f t="shared" si="529"/>
        <v>13330</v>
      </c>
      <c r="AS394" s="269">
        <f t="shared" si="529"/>
        <v>789</v>
      </c>
      <c r="AT394" s="269">
        <f t="shared" si="530"/>
        <v>456</v>
      </c>
      <c r="AU394" s="271">
        <f t="shared" si="531"/>
        <v>0.13</v>
      </c>
      <c r="AV394" s="271">
        <f t="shared" si="532"/>
        <v>0</v>
      </c>
      <c r="AW394" s="272">
        <f t="shared" si="532"/>
        <v>0.13</v>
      </c>
    </row>
    <row r="395" spans="1:49" ht="14.1" customHeight="1" x14ac:dyDescent="0.2">
      <c r="A395" s="263">
        <v>80</v>
      </c>
      <c r="B395" s="260">
        <v>2329</v>
      </c>
      <c r="C395" s="283">
        <v>691007331</v>
      </c>
      <c r="D395" s="260">
        <v>71294171</v>
      </c>
      <c r="E395" s="262" t="s">
        <v>807</v>
      </c>
      <c r="F395" s="263">
        <v>3143</v>
      </c>
      <c r="G395" s="284" t="s">
        <v>635</v>
      </c>
      <c r="H395" s="264" t="s">
        <v>283</v>
      </c>
      <c r="I395" s="265">
        <v>497374</v>
      </c>
      <c r="J395" s="831">
        <v>366255</v>
      </c>
      <c r="K395" s="904">
        <v>0</v>
      </c>
      <c r="L395" s="882">
        <v>123794</v>
      </c>
      <c r="M395" s="830">
        <v>7325</v>
      </c>
      <c r="N395" s="266">
        <v>0</v>
      </c>
      <c r="O395" s="678">
        <v>0.75</v>
      </c>
      <c r="P395" s="841">
        <v>0.75</v>
      </c>
      <c r="Q395" s="874">
        <v>0</v>
      </c>
      <c r="R395" s="267">
        <f t="shared" si="432"/>
        <v>0</v>
      </c>
      <c r="S395" s="269">
        <v>0</v>
      </c>
      <c r="T395" s="269">
        <v>0</v>
      </c>
      <c r="U395" s="269">
        <v>0</v>
      </c>
      <c r="V395" s="269">
        <f t="shared" si="520"/>
        <v>0</v>
      </c>
      <c r="W395" s="269">
        <v>0</v>
      </c>
      <c r="X395" s="269">
        <v>0</v>
      </c>
      <c r="Y395" s="269">
        <f t="shared" si="521"/>
        <v>0</v>
      </c>
      <c r="Z395" s="269">
        <f t="shared" si="522"/>
        <v>0</v>
      </c>
      <c r="AA395" s="577">
        <f t="shared" si="523"/>
        <v>0</v>
      </c>
      <c r="AB395" s="270">
        <f t="shared" si="524"/>
        <v>0</v>
      </c>
      <c r="AC395" s="269">
        <v>0</v>
      </c>
      <c r="AD395" s="269">
        <v>0</v>
      </c>
      <c r="AE395" s="269">
        <f t="shared" si="433"/>
        <v>0</v>
      </c>
      <c r="AF395" s="269">
        <f t="shared" si="434"/>
        <v>0</v>
      </c>
      <c r="AG395" s="271">
        <v>0</v>
      </c>
      <c r="AH395" s="271">
        <v>0</v>
      </c>
      <c r="AI395" s="271">
        <v>0</v>
      </c>
      <c r="AJ395" s="271">
        <v>0</v>
      </c>
      <c r="AK395" s="271">
        <v>0</v>
      </c>
      <c r="AL395" s="271">
        <f t="shared" si="435"/>
        <v>0</v>
      </c>
      <c r="AM395" s="271">
        <f t="shared" si="525"/>
        <v>0</v>
      </c>
      <c r="AN395" s="696">
        <f t="shared" si="436"/>
        <v>0</v>
      </c>
      <c r="AO395" s="267">
        <f t="shared" si="526"/>
        <v>497374</v>
      </c>
      <c r="AP395" s="269">
        <f t="shared" si="527"/>
        <v>366255</v>
      </c>
      <c r="AQ395" s="269">
        <f t="shared" si="528"/>
        <v>0</v>
      </c>
      <c r="AR395" s="269">
        <f t="shared" si="529"/>
        <v>123794</v>
      </c>
      <c r="AS395" s="269">
        <f t="shared" si="529"/>
        <v>7325</v>
      </c>
      <c r="AT395" s="269">
        <f t="shared" si="530"/>
        <v>0</v>
      </c>
      <c r="AU395" s="271">
        <f t="shared" si="531"/>
        <v>0.75</v>
      </c>
      <c r="AV395" s="271">
        <f t="shared" si="532"/>
        <v>0.75</v>
      </c>
      <c r="AW395" s="272">
        <f t="shared" si="532"/>
        <v>0</v>
      </c>
    </row>
    <row r="396" spans="1:49" ht="14.1" customHeight="1" x14ac:dyDescent="0.2">
      <c r="A396" s="263">
        <v>80</v>
      </c>
      <c r="B396" s="260">
        <v>2329</v>
      </c>
      <c r="C396" s="283">
        <v>691007331</v>
      </c>
      <c r="D396" s="260">
        <v>71294171</v>
      </c>
      <c r="E396" s="262" t="s">
        <v>807</v>
      </c>
      <c r="F396" s="263">
        <v>3143</v>
      </c>
      <c r="G396" s="284" t="s">
        <v>636</v>
      </c>
      <c r="H396" s="264" t="s">
        <v>284</v>
      </c>
      <c r="I396" s="265">
        <v>9129</v>
      </c>
      <c r="J396" s="830">
        <v>6435</v>
      </c>
      <c r="K396" s="891">
        <v>0</v>
      </c>
      <c r="L396" s="882">
        <v>2175</v>
      </c>
      <c r="M396" s="830">
        <v>129</v>
      </c>
      <c r="N396" s="266">
        <v>390</v>
      </c>
      <c r="O396" s="678">
        <v>0.03</v>
      </c>
      <c r="P396" s="622">
        <v>0</v>
      </c>
      <c r="Q396" s="874">
        <v>0.03</v>
      </c>
      <c r="R396" s="267">
        <f t="shared" si="432"/>
        <v>0</v>
      </c>
      <c r="S396" s="269">
        <v>0</v>
      </c>
      <c r="T396" s="269">
        <v>0</v>
      </c>
      <c r="U396" s="269">
        <v>0</v>
      </c>
      <c r="V396" s="269">
        <f t="shared" si="520"/>
        <v>0</v>
      </c>
      <c r="W396" s="269">
        <v>0</v>
      </c>
      <c r="X396" s="269">
        <v>0</v>
      </c>
      <c r="Y396" s="269">
        <f t="shared" si="521"/>
        <v>0</v>
      </c>
      <c r="Z396" s="269">
        <f t="shared" si="522"/>
        <v>0</v>
      </c>
      <c r="AA396" s="577">
        <f t="shared" si="523"/>
        <v>0</v>
      </c>
      <c r="AB396" s="270">
        <f t="shared" si="524"/>
        <v>0</v>
      </c>
      <c r="AC396" s="269">
        <v>0</v>
      </c>
      <c r="AD396" s="269">
        <v>0</v>
      </c>
      <c r="AE396" s="269">
        <f t="shared" si="433"/>
        <v>0</v>
      </c>
      <c r="AF396" s="269">
        <f t="shared" si="434"/>
        <v>0</v>
      </c>
      <c r="AG396" s="271">
        <v>0</v>
      </c>
      <c r="AH396" s="271">
        <v>0</v>
      </c>
      <c r="AI396" s="271">
        <v>0</v>
      </c>
      <c r="AJ396" s="271">
        <v>0</v>
      </c>
      <c r="AK396" s="271">
        <v>0</v>
      </c>
      <c r="AL396" s="271">
        <f t="shared" si="435"/>
        <v>0</v>
      </c>
      <c r="AM396" s="271">
        <f t="shared" si="525"/>
        <v>0</v>
      </c>
      <c r="AN396" s="696">
        <f t="shared" si="436"/>
        <v>0</v>
      </c>
      <c r="AO396" s="267">
        <f t="shared" si="526"/>
        <v>9129</v>
      </c>
      <c r="AP396" s="269">
        <f t="shared" si="527"/>
        <v>6435</v>
      </c>
      <c r="AQ396" s="269">
        <f t="shared" si="528"/>
        <v>0</v>
      </c>
      <c r="AR396" s="269">
        <f t="shared" si="529"/>
        <v>2175</v>
      </c>
      <c r="AS396" s="269">
        <f t="shared" si="529"/>
        <v>129</v>
      </c>
      <c r="AT396" s="269">
        <f t="shared" si="530"/>
        <v>390</v>
      </c>
      <c r="AU396" s="271">
        <f t="shared" si="531"/>
        <v>0.03</v>
      </c>
      <c r="AV396" s="271">
        <f t="shared" si="532"/>
        <v>0</v>
      </c>
      <c r="AW396" s="272">
        <f t="shared" si="532"/>
        <v>0.03</v>
      </c>
    </row>
    <row r="397" spans="1:49" ht="14.1" customHeight="1" x14ac:dyDescent="0.2">
      <c r="A397" s="276">
        <v>80</v>
      </c>
      <c r="B397" s="273">
        <v>2329</v>
      </c>
      <c r="C397" s="285">
        <v>691007331</v>
      </c>
      <c r="D397" s="273">
        <v>71294171</v>
      </c>
      <c r="E397" s="275" t="s">
        <v>807</v>
      </c>
      <c r="F397" s="276"/>
      <c r="G397" s="275"/>
      <c r="H397" s="277"/>
      <c r="I397" s="292">
        <v>7873140</v>
      </c>
      <c r="J397" s="293">
        <v>5647812</v>
      </c>
      <c r="K397" s="293">
        <v>72320</v>
      </c>
      <c r="L397" s="293">
        <v>1933405</v>
      </c>
      <c r="M397" s="293">
        <v>112957</v>
      </c>
      <c r="N397" s="293">
        <v>106646</v>
      </c>
      <c r="O397" s="294">
        <v>11.555600000000002</v>
      </c>
      <c r="P397" s="294">
        <v>9.0533999999999999</v>
      </c>
      <c r="Q397" s="878">
        <v>2.5021999999999998</v>
      </c>
      <c r="R397" s="292">
        <f t="shared" ref="R397:AW397" si="533">SUM(R391:R396)</f>
        <v>0</v>
      </c>
      <c r="S397" s="615">
        <f t="shared" si="533"/>
        <v>0</v>
      </c>
      <c r="T397" s="615">
        <f t="shared" si="533"/>
        <v>0</v>
      </c>
      <c r="U397" s="615">
        <f t="shared" si="533"/>
        <v>0</v>
      </c>
      <c r="V397" s="615">
        <f t="shared" si="533"/>
        <v>0</v>
      </c>
      <c r="W397" s="615">
        <f t="shared" si="533"/>
        <v>0</v>
      </c>
      <c r="X397" s="615">
        <f t="shared" si="533"/>
        <v>0</v>
      </c>
      <c r="Y397" s="615">
        <f t="shared" si="533"/>
        <v>0</v>
      </c>
      <c r="Z397" s="615">
        <f t="shared" si="533"/>
        <v>0</v>
      </c>
      <c r="AA397" s="615">
        <f t="shared" si="533"/>
        <v>0</v>
      </c>
      <c r="AB397" s="615">
        <f t="shared" si="533"/>
        <v>0</v>
      </c>
      <c r="AC397" s="615">
        <f t="shared" si="533"/>
        <v>0</v>
      </c>
      <c r="AD397" s="615">
        <f t="shared" si="533"/>
        <v>0</v>
      </c>
      <c r="AE397" s="615">
        <f t="shared" si="533"/>
        <v>0</v>
      </c>
      <c r="AF397" s="615">
        <f t="shared" si="533"/>
        <v>0</v>
      </c>
      <c r="AG397" s="692">
        <f t="shared" si="533"/>
        <v>0</v>
      </c>
      <c r="AH397" s="692">
        <f t="shared" si="533"/>
        <v>0</v>
      </c>
      <c r="AI397" s="692">
        <f t="shared" si="533"/>
        <v>0</v>
      </c>
      <c r="AJ397" s="692">
        <f t="shared" si="533"/>
        <v>0</v>
      </c>
      <c r="AK397" s="692">
        <f t="shared" si="533"/>
        <v>0</v>
      </c>
      <c r="AL397" s="692">
        <f t="shared" si="533"/>
        <v>0</v>
      </c>
      <c r="AM397" s="692">
        <f t="shared" si="533"/>
        <v>0</v>
      </c>
      <c r="AN397" s="698">
        <f t="shared" si="533"/>
        <v>0</v>
      </c>
      <c r="AO397" s="292">
        <f t="shared" si="533"/>
        <v>7873140</v>
      </c>
      <c r="AP397" s="293">
        <f t="shared" si="533"/>
        <v>5647812</v>
      </c>
      <c r="AQ397" s="293">
        <f t="shared" si="533"/>
        <v>72320</v>
      </c>
      <c r="AR397" s="293">
        <f t="shared" si="533"/>
        <v>1933405</v>
      </c>
      <c r="AS397" s="293">
        <f t="shared" si="533"/>
        <v>112957</v>
      </c>
      <c r="AT397" s="293">
        <f t="shared" si="533"/>
        <v>106646</v>
      </c>
      <c r="AU397" s="294">
        <f t="shared" si="533"/>
        <v>11.555600000000002</v>
      </c>
      <c r="AV397" s="294">
        <f t="shared" si="533"/>
        <v>9.0533999999999999</v>
      </c>
      <c r="AW397" s="295">
        <f t="shared" si="533"/>
        <v>2.5021999999999998</v>
      </c>
    </row>
    <row r="398" spans="1:49" ht="14.1" customHeight="1" x14ac:dyDescent="0.2">
      <c r="A398" s="263">
        <v>81</v>
      </c>
      <c r="B398" s="260">
        <v>2406</v>
      </c>
      <c r="C398" s="261">
        <v>600079031</v>
      </c>
      <c r="D398" s="260">
        <v>70695091</v>
      </c>
      <c r="E398" s="262" t="s">
        <v>733</v>
      </c>
      <c r="F398" s="263">
        <v>3111</v>
      </c>
      <c r="G398" s="262" t="s">
        <v>317</v>
      </c>
      <c r="H398" s="264" t="s">
        <v>283</v>
      </c>
      <c r="I398" s="265">
        <v>3395607</v>
      </c>
      <c r="J398" s="831">
        <v>2477251</v>
      </c>
      <c r="K398" s="904">
        <v>0</v>
      </c>
      <c r="L398" s="882">
        <v>837311</v>
      </c>
      <c r="M398" s="830">
        <v>49545</v>
      </c>
      <c r="N398" s="831">
        <v>31500</v>
      </c>
      <c r="O398" s="678">
        <v>5.9697000000000005</v>
      </c>
      <c r="P398" s="841">
        <v>4.0799000000000003</v>
      </c>
      <c r="Q398" s="873">
        <v>1.8898000000000001</v>
      </c>
      <c r="R398" s="267">
        <f t="shared" ref="R398:R449" si="534">W398*-1</f>
        <v>0</v>
      </c>
      <c r="S398" s="269">
        <v>0</v>
      </c>
      <c r="T398" s="269">
        <v>0</v>
      </c>
      <c r="U398" s="269">
        <v>0</v>
      </c>
      <c r="V398" s="269">
        <f>SUM(R398:U398)</f>
        <v>0</v>
      </c>
      <c r="W398" s="269">
        <v>0</v>
      </c>
      <c r="X398" s="269">
        <v>0</v>
      </c>
      <c r="Y398" s="269">
        <f>SUM(W398:X398)</f>
        <v>0</v>
      </c>
      <c r="Z398" s="269">
        <f>V398+Y398</f>
        <v>0</v>
      </c>
      <c r="AA398" s="577">
        <f t="shared" ref="AA398:AA399" si="535">ROUND((V398+W398)*33.8%,0)</f>
        <v>0</v>
      </c>
      <c r="AB398" s="270">
        <f>ROUND(V398*2%,0)</f>
        <v>0</v>
      </c>
      <c r="AC398" s="269">
        <v>0</v>
      </c>
      <c r="AD398" s="269">
        <v>0</v>
      </c>
      <c r="AE398" s="269">
        <f t="shared" ref="AE398:AE449" si="536">SUM(AC398:AD398)</f>
        <v>0</v>
      </c>
      <c r="AF398" s="269">
        <f t="shared" ref="AF398:AF449" si="537">Z398+AA398+AB398+AE398</f>
        <v>0</v>
      </c>
      <c r="AG398" s="271">
        <v>0</v>
      </c>
      <c r="AH398" s="271">
        <v>0</v>
      </c>
      <c r="AI398" s="271">
        <v>0</v>
      </c>
      <c r="AJ398" s="271">
        <v>0</v>
      </c>
      <c r="AK398" s="271">
        <v>0</v>
      </c>
      <c r="AL398" s="271">
        <f t="shared" ref="AL398:AL449" si="538">AG398+AI398+AJ398</f>
        <v>0</v>
      </c>
      <c r="AM398" s="271">
        <f>AH398+AK398</f>
        <v>0</v>
      </c>
      <c r="AN398" s="696">
        <f t="shared" ref="AN398:AN449" si="539">SUM(AL398:AM398)</f>
        <v>0</v>
      </c>
      <c r="AO398" s="267">
        <f>I398+AF398</f>
        <v>3395607</v>
      </c>
      <c r="AP398" s="269">
        <f>J398+V398</f>
        <v>2477251</v>
      </c>
      <c r="AQ398" s="269">
        <f t="shared" ref="AQ398:AQ399" si="540">K398+Y398</f>
        <v>0</v>
      </c>
      <c r="AR398" s="269">
        <f>L398+AA398</f>
        <v>837311</v>
      </c>
      <c r="AS398" s="269">
        <f>M398+AB398</f>
        <v>49545</v>
      </c>
      <c r="AT398" s="269">
        <f>N398+AE398</f>
        <v>31500</v>
      </c>
      <c r="AU398" s="271">
        <f>O398+AN398</f>
        <v>5.9697000000000005</v>
      </c>
      <c r="AV398" s="271">
        <f>P398+AL398</f>
        <v>4.0799000000000003</v>
      </c>
      <c r="AW398" s="272">
        <f>Q398+AM398</f>
        <v>1.8898000000000001</v>
      </c>
    </row>
    <row r="399" spans="1:49" ht="14.1" customHeight="1" x14ac:dyDescent="0.2">
      <c r="A399" s="263">
        <v>81</v>
      </c>
      <c r="B399" s="260">
        <v>2406</v>
      </c>
      <c r="C399" s="261">
        <v>600079031</v>
      </c>
      <c r="D399" s="260">
        <v>70695091</v>
      </c>
      <c r="E399" s="262" t="s">
        <v>733</v>
      </c>
      <c r="F399" s="263">
        <v>3141</v>
      </c>
      <c r="G399" s="262" t="s">
        <v>321</v>
      </c>
      <c r="H399" s="264" t="s">
        <v>284</v>
      </c>
      <c r="I399" s="265">
        <v>421368</v>
      </c>
      <c r="J399" s="830">
        <v>309090</v>
      </c>
      <c r="K399" s="891">
        <v>0</v>
      </c>
      <c r="L399" s="882">
        <v>104472</v>
      </c>
      <c r="M399" s="830">
        <v>6182</v>
      </c>
      <c r="N399" s="266">
        <v>1624</v>
      </c>
      <c r="O399" s="678">
        <v>1.05</v>
      </c>
      <c r="P399" s="622">
        <v>0</v>
      </c>
      <c r="Q399" s="874">
        <v>1.05</v>
      </c>
      <c r="R399" s="267">
        <f t="shared" si="534"/>
        <v>0</v>
      </c>
      <c r="S399" s="269">
        <v>0</v>
      </c>
      <c r="T399" s="269">
        <v>0</v>
      </c>
      <c r="U399" s="269">
        <v>0</v>
      </c>
      <c r="V399" s="269">
        <f>SUM(R399:U399)</f>
        <v>0</v>
      </c>
      <c r="W399" s="269">
        <v>0</v>
      </c>
      <c r="X399" s="269">
        <v>0</v>
      </c>
      <c r="Y399" s="269">
        <f>SUM(W399:X399)</f>
        <v>0</v>
      </c>
      <c r="Z399" s="269">
        <f>V399+Y399</f>
        <v>0</v>
      </c>
      <c r="AA399" s="577">
        <f t="shared" si="535"/>
        <v>0</v>
      </c>
      <c r="AB399" s="270">
        <f>ROUND(V399*2%,0)</f>
        <v>0</v>
      </c>
      <c r="AC399" s="269">
        <v>0</v>
      </c>
      <c r="AD399" s="269">
        <v>0</v>
      </c>
      <c r="AE399" s="269">
        <f t="shared" si="536"/>
        <v>0</v>
      </c>
      <c r="AF399" s="269">
        <f t="shared" si="537"/>
        <v>0</v>
      </c>
      <c r="AG399" s="271">
        <v>0</v>
      </c>
      <c r="AH399" s="271">
        <v>0</v>
      </c>
      <c r="AI399" s="271">
        <v>0</v>
      </c>
      <c r="AJ399" s="271">
        <v>0</v>
      </c>
      <c r="AK399" s="271">
        <v>0</v>
      </c>
      <c r="AL399" s="271">
        <f t="shared" si="538"/>
        <v>0</v>
      </c>
      <c r="AM399" s="271">
        <f>AH399+AK399</f>
        <v>0</v>
      </c>
      <c r="AN399" s="696">
        <f t="shared" si="539"/>
        <v>0</v>
      </c>
      <c r="AO399" s="267">
        <f>I399+AF399</f>
        <v>421368</v>
      </c>
      <c r="AP399" s="269">
        <f>J399+V399</f>
        <v>309090</v>
      </c>
      <c r="AQ399" s="269">
        <f t="shared" si="540"/>
        <v>0</v>
      </c>
      <c r="AR399" s="269">
        <f>L399+AA399</f>
        <v>104472</v>
      </c>
      <c r="AS399" s="269">
        <f>M399+AB399</f>
        <v>6182</v>
      </c>
      <c r="AT399" s="269">
        <f>N399+AE399</f>
        <v>1624</v>
      </c>
      <c r="AU399" s="271">
        <f>O399+AN399</f>
        <v>1.05</v>
      </c>
      <c r="AV399" s="271">
        <f>P399+AL399</f>
        <v>0</v>
      </c>
      <c r="AW399" s="272">
        <f>Q399+AM399</f>
        <v>1.05</v>
      </c>
    </row>
    <row r="400" spans="1:49" ht="14.1" customHeight="1" x14ac:dyDescent="0.2">
      <c r="A400" s="276">
        <v>81</v>
      </c>
      <c r="B400" s="273">
        <v>2406</v>
      </c>
      <c r="C400" s="274">
        <v>600079031</v>
      </c>
      <c r="D400" s="273">
        <v>70695091</v>
      </c>
      <c r="E400" s="275" t="s">
        <v>734</v>
      </c>
      <c r="F400" s="276"/>
      <c r="G400" s="275"/>
      <c r="H400" s="277"/>
      <c r="I400" s="278">
        <v>3816975</v>
      </c>
      <c r="J400" s="279">
        <v>2786341</v>
      </c>
      <c r="K400" s="279">
        <v>0</v>
      </c>
      <c r="L400" s="279">
        <v>941783</v>
      </c>
      <c r="M400" s="279">
        <v>55727</v>
      </c>
      <c r="N400" s="279">
        <v>33124</v>
      </c>
      <c r="O400" s="280">
        <v>7.0197000000000003</v>
      </c>
      <c r="P400" s="280">
        <v>4.0799000000000003</v>
      </c>
      <c r="Q400" s="872">
        <v>2.9398</v>
      </c>
      <c r="R400" s="278">
        <f t="shared" ref="R400:AW400" si="541">SUM(R398:R399)</f>
        <v>0</v>
      </c>
      <c r="S400" s="613">
        <f t="shared" si="541"/>
        <v>0</v>
      </c>
      <c r="T400" s="613">
        <f t="shared" si="541"/>
        <v>0</v>
      </c>
      <c r="U400" s="613">
        <f t="shared" si="541"/>
        <v>0</v>
      </c>
      <c r="V400" s="613">
        <f t="shared" si="541"/>
        <v>0</v>
      </c>
      <c r="W400" s="613">
        <f t="shared" si="541"/>
        <v>0</v>
      </c>
      <c r="X400" s="613">
        <f t="shared" si="541"/>
        <v>0</v>
      </c>
      <c r="Y400" s="613">
        <f t="shared" si="541"/>
        <v>0</v>
      </c>
      <c r="Z400" s="613">
        <f t="shared" si="541"/>
        <v>0</v>
      </c>
      <c r="AA400" s="613">
        <f t="shared" si="541"/>
        <v>0</v>
      </c>
      <c r="AB400" s="613">
        <f t="shared" si="541"/>
        <v>0</v>
      </c>
      <c r="AC400" s="613">
        <f t="shared" si="541"/>
        <v>0</v>
      </c>
      <c r="AD400" s="613">
        <f t="shared" si="541"/>
        <v>0</v>
      </c>
      <c r="AE400" s="613">
        <f t="shared" si="541"/>
        <v>0</v>
      </c>
      <c r="AF400" s="613">
        <f t="shared" si="541"/>
        <v>0</v>
      </c>
      <c r="AG400" s="690">
        <f t="shared" si="541"/>
        <v>0</v>
      </c>
      <c r="AH400" s="690">
        <f t="shared" si="541"/>
        <v>0</v>
      </c>
      <c r="AI400" s="690">
        <f t="shared" si="541"/>
        <v>0</v>
      </c>
      <c r="AJ400" s="690">
        <f t="shared" si="541"/>
        <v>0</v>
      </c>
      <c r="AK400" s="690">
        <f t="shared" si="541"/>
        <v>0</v>
      </c>
      <c r="AL400" s="690">
        <f t="shared" si="541"/>
        <v>0</v>
      </c>
      <c r="AM400" s="690">
        <f t="shared" si="541"/>
        <v>0</v>
      </c>
      <c r="AN400" s="695">
        <f t="shared" si="541"/>
        <v>0</v>
      </c>
      <c r="AO400" s="278">
        <f t="shared" si="541"/>
        <v>3816975</v>
      </c>
      <c r="AP400" s="279">
        <f t="shared" si="541"/>
        <v>2786341</v>
      </c>
      <c r="AQ400" s="279">
        <f t="shared" si="541"/>
        <v>0</v>
      </c>
      <c r="AR400" s="279">
        <f t="shared" si="541"/>
        <v>941783</v>
      </c>
      <c r="AS400" s="279">
        <f t="shared" si="541"/>
        <v>55727</v>
      </c>
      <c r="AT400" s="279">
        <f t="shared" si="541"/>
        <v>33124</v>
      </c>
      <c r="AU400" s="280">
        <f t="shared" si="541"/>
        <v>7.0197000000000003</v>
      </c>
      <c r="AV400" s="280">
        <f t="shared" si="541"/>
        <v>4.0799000000000003</v>
      </c>
      <c r="AW400" s="281">
        <f t="shared" si="541"/>
        <v>2.9398</v>
      </c>
    </row>
    <row r="401" spans="1:49" ht="14.1" customHeight="1" x14ac:dyDescent="0.2">
      <c r="A401" s="263">
        <v>82</v>
      </c>
      <c r="B401" s="260">
        <v>2466</v>
      </c>
      <c r="C401" s="283">
        <v>600079821</v>
      </c>
      <c r="D401" s="260">
        <v>70695083</v>
      </c>
      <c r="E401" s="262" t="s">
        <v>735</v>
      </c>
      <c r="F401" s="263">
        <v>3113</v>
      </c>
      <c r="G401" s="262" t="s">
        <v>320</v>
      </c>
      <c r="H401" s="264" t="s">
        <v>283</v>
      </c>
      <c r="I401" s="265">
        <v>6892407</v>
      </c>
      <c r="J401" s="831">
        <v>4939813</v>
      </c>
      <c r="K401" s="904">
        <v>30000</v>
      </c>
      <c r="L401" s="882">
        <v>1679797</v>
      </c>
      <c r="M401" s="830">
        <v>98797</v>
      </c>
      <c r="N401" s="831">
        <v>144000</v>
      </c>
      <c r="O401" s="678">
        <v>10.8918</v>
      </c>
      <c r="P401" s="841">
        <v>8.0908999999999995</v>
      </c>
      <c r="Q401" s="873">
        <v>2.8008999999999999</v>
      </c>
      <c r="R401" s="267">
        <f t="shared" si="534"/>
        <v>0</v>
      </c>
      <c r="S401" s="269">
        <v>0</v>
      </c>
      <c r="T401" s="269">
        <v>0</v>
      </c>
      <c r="U401" s="269">
        <v>0</v>
      </c>
      <c r="V401" s="269">
        <f>SUM(R401:U401)</f>
        <v>0</v>
      </c>
      <c r="W401" s="269">
        <v>0</v>
      </c>
      <c r="X401" s="269">
        <v>0</v>
      </c>
      <c r="Y401" s="269">
        <f>SUM(W401:X401)</f>
        <v>0</v>
      </c>
      <c r="Z401" s="269">
        <f>V401+Y401</f>
        <v>0</v>
      </c>
      <c r="AA401" s="577">
        <f t="shared" ref="AA401:AA405" si="542">ROUND((V401+W401)*33.8%,0)</f>
        <v>0</v>
      </c>
      <c r="AB401" s="270">
        <f>ROUND(V401*2%,0)</f>
        <v>0</v>
      </c>
      <c r="AC401" s="269">
        <v>0</v>
      </c>
      <c r="AD401" s="269">
        <v>0</v>
      </c>
      <c r="AE401" s="269">
        <f t="shared" si="536"/>
        <v>0</v>
      </c>
      <c r="AF401" s="269">
        <f t="shared" si="537"/>
        <v>0</v>
      </c>
      <c r="AG401" s="271">
        <v>0</v>
      </c>
      <c r="AH401" s="271">
        <v>0</v>
      </c>
      <c r="AI401" s="271">
        <v>0</v>
      </c>
      <c r="AJ401" s="271">
        <v>0</v>
      </c>
      <c r="AK401" s="271">
        <v>0</v>
      </c>
      <c r="AL401" s="271">
        <f t="shared" si="538"/>
        <v>0</v>
      </c>
      <c r="AM401" s="271">
        <f>AH401+AK401</f>
        <v>0</v>
      </c>
      <c r="AN401" s="696">
        <f t="shared" si="539"/>
        <v>0</v>
      </c>
      <c r="AO401" s="267">
        <f>I401+AF401</f>
        <v>6892407</v>
      </c>
      <c r="AP401" s="269">
        <f>J401+V401</f>
        <v>4939813</v>
      </c>
      <c r="AQ401" s="269">
        <f t="shared" ref="AQ401:AQ405" si="543">K401+Y401</f>
        <v>30000</v>
      </c>
      <c r="AR401" s="269">
        <f t="shared" ref="AR401:AS405" si="544">L401+AA401</f>
        <v>1679797</v>
      </c>
      <c r="AS401" s="269">
        <f t="shared" si="544"/>
        <v>98797</v>
      </c>
      <c r="AT401" s="269">
        <f>N401+AE401</f>
        <v>144000</v>
      </c>
      <c r="AU401" s="271">
        <f>O401+AN401</f>
        <v>10.8918</v>
      </c>
      <c r="AV401" s="271">
        <f t="shared" ref="AV401:AW405" si="545">P401+AL401</f>
        <v>8.0908999999999995</v>
      </c>
      <c r="AW401" s="272">
        <f t="shared" si="545"/>
        <v>2.8008999999999999</v>
      </c>
    </row>
    <row r="402" spans="1:49" ht="14.1" customHeight="1" x14ac:dyDescent="0.2">
      <c r="A402" s="263">
        <v>82</v>
      </c>
      <c r="B402" s="260">
        <v>2466</v>
      </c>
      <c r="C402" s="283">
        <v>600079821</v>
      </c>
      <c r="D402" s="260">
        <v>70695083</v>
      </c>
      <c r="E402" s="262" t="s">
        <v>735</v>
      </c>
      <c r="F402" s="263">
        <v>3113</v>
      </c>
      <c r="G402" s="282" t="s">
        <v>318</v>
      </c>
      <c r="H402" s="264" t="s">
        <v>284</v>
      </c>
      <c r="I402" s="265">
        <v>1178700</v>
      </c>
      <c r="J402" s="830">
        <v>867968</v>
      </c>
      <c r="K402" s="891">
        <v>0</v>
      </c>
      <c r="L402" s="882">
        <v>293373</v>
      </c>
      <c r="M402" s="830">
        <v>17359</v>
      </c>
      <c r="N402" s="266">
        <v>0</v>
      </c>
      <c r="O402" s="678">
        <v>2.65</v>
      </c>
      <c r="P402" s="622">
        <v>2.65</v>
      </c>
      <c r="Q402" s="874">
        <v>0</v>
      </c>
      <c r="R402" s="267">
        <f t="shared" si="534"/>
        <v>0</v>
      </c>
      <c r="S402" s="269">
        <v>0</v>
      </c>
      <c r="T402" s="269">
        <v>0</v>
      </c>
      <c r="U402" s="269">
        <v>0</v>
      </c>
      <c r="V402" s="269">
        <f>SUM(R402:U402)</f>
        <v>0</v>
      </c>
      <c r="W402" s="269">
        <v>0</v>
      </c>
      <c r="X402" s="269">
        <v>0</v>
      </c>
      <c r="Y402" s="269">
        <f>SUM(W402:X402)</f>
        <v>0</v>
      </c>
      <c r="Z402" s="269">
        <f>V402+Y402</f>
        <v>0</v>
      </c>
      <c r="AA402" s="577">
        <f t="shared" si="542"/>
        <v>0</v>
      </c>
      <c r="AB402" s="270">
        <f>ROUND(V402*2%,0)</f>
        <v>0</v>
      </c>
      <c r="AC402" s="269">
        <v>0</v>
      </c>
      <c r="AD402" s="269">
        <v>0</v>
      </c>
      <c r="AE402" s="269">
        <f t="shared" si="536"/>
        <v>0</v>
      </c>
      <c r="AF402" s="269">
        <f t="shared" si="537"/>
        <v>0</v>
      </c>
      <c r="AG402" s="271">
        <v>0</v>
      </c>
      <c r="AH402" s="271">
        <v>0</v>
      </c>
      <c r="AI402" s="271">
        <v>0</v>
      </c>
      <c r="AJ402" s="271">
        <v>0</v>
      </c>
      <c r="AK402" s="271">
        <v>0</v>
      </c>
      <c r="AL402" s="271">
        <f t="shared" si="538"/>
        <v>0</v>
      </c>
      <c r="AM402" s="271">
        <f>AH402+AK402</f>
        <v>0</v>
      </c>
      <c r="AN402" s="696">
        <f t="shared" si="539"/>
        <v>0</v>
      </c>
      <c r="AO402" s="267">
        <f>I402+AF402</f>
        <v>1178700</v>
      </c>
      <c r="AP402" s="269">
        <f>J402+V402</f>
        <v>867968</v>
      </c>
      <c r="AQ402" s="269">
        <f t="shared" si="543"/>
        <v>0</v>
      </c>
      <c r="AR402" s="269">
        <f t="shared" si="544"/>
        <v>293373</v>
      </c>
      <c r="AS402" s="269">
        <f t="shared" si="544"/>
        <v>17359</v>
      </c>
      <c r="AT402" s="269">
        <f>N402+AE402</f>
        <v>0</v>
      </c>
      <c r="AU402" s="271">
        <f>O402+AN402</f>
        <v>2.65</v>
      </c>
      <c r="AV402" s="271">
        <f t="shared" si="545"/>
        <v>2.65</v>
      </c>
      <c r="AW402" s="272">
        <f t="shared" si="545"/>
        <v>0</v>
      </c>
    </row>
    <row r="403" spans="1:49" ht="14.1" customHeight="1" x14ac:dyDescent="0.2">
      <c r="A403" s="263">
        <v>82</v>
      </c>
      <c r="B403" s="260">
        <v>2466</v>
      </c>
      <c r="C403" s="283">
        <v>600079821</v>
      </c>
      <c r="D403" s="260">
        <v>70695083</v>
      </c>
      <c r="E403" s="262" t="s">
        <v>735</v>
      </c>
      <c r="F403" s="263">
        <v>3141</v>
      </c>
      <c r="G403" s="262" t="s">
        <v>321</v>
      </c>
      <c r="H403" s="264" t="s">
        <v>284</v>
      </c>
      <c r="I403" s="265">
        <v>828310</v>
      </c>
      <c r="J403" s="830">
        <v>606788</v>
      </c>
      <c r="K403" s="891">
        <v>0</v>
      </c>
      <c r="L403" s="882">
        <v>205094</v>
      </c>
      <c r="M403" s="830">
        <v>12136</v>
      </c>
      <c r="N403" s="266">
        <v>4292</v>
      </c>
      <c r="O403" s="678">
        <v>2.06</v>
      </c>
      <c r="P403" s="622">
        <v>0</v>
      </c>
      <c r="Q403" s="874">
        <v>2.06</v>
      </c>
      <c r="R403" s="267">
        <f t="shared" si="534"/>
        <v>0</v>
      </c>
      <c r="S403" s="269">
        <v>0</v>
      </c>
      <c r="T403" s="269">
        <v>0</v>
      </c>
      <c r="U403" s="269">
        <v>0</v>
      </c>
      <c r="V403" s="269">
        <f>SUM(R403:U403)</f>
        <v>0</v>
      </c>
      <c r="W403" s="269">
        <v>0</v>
      </c>
      <c r="X403" s="269">
        <v>0</v>
      </c>
      <c r="Y403" s="269">
        <f>SUM(W403:X403)</f>
        <v>0</v>
      </c>
      <c r="Z403" s="269">
        <f>V403+Y403</f>
        <v>0</v>
      </c>
      <c r="AA403" s="577">
        <f t="shared" si="542"/>
        <v>0</v>
      </c>
      <c r="AB403" s="270">
        <f>ROUND(V403*2%,0)</f>
        <v>0</v>
      </c>
      <c r="AC403" s="269">
        <v>0</v>
      </c>
      <c r="AD403" s="269">
        <v>0</v>
      </c>
      <c r="AE403" s="269">
        <f t="shared" si="536"/>
        <v>0</v>
      </c>
      <c r="AF403" s="269">
        <f t="shared" si="537"/>
        <v>0</v>
      </c>
      <c r="AG403" s="271">
        <v>0</v>
      </c>
      <c r="AH403" s="271">
        <v>0</v>
      </c>
      <c r="AI403" s="271">
        <v>0</v>
      </c>
      <c r="AJ403" s="271">
        <v>0</v>
      </c>
      <c r="AK403" s="271">
        <v>0</v>
      </c>
      <c r="AL403" s="271">
        <f t="shared" si="538"/>
        <v>0</v>
      </c>
      <c r="AM403" s="271">
        <f>AH403+AK403</f>
        <v>0</v>
      </c>
      <c r="AN403" s="696">
        <f t="shared" si="539"/>
        <v>0</v>
      </c>
      <c r="AO403" s="267">
        <f>I403+AF403</f>
        <v>828310</v>
      </c>
      <c r="AP403" s="269">
        <f>J403+V403</f>
        <v>606788</v>
      </c>
      <c r="AQ403" s="269">
        <f t="shared" si="543"/>
        <v>0</v>
      </c>
      <c r="AR403" s="269">
        <f t="shared" si="544"/>
        <v>205094</v>
      </c>
      <c r="AS403" s="269">
        <f t="shared" si="544"/>
        <v>12136</v>
      </c>
      <c r="AT403" s="269">
        <f>N403+AE403</f>
        <v>4292</v>
      </c>
      <c r="AU403" s="271">
        <f>O403+AN403</f>
        <v>2.06</v>
      </c>
      <c r="AV403" s="271">
        <f t="shared" si="545"/>
        <v>0</v>
      </c>
      <c r="AW403" s="272">
        <f t="shared" si="545"/>
        <v>2.06</v>
      </c>
    </row>
    <row r="404" spans="1:49" ht="14.1" customHeight="1" x14ac:dyDescent="0.2">
      <c r="A404" s="263">
        <v>82</v>
      </c>
      <c r="B404" s="260">
        <v>2466</v>
      </c>
      <c r="C404" s="283">
        <v>600079821</v>
      </c>
      <c r="D404" s="260">
        <v>70695083</v>
      </c>
      <c r="E404" s="262" t="s">
        <v>735</v>
      </c>
      <c r="F404" s="263">
        <v>3143</v>
      </c>
      <c r="G404" s="284" t="s">
        <v>635</v>
      </c>
      <c r="H404" s="264" t="s">
        <v>283</v>
      </c>
      <c r="I404" s="265">
        <v>932419</v>
      </c>
      <c r="J404" s="831">
        <v>686612</v>
      </c>
      <c r="K404" s="904">
        <v>0</v>
      </c>
      <c r="L404" s="882">
        <v>232075</v>
      </c>
      <c r="M404" s="830">
        <v>13732</v>
      </c>
      <c r="N404" s="266">
        <v>0</v>
      </c>
      <c r="O404" s="678">
        <v>1.6696</v>
      </c>
      <c r="P404" s="841">
        <v>1.6696</v>
      </c>
      <c r="Q404" s="874">
        <v>0</v>
      </c>
      <c r="R404" s="267">
        <f t="shared" si="534"/>
        <v>0</v>
      </c>
      <c r="S404" s="269">
        <v>0</v>
      </c>
      <c r="T404" s="269">
        <v>0</v>
      </c>
      <c r="U404" s="269">
        <v>0</v>
      </c>
      <c r="V404" s="269">
        <f>SUM(R404:U404)</f>
        <v>0</v>
      </c>
      <c r="W404" s="269">
        <v>0</v>
      </c>
      <c r="X404" s="269">
        <v>0</v>
      </c>
      <c r="Y404" s="269">
        <f>SUM(W404:X404)</f>
        <v>0</v>
      </c>
      <c r="Z404" s="269">
        <f>V404+Y404</f>
        <v>0</v>
      </c>
      <c r="AA404" s="577">
        <f t="shared" si="542"/>
        <v>0</v>
      </c>
      <c r="AB404" s="270">
        <f>ROUND(V404*2%,0)</f>
        <v>0</v>
      </c>
      <c r="AC404" s="269">
        <v>0</v>
      </c>
      <c r="AD404" s="269">
        <v>0</v>
      </c>
      <c r="AE404" s="269">
        <f t="shared" si="536"/>
        <v>0</v>
      </c>
      <c r="AF404" s="269">
        <f t="shared" si="537"/>
        <v>0</v>
      </c>
      <c r="AG404" s="271">
        <v>0</v>
      </c>
      <c r="AH404" s="271">
        <v>0</v>
      </c>
      <c r="AI404" s="271">
        <v>0</v>
      </c>
      <c r="AJ404" s="271">
        <v>0</v>
      </c>
      <c r="AK404" s="271">
        <v>0</v>
      </c>
      <c r="AL404" s="271">
        <f t="shared" si="538"/>
        <v>0</v>
      </c>
      <c r="AM404" s="271">
        <f>AH404+AK404</f>
        <v>0</v>
      </c>
      <c r="AN404" s="696">
        <f t="shared" si="539"/>
        <v>0</v>
      </c>
      <c r="AO404" s="267">
        <f>I404+AF404</f>
        <v>932419</v>
      </c>
      <c r="AP404" s="269">
        <f>J404+V404</f>
        <v>686612</v>
      </c>
      <c r="AQ404" s="269">
        <f t="shared" si="543"/>
        <v>0</v>
      </c>
      <c r="AR404" s="269">
        <f t="shared" si="544"/>
        <v>232075</v>
      </c>
      <c r="AS404" s="269">
        <f t="shared" si="544"/>
        <v>13732</v>
      </c>
      <c r="AT404" s="269">
        <f>N404+AE404</f>
        <v>0</v>
      </c>
      <c r="AU404" s="271">
        <f>O404+AN404</f>
        <v>1.6696</v>
      </c>
      <c r="AV404" s="271">
        <f t="shared" si="545"/>
        <v>1.6696</v>
      </c>
      <c r="AW404" s="272">
        <f t="shared" si="545"/>
        <v>0</v>
      </c>
    </row>
    <row r="405" spans="1:49" ht="14.1" customHeight="1" x14ac:dyDescent="0.2">
      <c r="A405" s="263">
        <v>82</v>
      </c>
      <c r="B405" s="260">
        <v>2466</v>
      </c>
      <c r="C405" s="283">
        <v>600079821</v>
      </c>
      <c r="D405" s="260">
        <v>70695083</v>
      </c>
      <c r="E405" s="262" t="s">
        <v>735</v>
      </c>
      <c r="F405" s="263">
        <v>3143</v>
      </c>
      <c r="G405" s="284" t="s">
        <v>636</v>
      </c>
      <c r="H405" s="264" t="s">
        <v>284</v>
      </c>
      <c r="I405" s="265">
        <v>19662</v>
      </c>
      <c r="J405" s="830">
        <v>13860</v>
      </c>
      <c r="K405" s="891">
        <v>0</v>
      </c>
      <c r="L405" s="882">
        <v>4685</v>
      </c>
      <c r="M405" s="830">
        <v>277</v>
      </c>
      <c r="N405" s="266">
        <v>840</v>
      </c>
      <c r="O405" s="678">
        <v>0.06</v>
      </c>
      <c r="P405" s="622">
        <v>0</v>
      </c>
      <c r="Q405" s="874">
        <v>0.06</v>
      </c>
      <c r="R405" s="267">
        <f t="shared" si="534"/>
        <v>0</v>
      </c>
      <c r="S405" s="269">
        <v>0</v>
      </c>
      <c r="T405" s="269">
        <v>0</v>
      </c>
      <c r="U405" s="269">
        <v>0</v>
      </c>
      <c r="V405" s="269">
        <f>SUM(R405:U405)</f>
        <v>0</v>
      </c>
      <c r="W405" s="269">
        <v>0</v>
      </c>
      <c r="X405" s="269">
        <v>0</v>
      </c>
      <c r="Y405" s="269">
        <f>SUM(W405:X405)</f>
        <v>0</v>
      </c>
      <c r="Z405" s="269">
        <f>V405+Y405</f>
        <v>0</v>
      </c>
      <c r="AA405" s="577">
        <f t="shared" si="542"/>
        <v>0</v>
      </c>
      <c r="AB405" s="270">
        <f>ROUND(V405*2%,0)</f>
        <v>0</v>
      </c>
      <c r="AC405" s="269">
        <v>0</v>
      </c>
      <c r="AD405" s="269">
        <v>0</v>
      </c>
      <c r="AE405" s="269">
        <f t="shared" si="536"/>
        <v>0</v>
      </c>
      <c r="AF405" s="269">
        <f t="shared" si="537"/>
        <v>0</v>
      </c>
      <c r="AG405" s="271">
        <v>0</v>
      </c>
      <c r="AH405" s="271">
        <v>0</v>
      </c>
      <c r="AI405" s="271">
        <v>0</v>
      </c>
      <c r="AJ405" s="271">
        <v>0</v>
      </c>
      <c r="AK405" s="271">
        <v>0</v>
      </c>
      <c r="AL405" s="271">
        <f t="shared" si="538"/>
        <v>0</v>
      </c>
      <c r="AM405" s="271">
        <f>AH405+AK405</f>
        <v>0</v>
      </c>
      <c r="AN405" s="696">
        <f t="shared" si="539"/>
        <v>0</v>
      </c>
      <c r="AO405" s="267">
        <f>I405+AF405</f>
        <v>19662</v>
      </c>
      <c r="AP405" s="269">
        <f>J405+V405</f>
        <v>13860</v>
      </c>
      <c r="AQ405" s="269">
        <f t="shared" si="543"/>
        <v>0</v>
      </c>
      <c r="AR405" s="269">
        <f t="shared" si="544"/>
        <v>4685</v>
      </c>
      <c r="AS405" s="269">
        <f t="shared" si="544"/>
        <v>277</v>
      </c>
      <c r="AT405" s="269">
        <f>N405+AE405</f>
        <v>840</v>
      </c>
      <c r="AU405" s="271">
        <f>O405+AN405</f>
        <v>0.06</v>
      </c>
      <c r="AV405" s="271">
        <f t="shared" si="545"/>
        <v>0</v>
      </c>
      <c r="AW405" s="272">
        <f t="shared" si="545"/>
        <v>0.06</v>
      </c>
    </row>
    <row r="406" spans="1:49" ht="14.1" customHeight="1" x14ac:dyDescent="0.2">
      <c r="A406" s="276">
        <v>82</v>
      </c>
      <c r="B406" s="273">
        <v>2466</v>
      </c>
      <c r="C406" s="285">
        <v>600079821</v>
      </c>
      <c r="D406" s="273">
        <v>70695083</v>
      </c>
      <c r="E406" s="275" t="s">
        <v>736</v>
      </c>
      <c r="F406" s="276"/>
      <c r="G406" s="275"/>
      <c r="H406" s="277"/>
      <c r="I406" s="278">
        <v>9851498</v>
      </c>
      <c r="J406" s="279">
        <v>7115041</v>
      </c>
      <c r="K406" s="279">
        <v>30000</v>
      </c>
      <c r="L406" s="279">
        <v>2415024</v>
      </c>
      <c r="M406" s="279">
        <v>142301</v>
      </c>
      <c r="N406" s="279">
        <v>149132</v>
      </c>
      <c r="O406" s="280">
        <v>17.331399999999999</v>
      </c>
      <c r="P406" s="280">
        <v>12.410499999999999</v>
      </c>
      <c r="Q406" s="872">
        <v>4.9208999999999996</v>
      </c>
      <c r="R406" s="278">
        <f t="shared" ref="R406:AW406" si="546">SUM(R401:R405)</f>
        <v>0</v>
      </c>
      <c r="S406" s="613">
        <f t="shared" si="546"/>
        <v>0</v>
      </c>
      <c r="T406" s="613">
        <f t="shared" si="546"/>
        <v>0</v>
      </c>
      <c r="U406" s="613">
        <f t="shared" si="546"/>
        <v>0</v>
      </c>
      <c r="V406" s="613">
        <f t="shared" si="546"/>
        <v>0</v>
      </c>
      <c r="W406" s="613">
        <f t="shared" si="546"/>
        <v>0</v>
      </c>
      <c r="X406" s="613">
        <f t="shared" si="546"/>
        <v>0</v>
      </c>
      <c r="Y406" s="613">
        <f t="shared" si="546"/>
        <v>0</v>
      </c>
      <c r="Z406" s="613">
        <f t="shared" si="546"/>
        <v>0</v>
      </c>
      <c r="AA406" s="613">
        <f t="shared" si="546"/>
        <v>0</v>
      </c>
      <c r="AB406" s="613">
        <f t="shared" si="546"/>
        <v>0</v>
      </c>
      <c r="AC406" s="613">
        <f t="shared" si="546"/>
        <v>0</v>
      </c>
      <c r="AD406" s="613">
        <f t="shared" si="546"/>
        <v>0</v>
      </c>
      <c r="AE406" s="613">
        <f t="shared" si="546"/>
        <v>0</v>
      </c>
      <c r="AF406" s="613">
        <f t="shared" si="546"/>
        <v>0</v>
      </c>
      <c r="AG406" s="690">
        <f t="shared" si="546"/>
        <v>0</v>
      </c>
      <c r="AH406" s="690">
        <f t="shared" si="546"/>
        <v>0</v>
      </c>
      <c r="AI406" s="690">
        <f t="shared" si="546"/>
        <v>0</v>
      </c>
      <c r="AJ406" s="690">
        <f t="shared" si="546"/>
        <v>0</v>
      </c>
      <c r="AK406" s="690">
        <f t="shared" si="546"/>
        <v>0</v>
      </c>
      <c r="AL406" s="690">
        <f t="shared" si="546"/>
        <v>0</v>
      </c>
      <c r="AM406" s="690">
        <f t="shared" si="546"/>
        <v>0</v>
      </c>
      <c r="AN406" s="695">
        <f t="shared" si="546"/>
        <v>0</v>
      </c>
      <c r="AO406" s="278">
        <f t="shared" si="546"/>
        <v>9851498</v>
      </c>
      <c r="AP406" s="279">
        <f t="shared" si="546"/>
        <v>7115041</v>
      </c>
      <c r="AQ406" s="279">
        <f t="shared" si="546"/>
        <v>30000</v>
      </c>
      <c r="AR406" s="279">
        <f t="shared" si="546"/>
        <v>2415024</v>
      </c>
      <c r="AS406" s="279">
        <f t="shared" si="546"/>
        <v>142301</v>
      </c>
      <c r="AT406" s="279">
        <f t="shared" si="546"/>
        <v>149132</v>
      </c>
      <c r="AU406" s="280">
        <f t="shared" si="546"/>
        <v>17.331399999999999</v>
      </c>
      <c r="AV406" s="280">
        <f t="shared" si="546"/>
        <v>12.410499999999999</v>
      </c>
      <c r="AW406" s="281">
        <f t="shared" si="546"/>
        <v>4.9208999999999996</v>
      </c>
    </row>
    <row r="407" spans="1:49" ht="14.1" customHeight="1" x14ac:dyDescent="0.2">
      <c r="A407" s="263">
        <v>83</v>
      </c>
      <c r="B407" s="260">
        <v>2493</v>
      </c>
      <c r="C407" s="283">
        <v>600080021</v>
      </c>
      <c r="D407" s="260">
        <v>72742399</v>
      </c>
      <c r="E407" s="262" t="s">
        <v>737</v>
      </c>
      <c r="F407" s="263">
        <v>3111</v>
      </c>
      <c r="G407" s="262" t="s">
        <v>317</v>
      </c>
      <c r="H407" s="264" t="s">
        <v>283</v>
      </c>
      <c r="I407" s="265">
        <v>5665421</v>
      </c>
      <c r="J407" s="831">
        <v>4096073</v>
      </c>
      <c r="K407" s="904">
        <v>33000</v>
      </c>
      <c r="L407" s="882">
        <v>1395627</v>
      </c>
      <c r="M407" s="830">
        <v>81921</v>
      </c>
      <c r="N407" s="831">
        <v>58800</v>
      </c>
      <c r="O407" s="678">
        <v>9.8742999999999999</v>
      </c>
      <c r="P407" s="841">
        <v>7.8305999999999996</v>
      </c>
      <c r="Q407" s="873">
        <v>2.0436999999999999</v>
      </c>
      <c r="R407" s="267">
        <f t="shared" si="534"/>
        <v>0</v>
      </c>
      <c r="S407" s="269">
        <v>0</v>
      </c>
      <c r="T407" s="269">
        <v>0</v>
      </c>
      <c r="U407" s="269">
        <v>0</v>
      </c>
      <c r="V407" s="269">
        <f t="shared" ref="V407:V412" si="547">SUM(R407:U407)</f>
        <v>0</v>
      </c>
      <c r="W407" s="269">
        <v>0</v>
      </c>
      <c r="X407" s="269">
        <v>0</v>
      </c>
      <c r="Y407" s="269">
        <f t="shared" ref="Y407:Y412" si="548">SUM(W407:X407)</f>
        <v>0</v>
      </c>
      <c r="Z407" s="269">
        <f t="shared" ref="Z407:Z412" si="549">V407+Y407</f>
        <v>0</v>
      </c>
      <c r="AA407" s="577">
        <f t="shared" ref="AA407:AA412" si="550">ROUND((V407+W407)*33.8%,0)</f>
        <v>0</v>
      </c>
      <c r="AB407" s="270">
        <f t="shared" ref="AB407:AB412" si="551">ROUND(V407*2%,0)</f>
        <v>0</v>
      </c>
      <c r="AC407" s="269">
        <v>0</v>
      </c>
      <c r="AD407" s="269">
        <v>0</v>
      </c>
      <c r="AE407" s="269">
        <f t="shared" si="536"/>
        <v>0</v>
      </c>
      <c r="AF407" s="269">
        <f t="shared" si="537"/>
        <v>0</v>
      </c>
      <c r="AG407" s="271">
        <v>0</v>
      </c>
      <c r="AH407" s="271">
        <v>0</v>
      </c>
      <c r="AI407" s="271">
        <v>0</v>
      </c>
      <c r="AJ407" s="271">
        <v>0</v>
      </c>
      <c r="AK407" s="271">
        <v>0</v>
      </c>
      <c r="AL407" s="271">
        <f t="shared" si="538"/>
        <v>0</v>
      </c>
      <c r="AM407" s="271">
        <f t="shared" ref="AM407:AM412" si="552">AH407+AK407</f>
        <v>0</v>
      </c>
      <c r="AN407" s="696">
        <f t="shared" si="539"/>
        <v>0</v>
      </c>
      <c r="AO407" s="267">
        <f t="shared" ref="AO407:AO412" si="553">I407+AF407</f>
        <v>5665421</v>
      </c>
      <c r="AP407" s="269">
        <f t="shared" ref="AP407:AP412" si="554">J407+V407</f>
        <v>4096073</v>
      </c>
      <c r="AQ407" s="269">
        <f t="shared" ref="AQ407:AQ412" si="555">K407+Y407</f>
        <v>33000</v>
      </c>
      <c r="AR407" s="269">
        <f t="shared" ref="AR407:AS412" si="556">L407+AA407</f>
        <v>1395627</v>
      </c>
      <c r="AS407" s="269">
        <f t="shared" si="556"/>
        <v>81921</v>
      </c>
      <c r="AT407" s="269">
        <f t="shared" ref="AT407:AT412" si="557">N407+AE407</f>
        <v>58800</v>
      </c>
      <c r="AU407" s="271">
        <f t="shared" ref="AU407:AU412" si="558">O407+AN407</f>
        <v>9.8742999999999999</v>
      </c>
      <c r="AV407" s="271">
        <f t="shared" ref="AV407:AW412" si="559">P407+AL407</f>
        <v>7.8305999999999996</v>
      </c>
      <c r="AW407" s="272">
        <f t="shared" si="559"/>
        <v>2.0436999999999999</v>
      </c>
    </row>
    <row r="408" spans="1:49" ht="14.1" customHeight="1" x14ac:dyDescent="0.2">
      <c r="A408" s="263">
        <v>83</v>
      </c>
      <c r="B408" s="260">
        <v>2493</v>
      </c>
      <c r="C408" s="283">
        <v>600080021</v>
      </c>
      <c r="D408" s="260">
        <v>72742399</v>
      </c>
      <c r="E408" s="262" t="s">
        <v>737</v>
      </c>
      <c r="F408" s="263">
        <v>3113</v>
      </c>
      <c r="G408" s="262" t="s">
        <v>320</v>
      </c>
      <c r="H408" s="264" t="s">
        <v>283</v>
      </c>
      <c r="I408" s="265">
        <v>15882812</v>
      </c>
      <c r="J408" s="831">
        <v>11280797</v>
      </c>
      <c r="K408" s="904">
        <v>5000</v>
      </c>
      <c r="L408" s="882">
        <v>3814599</v>
      </c>
      <c r="M408" s="830">
        <v>225616</v>
      </c>
      <c r="N408" s="831">
        <v>556800</v>
      </c>
      <c r="O408" s="678">
        <v>21.078599999999998</v>
      </c>
      <c r="P408" s="841">
        <v>14.99</v>
      </c>
      <c r="Q408" s="873">
        <v>6.0885999999999996</v>
      </c>
      <c r="R408" s="267">
        <f t="shared" si="534"/>
        <v>0</v>
      </c>
      <c r="S408" s="269">
        <v>0</v>
      </c>
      <c r="T408" s="269">
        <v>0</v>
      </c>
      <c r="U408" s="269">
        <v>0</v>
      </c>
      <c r="V408" s="269">
        <f t="shared" si="547"/>
        <v>0</v>
      </c>
      <c r="W408" s="269">
        <v>0</v>
      </c>
      <c r="X408" s="269">
        <v>0</v>
      </c>
      <c r="Y408" s="269">
        <f t="shared" si="548"/>
        <v>0</v>
      </c>
      <c r="Z408" s="269">
        <f t="shared" si="549"/>
        <v>0</v>
      </c>
      <c r="AA408" s="577">
        <f t="shared" si="550"/>
        <v>0</v>
      </c>
      <c r="AB408" s="270">
        <f t="shared" si="551"/>
        <v>0</v>
      </c>
      <c r="AC408" s="269">
        <v>0</v>
      </c>
      <c r="AD408" s="269">
        <v>0</v>
      </c>
      <c r="AE408" s="269">
        <f t="shared" si="536"/>
        <v>0</v>
      </c>
      <c r="AF408" s="269">
        <f t="shared" si="537"/>
        <v>0</v>
      </c>
      <c r="AG408" s="271">
        <v>0</v>
      </c>
      <c r="AH408" s="271">
        <v>0</v>
      </c>
      <c r="AI408" s="271">
        <v>0</v>
      </c>
      <c r="AJ408" s="271">
        <v>0</v>
      </c>
      <c r="AK408" s="271">
        <v>0</v>
      </c>
      <c r="AL408" s="271">
        <f t="shared" si="538"/>
        <v>0</v>
      </c>
      <c r="AM408" s="271">
        <f t="shared" si="552"/>
        <v>0</v>
      </c>
      <c r="AN408" s="696">
        <f t="shared" si="539"/>
        <v>0</v>
      </c>
      <c r="AO408" s="267">
        <f t="shared" si="553"/>
        <v>15882812</v>
      </c>
      <c r="AP408" s="269">
        <f t="shared" si="554"/>
        <v>11280797</v>
      </c>
      <c r="AQ408" s="269">
        <f t="shared" si="555"/>
        <v>5000</v>
      </c>
      <c r="AR408" s="269">
        <f t="shared" si="556"/>
        <v>3814599</v>
      </c>
      <c r="AS408" s="269">
        <f t="shared" si="556"/>
        <v>225616</v>
      </c>
      <c r="AT408" s="269">
        <f t="shared" si="557"/>
        <v>556800</v>
      </c>
      <c r="AU408" s="271">
        <f t="shared" si="558"/>
        <v>21.078599999999998</v>
      </c>
      <c r="AV408" s="271">
        <f t="shared" si="559"/>
        <v>14.99</v>
      </c>
      <c r="AW408" s="272">
        <f t="shared" si="559"/>
        <v>6.0885999999999996</v>
      </c>
    </row>
    <row r="409" spans="1:49" ht="14.1" customHeight="1" x14ac:dyDescent="0.2">
      <c r="A409" s="263">
        <v>83</v>
      </c>
      <c r="B409" s="260">
        <v>2493</v>
      </c>
      <c r="C409" s="283">
        <v>600080021</v>
      </c>
      <c r="D409" s="260">
        <v>72742399</v>
      </c>
      <c r="E409" s="262" t="s">
        <v>737</v>
      </c>
      <c r="F409" s="263">
        <v>3113</v>
      </c>
      <c r="G409" s="282" t="s">
        <v>318</v>
      </c>
      <c r="H409" s="264" t="s">
        <v>284</v>
      </c>
      <c r="I409" s="265">
        <v>2834906</v>
      </c>
      <c r="J409" s="830">
        <v>2086639</v>
      </c>
      <c r="K409" s="891">
        <v>0</v>
      </c>
      <c r="L409" s="882">
        <v>705284</v>
      </c>
      <c r="M409" s="830">
        <v>41733</v>
      </c>
      <c r="N409" s="266">
        <v>1250</v>
      </c>
      <c r="O409" s="678">
        <v>6.54</v>
      </c>
      <c r="P409" s="622">
        <v>6.54</v>
      </c>
      <c r="Q409" s="874">
        <v>0</v>
      </c>
      <c r="R409" s="267">
        <f t="shared" si="534"/>
        <v>0</v>
      </c>
      <c r="S409" s="269">
        <v>0</v>
      </c>
      <c r="T409" s="269">
        <v>0</v>
      </c>
      <c r="U409" s="269">
        <v>0</v>
      </c>
      <c r="V409" s="269">
        <f t="shared" si="547"/>
        <v>0</v>
      </c>
      <c r="W409" s="269">
        <v>0</v>
      </c>
      <c r="X409" s="269">
        <v>0</v>
      </c>
      <c r="Y409" s="269">
        <f t="shared" si="548"/>
        <v>0</v>
      </c>
      <c r="Z409" s="269">
        <f t="shared" si="549"/>
        <v>0</v>
      </c>
      <c r="AA409" s="577">
        <f t="shared" si="550"/>
        <v>0</v>
      </c>
      <c r="AB409" s="270">
        <f t="shared" si="551"/>
        <v>0</v>
      </c>
      <c r="AC409" s="269">
        <v>0</v>
      </c>
      <c r="AD409" s="269">
        <v>0</v>
      </c>
      <c r="AE409" s="269">
        <f t="shared" si="536"/>
        <v>0</v>
      </c>
      <c r="AF409" s="269">
        <f t="shared" si="537"/>
        <v>0</v>
      </c>
      <c r="AG409" s="271">
        <v>0</v>
      </c>
      <c r="AH409" s="271">
        <v>0</v>
      </c>
      <c r="AI409" s="271">
        <v>0</v>
      </c>
      <c r="AJ409" s="271">
        <v>0</v>
      </c>
      <c r="AK409" s="271">
        <v>0</v>
      </c>
      <c r="AL409" s="271">
        <f t="shared" si="538"/>
        <v>0</v>
      </c>
      <c r="AM409" s="271">
        <f t="shared" si="552"/>
        <v>0</v>
      </c>
      <c r="AN409" s="696">
        <f t="shared" si="539"/>
        <v>0</v>
      </c>
      <c r="AO409" s="267">
        <f t="shared" si="553"/>
        <v>2834906</v>
      </c>
      <c r="AP409" s="269">
        <f t="shared" si="554"/>
        <v>2086639</v>
      </c>
      <c r="AQ409" s="269">
        <f t="shared" si="555"/>
        <v>0</v>
      </c>
      <c r="AR409" s="269">
        <f t="shared" si="556"/>
        <v>705284</v>
      </c>
      <c r="AS409" s="269">
        <f t="shared" si="556"/>
        <v>41733</v>
      </c>
      <c r="AT409" s="269">
        <f t="shared" si="557"/>
        <v>1250</v>
      </c>
      <c r="AU409" s="271">
        <f t="shared" si="558"/>
        <v>6.54</v>
      </c>
      <c r="AV409" s="271">
        <f t="shared" si="559"/>
        <v>6.54</v>
      </c>
      <c r="AW409" s="272">
        <f t="shared" si="559"/>
        <v>0</v>
      </c>
    </row>
    <row r="410" spans="1:49" ht="14.1" customHeight="1" x14ac:dyDescent="0.2">
      <c r="A410" s="263">
        <v>83</v>
      </c>
      <c r="B410" s="260">
        <v>2493</v>
      </c>
      <c r="C410" s="283">
        <v>600080021</v>
      </c>
      <c r="D410" s="260">
        <v>72742399</v>
      </c>
      <c r="E410" s="262" t="s">
        <v>737</v>
      </c>
      <c r="F410" s="263">
        <v>3141</v>
      </c>
      <c r="G410" s="262" t="s">
        <v>321</v>
      </c>
      <c r="H410" s="264" t="s">
        <v>284</v>
      </c>
      <c r="I410" s="265">
        <v>2461176</v>
      </c>
      <c r="J410" s="830">
        <v>1799071</v>
      </c>
      <c r="K410" s="891">
        <v>0</v>
      </c>
      <c r="L410" s="882">
        <v>608086</v>
      </c>
      <c r="M410" s="830">
        <v>35981</v>
      </c>
      <c r="N410" s="266">
        <v>18038</v>
      </c>
      <c r="O410" s="678">
        <v>6.12</v>
      </c>
      <c r="P410" s="622">
        <v>0</v>
      </c>
      <c r="Q410" s="874">
        <v>6.12</v>
      </c>
      <c r="R410" s="267">
        <f t="shared" si="534"/>
        <v>0</v>
      </c>
      <c r="S410" s="269">
        <v>0</v>
      </c>
      <c r="T410" s="269">
        <v>0</v>
      </c>
      <c r="U410" s="269">
        <v>0</v>
      </c>
      <c r="V410" s="269">
        <f t="shared" si="547"/>
        <v>0</v>
      </c>
      <c r="W410" s="269">
        <v>0</v>
      </c>
      <c r="X410" s="269">
        <v>0</v>
      </c>
      <c r="Y410" s="269">
        <f t="shared" si="548"/>
        <v>0</v>
      </c>
      <c r="Z410" s="269">
        <f t="shared" si="549"/>
        <v>0</v>
      </c>
      <c r="AA410" s="577">
        <f t="shared" si="550"/>
        <v>0</v>
      </c>
      <c r="AB410" s="270">
        <f t="shared" si="551"/>
        <v>0</v>
      </c>
      <c r="AC410" s="269">
        <v>0</v>
      </c>
      <c r="AD410" s="269">
        <v>0</v>
      </c>
      <c r="AE410" s="269">
        <f t="shared" si="536"/>
        <v>0</v>
      </c>
      <c r="AF410" s="269">
        <f t="shared" si="537"/>
        <v>0</v>
      </c>
      <c r="AG410" s="271">
        <v>0</v>
      </c>
      <c r="AH410" s="271">
        <v>0</v>
      </c>
      <c r="AI410" s="271">
        <v>0</v>
      </c>
      <c r="AJ410" s="271">
        <v>0</v>
      </c>
      <c r="AK410" s="271">
        <v>0</v>
      </c>
      <c r="AL410" s="271">
        <f t="shared" si="538"/>
        <v>0</v>
      </c>
      <c r="AM410" s="271">
        <f t="shared" si="552"/>
        <v>0</v>
      </c>
      <c r="AN410" s="696">
        <f t="shared" si="539"/>
        <v>0</v>
      </c>
      <c r="AO410" s="267">
        <f t="shared" si="553"/>
        <v>2461176</v>
      </c>
      <c r="AP410" s="269">
        <f t="shared" si="554"/>
        <v>1799071</v>
      </c>
      <c r="AQ410" s="269">
        <f t="shared" si="555"/>
        <v>0</v>
      </c>
      <c r="AR410" s="269">
        <f t="shared" si="556"/>
        <v>608086</v>
      </c>
      <c r="AS410" s="269">
        <f t="shared" si="556"/>
        <v>35981</v>
      </c>
      <c r="AT410" s="269">
        <f t="shared" si="557"/>
        <v>18038</v>
      </c>
      <c r="AU410" s="271">
        <f t="shared" si="558"/>
        <v>6.12</v>
      </c>
      <c r="AV410" s="271">
        <f t="shared" si="559"/>
        <v>0</v>
      </c>
      <c r="AW410" s="272">
        <f t="shared" si="559"/>
        <v>6.12</v>
      </c>
    </row>
    <row r="411" spans="1:49" ht="14.1" customHeight="1" x14ac:dyDescent="0.2">
      <c r="A411" s="263">
        <v>83</v>
      </c>
      <c r="B411" s="260">
        <v>2493</v>
      </c>
      <c r="C411" s="283">
        <v>600080021</v>
      </c>
      <c r="D411" s="260">
        <v>72742399</v>
      </c>
      <c r="E411" s="262" t="s">
        <v>737</v>
      </c>
      <c r="F411" s="263">
        <v>3143</v>
      </c>
      <c r="G411" s="284" t="s">
        <v>635</v>
      </c>
      <c r="H411" s="264" t="s">
        <v>283</v>
      </c>
      <c r="I411" s="265">
        <v>1878663</v>
      </c>
      <c r="J411" s="831">
        <v>1383404</v>
      </c>
      <c r="K411" s="904">
        <v>0</v>
      </c>
      <c r="L411" s="882">
        <v>467591</v>
      </c>
      <c r="M411" s="830">
        <v>27668</v>
      </c>
      <c r="N411" s="266">
        <v>0</v>
      </c>
      <c r="O411" s="678">
        <v>2.9641999999999999</v>
      </c>
      <c r="P411" s="841">
        <v>2.9641999999999999</v>
      </c>
      <c r="Q411" s="874">
        <v>0</v>
      </c>
      <c r="R411" s="267">
        <f t="shared" si="534"/>
        <v>0</v>
      </c>
      <c r="S411" s="269">
        <v>0</v>
      </c>
      <c r="T411" s="269">
        <v>0</v>
      </c>
      <c r="U411" s="269">
        <v>0</v>
      </c>
      <c r="V411" s="269">
        <f t="shared" si="547"/>
        <v>0</v>
      </c>
      <c r="W411" s="269">
        <v>0</v>
      </c>
      <c r="X411" s="269">
        <v>0</v>
      </c>
      <c r="Y411" s="269">
        <f t="shared" si="548"/>
        <v>0</v>
      </c>
      <c r="Z411" s="269">
        <f t="shared" si="549"/>
        <v>0</v>
      </c>
      <c r="AA411" s="577">
        <f t="shared" si="550"/>
        <v>0</v>
      </c>
      <c r="AB411" s="270">
        <f t="shared" si="551"/>
        <v>0</v>
      </c>
      <c r="AC411" s="269">
        <v>0</v>
      </c>
      <c r="AD411" s="269">
        <v>0</v>
      </c>
      <c r="AE411" s="269">
        <f t="shared" si="536"/>
        <v>0</v>
      </c>
      <c r="AF411" s="269">
        <f t="shared" si="537"/>
        <v>0</v>
      </c>
      <c r="AG411" s="271">
        <v>0</v>
      </c>
      <c r="AH411" s="271">
        <v>0</v>
      </c>
      <c r="AI411" s="271">
        <v>0</v>
      </c>
      <c r="AJ411" s="271">
        <v>0</v>
      </c>
      <c r="AK411" s="271">
        <v>0</v>
      </c>
      <c r="AL411" s="271">
        <f t="shared" si="538"/>
        <v>0</v>
      </c>
      <c r="AM411" s="271">
        <f t="shared" si="552"/>
        <v>0</v>
      </c>
      <c r="AN411" s="696">
        <f t="shared" si="539"/>
        <v>0</v>
      </c>
      <c r="AO411" s="267">
        <f t="shared" si="553"/>
        <v>1878663</v>
      </c>
      <c r="AP411" s="269">
        <f t="shared" si="554"/>
        <v>1383404</v>
      </c>
      <c r="AQ411" s="269">
        <f t="shared" si="555"/>
        <v>0</v>
      </c>
      <c r="AR411" s="269">
        <f t="shared" si="556"/>
        <v>467591</v>
      </c>
      <c r="AS411" s="269">
        <f t="shared" si="556"/>
        <v>27668</v>
      </c>
      <c r="AT411" s="269">
        <f t="shared" si="557"/>
        <v>0</v>
      </c>
      <c r="AU411" s="271">
        <f t="shared" si="558"/>
        <v>2.9641999999999999</v>
      </c>
      <c r="AV411" s="271">
        <f t="shared" si="559"/>
        <v>2.9641999999999999</v>
      </c>
      <c r="AW411" s="272">
        <f t="shared" si="559"/>
        <v>0</v>
      </c>
    </row>
    <row r="412" spans="1:49" ht="14.1" customHeight="1" x14ac:dyDescent="0.2">
      <c r="A412" s="263">
        <v>83</v>
      </c>
      <c r="B412" s="260">
        <v>2493</v>
      </c>
      <c r="C412" s="283">
        <v>600080021</v>
      </c>
      <c r="D412" s="260">
        <v>72742399</v>
      </c>
      <c r="E412" s="262" t="s">
        <v>737</v>
      </c>
      <c r="F412" s="263">
        <v>3143</v>
      </c>
      <c r="G412" s="284" t="s">
        <v>636</v>
      </c>
      <c r="H412" s="264" t="s">
        <v>284</v>
      </c>
      <c r="I412" s="265">
        <v>49155</v>
      </c>
      <c r="J412" s="830">
        <v>34650</v>
      </c>
      <c r="K412" s="891">
        <v>0</v>
      </c>
      <c r="L412" s="882">
        <v>11712</v>
      </c>
      <c r="M412" s="830">
        <v>693</v>
      </c>
      <c r="N412" s="266">
        <v>2100</v>
      </c>
      <c r="O412" s="678">
        <v>0.15</v>
      </c>
      <c r="P412" s="622">
        <v>0</v>
      </c>
      <c r="Q412" s="874">
        <v>0.15</v>
      </c>
      <c r="R412" s="267">
        <f t="shared" si="534"/>
        <v>0</v>
      </c>
      <c r="S412" s="269">
        <v>0</v>
      </c>
      <c r="T412" s="269">
        <v>0</v>
      </c>
      <c r="U412" s="269">
        <v>0</v>
      </c>
      <c r="V412" s="269">
        <f t="shared" si="547"/>
        <v>0</v>
      </c>
      <c r="W412" s="269">
        <v>0</v>
      </c>
      <c r="X412" s="269">
        <v>0</v>
      </c>
      <c r="Y412" s="269">
        <f t="shared" si="548"/>
        <v>0</v>
      </c>
      <c r="Z412" s="269">
        <f t="shared" si="549"/>
        <v>0</v>
      </c>
      <c r="AA412" s="577">
        <f t="shared" si="550"/>
        <v>0</v>
      </c>
      <c r="AB412" s="270">
        <f t="shared" si="551"/>
        <v>0</v>
      </c>
      <c r="AC412" s="269">
        <v>0</v>
      </c>
      <c r="AD412" s="269">
        <v>0</v>
      </c>
      <c r="AE412" s="269">
        <f t="shared" si="536"/>
        <v>0</v>
      </c>
      <c r="AF412" s="269">
        <f t="shared" si="537"/>
        <v>0</v>
      </c>
      <c r="AG412" s="271">
        <v>0</v>
      </c>
      <c r="AH412" s="271">
        <v>0</v>
      </c>
      <c r="AI412" s="271">
        <v>0</v>
      </c>
      <c r="AJ412" s="271">
        <v>0</v>
      </c>
      <c r="AK412" s="271">
        <v>0</v>
      </c>
      <c r="AL412" s="271">
        <f t="shared" si="538"/>
        <v>0</v>
      </c>
      <c r="AM412" s="271">
        <f t="shared" si="552"/>
        <v>0</v>
      </c>
      <c r="AN412" s="696">
        <f t="shared" si="539"/>
        <v>0</v>
      </c>
      <c r="AO412" s="267">
        <f t="shared" si="553"/>
        <v>49155</v>
      </c>
      <c r="AP412" s="269">
        <f t="shared" si="554"/>
        <v>34650</v>
      </c>
      <c r="AQ412" s="269">
        <f t="shared" si="555"/>
        <v>0</v>
      </c>
      <c r="AR412" s="269">
        <f t="shared" si="556"/>
        <v>11712</v>
      </c>
      <c r="AS412" s="269">
        <f t="shared" si="556"/>
        <v>693</v>
      </c>
      <c r="AT412" s="269">
        <f t="shared" si="557"/>
        <v>2100</v>
      </c>
      <c r="AU412" s="271">
        <f t="shared" si="558"/>
        <v>0.15</v>
      </c>
      <c r="AV412" s="271">
        <f t="shared" si="559"/>
        <v>0</v>
      </c>
      <c r="AW412" s="272">
        <f t="shared" si="559"/>
        <v>0.15</v>
      </c>
    </row>
    <row r="413" spans="1:49" ht="14.1" customHeight="1" x14ac:dyDescent="0.2">
      <c r="A413" s="276">
        <v>83</v>
      </c>
      <c r="B413" s="273">
        <v>2493</v>
      </c>
      <c r="C413" s="285">
        <v>600080021</v>
      </c>
      <c r="D413" s="273">
        <v>72742399</v>
      </c>
      <c r="E413" s="275" t="s">
        <v>738</v>
      </c>
      <c r="F413" s="276"/>
      <c r="G413" s="275"/>
      <c r="H413" s="277"/>
      <c r="I413" s="278">
        <v>28772133</v>
      </c>
      <c r="J413" s="279">
        <v>20680634</v>
      </c>
      <c r="K413" s="279">
        <v>38000</v>
      </c>
      <c r="L413" s="279">
        <v>7002899</v>
      </c>
      <c r="M413" s="279">
        <v>413612</v>
      </c>
      <c r="N413" s="279">
        <v>636988</v>
      </c>
      <c r="O413" s="280">
        <v>46.727099999999993</v>
      </c>
      <c r="P413" s="280">
        <v>32.324799999999996</v>
      </c>
      <c r="Q413" s="872">
        <v>14.402299999999999</v>
      </c>
      <c r="R413" s="278">
        <f t="shared" ref="R413:AW413" si="560">SUM(R407:R412)</f>
        <v>0</v>
      </c>
      <c r="S413" s="613">
        <f t="shared" si="560"/>
        <v>0</v>
      </c>
      <c r="T413" s="613">
        <f t="shared" si="560"/>
        <v>0</v>
      </c>
      <c r="U413" s="613">
        <f t="shared" si="560"/>
        <v>0</v>
      </c>
      <c r="V413" s="613">
        <f t="shared" si="560"/>
        <v>0</v>
      </c>
      <c r="W413" s="613">
        <f t="shared" si="560"/>
        <v>0</v>
      </c>
      <c r="X413" s="613">
        <f t="shared" si="560"/>
        <v>0</v>
      </c>
      <c r="Y413" s="613">
        <f t="shared" si="560"/>
        <v>0</v>
      </c>
      <c r="Z413" s="613">
        <f t="shared" si="560"/>
        <v>0</v>
      </c>
      <c r="AA413" s="613">
        <f t="shared" si="560"/>
        <v>0</v>
      </c>
      <c r="AB413" s="613">
        <f t="shared" si="560"/>
        <v>0</v>
      </c>
      <c r="AC413" s="613">
        <f t="shared" si="560"/>
        <v>0</v>
      </c>
      <c r="AD413" s="613">
        <f t="shared" si="560"/>
        <v>0</v>
      </c>
      <c r="AE413" s="613">
        <f t="shared" si="560"/>
        <v>0</v>
      </c>
      <c r="AF413" s="613">
        <f t="shared" si="560"/>
        <v>0</v>
      </c>
      <c r="AG413" s="690">
        <f t="shared" si="560"/>
        <v>0</v>
      </c>
      <c r="AH413" s="690">
        <f t="shared" si="560"/>
        <v>0</v>
      </c>
      <c r="AI413" s="690">
        <f t="shared" si="560"/>
        <v>0</v>
      </c>
      <c r="AJ413" s="690">
        <f t="shared" si="560"/>
        <v>0</v>
      </c>
      <c r="AK413" s="690">
        <f t="shared" si="560"/>
        <v>0</v>
      </c>
      <c r="AL413" s="690">
        <f t="shared" si="560"/>
        <v>0</v>
      </c>
      <c r="AM413" s="690">
        <f t="shared" si="560"/>
        <v>0</v>
      </c>
      <c r="AN413" s="695">
        <f t="shared" si="560"/>
        <v>0</v>
      </c>
      <c r="AO413" s="278">
        <f t="shared" si="560"/>
        <v>28772133</v>
      </c>
      <c r="AP413" s="279">
        <f t="shared" si="560"/>
        <v>20680634</v>
      </c>
      <c r="AQ413" s="279">
        <f t="shared" si="560"/>
        <v>38000</v>
      </c>
      <c r="AR413" s="279">
        <f t="shared" si="560"/>
        <v>7002899</v>
      </c>
      <c r="AS413" s="279">
        <f t="shared" si="560"/>
        <v>413612</v>
      </c>
      <c r="AT413" s="279">
        <f t="shared" si="560"/>
        <v>636988</v>
      </c>
      <c r="AU413" s="280">
        <f t="shared" si="560"/>
        <v>46.727099999999993</v>
      </c>
      <c r="AV413" s="280">
        <f t="shared" si="560"/>
        <v>32.324799999999996</v>
      </c>
      <c r="AW413" s="281">
        <f t="shared" si="560"/>
        <v>14.402299999999999</v>
      </c>
    </row>
    <row r="414" spans="1:49" ht="14.1" customHeight="1" x14ac:dyDescent="0.2">
      <c r="A414" s="263">
        <v>84</v>
      </c>
      <c r="B414" s="260">
        <v>2445</v>
      </c>
      <c r="C414" s="283">
        <v>600080030</v>
      </c>
      <c r="D414" s="260">
        <v>70695997</v>
      </c>
      <c r="E414" s="262" t="s">
        <v>739</v>
      </c>
      <c r="F414" s="263">
        <v>3111</v>
      </c>
      <c r="G414" s="262" t="s">
        <v>317</v>
      </c>
      <c r="H414" s="264" t="s">
        <v>283</v>
      </c>
      <c r="I414" s="265">
        <v>2932085</v>
      </c>
      <c r="J414" s="831">
        <v>2136955</v>
      </c>
      <c r="K414" s="904">
        <v>0</v>
      </c>
      <c r="L414" s="882">
        <v>722291</v>
      </c>
      <c r="M414" s="830">
        <v>42739</v>
      </c>
      <c r="N414" s="831">
        <v>30100</v>
      </c>
      <c r="O414" s="678">
        <v>5.0217999999999998</v>
      </c>
      <c r="P414" s="841">
        <v>4</v>
      </c>
      <c r="Q414" s="873">
        <v>1.0218</v>
      </c>
      <c r="R414" s="267">
        <f t="shared" si="534"/>
        <v>0</v>
      </c>
      <c r="S414" s="269">
        <v>0</v>
      </c>
      <c r="T414" s="269">
        <v>0</v>
      </c>
      <c r="U414" s="269">
        <v>0</v>
      </c>
      <c r="V414" s="269">
        <f t="shared" ref="V414:V419" si="561">SUM(R414:U414)</f>
        <v>0</v>
      </c>
      <c r="W414" s="269">
        <v>0</v>
      </c>
      <c r="X414" s="269">
        <v>0</v>
      </c>
      <c r="Y414" s="269">
        <f t="shared" ref="Y414:Y419" si="562">SUM(W414:X414)</f>
        <v>0</v>
      </c>
      <c r="Z414" s="269">
        <f t="shared" ref="Z414:Z419" si="563">V414+Y414</f>
        <v>0</v>
      </c>
      <c r="AA414" s="577">
        <f t="shared" ref="AA414:AA419" si="564">ROUND((V414+W414)*33.8%,0)</f>
        <v>0</v>
      </c>
      <c r="AB414" s="270">
        <f t="shared" ref="AB414:AB419" si="565">ROUND(V414*2%,0)</f>
        <v>0</v>
      </c>
      <c r="AC414" s="269">
        <v>0</v>
      </c>
      <c r="AD414" s="269">
        <v>0</v>
      </c>
      <c r="AE414" s="269">
        <f t="shared" si="536"/>
        <v>0</v>
      </c>
      <c r="AF414" s="269">
        <f t="shared" si="537"/>
        <v>0</v>
      </c>
      <c r="AG414" s="271">
        <v>0</v>
      </c>
      <c r="AH414" s="271">
        <v>0</v>
      </c>
      <c r="AI414" s="271">
        <v>0</v>
      </c>
      <c r="AJ414" s="271">
        <v>0</v>
      </c>
      <c r="AK414" s="271">
        <v>0</v>
      </c>
      <c r="AL414" s="271">
        <f t="shared" si="538"/>
        <v>0</v>
      </c>
      <c r="AM414" s="271">
        <f t="shared" ref="AM414:AM419" si="566">AH414+AK414</f>
        <v>0</v>
      </c>
      <c r="AN414" s="696">
        <f t="shared" si="539"/>
        <v>0</v>
      </c>
      <c r="AO414" s="267">
        <f t="shared" ref="AO414:AO419" si="567">I414+AF414</f>
        <v>2932085</v>
      </c>
      <c r="AP414" s="269">
        <f t="shared" ref="AP414:AP419" si="568">J414+V414</f>
        <v>2136955</v>
      </c>
      <c r="AQ414" s="269">
        <f t="shared" ref="AQ414:AQ419" si="569">K414+Y414</f>
        <v>0</v>
      </c>
      <c r="AR414" s="269">
        <f t="shared" ref="AR414:AS419" si="570">L414+AA414</f>
        <v>722291</v>
      </c>
      <c r="AS414" s="269">
        <f t="shared" si="570"/>
        <v>42739</v>
      </c>
      <c r="AT414" s="269">
        <f t="shared" ref="AT414:AT419" si="571">N414+AE414</f>
        <v>30100</v>
      </c>
      <c r="AU414" s="271">
        <f t="shared" ref="AU414:AU419" si="572">O414+AN414</f>
        <v>5.0217999999999998</v>
      </c>
      <c r="AV414" s="271">
        <f t="shared" ref="AV414:AW419" si="573">P414+AL414</f>
        <v>4</v>
      </c>
      <c r="AW414" s="272">
        <f t="shared" si="573"/>
        <v>1.0218</v>
      </c>
    </row>
    <row r="415" spans="1:49" ht="14.1" customHeight="1" x14ac:dyDescent="0.2">
      <c r="A415" s="263">
        <v>84</v>
      </c>
      <c r="B415" s="260">
        <v>2445</v>
      </c>
      <c r="C415" s="283">
        <v>600080030</v>
      </c>
      <c r="D415" s="260">
        <v>70695997</v>
      </c>
      <c r="E415" s="262" t="s">
        <v>739</v>
      </c>
      <c r="F415" s="263">
        <v>3117</v>
      </c>
      <c r="G415" s="262" t="s">
        <v>320</v>
      </c>
      <c r="H415" s="264" t="s">
        <v>283</v>
      </c>
      <c r="I415" s="265">
        <v>2934569</v>
      </c>
      <c r="J415" s="831">
        <v>2083629</v>
      </c>
      <c r="K415" s="904">
        <v>0</v>
      </c>
      <c r="L415" s="882">
        <v>704267</v>
      </c>
      <c r="M415" s="830">
        <v>41673</v>
      </c>
      <c r="N415" s="831">
        <v>105000</v>
      </c>
      <c r="O415" s="678">
        <v>4.6754999999999995</v>
      </c>
      <c r="P415" s="841">
        <v>2.9089999999999998</v>
      </c>
      <c r="Q415" s="873">
        <v>1.7665</v>
      </c>
      <c r="R415" s="267">
        <f t="shared" si="534"/>
        <v>0</v>
      </c>
      <c r="S415" s="269">
        <v>0</v>
      </c>
      <c r="T415" s="269">
        <v>0</v>
      </c>
      <c r="U415" s="269">
        <v>0</v>
      </c>
      <c r="V415" s="269">
        <f t="shared" si="561"/>
        <v>0</v>
      </c>
      <c r="W415" s="269">
        <v>0</v>
      </c>
      <c r="X415" s="269">
        <v>0</v>
      </c>
      <c r="Y415" s="269">
        <f t="shared" si="562"/>
        <v>0</v>
      </c>
      <c r="Z415" s="269">
        <f t="shared" si="563"/>
        <v>0</v>
      </c>
      <c r="AA415" s="577">
        <f t="shared" si="564"/>
        <v>0</v>
      </c>
      <c r="AB415" s="270">
        <f t="shared" si="565"/>
        <v>0</v>
      </c>
      <c r="AC415" s="269">
        <v>0</v>
      </c>
      <c r="AD415" s="269">
        <v>0</v>
      </c>
      <c r="AE415" s="269">
        <f t="shared" si="536"/>
        <v>0</v>
      </c>
      <c r="AF415" s="269">
        <f t="shared" si="537"/>
        <v>0</v>
      </c>
      <c r="AG415" s="271">
        <v>0</v>
      </c>
      <c r="AH415" s="271">
        <v>0</v>
      </c>
      <c r="AI415" s="271">
        <v>0</v>
      </c>
      <c r="AJ415" s="271">
        <v>0</v>
      </c>
      <c r="AK415" s="271">
        <v>0</v>
      </c>
      <c r="AL415" s="271">
        <f t="shared" si="538"/>
        <v>0</v>
      </c>
      <c r="AM415" s="271">
        <f t="shared" si="566"/>
        <v>0</v>
      </c>
      <c r="AN415" s="696">
        <f t="shared" si="539"/>
        <v>0</v>
      </c>
      <c r="AO415" s="267">
        <f t="shared" si="567"/>
        <v>2934569</v>
      </c>
      <c r="AP415" s="269">
        <f t="shared" si="568"/>
        <v>2083629</v>
      </c>
      <c r="AQ415" s="269">
        <f t="shared" si="569"/>
        <v>0</v>
      </c>
      <c r="AR415" s="269">
        <f t="shared" si="570"/>
        <v>704267</v>
      </c>
      <c r="AS415" s="269">
        <f t="shared" si="570"/>
        <v>41673</v>
      </c>
      <c r="AT415" s="269">
        <f t="shared" si="571"/>
        <v>105000</v>
      </c>
      <c r="AU415" s="271">
        <f t="shared" si="572"/>
        <v>4.6754999999999995</v>
      </c>
      <c r="AV415" s="271">
        <f t="shared" si="573"/>
        <v>2.9089999999999998</v>
      </c>
      <c r="AW415" s="272">
        <f t="shared" si="573"/>
        <v>1.7665</v>
      </c>
    </row>
    <row r="416" spans="1:49" ht="14.1" customHeight="1" x14ac:dyDescent="0.2">
      <c r="A416" s="263">
        <v>84</v>
      </c>
      <c r="B416" s="260">
        <v>2445</v>
      </c>
      <c r="C416" s="283">
        <v>600080030</v>
      </c>
      <c r="D416" s="260">
        <v>70695997</v>
      </c>
      <c r="E416" s="262" t="s">
        <v>739</v>
      </c>
      <c r="F416" s="263">
        <v>3117</v>
      </c>
      <c r="G416" s="282" t="s">
        <v>318</v>
      </c>
      <c r="H416" s="264" t="s">
        <v>284</v>
      </c>
      <c r="I416" s="265">
        <v>586741</v>
      </c>
      <c r="J416" s="830">
        <v>432063</v>
      </c>
      <c r="K416" s="891">
        <v>0</v>
      </c>
      <c r="L416" s="882">
        <v>146037</v>
      </c>
      <c r="M416" s="830">
        <v>8641</v>
      </c>
      <c r="N416" s="266">
        <v>0</v>
      </c>
      <c r="O416" s="678">
        <v>1.27</v>
      </c>
      <c r="P416" s="622">
        <v>1.27</v>
      </c>
      <c r="Q416" s="874">
        <v>0</v>
      </c>
      <c r="R416" s="267">
        <f t="shared" si="534"/>
        <v>0</v>
      </c>
      <c r="S416" s="269">
        <v>0</v>
      </c>
      <c r="T416" s="269">
        <v>0</v>
      </c>
      <c r="U416" s="269">
        <v>0</v>
      </c>
      <c r="V416" s="269">
        <f t="shared" si="561"/>
        <v>0</v>
      </c>
      <c r="W416" s="269">
        <v>0</v>
      </c>
      <c r="X416" s="269">
        <v>0</v>
      </c>
      <c r="Y416" s="269">
        <f t="shared" si="562"/>
        <v>0</v>
      </c>
      <c r="Z416" s="269">
        <f t="shared" si="563"/>
        <v>0</v>
      </c>
      <c r="AA416" s="577">
        <f t="shared" si="564"/>
        <v>0</v>
      </c>
      <c r="AB416" s="270">
        <f t="shared" si="565"/>
        <v>0</v>
      </c>
      <c r="AC416" s="269">
        <v>0</v>
      </c>
      <c r="AD416" s="269">
        <v>0</v>
      </c>
      <c r="AE416" s="269">
        <f t="shared" si="536"/>
        <v>0</v>
      </c>
      <c r="AF416" s="269">
        <f t="shared" si="537"/>
        <v>0</v>
      </c>
      <c r="AG416" s="271">
        <v>0</v>
      </c>
      <c r="AH416" s="271">
        <v>0</v>
      </c>
      <c r="AI416" s="271">
        <v>0</v>
      </c>
      <c r="AJ416" s="271">
        <v>0</v>
      </c>
      <c r="AK416" s="271">
        <v>0</v>
      </c>
      <c r="AL416" s="271">
        <f t="shared" si="538"/>
        <v>0</v>
      </c>
      <c r="AM416" s="271">
        <f t="shared" si="566"/>
        <v>0</v>
      </c>
      <c r="AN416" s="696">
        <f t="shared" si="539"/>
        <v>0</v>
      </c>
      <c r="AO416" s="267">
        <f t="shared" si="567"/>
        <v>586741</v>
      </c>
      <c r="AP416" s="269">
        <f t="shared" si="568"/>
        <v>432063</v>
      </c>
      <c r="AQ416" s="269">
        <f t="shared" si="569"/>
        <v>0</v>
      </c>
      <c r="AR416" s="269">
        <f t="shared" si="570"/>
        <v>146037</v>
      </c>
      <c r="AS416" s="269">
        <f t="shared" si="570"/>
        <v>8641</v>
      </c>
      <c r="AT416" s="269">
        <f t="shared" si="571"/>
        <v>0</v>
      </c>
      <c r="AU416" s="271">
        <f t="shared" si="572"/>
        <v>1.27</v>
      </c>
      <c r="AV416" s="271">
        <f t="shared" si="573"/>
        <v>1.27</v>
      </c>
      <c r="AW416" s="272">
        <f t="shared" si="573"/>
        <v>0</v>
      </c>
    </row>
    <row r="417" spans="1:49" ht="14.1" customHeight="1" x14ac:dyDescent="0.2">
      <c r="A417" s="263">
        <v>84</v>
      </c>
      <c r="B417" s="260">
        <v>2445</v>
      </c>
      <c r="C417" s="283">
        <v>600080030</v>
      </c>
      <c r="D417" s="260">
        <v>70695997</v>
      </c>
      <c r="E417" s="262" t="s">
        <v>739</v>
      </c>
      <c r="F417" s="263">
        <v>3141</v>
      </c>
      <c r="G417" s="262" t="s">
        <v>321</v>
      </c>
      <c r="H417" s="264" t="s">
        <v>284</v>
      </c>
      <c r="I417" s="265">
        <v>952216</v>
      </c>
      <c r="J417" s="830">
        <v>697859</v>
      </c>
      <c r="K417" s="891">
        <v>0</v>
      </c>
      <c r="L417" s="882">
        <v>235876</v>
      </c>
      <c r="M417" s="830">
        <v>13957</v>
      </c>
      <c r="N417" s="266">
        <v>4524</v>
      </c>
      <c r="O417" s="678">
        <v>2.37</v>
      </c>
      <c r="P417" s="622">
        <v>0</v>
      </c>
      <c r="Q417" s="874">
        <v>2.37</v>
      </c>
      <c r="R417" s="267">
        <f t="shared" si="534"/>
        <v>0</v>
      </c>
      <c r="S417" s="269">
        <v>0</v>
      </c>
      <c r="T417" s="269">
        <v>0</v>
      </c>
      <c r="U417" s="269">
        <v>0</v>
      </c>
      <c r="V417" s="269">
        <f t="shared" si="561"/>
        <v>0</v>
      </c>
      <c r="W417" s="269">
        <v>0</v>
      </c>
      <c r="X417" s="269">
        <v>0</v>
      </c>
      <c r="Y417" s="269">
        <f t="shared" si="562"/>
        <v>0</v>
      </c>
      <c r="Z417" s="269">
        <f t="shared" si="563"/>
        <v>0</v>
      </c>
      <c r="AA417" s="577">
        <f t="shared" si="564"/>
        <v>0</v>
      </c>
      <c r="AB417" s="270">
        <f t="shared" si="565"/>
        <v>0</v>
      </c>
      <c r="AC417" s="269">
        <v>0</v>
      </c>
      <c r="AD417" s="269">
        <v>0</v>
      </c>
      <c r="AE417" s="269">
        <f t="shared" si="536"/>
        <v>0</v>
      </c>
      <c r="AF417" s="269">
        <f t="shared" si="537"/>
        <v>0</v>
      </c>
      <c r="AG417" s="271">
        <v>0</v>
      </c>
      <c r="AH417" s="271">
        <v>0</v>
      </c>
      <c r="AI417" s="271">
        <v>0</v>
      </c>
      <c r="AJ417" s="271">
        <v>0</v>
      </c>
      <c r="AK417" s="271">
        <v>0</v>
      </c>
      <c r="AL417" s="271">
        <f t="shared" si="538"/>
        <v>0</v>
      </c>
      <c r="AM417" s="271">
        <f t="shared" si="566"/>
        <v>0</v>
      </c>
      <c r="AN417" s="696">
        <f t="shared" si="539"/>
        <v>0</v>
      </c>
      <c r="AO417" s="267">
        <f t="shared" si="567"/>
        <v>952216</v>
      </c>
      <c r="AP417" s="269">
        <f t="shared" si="568"/>
        <v>697859</v>
      </c>
      <c r="AQ417" s="269">
        <f t="shared" si="569"/>
        <v>0</v>
      </c>
      <c r="AR417" s="269">
        <f t="shared" si="570"/>
        <v>235876</v>
      </c>
      <c r="AS417" s="269">
        <f t="shared" si="570"/>
        <v>13957</v>
      </c>
      <c r="AT417" s="269">
        <f t="shared" si="571"/>
        <v>4524</v>
      </c>
      <c r="AU417" s="271">
        <f t="shared" si="572"/>
        <v>2.37</v>
      </c>
      <c r="AV417" s="271">
        <f t="shared" si="573"/>
        <v>0</v>
      </c>
      <c r="AW417" s="272">
        <f t="shared" si="573"/>
        <v>2.37</v>
      </c>
    </row>
    <row r="418" spans="1:49" ht="14.1" customHeight="1" x14ac:dyDescent="0.2">
      <c r="A418" s="263">
        <v>84</v>
      </c>
      <c r="B418" s="260">
        <v>2445</v>
      </c>
      <c r="C418" s="283">
        <v>600080030</v>
      </c>
      <c r="D418" s="260">
        <v>70695997</v>
      </c>
      <c r="E418" s="262" t="s">
        <v>739</v>
      </c>
      <c r="F418" s="263">
        <v>3143</v>
      </c>
      <c r="G418" s="284" t="s">
        <v>635</v>
      </c>
      <c r="H418" s="264" t="s">
        <v>283</v>
      </c>
      <c r="I418" s="265">
        <v>694569</v>
      </c>
      <c r="J418" s="831">
        <v>511465</v>
      </c>
      <c r="K418" s="904">
        <v>0</v>
      </c>
      <c r="L418" s="882">
        <v>172875</v>
      </c>
      <c r="M418" s="830">
        <v>10229</v>
      </c>
      <c r="N418" s="266">
        <v>0</v>
      </c>
      <c r="O418" s="678">
        <v>1.1427</v>
      </c>
      <c r="P418" s="841">
        <v>1.1427</v>
      </c>
      <c r="Q418" s="874">
        <v>0</v>
      </c>
      <c r="R418" s="267">
        <f t="shared" si="534"/>
        <v>0</v>
      </c>
      <c r="S418" s="269">
        <v>0</v>
      </c>
      <c r="T418" s="269">
        <v>0</v>
      </c>
      <c r="U418" s="269">
        <v>0</v>
      </c>
      <c r="V418" s="269">
        <f t="shared" si="561"/>
        <v>0</v>
      </c>
      <c r="W418" s="269">
        <v>0</v>
      </c>
      <c r="X418" s="269">
        <v>0</v>
      </c>
      <c r="Y418" s="269">
        <f t="shared" si="562"/>
        <v>0</v>
      </c>
      <c r="Z418" s="269">
        <f t="shared" si="563"/>
        <v>0</v>
      </c>
      <c r="AA418" s="577">
        <f t="shared" si="564"/>
        <v>0</v>
      </c>
      <c r="AB418" s="270">
        <f t="shared" si="565"/>
        <v>0</v>
      </c>
      <c r="AC418" s="269">
        <v>0</v>
      </c>
      <c r="AD418" s="269">
        <v>0</v>
      </c>
      <c r="AE418" s="269">
        <f t="shared" si="536"/>
        <v>0</v>
      </c>
      <c r="AF418" s="269">
        <f t="shared" si="537"/>
        <v>0</v>
      </c>
      <c r="AG418" s="271">
        <v>0</v>
      </c>
      <c r="AH418" s="271">
        <v>0</v>
      </c>
      <c r="AI418" s="271">
        <v>0</v>
      </c>
      <c r="AJ418" s="271">
        <v>0</v>
      </c>
      <c r="AK418" s="271">
        <v>0</v>
      </c>
      <c r="AL418" s="271">
        <f t="shared" si="538"/>
        <v>0</v>
      </c>
      <c r="AM418" s="271">
        <f t="shared" si="566"/>
        <v>0</v>
      </c>
      <c r="AN418" s="696">
        <f t="shared" si="539"/>
        <v>0</v>
      </c>
      <c r="AO418" s="267">
        <f t="shared" si="567"/>
        <v>694569</v>
      </c>
      <c r="AP418" s="269">
        <f t="shared" si="568"/>
        <v>511465</v>
      </c>
      <c r="AQ418" s="269">
        <f t="shared" si="569"/>
        <v>0</v>
      </c>
      <c r="AR418" s="269">
        <f t="shared" si="570"/>
        <v>172875</v>
      </c>
      <c r="AS418" s="269">
        <f t="shared" si="570"/>
        <v>10229</v>
      </c>
      <c r="AT418" s="269">
        <f t="shared" si="571"/>
        <v>0</v>
      </c>
      <c r="AU418" s="271">
        <f t="shared" si="572"/>
        <v>1.1427</v>
      </c>
      <c r="AV418" s="271">
        <f t="shared" si="573"/>
        <v>1.1427</v>
      </c>
      <c r="AW418" s="272">
        <f t="shared" si="573"/>
        <v>0</v>
      </c>
    </row>
    <row r="419" spans="1:49" ht="14.1" customHeight="1" x14ac:dyDescent="0.2">
      <c r="A419" s="263">
        <v>84</v>
      </c>
      <c r="B419" s="260">
        <v>2445</v>
      </c>
      <c r="C419" s="283">
        <v>600080030</v>
      </c>
      <c r="D419" s="260">
        <v>70695997</v>
      </c>
      <c r="E419" s="262" t="s">
        <v>739</v>
      </c>
      <c r="F419" s="263">
        <v>3143</v>
      </c>
      <c r="G419" s="284" t="s">
        <v>636</v>
      </c>
      <c r="H419" s="264" t="s">
        <v>284</v>
      </c>
      <c r="I419" s="265">
        <v>17556</v>
      </c>
      <c r="J419" s="830">
        <v>12375</v>
      </c>
      <c r="K419" s="891">
        <v>0</v>
      </c>
      <c r="L419" s="882">
        <v>4183</v>
      </c>
      <c r="M419" s="830">
        <v>248</v>
      </c>
      <c r="N419" s="266">
        <v>750</v>
      </c>
      <c r="O419" s="678">
        <v>0.05</v>
      </c>
      <c r="P419" s="622">
        <v>0</v>
      </c>
      <c r="Q419" s="874">
        <v>0.05</v>
      </c>
      <c r="R419" s="267">
        <f t="shared" si="534"/>
        <v>0</v>
      </c>
      <c r="S419" s="269">
        <v>0</v>
      </c>
      <c r="T419" s="269">
        <v>0</v>
      </c>
      <c r="U419" s="269">
        <v>0</v>
      </c>
      <c r="V419" s="269">
        <f t="shared" si="561"/>
        <v>0</v>
      </c>
      <c r="W419" s="269">
        <v>0</v>
      </c>
      <c r="X419" s="269">
        <v>0</v>
      </c>
      <c r="Y419" s="269">
        <f t="shared" si="562"/>
        <v>0</v>
      </c>
      <c r="Z419" s="269">
        <f t="shared" si="563"/>
        <v>0</v>
      </c>
      <c r="AA419" s="577">
        <f t="shared" si="564"/>
        <v>0</v>
      </c>
      <c r="AB419" s="270">
        <f t="shared" si="565"/>
        <v>0</v>
      </c>
      <c r="AC419" s="269">
        <v>0</v>
      </c>
      <c r="AD419" s="269">
        <v>0</v>
      </c>
      <c r="AE419" s="269">
        <f t="shared" si="536"/>
        <v>0</v>
      </c>
      <c r="AF419" s="269">
        <f t="shared" si="537"/>
        <v>0</v>
      </c>
      <c r="AG419" s="271">
        <v>0</v>
      </c>
      <c r="AH419" s="271">
        <v>0</v>
      </c>
      <c r="AI419" s="271">
        <v>0</v>
      </c>
      <c r="AJ419" s="271">
        <v>0</v>
      </c>
      <c r="AK419" s="271">
        <v>0</v>
      </c>
      <c r="AL419" s="271">
        <f t="shared" si="538"/>
        <v>0</v>
      </c>
      <c r="AM419" s="271">
        <f t="shared" si="566"/>
        <v>0</v>
      </c>
      <c r="AN419" s="696">
        <f t="shared" si="539"/>
        <v>0</v>
      </c>
      <c r="AO419" s="267">
        <f t="shared" si="567"/>
        <v>17556</v>
      </c>
      <c r="AP419" s="269">
        <f t="shared" si="568"/>
        <v>12375</v>
      </c>
      <c r="AQ419" s="269">
        <f t="shared" si="569"/>
        <v>0</v>
      </c>
      <c r="AR419" s="269">
        <f t="shared" si="570"/>
        <v>4183</v>
      </c>
      <c r="AS419" s="269">
        <f t="shared" si="570"/>
        <v>248</v>
      </c>
      <c r="AT419" s="269">
        <f t="shared" si="571"/>
        <v>750</v>
      </c>
      <c r="AU419" s="271">
        <f t="shared" si="572"/>
        <v>0.05</v>
      </c>
      <c r="AV419" s="271">
        <f t="shared" si="573"/>
        <v>0</v>
      </c>
      <c r="AW419" s="272">
        <f t="shared" si="573"/>
        <v>0.05</v>
      </c>
    </row>
    <row r="420" spans="1:49" ht="14.1" customHeight="1" x14ac:dyDescent="0.2">
      <c r="A420" s="276">
        <v>84</v>
      </c>
      <c r="B420" s="273">
        <v>2445</v>
      </c>
      <c r="C420" s="285">
        <v>600080030</v>
      </c>
      <c r="D420" s="273">
        <v>70695997</v>
      </c>
      <c r="E420" s="275" t="s">
        <v>740</v>
      </c>
      <c r="F420" s="276"/>
      <c r="G420" s="275"/>
      <c r="H420" s="277"/>
      <c r="I420" s="278">
        <v>8117736</v>
      </c>
      <c r="J420" s="279">
        <v>5874346</v>
      </c>
      <c r="K420" s="279">
        <v>0</v>
      </c>
      <c r="L420" s="279">
        <v>1985529</v>
      </c>
      <c r="M420" s="279">
        <v>117487</v>
      </c>
      <c r="N420" s="279">
        <v>140374</v>
      </c>
      <c r="O420" s="280">
        <v>14.53</v>
      </c>
      <c r="P420" s="280">
        <v>9.3216999999999999</v>
      </c>
      <c r="Q420" s="872">
        <v>5.2083000000000004</v>
      </c>
      <c r="R420" s="278">
        <f t="shared" ref="R420:AW420" si="574">SUM(R414:R419)</f>
        <v>0</v>
      </c>
      <c r="S420" s="613">
        <f t="shared" si="574"/>
        <v>0</v>
      </c>
      <c r="T420" s="613">
        <f t="shared" si="574"/>
        <v>0</v>
      </c>
      <c r="U420" s="613">
        <f t="shared" si="574"/>
        <v>0</v>
      </c>
      <c r="V420" s="613">
        <f t="shared" si="574"/>
        <v>0</v>
      </c>
      <c r="W420" s="613">
        <f t="shared" si="574"/>
        <v>0</v>
      </c>
      <c r="X420" s="613">
        <f t="shared" si="574"/>
        <v>0</v>
      </c>
      <c r="Y420" s="613">
        <f t="shared" si="574"/>
        <v>0</v>
      </c>
      <c r="Z420" s="613">
        <f t="shared" si="574"/>
        <v>0</v>
      </c>
      <c r="AA420" s="613">
        <f t="shared" si="574"/>
        <v>0</v>
      </c>
      <c r="AB420" s="613">
        <f t="shared" si="574"/>
        <v>0</v>
      </c>
      <c r="AC420" s="613">
        <f t="shared" si="574"/>
        <v>0</v>
      </c>
      <c r="AD420" s="613">
        <f t="shared" si="574"/>
        <v>0</v>
      </c>
      <c r="AE420" s="613">
        <f t="shared" si="574"/>
        <v>0</v>
      </c>
      <c r="AF420" s="613">
        <f t="shared" si="574"/>
        <v>0</v>
      </c>
      <c r="AG420" s="690">
        <f t="shared" si="574"/>
        <v>0</v>
      </c>
      <c r="AH420" s="690">
        <f t="shared" si="574"/>
        <v>0</v>
      </c>
      <c r="AI420" s="690">
        <f t="shared" si="574"/>
        <v>0</v>
      </c>
      <c r="AJ420" s="690">
        <f t="shared" si="574"/>
        <v>0</v>
      </c>
      <c r="AK420" s="690">
        <f t="shared" si="574"/>
        <v>0</v>
      </c>
      <c r="AL420" s="690">
        <f t="shared" si="574"/>
        <v>0</v>
      </c>
      <c r="AM420" s="690">
        <f t="shared" si="574"/>
        <v>0</v>
      </c>
      <c r="AN420" s="695">
        <f t="shared" si="574"/>
        <v>0</v>
      </c>
      <c r="AO420" s="278">
        <f t="shared" si="574"/>
        <v>8117736</v>
      </c>
      <c r="AP420" s="279">
        <f t="shared" si="574"/>
        <v>5874346</v>
      </c>
      <c r="AQ420" s="279">
        <f t="shared" si="574"/>
        <v>0</v>
      </c>
      <c r="AR420" s="279">
        <f t="shared" si="574"/>
        <v>1985529</v>
      </c>
      <c r="AS420" s="279">
        <f t="shared" si="574"/>
        <v>117487</v>
      </c>
      <c r="AT420" s="279">
        <f t="shared" si="574"/>
        <v>140374</v>
      </c>
      <c r="AU420" s="280">
        <f t="shared" si="574"/>
        <v>14.53</v>
      </c>
      <c r="AV420" s="280">
        <f t="shared" si="574"/>
        <v>9.3216999999999999</v>
      </c>
      <c r="AW420" s="281">
        <f t="shared" si="574"/>
        <v>5.2083000000000004</v>
      </c>
    </row>
    <row r="421" spans="1:49" ht="14.1" customHeight="1" x14ac:dyDescent="0.2">
      <c r="A421" s="263">
        <v>85</v>
      </c>
      <c r="B421" s="260">
        <v>2495</v>
      </c>
      <c r="C421" s="283">
        <v>600080196</v>
      </c>
      <c r="D421" s="260">
        <v>70983810</v>
      </c>
      <c r="E421" s="262" t="s">
        <v>741</v>
      </c>
      <c r="F421" s="263">
        <v>3111</v>
      </c>
      <c r="G421" s="262" t="s">
        <v>317</v>
      </c>
      <c r="H421" s="264" t="s">
        <v>283</v>
      </c>
      <c r="I421" s="265">
        <v>4207083</v>
      </c>
      <c r="J421" s="831">
        <v>3065010</v>
      </c>
      <c r="K421" s="904">
        <v>0</v>
      </c>
      <c r="L421" s="882">
        <v>1035973</v>
      </c>
      <c r="M421" s="830">
        <v>61300</v>
      </c>
      <c r="N421" s="831">
        <v>44800</v>
      </c>
      <c r="O421" s="678">
        <v>7.3554000000000004</v>
      </c>
      <c r="P421" s="841">
        <v>5.8226000000000004</v>
      </c>
      <c r="Q421" s="873">
        <v>1.5327999999999999</v>
      </c>
      <c r="R421" s="267">
        <f t="shared" si="534"/>
        <v>0</v>
      </c>
      <c r="S421" s="269">
        <v>0</v>
      </c>
      <c r="T421" s="269">
        <v>0</v>
      </c>
      <c r="U421" s="269">
        <v>0</v>
      </c>
      <c r="V421" s="269">
        <f t="shared" ref="V421:V426" si="575">SUM(R421:U421)</f>
        <v>0</v>
      </c>
      <c r="W421" s="269">
        <v>0</v>
      </c>
      <c r="X421" s="269">
        <v>0</v>
      </c>
      <c r="Y421" s="269">
        <f t="shared" ref="Y421:Y426" si="576">SUM(W421:X421)</f>
        <v>0</v>
      </c>
      <c r="Z421" s="269">
        <f t="shared" ref="Z421:Z426" si="577">V421+Y421</f>
        <v>0</v>
      </c>
      <c r="AA421" s="577">
        <f t="shared" ref="AA421:AA426" si="578">ROUND((V421+W421)*33.8%,0)</f>
        <v>0</v>
      </c>
      <c r="AB421" s="270">
        <f t="shared" ref="AB421:AB426" si="579">ROUND(V421*2%,0)</f>
        <v>0</v>
      </c>
      <c r="AC421" s="269">
        <v>0</v>
      </c>
      <c r="AD421" s="269">
        <v>0</v>
      </c>
      <c r="AE421" s="269">
        <f t="shared" si="536"/>
        <v>0</v>
      </c>
      <c r="AF421" s="269">
        <f t="shared" si="537"/>
        <v>0</v>
      </c>
      <c r="AG421" s="271">
        <v>0</v>
      </c>
      <c r="AH421" s="271">
        <v>0</v>
      </c>
      <c r="AI421" s="271">
        <v>0</v>
      </c>
      <c r="AJ421" s="271">
        <v>0</v>
      </c>
      <c r="AK421" s="271">
        <v>0</v>
      </c>
      <c r="AL421" s="271">
        <f t="shared" si="538"/>
        <v>0</v>
      </c>
      <c r="AM421" s="271">
        <f t="shared" ref="AM421:AM426" si="580">AH421+AK421</f>
        <v>0</v>
      </c>
      <c r="AN421" s="696">
        <f t="shared" si="539"/>
        <v>0</v>
      </c>
      <c r="AO421" s="267">
        <f t="shared" ref="AO421:AO426" si="581">I421+AF421</f>
        <v>4207083</v>
      </c>
      <c r="AP421" s="269">
        <f t="shared" ref="AP421:AP426" si="582">J421+V421</f>
        <v>3065010</v>
      </c>
      <c r="AQ421" s="269">
        <f t="shared" ref="AQ421:AQ426" si="583">K421+Y421</f>
        <v>0</v>
      </c>
      <c r="AR421" s="269">
        <f t="shared" ref="AR421:AS426" si="584">L421+AA421</f>
        <v>1035973</v>
      </c>
      <c r="AS421" s="269">
        <f t="shared" si="584"/>
        <v>61300</v>
      </c>
      <c r="AT421" s="269">
        <f t="shared" ref="AT421:AT426" si="585">N421+AE421</f>
        <v>44800</v>
      </c>
      <c r="AU421" s="271">
        <f t="shared" ref="AU421:AU426" si="586">O421+AN421</f>
        <v>7.3554000000000004</v>
      </c>
      <c r="AV421" s="271">
        <f t="shared" ref="AV421:AW426" si="587">P421+AL421</f>
        <v>5.8226000000000004</v>
      </c>
      <c r="AW421" s="272">
        <f t="shared" si="587"/>
        <v>1.5327999999999999</v>
      </c>
    </row>
    <row r="422" spans="1:49" ht="14.1" customHeight="1" x14ac:dyDescent="0.2">
      <c r="A422" s="263">
        <v>85</v>
      </c>
      <c r="B422" s="260">
        <v>2495</v>
      </c>
      <c r="C422" s="283">
        <v>600080196</v>
      </c>
      <c r="D422" s="260">
        <v>70983810</v>
      </c>
      <c r="E422" s="262" t="s">
        <v>741</v>
      </c>
      <c r="F422" s="263">
        <v>3113</v>
      </c>
      <c r="G422" s="262" t="s">
        <v>320</v>
      </c>
      <c r="H422" s="264" t="s">
        <v>283</v>
      </c>
      <c r="I422" s="265">
        <v>15088584</v>
      </c>
      <c r="J422" s="831">
        <v>10768323</v>
      </c>
      <c r="K422" s="904">
        <v>0</v>
      </c>
      <c r="L422" s="882">
        <v>3639694</v>
      </c>
      <c r="M422" s="830">
        <v>215367</v>
      </c>
      <c r="N422" s="831">
        <v>465200</v>
      </c>
      <c r="O422" s="678">
        <v>19.854999999999997</v>
      </c>
      <c r="P422" s="841">
        <v>14.2273</v>
      </c>
      <c r="Q422" s="873">
        <v>5.627699999999999</v>
      </c>
      <c r="R422" s="267">
        <f t="shared" si="534"/>
        <v>0</v>
      </c>
      <c r="S422" s="269">
        <v>0</v>
      </c>
      <c r="T422" s="269">
        <v>0</v>
      </c>
      <c r="U422" s="269">
        <v>0</v>
      </c>
      <c r="V422" s="269">
        <f t="shared" si="575"/>
        <v>0</v>
      </c>
      <c r="W422" s="269">
        <v>0</v>
      </c>
      <c r="X422" s="269">
        <v>0</v>
      </c>
      <c r="Y422" s="269">
        <f t="shared" si="576"/>
        <v>0</v>
      </c>
      <c r="Z422" s="269">
        <f t="shared" si="577"/>
        <v>0</v>
      </c>
      <c r="AA422" s="577">
        <f t="shared" si="578"/>
        <v>0</v>
      </c>
      <c r="AB422" s="270">
        <f t="shared" si="579"/>
        <v>0</v>
      </c>
      <c r="AC422" s="269">
        <v>0</v>
      </c>
      <c r="AD422" s="269">
        <v>0</v>
      </c>
      <c r="AE422" s="269">
        <f t="shared" si="536"/>
        <v>0</v>
      </c>
      <c r="AF422" s="269">
        <f t="shared" si="537"/>
        <v>0</v>
      </c>
      <c r="AG422" s="271">
        <v>0</v>
      </c>
      <c r="AH422" s="271">
        <v>0</v>
      </c>
      <c r="AI422" s="271">
        <v>0</v>
      </c>
      <c r="AJ422" s="271">
        <v>0</v>
      </c>
      <c r="AK422" s="271">
        <v>0</v>
      </c>
      <c r="AL422" s="271">
        <f t="shared" si="538"/>
        <v>0</v>
      </c>
      <c r="AM422" s="271">
        <f t="shared" si="580"/>
        <v>0</v>
      </c>
      <c r="AN422" s="696">
        <f t="shared" si="539"/>
        <v>0</v>
      </c>
      <c r="AO422" s="267">
        <f t="shared" si="581"/>
        <v>15088584</v>
      </c>
      <c r="AP422" s="269">
        <f t="shared" si="582"/>
        <v>10768323</v>
      </c>
      <c r="AQ422" s="269">
        <f t="shared" si="583"/>
        <v>0</v>
      </c>
      <c r="AR422" s="269">
        <f t="shared" si="584"/>
        <v>3639694</v>
      </c>
      <c r="AS422" s="269">
        <f t="shared" si="584"/>
        <v>215367</v>
      </c>
      <c r="AT422" s="269">
        <f t="shared" si="585"/>
        <v>465200</v>
      </c>
      <c r="AU422" s="271">
        <f t="shared" si="586"/>
        <v>19.854999999999997</v>
      </c>
      <c r="AV422" s="271">
        <f t="shared" si="587"/>
        <v>14.2273</v>
      </c>
      <c r="AW422" s="272">
        <f t="shared" si="587"/>
        <v>5.627699999999999</v>
      </c>
    </row>
    <row r="423" spans="1:49" ht="14.1" customHeight="1" x14ac:dyDescent="0.2">
      <c r="A423" s="263">
        <v>85</v>
      </c>
      <c r="B423" s="260">
        <v>2495</v>
      </c>
      <c r="C423" s="283">
        <v>600080196</v>
      </c>
      <c r="D423" s="260">
        <v>70983810</v>
      </c>
      <c r="E423" s="262" t="s">
        <v>741</v>
      </c>
      <c r="F423" s="263">
        <v>3113</v>
      </c>
      <c r="G423" s="282" t="s">
        <v>318</v>
      </c>
      <c r="H423" s="264" t="s">
        <v>284</v>
      </c>
      <c r="I423" s="265">
        <v>2152308</v>
      </c>
      <c r="J423" s="830">
        <v>1584910</v>
      </c>
      <c r="K423" s="891">
        <v>0</v>
      </c>
      <c r="L423" s="882">
        <v>535700</v>
      </c>
      <c r="M423" s="830">
        <v>31698</v>
      </c>
      <c r="N423" s="266">
        <v>0</v>
      </c>
      <c r="O423" s="678">
        <v>4.63</v>
      </c>
      <c r="P423" s="622">
        <v>4.63</v>
      </c>
      <c r="Q423" s="874">
        <v>0</v>
      </c>
      <c r="R423" s="267">
        <f t="shared" si="534"/>
        <v>0</v>
      </c>
      <c r="S423" s="269">
        <v>0</v>
      </c>
      <c r="T423" s="269">
        <v>0</v>
      </c>
      <c r="U423" s="269">
        <v>0</v>
      </c>
      <c r="V423" s="269">
        <f t="shared" si="575"/>
        <v>0</v>
      </c>
      <c r="W423" s="269">
        <v>0</v>
      </c>
      <c r="X423" s="269">
        <v>0</v>
      </c>
      <c r="Y423" s="269">
        <f t="shared" si="576"/>
        <v>0</v>
      </c>
      <c r="Z423" s="269">
        <f t="shared" si="577"/>
        <v>0</v>
      </c>
      <c r="AA423" s="577">
        <f t="shared" si="578"/>
        <v>0</v>
      </c>
      <c r="AB423" s="270">
        <f t="shared" si="579"/>
        <v>0</v>
      </c>
      <c r="AC423" s="269">
        <v>0</v>
      </c>
      <c r="AD423" s="269">
        <v>0</v>
      </c>
      <c r="AE423" s="269">
        <f t="shared" si="536"/>
        <v>0</v>
      </c>
      <c r="AF423" s="269">
        <f t="shared" si="537"/>
        <v>0</v>
      </c>
      <c r="AG423" s="271">
        <v>0</v>
      </c>
      <c r="AH423" s="271">
        <v>0</v>
      </c>
      <c r="AI423" s="271">
        <v>0</v>
      </c>
      <c r="AJ423" s="271">
        <v>0</v>
      </c>
      <c r="AK423" s="271">
        <v>0</v>
      </c>
      <c r="AL423" s="271">
        <f t="shared" si="538"/>
        <v>0</v>
      </c>
      <c r="AM423" s="271">
        <f t="shared" si="580"/>
        <v>0</v>
      </c>
      <c r="AN423" s="696">
        <f t="shared" si="539"/>
        <v>0</v>
      </c>
      <c r="AO423" s="267">
        <f t="shared" si="581"/>
        <v>2152308</v>
      </c>
      <c r="AP423" s="269">
        <f t="shared" si="582"/>
        <v>1584910</v>
      </c>
      <c r="AQ423" s="269">
        <f t="shared" si="583"/>
        <v>0</v>
      </c>
      <c r="AR423" s="269">
        <f t="shared" si="584"/>
        <v>535700</v>
      </c>
      <c r="AS423" s="269">
        <f t="shared" si="584"/>
        <v>31698</v>
      </c>
      <c r="AT423" s="269">
        <f t="shared" si="585"/>
        <v>0</v>
      </c>
      <c r="AU423" s="271">
        <f t="shared" si="586"/>
        <v>4.63</v>
      </c>
      <c r="AV423" s="271">
        <f t="shared" si="587"/>
        <v>4.63</v>
      </c>
      <c r="AW423" s="272">
        <f t="shared" si="587"/>
        <v>0</v>
      </c>
    </row>
    <row r="424" spans="1:49" ht="14.1" customHeight="1" x14ac:dyDescent="0.2">
      <c r="A424" s="263">
        <v>85</v>
      </c>
      <c r="B424" s="260">
        <v>2495</v>
      </c>
      <c r="C424" s="283">
        <v>600080196</v>
      </c>
      <c r="D424" s="260">
        <v>70983810</v>
      </c>
      <c r="E424" s="262" t="s">
        <v>741</v>
      </c>
      <c r="F424" s="263">
        <v>3141</v>
      </c>
      <c r="G424" s="262" t="s">
        <v>321</v>
      </c>
      <c r="H424" s="264" t="s">
        <v>284</v>
      </c>
      <c r="I424" s="265">
        <v>2267689</v>
      </c>
      <c r="J424" s="830">
        <v>1658675</v>
      </c>
      <c r="K424" s="891">
        <v>0</v>
      </c>
      <c r="L424" s="882">
        <v>560632</v>
      </c>
      <c r="M424" s="830">
        <v>33174</v>
      </c>
      <c r="N424" s="266">
        <v>15208</v>
      </c>
      <c r="O424" s="678">
        <v>5.64</v>
      </c>
      <c r="P424" s="622">
        <v>0</v>
      </c>
      <c r="Q424" s="874">
        <v>5.64</v>
      </c>
      <c r="R424" s="267">
        <f t="shared" si="534"/>
        <v>0</v>
      </c>
      <c r="S424" s="269">
        <v>0</v>
      </c>
      <c r="T424" s="269">
        <v>0</v>
      </c>
      <c r="U424" s="269">
        <v>0</v>
      </c>
      <c r="V424" s="269">
        <f t="shared" si="575"/>
        <v>0</v>
      </c>
      <c r="W424" s="269">
        <v>0</v>
      </c>
      <c r="X424" s="269">
        <v>0</v>
      </c>
      <c r="Y424" s="269">
        <f t="shared" si="576"/>
        <v>0</v>
      </c>
      <c r="Z424" s="269">
        <f t="shared" si="577"/>
        <v>0</v>
      </c>
      <c r="AA424" s="577">
        <f t="shared" si="578"/>
        <v>0</v>
      </c>
      <c r="AB424" s="270">
        <f t="shared" si="579"/>
        <v>0</v>
      </c>
      <c r="AC424" s="269">
        <v>0</v>
      </c>
      <c r="AD424" s="269">
        <v>0</v>
      </c>
      <c r="AE424" s="269">
        <f t="shared" si="536"/>
        <v>0</v>
      </c>
      <c r="AF424" s="269">
        <f t="shared" si="537"/>
        <v>0</v>
      </c>
      <c r="AG424" s="271">
        <v>0</v>
      </c>
      <c r="AH424" s="271">
        <v>0</v>
      </c>
      <c r="AI424" s="271">
        <v>0</v>
      </c>
      <c r="AJ424" s="271">
        <v>0</v>
      </c>
      <c r="AK424" s="271">
        <v>0</v>
      </c>
      <c r="AL424" s="271">
        <f t="shared" si="538"/>
        <v>0</v>
      </c>
      <c r="AM424" s="271">
        <f t="shared" si="580"/>
        <v>0</v>
      </c>
      <c r="AN424" s="696">
        <f t="shared" si="539"/>
        <v>0</v>
      </c>
      <c r="AO424" s="267">
        <f t="shared" si="581"/>
        <v>2267689</v>
      </c>
      <c r="AP424" s="269">
        <f t="shared" si="582"/>
        <v>1658675</v>
      </c>
      <c r="AQ424" s="269">
        <f t="shared" si="583"/>
        <v>0</v>
      </c>
      <c r="AR424" s="269">
        <f t="shared" si="584"/>
        <v>560632</v>
      </c>
      <c r="AS424" s="269">
        <f t="shared" si="584"/>
        <v>33174</v>
      </c>
      <c r="AT424" s="269">
        <f t="shared" si="585"/>
        <v>15208</v>
      </c>
      <c r="AU424" s="271">
        <f t="shared" si="586"/>
        <v>5.64</v>
      </c>
      <c r="AV424" s="271">
        <f t="shared" si="587"/>
        <v>0</v>
      </c>
      <c r="AW424" s="272">
        <f t="shared" si="587"/>
        <v>5.64</v>
      </c>
    </row>
    <row r="425" spans="1:49" ht="14.1" customHeight="1" x14ac:dyDescent="0.2">
      <c r="A425" s="263">
        <v>85</v>
      </c>
      <c r="B425" s="260">
        <v>2495</v>
      </c>
      <c r="C425" s="283">
        <v>600080196</v>
      </c>
      <c r="D425" s="260">
        <v>70983810</v>
      </c>
      <c r="E425" s="262" t="s">
        <v>741</v>
      </c>
      <c r="F425" s="263">
        <v>3143</v>
      </c>
      <c r="G425" s="284" t="s">
        <v>635</v>
      </c>
      <c r="H425" s="264" t="s">
        <v>283</v>
      </c>
      <c r="I425" s="265">
        <v>1989559</v>
      </c>
      <c r="J425" s="831">
        <v>1465066</v>
      </c>
      <c r="K425" s="904">
        <v>0</v>
      </c>
      <c r="L425" s="882">
        <v>495192</v>
      </c>
      <c r="M425" s="830">
        <v>29301</v>
      </c>
      <c r="N425" s="266">
        <v>0</v>
      </c>
      <c r="O425" s="678">
        <v>2.9630000000000001</v>
      </c>
      <c r="P425" s="841">
        <v>2.9630000000000001</v>
      </c>
      <c r="Q425" s="874">
        <v>0</v>
      </c>
      <c r="R425" s="267">
        <f t="shared" si="534"/>
        <v>0</v>
      </c>
      <c r="S425" s="269">
        <v>0</v>
      </c>
      <c r="T425" s="269">
        <v>0</v>
      </c>
      <c r="U425" s="269">
        <v>0</v>
      </c>
      <c r="V425" s="269">
        <f t="shared" si="575"/>
        <v>0</v>
      </c>
      <c r="W425" s="269">
        <v>0</v>
      </c>
      <c r="X425" s="269">
        <v>0</v>
      </c>
      <c r="Y425" s="269">
        <f t="shared" si="576"/>
        <v>0</v>
      </c>
      <c r="Z425" s="269">
        <f t="shared" si="577"/>
        <v>0</v>
      </c>
      <c r="AA425" s="577">
        <f t="shared" si="578"/>
        <v>0</v>
      </c>
      <c r="AB425" s="270">
        <f t="shared" si="579"/>
        <v>0</v>
      </c>
      <c r="AC425" s="269">
        <v>0</v>
      </c>
      <c r="AD425" s="269">
        <v>0</v>
      </c>
      <c r="AE425" s="269">
        <f t="shared" si="536"/>
        <v>0</v>
      </c>
      <c r="AF425" s="269">
        <f t="shared" si="537"/>
        <v>0</v>
      </c>
      <c r="AG425" s="271">
        <v>0</v>
      </c>
      <c r="AH425" s="271">
        <v>0</v>
      </c>
      <c r="AI425" s="271">
        <v>0</v>
      </c>
      <c r="AJ425" s="271">
        <v>0</v>
      </c>
      <c r="AK425" s="271">
        <v>0</v>
      </c>
      <c r="AL425" s="271">
        <f t="shared" si="538"/>
        <v>0</v>
      </c>
      <c r="AM425" s="271">
        <f t="shared" si="580"/>
        <v>0</v>
      </c>
      <c r="AN425" s="696">
        <f t="shared" si="539"/>
        <v>0</v>
      </c>
      <c r="AO425" s="267">
        <f t="shared" si="581"/>
        <v>1989559</v>
      </c>
      <c r="AP425" s="269">
        <f t="shared" si="582"/>
        <v>1465066</v>
      </c>
      <c r="AQ425" s="269">
        <f t="shared" si="583"/>
        <v>0</v>
      </c>
      <c r="AR425" s="269">
        <f t="shared" si="584"/>
        <v>495192</v>
      </c>
      <c r="AS425" s="269">
        <f t="shared" si="584"/>
        <v>29301</v>
      </c>
      <c r="AT425" s="269">
        <f t="shared" si="585"/>
        <v>0</v>
      </c>
      <c r="AU425" s="271">
        <f t="shared" si="586"/>
        <v>2.9630000000000001</v>
      </c>
      <c r="AV425" s="271">
        <f t="shared" si="587"/>
        <v>2.9630000000000001</v>
      </c>
      <c r="AW425" s="272">
        <f t="shared" si="587"/>
        <v>0</v>
      </c>
    </row>
    <row r="426" spans="1:49" ht="14.1" customHeight="1" x14ac:dyDescent="0.2">
      <c r="A426" s="263">
        <v>85</v>
      </c>
      <c r="B426" s="260">
        <v>2495</v>
      </c>
      <c r="C426" s="283">
        <v>600080196</v>
      </c>
      <c r="D426" s="260">
        <v>70983810</v>
      </c>
      <c r="E426" s="262" t="s">
        <v>741</v>
      </c>
      <c r="F426" s="263">
        <v>3143</v>
      </c>
      <c r="G426" s="284" t="s">
        <v>636</v>
      </c>
      <c r="H426" s="264" t="s">
        <v>284</v>
      </c>
      <c r="I426" s="265">
        <v>66008</v>
      </c>
      <c r="J426" s="830">
        <v>46530</v>
      </c>
      <c r="K426" s="891">
        <v>0</v>
      </c>
      <c r="L426" s="882">
        <v>15727</v>
      </c>
      <c r="M426" s="830">
        <v>931</v>
      </c>
      <c r="N426" s="266">
        <v>2820</v>
      </c>
      <c r="O426" s="678">
        <v>0.2</v>
      </c>
      <c r="P426" s="622">
        <v>0</v>
      </c>
      <c r="Q426" s="874">
        <v>0.2</v>
      </c>
      <c r="R426" s="267">
        <f t="shared" si="534"/>
        <v>0</v>
      </c>
      <c r="S426" s="269">
        <v>0</v>
      </c>
      <c r="T426" s="269">
        <v>0</v>
      </c>
      <c r="U426" s="269">
        <v>0</v>
      </c>
      <c r="V426" s="269">
        <f t="shared" si="575"/>
        <v>0</v>
      </c>
      <c r="W426" s="269">
        <v>0</v>
      </c>
      <c r="X426" s="269">
        <v>0</v>
      </c>
      <c r="Y426" s="269">
        <f t="shared" si="576"/>
        <v>0</v>
      </c>
      <c r="Z426" s="269">
        <f t="shared" si="577"/>
        <v>0</v>
      </c>
      <c r="AA426" s="577">
        <f t="shared" si="578"/>
        <v>0</v>
      </c>
      <c r="AB426" s="270">
        <f t="shared" si="579"/>
        <v>0</v>
      </c>
      <c r="AC426" s="269">
        <v>0</v>
      </c>
      <c r="AD426" s="269">
        <v>0</v>
      </c>
      <c r="AE426" s="269">
        <f t="shared" si="536"/>
        <v>0</v>
      </c>
      <c r="AF426" s="269">
        <f t="shared" si="537"/>
        <v>0</v>
      </c>
      <c r="AG426" s="271">
        <v>0</v>
      </c>
      <c r="AH426" s="271">
        <v>0</v>
      </c>
      <c r="AI426" s="271">
        <v>0</v>
      </c>
      <c r="AJ426" s="271">
        <v>0</v>
      </c>
      <c r="AK426" s="271">
        <v>0</v>
      </c>
      <c r="AL426" s="271">
        <f t="shared" si="538"/>
        <v>0</v>
      </c>
      <c r="AM426" s="271">
        <f t="shared" si="580"/>
        <v>0</v>
      </c>
      <c r="AN426" s="696">
        <f t="shared" si="539"/>
        <v>0</v>
      </c>
      <c r="AO426" s="267">
        <f t="shared" si="581"/>
        <v>66008</v>
      </c>
      <c r="AP426" s="269">
        <f t="shared" si="582"/>
        <v>46530</v>
      </c>
      <c r="AQ426" s="269">
        <f t="shared" si="583"/>
        <v>0</v>
      </c>
      <c r="AR426" s="269">
        <f t="shared" si="584"/>
        <v>15727</v>
      </c>
      <c r="AS426" s="269">
        <f t="shared" si="584"/>
        <v>931</v>
      </c>
      <c r="AT426" s="269">
        <f t="shared" si="585"/>
        <v>2820</v>
      </c>
      <c r="AU426" s="271">
        <f t="shared" si="586"/>
        <v>0.2</v>
      </c>
      <c r="AV426" s="271">
        <f t="shared" si="587"/>
        <v>0</v>
      </c>
      <c r="AW426" s="272">
        <f t="shared" si="587"/>
        <v>0.2</v>
      </c>
    </row>
    <row r="427" spans="1:49" ht="14.1" customHeight="1" x14ac:dyDescent="0.2">
      <c r="A427" s="276">
        <v>85</v>
      </c>
      <c r="B427" s="273">
        <v>2495</v>
      </c>
      <c r="C427" s="285">
        <v>600080196</v>
      </c>
      <c r="D427" s="273">
        <v>70983810</v>
      </c>
      <c r="E427" s="275" t="s">
        <v>742</v>
      </c>
      <c r="F427" s="276"/>
      <c r="G427" s="275"/>
      <c r="H427" s="277"/>
      <c r="I427" s="278">
        <v>25771231</v>
      </c>
      <c r="J427" s="279">
        <v>18588514</v>
      </c>
      <c r="K427" s="279">
        <v>0</v>
      </c>
      <c r="L427" s="279">
        <v>6282918</v>
      </c>
      <c r="M427" s="279">
        <v>371771</v>
      </c>
      <c r="N427" s="279">
        <v>528028</v>
      </c>
      <c r="O427" s="280">
        <v>40.6434</v>
      </c>
      <c r="P427" s="280">
        <v>27.642900000000001</v>
      </c>
      <c r="Q427" s="872">
        <v>13.000499999999999</v>
      </c>
      <c r="R427" s="278">
        <f t="shared" ref="R427:AW427" si="588">SUM(R421:R426)</f>
        <v>0</v>
      </c>
      <c r="S427" s="613">
        <f t="shared" si="588"/>
        <v>0</v>
      </c>
      <c r="T427" s="613">
        <f t="shared" si="588"/>
        <v>0</v>
      </c>
      <c r="U427" s="613">
        <f t="shared" si="588"/>
        <v>0</v>
      </c>
      <c r="V427" s="613">
        <f t="shared" si="588"/>
        <v>0</v>
      </c>
      <c r="W427" s="613">
        <f t="shared" si="588"/>
        <v>0</v>
      </c>
      <c r="X427" s="613">
        <f t="shared" si="588"/>
        <v>0</v>
      </c>
      <c r="Y427" s="613">
        <f t="shared" si="588"/>
        <v>0</v>
      </c>
      <c r="Z427" s="613">
        <f t="shared" si="588"/>
        <v>0</v>
      </c>
      <c r="AA427" s="613">
        <f t="shared" si="588"/>
        <v>0</v>
      </c>
      <c r="AB427" s="613">
        <f t="shared" si="588"/>
        <v>0</v>
      </c>
      <c r="AC427" s="613">
        <f t="shared" si="588"/>
        <v>0</v>
      </c>
      <c r="AD427" s="613">
        <f t="shared" si="588"/>
        <v>0</v>
      </c>
      <c r="AE427" s="613">
        <f t="shared" si="588"/>
        <v>0</v>
      </c>
      <c r="AF427" s="613">
        <f t="shared" si="588"/>
        <v>0</v>
      </c>
      <c r="AG427" s="690">
        <f t="shared" si="588"/>
        <v>0</v>
      </c>
      <c r="AH427" s="690">
        <f t="shared" si="588"/>
        <v>0</v>
      </c>
      <c r="AI427" s="690">
        <f t="shared" si="588"/>
        <v>0</v>
      </c>
      <c r="AJ427" s="690">
        <f t="shared" si="588"/>
        <v>0</v>
      </c>
      <c r="AK427" s="690">
        <f t="shared" si="588"/>
        <v>0</v>
      </c>
      <c r="AL427" s="690">
        <f t="shared" si="588"/>
        <v>0</v>
      </c>
      <c r="AM427" s="690">
        <f t="shared" si="588"/>
        <v>0</v>
      </c>
      <c r="AN427" s="695">
        <f t="shared" si="588"/>
        <v>0</v>
      </c>
      <c r="AO427" s="278">
        <f t="shared" si="588"/>
        <v>25771231</v>
      </c>
      <c r="AP427" s="279">
        <f t="shared" si="588"/>
        <v>18588514</v>
      </c>
      <c r="AQ427" s="279">
        <f t="shared" si="588"/>
        <v>0</v>
      </c>
      <c r="AR427" s="279">
        <f t="shared" si="588"/>
        <v>6282918</v>
      </c>
      <c r="AS427" s="279">
        <f t="shared" si="588"/>
        <v>371771</v>
      </c>
      <c r="AT427" s="279">
        <f t="shared" si="588"/>
        <v>528028</v>
      </c>
      <c r="AU427" s="280">
        <f t="shared" si="588"/>
        <v>40.6434</v>
      </c>
      <c r="AV427" s="280">
        <f t="shared" si="588"/>
        <v>27.642900000000001</v>
      </c>
      <c r="AW427" s="281">
        <f t="shared" si="588"/>
        <v>13.000499999999999</v>
      </c>
    </row>
    <row r="428" spans="1:49" ht="14.1" customHeight="1" x14ac:dyDescent="0.2">
      <c r="A428" s="263">
        <v>86</v>
      </c>
      <c r="B428" s="260">
        <v>2305</v>
      </c>
      <c r="C428" s="283">
        <v>650026080</v>
      </c>
      <c r="D428" s="260">
        <v>72741686</v>
      </c>
      <c r="E428" s="262" t="s">
        <v>743</v>
      </c>
      <c r="F428" s="263">
        <v>3111</v>
      </c>
      <c r="G428" s="262" t="s">
        <v>317</v>
      </c>
      <c r="H428" s="264" t="s">
        <v>283</v>
      </c>
      <c r="I428" s="265">
        <v>2625091</v>
      </c>
      <c r="J428" s="831">
        <v>1914500</v>
      </c>
      <c r="K428" s="904">
        <v>0</v>
      </c>
      <c r="L428" s="882">
        <v>647101</v>
      </c>
      <c r="M428" s="830">
        <v>38290</v>
      </c>
      <c r="N428" s="831">
        <v>25200</v>
      </c>
      <c r="O428" s="678">
        <v>4.7927999999999997</v>
      </c>
      <c r="P428" s="841">
        <v>3.871</v>
      </c>
      <c r="Q428" s="873">
        <v>0.92179999999999995</v>
      </c>
      <c r="R428" s="267">
        <f t="shared" si="534"/>
        <v>0</v>
      </c>
      <c r="S428" s="269">
        <v>0</v>
      </c>
      <c r="T428" s="269">
        <v>0</v>
      </c>
      <c r="U428" s="269">
        <v>0</v>
      </c>
      <c r="V428" s="269">
        <f t="shared" ref="V428:V433" si="589">SUM(R428:U428)</f>
        <v>0</v>
      </c>
      <c r="W428" s="269">
        <v>0</v>
      </c>
      <c r="X428" s="269">
        <v>0</v>
      </c>
      <c r="Y428" s="269">
        <f t="shared" ref="Y428:Y433" si="590">SUM(W428:X428)</f>
        <v>0</v>
      </c>
      <c r="Z428" s="269">
        <f t="shared" ref="Z428:Z433" si="591">V428+Y428</f>
        <v>0</v>
      </c>
      <c r="AA428" s="577">
        <f t="shared" ref="AA428:AA433" si="592">ROUND((V428+W428)*33.8%,0)</f>
        <v>0</v>
      </c>
      <c r="AB428" s="270">
        <f t="shared" ref="AB428:AB433" si="593">ROUND(V428*2%,0)</f>
        <v>0</v>
      </c>
      <c r="AC428" s="269">
        <v>0</v>
      </c>
      <c r="AD428" s="269">
        <v>0</v>
      </c>
      <c r="AE428" s="269">
        <f t="shared" si="536"/>
        <v>0</v>
      </c>
      <c r="AF428" s="269">
        <f t="shared" si="537"/>
        <v>0</v>
      </c>
      <c r="AG428" s="271">
        <v>0</v>
      </c>
      <c r="AH428" s="271">
        <v>0</v>
      </c>
      <c r="AI428" s="271">
        <v>0</v>
      </c>
      <c r="AJ428" s="271">
        <v>0</v>
      </c>
      <c r="AK428" s="271">
        <v>0</v>
      </c>
      <c r="AL428" s="271">
        <f t="shared" si="538"/>
        <v>0</v>
      </c>
      <c r="AM428" s="271">
        <f t="shared" ref="AM428:AM433" si="594">AH428+AK428</f>
        <v>0</v>
      </c>
      <c r="AN428" s="696">
        <f t="shared" si="539"/>
        <v>0</v>
      </c>
      <c r="AO428" s="267">
        <f t="shared" ref="AO428:AO433" si="595">I428+AF428</f>
        <v>2625091</v>
      </c>
      <c r="AP428" s="269">
        <f t="shared" ref="AP428:AP433" si="596">J428+V428</f>
        <v>1914500</v>
      </c>
      <c r="AQ428" s="269">
        <f t="shared" ref="AQ428:AQ433" si="597">K428+Y428</f>
        <v>0</v>
      </c>
      <c r="AR428" s="269">
        <f t="shared" ref="AR428:AS433" si="598">L428+AA428</f>
        <v>647101</v>
      </c>
      <c r="AS428" s="269">
        <f t="shared" si="598"/>
        <v>38290</v>
      </c>
      <c r="AT428" s="269">
        <f t="shared" ref="AT428:AT433" si="599">N428+AE428</f>
        <v>25200</v>
      </c>
      <c r="AU428" s="271">
        <f t="shared" ref="AU428:AU433" si="600">O428+AN428</f>
        <v>4.7927999999999997</v>
      </c>
      <c r="AV428" s="271">
        <f t="shared" ref="AV428:AW433" si="601">P428+AL428</f>
        <v>3.871</v>
      </c>
      <c r="AW428" s="272">
        <f t="shared" si="601"/>
        <v>0.92179999999999995</v>
      </c>
    </row>
    <row r="429" spans="1:49" ht="14.1" customHeight="1" x14ac:dyDescent="0.2">
      <c r="A429" s="263">
        <v>86</v>
      </c>
      <c r="B429" s="260">
        <v>2305</v>
      </c>
      <c r="C429" s="283">
        <v>650026080</v>
      </c>
      <c r="D429" s="260">
        <v>72741686</v>
      </c>
      <c r="E429" s="262" t="s">
        <v>743</v>
      </c>
      <c r="F429" s="263">
        <v>3117</v>
      </c>
      <c r="G429" s="262" t="s">
        <v>320</v>
      </c>
      <c r="H429" s="264" t="s">
        <v>283</v>
      </c>
      <c r="I429" s="265">
        <v>4671379</v>
      </c>
      <c r="J429" s="831">
        <v>3297849</v>
      </c>
      <c r="K429" s="904">
        <v>50000</v>
      </c>
      <c r="L429" s="882">
        <v>1131573</v>
      </c>
      <c r="M429" s="830">
        <v>65957</v>
      </c>
      <c r="N429" s="831">
        <v>126000</v>
      </c>
      <c r="O429" s="678">
        <v>7.0147000000000004</v>
      </c>
      <c r="P429" s="841">
        <v>4.7096</v>
      </c>
      <c r="Q429" s="873">
        <v>2.3050999999999999</v>
      </c>
      <c r="R429" s="267">
        <f t="shared" si="534"/>
        <v>0</v>
      </c>
      <c r="S429" s="269">
        <v>0</v>
      </c>
      <c r="T429" s="269">
        <v>0</v>
      </c>
      <c r="U429" s="269">
        <v>0</v>
      </c>
      <c r="V429" s="269">
        <f t="shared" si="589"/>
        <v>0</v>
      </c>
      <c r="W429" s="269">
        <v>0</v>
      </c>
      <c r="X429" s="269">
        <v>0</v>
      </c>
      <c r="Y429" s="269">
        <f t="shared" si="590"/>
        <v>0</v>
      </c>
      <c r="Z429" s="269">
        <f t="shared" si="591"/>
        <v>0</v>
      </c>
      <c r="AA429" s="577">
        <f t="shared" si="592"/>
        <v>0</v>
      </c>
      <c r="AB429" s="270">
        <f t="shared" si="593"/>
        <v>0</v>
      </c>
      <c r="AC429" s="269">
        <v>0</v>
      </c>
      <c r="AD429" s="269">
        <v>0</v>
      </c>
      <c r="AE429" s="269">
        <f t="shared" si="536"/>
        <v>0</v>
      </c>
      <c r="AF429" s="269">
        <f t="shared" si="537"/>
        <v>0</v>
      </c>
      <c r="AG429" s="271">
        <v>0</v>
      </c>
      <c r="AH429" s="271">
        <v>0</v>
      </c>
      <c r="AI429" s="271">
        <v>0</v>
      </c>
      <c r="AJ429" s="271">
        <v>0</v>
      </c>
      <c r="AK429" s="271">
        <v>0</v>
      </c>
      <c r="AL429" s="271">
        <f t="shared" si="538"/>
        <v>0</v>
      </c>
      <c r="AM429" s="271">
        <f t="shared" si="594"/>
        <v>0</v>
      </c>
      <c r="AN429" s="696">
        <f t="shared" si="539"/>
        <v>0</v>
      </c>
      <c r="AO429" s="267">
        <f t="shared" si="595"/>
        <v>4671379</v>
      </c>
      <c r="AP429" s="269">
        <f t="shared" si="596"/>
        <v>3297849</v>
      </c>
      <c r="AQ429" s="269">
        <f t="shared" si="597"/>
        <v>50000</v>
      </c>
      <c r="AR429" s="269">
        <f t="shared" si="598"/>
        <v>1131573</v>
      </c>
      <c r="AS429" s="269">
        <f t="shared" si="598"/>
        <v>65957</v>
      </c>
      <c r="AT429" s="269">
        <f t="shared" si="599"/>
        <v>126000</v>
      </c>
      <c r="AU429" s="271">
        <f t="shared" si="600"/>
        <v>7.0147000000000004</v>
      </c>
      <c r="AV429" s="271">
        <f t="shared" si="601"/>
        <v>4.7096</v>
      </c>
      <c r="AW429" s="272">
        <f t="shared" si="601"/>
        <v>2.3050999999999999</v>
      </c>
    </row>
    <row r="430" spans="1:49" ht="14.1" customHeight="1" x14ac:dyDescent="0.2">
      <c r="A430" s="263">
        <v>86</v>
      </c>
      <c r="B430" s="260">
        <v>2305</v>
      </c>
      <c r="C430" s="283">
        <v>650026080</v>
      </c>
      <c r="D430" s="260">
        <v>72741686</v>
      </c>
      <c r="E430" s="262" t="s">
        <v>743</v>
      </c>
      <c r="F430" s="263">
        <v>3117</v>
      </c>
      <c r="G430" s="282" t="s">
        <v>318</v>
      </c>
      <c r="H430" s="264" t="s">
        <v>284</v>
      </c>
      <c r="I430" s="265">
        <v>328014</v>
      </c>
      <c r="J430" s="830">
        <v>241542</v>
      </c>
      <c r="K430" s="891">
        <v>0</v>
      </c>
      <c r="L430" s="882">
        <v>81641</v>
      </c>
      <c r="M430" s="830">
        <v>4831</v>
      </c>
      <c r="N430" s="266">
        <v>0</v>
      </c>
      <c r="O430" s="678">
        <v>0.69</v>
      </c>
      <c r="P430" s="622">
        <v>0.69</v>
      </c>
      <c r="Q430" s="874">
        <v>0</v>
      </c>
      <c r="R430" s="267">
        <f t="shared" si="534"/>
        <v>0</v>
      </c>
      <c r="S430" s="269">
        <v>0</v>
      </c>
      <c r="T430" s="269">
        <v>0</v>
      </c>
      <c r="U430" s="269">
        <v>0</v>
      </c>
      <c r="V430" s="269">
        <f t="shared" si="589"/>
        <v>0</v>
      </c>
      <c r="W430" s="269">
        <v>0</v>
      </c>
      <c r="X430" s="269">
        <v>0</v>
      </c>
      <c r="Y430" s="269">
        <f t="shared" si="590"/>
        <v>0</v>
      </c>
      <c r="Z430" s="269">
        <f t="shared" si="591"/>
        <v>0</v>
      </c>
      <c r="AA430" s="577">
        <f t="shared" si="592"/>
        <v>0</v>
      </c>
      <c r="AB430" s="270">
        <f t="shared" si="593"/>
        <v>0</v>
      </c>
      <c r="AC430" s="269">
        <v>0</v>
      </c>
      <c r="AD430" s="269">
        <v>0</v>
      </c>
      <c r="AE430" s="269">
        <f t="shared" si="536"/>
        <v>0</v>
      </c>
      <c r="AF430" s="269">
        <f t="shared" si="537"/>
        <v>0</v>
      </c>
      <c r="AG430" s="271">
        <v>0</v>
      </c>
      <c r="AH430" s="271">
        <v>0</v>
      </c>
      <c r="AI430" s="271">
        <v>0</v>
      </c>
      <c r="AJ430" s="271">
        <v>0</v>
      </c>
      <c r="AK430" s="271">
        <v>0</v>
      </c>
      <c r="AL430" s="271">
        <f t="shared" si="538"/>
        <v>0</v>
      </c>
      <c r="AM430" s="271">
        <f t="shared" si="594"/>
        <v>0</v>
      </c>
      <c r="AN430" s="696">
        <f t="shared" si="539"/>
        <v>0</v>
      </c>
      <c r="AO430" s="267">
        <f t="shared" si="595"/>
        <v>328014</v>
      </c>
      <c r="AP430" s="269">
        <f t="shared" si="596"/>
        <v>241542</v>
      </c>
      <c r="AQ430" s="269">
        <f t="shared" si="597"/>
        <v>0</v>
      </c>
      <c r="AR430" s="269">
        <f t="shared" si="598"/>
        <v>81641</v>
      </c>
      <c r="AS430" s="269">
        <f t="shared" si="598"/>
        <v>4831</v>
      </c>
      <c r="AT430" s="269">
        <f t="shared" si="599"/>
        <v>0</v>
      </c>
      <c r="AU430" s="271">
        <f t="shared" si="600"/>
        <v>0.69</v>
      </c>
      <c r="AV430" s="271">
        <f t="shared" si="601"/>
        <v>0.69</v>
      </c>
      <c r="AW430" s="272">
        <f t="shared" si="601"/>
        <v>0</v>
      </c>
    </row>
    <row r="431" spans="1:49" ht="14.1" customHeight="1" x14ac:dyDescent="0.2">
      <c r="A431" s="263">
        <v>86</v>
      </c>
      <c r="B431" s="260">
        <v>2305</v>
      </c>
      <c r="C431" s="283">
        <v>650026080</v>
      </c>
      <c r="D431" s="260">
        <v>72741686</v>
      </c>
      <c r="E431" s="262" t="s">
        <v>743</v>
      </c>
      <c r="F431" s="263">
        <v>3141</v>
      </c>
      <c r="G431" s="262" t="s">
        <v>321</v>
      </c>
      <c r="H431" s="264" t="s">
        <v>284</v>
      </c>
      <c r="I431" s="265">
        <v>926952</v>
      </c>
      <c r="J431" s="830">
        <v>678833</v>
      </c>
      <c r="K431" s="891">
        <v>0</v>
      </c>
      <c r="L431" s="882">
        <v>229446</v>
      </c>
      <c r="M431" s="830">
        <v>13577</v>
      </c>
      <c r="N431" s="266">
        <v>5096</v>
      </c>
      <c r="O431" s="678">
        <v>2.31</v>
      </c>
      <c r="P431" s="622">
        <v>0</v>
      </c>
      <c r="Q431" s="874">
        <v>2.31</v>
      </c>
      <c r="R431" s="267">
        <f t="shared" si="534"/>
        <v>0</v>
      </c>
      <c r="S431" s="269">
        <v>0</v>
      </c>
      <c r="T431" s="269">
        <v>0</v>
      </c>
      <c r="U431" s="269">
        <v>0</v>
      </c>
      <c r="V431" s="269">
        <f t="shared" si="589"/>
        <v>0</v>
      </c>
      <c r="W431" s="269">
        <v>0</v>
      </c>
      <c r="X431" s="269">
        <v>0</v>
      </c>
      <c r="Y431" s="269">
        <f t="shared" si="590"/>
        <v>0</v>
      </c>
      <c r="Z431" s="269">
        <f t="shared" si="591"/>
        <v>0</v>
      </c>
      <c r="AA431" s="577">
        <f t="shared" si="592"/>
        <v>0</v>
      </c>
      <c r="AB431" s="270">
        <f t="shared" si="593"/>
        <v>0</v>
      </c>
      <c r="AC431" s="269">
        <v>0</v>
      </c>
      <c r="AD431" s="269">
        <v>0</v>
      </c>
      <c r="AE431" s="269">
        <f t="shared" si="536"/>
        <v>0</v>
      </c>
      <c r="AF431" s="269">
        <f t="shared" si="537"/>
        <v>0</v>
      </c>
      <c r="AG431" s="271">
        <v>0</v>
      </c>
      <c r="AH431" s="271">
        <v>0</v>
      </c>
      <c r="AI431" s="271">
        <v>0</v>
      </c>
      <c r="AJ431" s="271">
        <v>0</v>
      </c>
      <c r="AK431" s="271">
        <v>0</v>
      </c>
      <c r="AL431" s="271">
        <f t="shared" si="538"/>
        <v>0</v>
      </c>
      <c r="AM431" s="271">
        <f t="shared" si="594"/>
        <v>0</v>
      </c>
      <c r="AN431" s="696">
        <f t="shared" si="539"/>
        <v>0</v>
      </c>
      <c r="AO431" s="267">
        <f t="shared" si="595"/>
        <v>926952</v>
      </c>
      <c r="AP431" s="269">
        <f t="shared" si="596"/>
        <v>678833</v>
      </c>
      <c r="AQ431" s="269">
        <f t="shared" si="597"/>
        <v>0</v>
      </c>
      <c r="AR431" s="269">
        <f t="shared" si="598"/>
        <v>229446</v>
      </c>
      <c r="AS431" s="269">
        <f t="shared" si="598"/>
        <v>13577</v>
      </c>
      <c r="AT431" s="269">
        <f t="shared" si="599"/>
        <v>5096</v>
      </c>
      <c r="AU431" s="271">
        <f t="shared" si="600"/>
        <v>2.31</v>
      </c>
      <c r="AV431" s="271">
        <f t="shared" si="601"/>
        <v>0</v>
      </c>
      <c r="AW431" s="272">
        <f t="shared" si="601"/>
        <v>2.31</v>
      </c>
    </row>
    <row r="432" spans="1:49" ht="14.1" customHeight="1" x14ac:dyDescent="0.2">
      <c r="A432" s="263">
        <v>86</v>
      </c>
      <c r="B432" s="260">
        <v>2305</v>
      </c>
      <c r="C432" s="283">
        <v>650026080</v>
      </c>
      <c r="D432" s="260">
        <v>72741686</v>
      </c>
      <c r="E432" s="262" t="s">
        <v>743</v>
      </c>
      <c r="F432" s="263">
        <v>3143</v>
      </c>
      <c r="G432" s="284" t="s">
        <v>635</v>
      </c>
      <c r="H432" s="264" t="s">
        <v>283</v>
      </c>
      <c r="I432" s="265">
        <v>678027</v>
      </c>
      <c r="J432" s="831">
        <v>499283</v>
      </c>
      <c r="K432" s="904">
        <v>0</v>
      </c>
      <c r="L432" s="882">
        <v>168758</v>
      </c>
      <c r="M432" s="830">
        <v>9986</v>
      </c>
      <c r="N432" s="266">
        <v>0</v>
      </c>
      <c r="O432" s="678">
        <v>1</v>
      </c>
      <c r="P432" s="841">
        <v>1</v>
      </c>
      <c r="Q432" s="874">
        <v>0</v>
      </c>
      <c r="R432" s="267">
        <f t="shared" si="534"/>
        <v>0</v>
      </c>
      <c r="S432" s="269">
        <v>0</v>
      </c>
      <c r="T432" s="269">
        <v>0</v>
      </c>
      <c r="U432" s="269">
        <v>0</v>
      </c>
      <c r="V432" s="269">
        <f t="shared" si="589"/>
        <v>0</v>
      </c>
      <c r="W432" s="269">
        <v>0</v>
      </c>
      <c r="X432" s="269">
        <v>0</v>
      </c>
      <c r="Y432" s="269">
        <f t="shared" si="590"/>
        <v>0</v>
      </c>
      <c r="Z432" s="269">
        <f t="shared" si="591"/>
        <v>0</v>
      </c>
      <c r="AA432" s="577">
        <f t="shared" si="592"/>
        <v>0</v>
      </c>
      <c r="AB432" s="270">
        <f t="shared" si="593"/>
        <v>0</v>
      </c>
      <c r="AC432" s="269">
        <v>0</v>
      </c>
      <c r="AD432" s="269">
        <v>0</v>
      </c>
      <c r="AE432" s="269">
        <f t="shared" si="536"/>
        <v>0</v>
      </c>
      <c r="AF432" s="269">
        <f t="shared" si="537"/>
        <v>0</v>
      </c>
      <c r="AG432" s="271">
        <v>0</v>
      </c>
      <c r="AH432" s="271">
        <v>0</v>
      </c>
      <c r="AI432" s="271">
        <v>0</v>
      </c>
      <c r="AJ432" s="271">
        <v>0</v>
      </c>
      <c r="AK432" s="271">
        <v>0</v>
      </c>
      <c r="AL432" s="271">
        <f t="shared" si="538"/>
        <v>0</v>
      </c>
      <c r="AM432" s="271">
        <f t="shared" si="594"/>
        <v>0</v>
      </c>
      <c r="AN432" s="696">
        <f t="shared" si="539"/>
        <v>0</v>
      </c>
      <c r="AO432" s="267">
        <f t="shared" si="595"/>
        <v>678027</v>
      </c>
      <c r="AP432" s="269">
        <f t="shared" si="596"/>
        <v>499283</v>
      </c>
      <c r="AQ432" s="269">
        <f t="shared" si="597"/>
        <v>0</v>
      </c>
      <c r="AR432" s="269">
        <f t="shared" si="598"/>
        <v>168758</v>
      </c>
      <c r="AS432" s="269">
        <f t="shared" si="598"/>
        <v>9986</v>
      </c>
      <c r="AT432" s="269">
        <f t="shared" si="599"/>
        <v>0</v>
      </c>
      <c r="AU432" s="271">
        <f t="shared" si="600"/>
        <v>1</v>
      </c>
      <c r="AV432" s="271">
        <f t="shared" si="601"/>
        <v>1</v>
      </c>
      <c r="AW432" s="272">
        <f t="shared" si="601"/>
        <v>0</v>
      </c>
    </row>
    <row r="433" spans="1:49" ht="14.1" customHeight="1" x14ac:dyDescent="0.2">
      <c r="A433" s="263">
        <v>86</v>
      </c>
      <c r="B433" s="260">
        <v>2305</v>
      </c>
      <c r="C433" s="283">
        <v>650026080</v>
      </c>
      <c r="D433" s="260">
        <v>72741686</v>
      </c>
      <c r="E433" s="262" t="s">
        <v>743</v>
      </c>
      <c r="F433" s="263">
        <v>3143</v>
      </c>
      <c r="G433" s="284" t="s">
        <v>636</v>
      </c>
      <c r="H433" s="264" t="s">
        <v>284</v>
      </c>
      <c r="I433" s="265">
        <v>17556</v>
      </c>
      <c r="J433" s="830">
        <v>12375</v>
      </c>
      <c r="K433" s="891">
        <v>0</v>
      </c>
      <c r="L433" s="882">
        <v>4183</v>
      </c>
      <c r="M433" s="830">
        <v>248</v>
      </c>
      <c r="N433" s="266">
        <v>750</v>
      </c>
      <c r="O433" s="678">
        <v>0.05</v>
      </c>
      <c r="P433" s="622">
        <v>0</v>
      </c>
      <c r="Q433" s="874">
        <v>0.05</v>
      </c>
      <c r="R433" s="267">
        <f t="shared" si="534"/>
        <v>0</v>
      </c>
      <c r="S433" s="269">
        <v>0</v>
      </c>
      <c r="T433" s="269">
        <v>0</v>
      </c>
      <c r="U433" s="269">
        <v>0</v>
      </c>
      <c r="V433" s="269">
        <f t="shared" si="589"/>
        <v>0</v>
      </c>
      <c r="W433" s="269">
        <v>0</v>
      </c>
      <c r="X433" s="269">
        <v>0</v>
      </c>
      <c r="Y433" s="269">
        <f t="shared" si="590"/>
        <v>0</v>
      </c>
      <c r="Z433" s="269">
        <f t="shared" si="591"/>
        <v>0</v>
      </c>
      <c r="AA433" s="577">
        <f t="shared" si="592"/>
        <v>0</v>
      </c>
      <c r="AB433" s="270">
        <f t="shared" si="593"/>
        <v>0</v>
      </c>
      <c r="AC433" s="269">
        <v>0</v>
      </c>
      <c r="AD433" s="269">
        <v>0</v>
      </c>
      <c r="AE433" s="269">
        <f t="shared" si="536"/>
        <v>0</v>
      </c>
      <c r="AF433" s="269">
        <f t="shared" si="537"/>
        <v>0</v>
      </c>
      <c r="AG433" s="271">
        <v>0</v>
      </c>
      <c r="AH433" s="271">
        <v>0</v>
      </c>
      <c r="AI433" s="271">
        <v>0</v>
      </c>
      <c r="AJ433" s="271">
        <v>0</v>
      </c>
      <c r="AK433" s="271">
        <v>0</v>
      </c>
      <c r="AL433" s="271">
        <f t="shared" si="538"/>
        <v>0</v>
      </c>
      <c r="AM433" s="271">
        <f t="shared" si="594"/>
        <v>0</v>
      </c>
      <c r="AN433" s="696">
        <f t="shared" si="539"/>
        <v>0</v>
      </c>
      <c r="AO433" s="267">
        <f t="shared" si="595"/>
        <v>17556</v>
      </c>
      <c r="AP433" s="269">
        <f t="shared" si="596"/>
        <v>12375</v>
      </c>
      <c r="AQ433" s="269">
        <f t="shared" si="597"/>
        <v>0</v>
      </c>
      <c r="AR433" s="269">
        <f t="shared" si="598"/>
        <v>4183</v>
      </c>
      <c r="AS433" s="269">
        <f t="shared" si="598"/>
        <v>248</v>
      </c>
      <c r="AT433" s="269">
        <f t="shared" si="599"/>
        <v>750</v>
      </c>
      <c r="AU433" s="271">
        <f t="shared" si="600"/>
        <v>0.05</v>
      </c>
      <c r="AV433" s="271">
        <f t="shared" si="601"/>
        <v>0</v>
      </c>
      <c r="AW433" s="272">
        <f t="shared" si="601"/>
        <v>0.05</v>
      </c>
    </row>
    <row r="434" spans="1:49" ht="14.1" customHeight="1" x14ac:dyDescent="0.2">
      <c r="A434" s="276">
        <v>86</v>
      </c>
      <c r="B434" s="273">
        <v>2305</v>
      </c>
      <c r="C434" s="285">
        <v>650026080</v>
      </c>
      <c r="D434" s="273">
        <v>72741686</v>
      </c>
      <c r="E434" s="275" t="s">
        <v>744</v>
      </c>
      <c r="F434" s="276"/>
      <c r="G434" s="275"/>
      <c r="H434" s="277"/>
      <c r="I434" s="278">
        <v>9247019</v>
      </c>
      <c r="J434" s="279">
        <v>6644382</v>
      </c>
      <c r="K434" s="279">
        <v>50000</v>
      </c>
      <c r="L434" s="279">
        <v>2262702</v>
      </c>
      <c r="M434" s="279">
        <v>132889</v>
      </c>
      <c r="N434" s="279">
        <v>157046</v>
      </c>
      <c r="O434" s="280">
        <v>15.857500000000002</v>
      </c>
      <c r="P434" s="280">
        <v>10.2706</v>
      </c>
      <c r="Q434" s="872">
        <v>5.5868999999999991</v>
      </c>
      <c r="R434" s="278">
        <f t="shared" ref="R434:AW434" si="602">SUM(R428:R433)</f>
        <v>0</v>
      </c>
      <c r="S434" s="613">
        <f t="shared" si="602"/>
        <v>0</v>
      </c>
      <c r="T434" s="613">
        <f t="shared" si="602"/>
        <v>0</v>
      </c>
      <c r="U434" s="613">
        <f t="shared" si="602"/>
        <v>0</v>
      </c>
      <c r="V434" s="613">
        <f t="shared" si="602"/>
        <v>0</v>
      </c>
      <c r="W434" s="613">
        <f t="shared" si="602"/>
        <v>0</v>
      </c>
      <c r="X434" s="613">
        <f t="shared" si="602"/>
        <v>0</v>
      </c>
      <c r="Y434" s="613">
        <f t="shared" si="602"/>
        <v>0</v>
      </c>
      <c r="Z434" s="613">
        <f t="shared" si="602"/>
        <v>0</v>
      </c>
      <c r="AA434" s="613">
        <f t="shared" si="602"/>
        <v>0</v>
      </c>
      <c r="AB434" s="613">
        <f t="shared" si="602"/>
        <v>0</v>
      </c>
      <c r="AC434" s="613">
        <f t="shared" si="602"/>
        <v>0</v>
      </c>
      <c r="AD434" s="613">
        <f t="shared" si="602"/>
        <v>0</v>
      </c>
      <c r="AE434" s="613">
        <f t="shared" si="602"/>
        <v>0</v>
      </c>
      <c r="AF434" s="613">
        <f t="shared" si="602"/>
        <v>0</v>
      </c>
      <c r="AG434" s="690">
        <f t="shared" si="602"/>
        <v>0</v>
      </c>
      <c r="AH434" s="690">
        <f t="shared" si="602"/>
        <v>0</v>
      </c>
      <c r="AI434" s="690">
        <f t="shared" si="602"/>
        <v>0</v>
      </c>
      <c r="AJ434" s="690">
        <f t="shared" si="602"/>
        <v>0</v>
      </c>
      <c r="AK434" s="690">
        <f t="shared" si="602"/>
        <v>0</v>
      </c>
      <c r="AL434" s="690">
        <f t="shared" si="602"/>
        <v>0</v>
      </c>
      <c r="AM434" s="690">
        <f t="shared" si="602"/>
        <v>0</v>
      </c>
      <c r="AN434" s="695">
        <f t="shared" si="602"/>
        <v>0</v>
      </c>
      <c r="AO434" s="278">
        <f t="shared" si="602"/>
        <v>9247019</v>
      </c>
      <c r="AP434" s="279">
        <f t="shared" si="602"/>
        <v>6644382</v>
      </c>
      <c r="AQ434" s="279">
        <f t="shared" si="602"/>
        <v>50000</v>
      </c>
      <c r="AR434" s="279">
        <f t="shared" si="602"/>
        <v>2262702</v>
      </c>
      <c r="AS434" s="279">
        <f t="shared" si="602"/>
        <v>132889</v>
      </c>
      <c r="AT434" s="279">
        <f t="shared" si="602"/>
        <v>157046</v>
      </c>
      <c r="AU434" s="280">
        <f t="shared" si="602"/>
        <v>15.857500000000002</v>
      </c>
      <c r="AV434" s="280">
        <f t="shared" si="602"/>
        <v>10.2706</v>
      </c>
      <c r="AW434" s="281">
        <f t="shared" si="602"/>
        <v>5.5868999999999991</v>
      </c>
    </row>
    <row r="435" spans="1:49" ht="14.1" customHeight="1" x14ac:dyDescent="0.2">
      <c r="A435" s="263">
        <v>87</v>
      </c>
      <c r="B435" s="260">
        <v>2498</v>
      </c>
      <c r="C435" s="283">
        <v>650021576</v>
      </c>
      <c r="D435" s="260">
        <v>70695539</v>
      </c>
      <c r="E435" s="262" t="s">
        <v>745</v>
      </c>
      <c r="F435" s="263">
        <v>3111</v>
      </c>
      <c r="G435" s="262" t="s">
        <v>317</v>
      </c>
      <c r="H435" s="264" t="s">
        <v>283</v>
      </c>
      <c r="I435" s="265">
        <v>4571087</v>
      </c>
      <c r="J435" s="831">
        <v>3272391</v>
      </c>
      <c r="K435" s="904">
        <v>60000</v>
      </c>
      <c r="L435" s="882">
        <v>1126348</v>
      </c>
      <c r="M435" s="830">
        <v>65448</v>
      </c>
      <c r="N435" s="831">
        <v>46900</v>
      </c>
      <c r="O435" s="678">
        <v>7.3427999999999995</v>
      </c>
      <c r="P435" s="841">
        <v>5.9</v>
      </c>
      <c r="Q435" s="873">
        <v>1.4427999999999999</v>
      </c>
      <c r="R435" s="267">
        <f t="shared" si="534"/>
        <v>0</v>
      </c>
      <c r="S435" s="269">
        <v>0</v>
      </c>
      <c r="T435" s="269">
        <v>0</v>
      </c>
      <c r="U435" s="269">
        <v>0</v>
      </c>
      <c r="V435" s="269">
        <f t="shared" ref="V435:V440" si="603">SUM(R435:U435)</f>
        <v>0</v>
      </c>
      <c r="W435" s="269">
        <v>0</v>
      </c>
      <c r="X435" s="269">
        <v>0</v>
      </c>
      <c r="Y435" s="269">
        <f t="shared" ref="Y435:Y440" si="604">SUM(W435:X435)</f>
        <v>0</v>
      </c>
      <c r="Z435" s="269">
        <f t="shared" ref="Z435:Z440" si="605">V435+Y435</f>
        <v>0</v>
      </c>
      <c r="AA435" s="577">
        <f t="shared" ref="AA435:AA440" si="606">ROUND((V435+W435)*33.8%,0)</f>
        <v>0</v>
      </c>
      <c r="AB435" s="270">
        <f t="shared" ref="AB435:AB440" si="607">ROUND(V435*2%,0)</f>
        <v>0</v>
      </c>
      <c r="AC435" s="269">
        <v>0</v>
      </c>
      <c r="AD435" s="269">
        <v>0</v>
      </c>
      <c r="AE435" s="269">
        <f t="shared" si="536"/>
        <v>0</v>
      </c>
      <c r="AF435" s="269">
        <f t="shared" si="537"/>
        <v>0</v>
      </c>
      <c r="AG435" s="271">
        <v>0</v>
      </c>
      <c r="AH435" s="271">
        <v>0</v>
      </c>
      <c r="AI435" s="271">
        <v>0</v>
      </c>
      <c r="AJ435" s="271">
        <v>0</v>
      </c>
      <c r="AK435" s="271">
        <v>0</v>
      </c>
      <c r="AL435" s="271">
        <f t="shared" si="538"/>
        <v>0</v>
      </c>
      <c r="AM435" s="271">
        <f t="shared" ref="AM435:AM440" si="608">AH435+AK435</f>
        <v>0</v>
      </c>
      <c r="AN435" s="696">
        <f t="shared" si="539"/>
        <v>0</v>
      </c>
      <c r="AO435" s="267">
        <f t="shared" ref="AO435:AO440" si="609">I435+AF435</f>
        <v>4571087</v>
      </c>
      <c r="AP435" s="269">
        <f t="shared" ref="AP435:AP440" si="610">J435+V435</f>
        <v>3272391</v>
      </c>
      <c r="AQ435" s="269">
        <f t="shared" ref="AQ435:AQ440" si="611">K435+Y435</f>
        <v>60000</v>
      </c>
      <c r="AR435" s="269">
        <f t="shared" ref="AR435:AS440" si="612">L435+AA435</f>
        <v>1126348</v>
      </c>
      <c r="AS435" s="269">
        <f t="shared" si="612"/>
        <v>65448</v>
      </c>
      <c r="AT435" s="269">
        <f t="shared" ref="AT435:AT440" si="613">N435+AE435</f>
        <v>46900</v>
      </c>
      <c r="AU435" s="271">
        <f t="shared" ref="AU435:AU440" si="614">O435+AN435</f>
        <v>7.3427999999999995</v>
      </c>
      <c r="AV435" s="271">
        <f t="shared" ref="AV435:AW440" si="615">P435+AL435</f>
        <v>5.9</v>
      </c>
      <c r="AW435" s="272">
        <f t="shared" si="615"/>
        <v>1.4427999999999999</v>
      </c>
    </row>
    <row r="436" spans="1:49" ht="14.1" customHeight="1" x14ac:dyDescent="0.2">
      <c r="A436" s="263">
        <v>87</v>
      </c>
      <c r="B436" s="260">
        <v>2498</v>
      </c>
      <c r="C436" s="283">
        <v>650021576</v>
      </c>
      <c r="D436" s="260">
        <v>70695539</v>
      </c>
      <c r="E436" s="262" t="s">
        <v>745</v>
      </c>
      <c r="F436" s="263">
        <v>3113</v>
      </c>
      <c r="G436" s="262" t="s">
        <v>320</v>
      </c>
      <c r="H436" s="264" t="s">
        <v>283</v>
      </c>
      <c r="I436" s="265">
        <v>16162102</v>
      </c>
      <c r="J436" s="831">
        <v>11478882</v>
      </c>
      <c r="K436" s="904">
        <v>10000</v>
      </c>
      <c r="L436" s="882">
        <v>3883242</v>
      </c>
      <c r="M436" s="830">
        <v>229578</v>
      </c>
      <c r="N436" s="831">
        <v>560400</v>
      </c>
      <c r="O436" s="678">
        <v>21.567599999999999</v>
      </c>
      <c r="P436" s="841">
        <v>15.1364</v>
      </c>
      <c r="Q436" s="873">
        <v>6.4312000000000005</v>
      </c>
      <c r="R436" s="267">
        <f t="shared" si="534"/>
        <v>0</v>
      </c>
      <c r="S436" s="269">
        <v>0</v>
      </c>
      <c r="T436" s="269">
        <v>0</v>
      </c>
      <c r="U436" s="269">
        <v>0</v>
      </c>
      <c r="V436" s="269">
        <f t="shared" si="603"/>
        <v>0</v>
      </c>
      <c r="W436" s="269">
        <v>0</v>
      </c>
      <c r="X436" s="269">
        <v>0</v>
      </c>
      <c r="Y436" s="269">
        <f t="shared" si="604"/>
        <v>0</v>
      </c>
      <c r="Z436" s="269">
        <f t="shared" si="605"/>
        <v>0</v>
      </c>
      <c r="AA436" s="577">
        <f t="shared" si="606"/>
        <v>0</v>
      </c>
      <c r="AB436" s="270">
        <f t="shared" si="607"/>
        <v>0</v>
      </c>
      <c r="AC436" s="269">
        <v>0</v>
      </c>
      <c r="AD436" s="269">
        <v>0</v>
      </c>
      <c r="AE436" s="269">
        <f t="shared" si="536"/>
        <v>0</v>
      </c>
      <c r="AF436" s="269">
        <f t="shared" si="537"/>
        <v>0</v>
      </c>
      <c r="AG436" s="271">
        <v>0</v>
      </c>
      <c r="AH436" s="271">
        <v>0</v>
      </c>
      <c r="AI436" s="271">
        <v>0</v>
      </c>
      <c r="AJ436" s="271">
        <v>0</v>
      </c>
      <c r="AK436" s="271">
        <v>0</v>
      </c>
      <c r="AL436" s="271">
        <f t="shared" si="538"/>
        <v>0</v>
      </c>
      <c r="AM436" s="271">
        <f t="shared" si="608"/>
        <v>0</v>
      </c>
      <c r="AN436" s="696">
        <f t="shared" si="539"/>
        <v>0</v>
      </c>
      <c r="AO436" s="267">
        <f t="shared" si="609"/>
        <v>16162102</v>
      </c>
      <c r="AP436" s="269">
        <f t="shared" si="610"/>
        <v>11478882</v>
      </c>
      <c r="AQ436" s="269">
        <f t="shared" si="611"/>
        <v>10000</v>
      </c>
      <c r="AR436" s="269">
        <f t="shared" si="612"/>
        <v>3883242</v>
      </c>
      <c r="AS436" s="269">
        <f t="shared" si="612"/>
        <v>229578</v>
      </c>
      <c r="AT436" s="269">
        <f t="shared" si="613"/>
        <v>560400</v>
      </c>
      <c r="AU436" s="271">
        <f t="shared" si="614"/>
        <v>21.567599999999999</v>
      </c>
      <c r="AV436" s="271">
        <f t="shared" si="615"/>
        <v>15.1364</v>
      </c>
      <c r="AW436" s="272">
        <f t="shared" si="615"/>
        <v>6.4312000000000005</v>
      </c>
    </row>
    <row r="437" spans="1:49" ht="14.1" customHeight="1" x14ac:dyDescent="0.2">
      <c r="A437" s="263">
        <v>87</v>
      </c>
      <c r="B437" s="260">
        <v>2498</v>
      </c>
      <c r="C437" s="283">
        <v>650021576</v>
      </c>
      <c r="D437" s="260">
        <v>70695539</v>
      </c>
      <c r="E437" s="262" t="s">
        <v>745</v>
      </c>
      <c r="F437" s="263">
        <v>3113</v>
      </c>
      <c r="G437" s="282" t="s">
        <v>318</v>
      </c>
      <c r="H437" s="264" t="s">
        <v>284</v>
      </c>
      <c r="I437" s="265">
        <v>2525241</v>
      </c>
      <c r="J437" s="830">
        <v>1858793</v>
      </c>
      <c r="K437" s="891">
        <v>0</v>
      </c>
      <c r="L437" s="882">
        <v>628272</v>
      </c>
      <c r="M437" s="830">
        <v>37176</v>
      </c>
      <c r="N437" s="266">
        <v>1000</v>
      </c>
      <c r="O437" s="678">
        <v>5.4399999999999995</v>
      </c>
      <c r="P437" s="622">
        <v>5.4399999999999995</v>
      </c>
      <c r="Q437" s="874">
        <v>0</v>
      </c>
      <c r="R437" s="267">
        <f t="shared" si="534"/>
        <v>0</v>
      </c>
      <c r="S437" s="269">
        <v>0</v>
      </c>
      <c r="T437" s="269">
        <v>0</v>
      </c>
      <c r="U437" s="269">
        <v>0</v>
      </c>
      <c r="V437" s="269">
        <f t="shared" si="603"/>
        <v>0</v>
      </c>
      <c r="W437" s="269">
        <v>0</v>
      </c>
      <c r="X437" s="269">
        <v>0</v>
      </c>
      <c r="Y437" s="269">
        <f t="shared" si="604"/>
        <v>0</v>
      </c>
      <c r="Z437" s="269">
        <f t="shared" si="605"/>
        <v>0</v>
      </c>
      <c r="AA437" s="577">
        <f t="shared" si="606"/>
        <v>0</v>
      </c>
      <c r="AB437" s="270">
        <f t="shared" si="607"/>
        <v>0</v>
      </c>
      <c r="AC437" s="269">
        <v>0</v>
      </c>
      <c r="AD437" s="269">
        <v>0</v>
      </c>
      <c r="AE437" s="269">
        <f t="shared" si="536"/>
        <v>0</v>
      </c>
      <c r="AF437" s="269">
        <f t="shared" si="537"/>
        <v>0</v>
      </c>
      <c r="AG437" s="271">
        <v>0</v>
      </c>
      <c r="AH437" s="271">
        <v>0</v>
      </c>
      <c r="AI437" s="271">
        <v>0</v>
      </c>
      <c r="AJ437" s="271">
        <v>0</v>
      </c>
      <c r="AK437" s="271">
        <v>0</v>
      </c>
      <c r="AL437" s="271">
        <f t="shared" si="538"/>
        <v>0</v>
      </c>
      <c r="AM437" s="271">
        <f t="shared" si="608"/>
        <v>0</v>
      </c>
      <c r="AN437" s="696">
        <f t="shared" si="539"/>
        <v>0</v>
      </c>
      <c r="AO437" s="267">
        <f t="shared" si="609"/>
        <v>2525241</v>
      </c>
      <c r="AP437" s="269">
        <f t="shared" si="610"/>
        <v>1858793</v>
      </c>
      <c r="AQ437" s="269">
        <f t="shared" si="611"/>
        <v>0</v>
      </c>
      <c r="AR437" s="269">
        <f t="shared" si="612"/>
        <v>628272</v>
      </c>
      <c r="AS437" s="269">
        <f t="shared" si="612"/>
        <v>37176</v>
      </c>
      <c r="AT437" s="269">
        <f t="shared" si="613"/>
        <v>1000</v>
      </c>
      <c r="AU437" s="271">
        <f t="shared" si="614"/>
        <v>5.4399999999999995</v>
      </c>
      <c r="AV437" s="271">
        <f t="shared" si="615"/>
        <v>5.4399999999999995</v>
      </c>
      <c r="AW437" s="272">
        <f t="shared" si="615"/>
        <v>0</v>
      </c>
    </row>
    <row r="438" spans="1:49" ht="14.1" customHeight="1" x14ac:dyDescent="0.2">
      <c r="A438" s="263">
        <v>87</v>
      </c>
      <c r="B438" s="260">
        <v>2498</v>
      </c>
      <c r="C438" s="283">
        <v>650021576</v>
      </c>
      <c r="D438" s="260">
        <v>70695539</v>
      </c>
      <c r="E438" s="262" t="s">
        <v>745</v>
      </c>
      <c r="F438" s="263">
        <v>3141</v>
      </c>
      <c r="G438" s="262" t="s">
        <v>321</v>
      </c>
      <c r="H438" s="264" t="s">
        <v>284</v>
      </c>
      <c r="I438" s="265">
        <v>2443914</v>
      </c>
      <c r="J438" s="830">
        <v>1787162</v>
      </c>
      <c r="K438" s="891">
        <v>0</v>
      </c>
      <c r="L438" s="882">
        <v>604061</v>
      </c>
      <c r="M438" s="830">
        <v>35743</v>
      </c>
      <c r="N438" s="266">
        <v>16948</v>
      </c>
      <c r="O438" s="678">
        <v>6.07</v>
      </c>
      <c r="P438" s="622">
        <v>0</v>
      </c>
      <c r="Q438" s="874">
        <v>6.07</v>
      </c>
      <c r="R438" s="267">
        <f t="shared" si="534"/>
        <v>0</v>
      </c>
      <c r="S438" s="269">
        <v>0</v>
      </c>
      <c r="T438" s="269">
        <v>0</v>
      </c>
      <c r="U438" s="269">
        <v>0</v>
      </c>
      <c r="V438" s="269">
        <f t="shared" si="603"/>
        <v>0</v>
      </c>
      <c r="W438" s="269">
        <v>0</v>
      </c>
      <c r="X438" s="269">
        <v>0</v>
      </c>
      <c r="Y438" s="269">
        <f t="shared" si="604"/>
        <v>0</v>
      </c>
      <c r="Z438" s="269">
        <f t="shared" si="605"/>
        <v>0</v>
      </c>
      <c r="AA438" s="577">
        <f t="shared" si="606"/>
        <v>0</v>
      </c>
      <c r="AB438" s="270">
        <f t="shared" si="607"/>
        <v>0</v>
      </c>
      <c r="AC438" s="269">
        <v>0</v>
      </c>
      <c r="AD438" s="269">
        <v>0</v>
      </c>
      <c r="AE438" s="269">
        <f t="shared" si="536"/>
        <v>0</v>
      </c>
      <c r="AF438" s="269">
        <f t="shared" si="537"/>
        <v>0</v>
      </c>
      <c r="AG438" s="271">
        <v>0</v>
      </c>
      <c r="AH438" s="271">
        <v>0</v>
      </c>
      <c r="AI438" s="271">
        <v>0</v>
      </c>
      <c r="AJ438" s="271">
        <v>0</v>
      </c>
      <c r="AK438" s="271">
        <v>0</v>
      </c>
      <c r="AL438" s="271">
        <f t="shared" si="538"/>
        <v>0</v>
      </c>
      <c r="AM438" s="271">
        <f t="shared" si="608"/>
        <v>0</v>
      </c>
      <c r="AN438" s="696">
        <f t="shared" si="539"/>
        <v>0</v>
      </c>
      <c r="AO438" s="267">
        <f t="shared" si="609"/>
        <v>2443914</v>
      </c>
      <c r="AP438" s="269">
        <f t="shared" si="610"/>
        <v>1787162</v>
      </c>
      <c r="AQ438" s="269">
        <f t="shared" si="611"/>
        <v>0</v>
      </c>
      <c r="AR438" s="269">
        <f t="shared" si="612"/>
        <v>604061</v>
      </c>
      <c r="AS438" s="269">
        <f t="shared" si="612"/>
        <v>35743</v>
      </c>
      <c r="AT438" s="269">
        <f t="shared" si="613"/>
        <v>16948</v>
      </c>
      <c r="AU438" s="271">
        <f t="shared" si="614"/>
        <v>6.07</v>
      </c>
      <c r="AV438" s="271">
        <f t="shared" si="615"/>
        <v>0</v>
      </c>
      <c r="AW438" s="272">
        <f t="shared" si="615"/>
        <v>6.07</v>
      </c>
    </row>
    <row r="439" spans="1:49" ht="14.1" customHeight="1" x14ac:dyDescent="0.2">
      <c r="A439" s="263">
        <v>87</v>
      </c>
      <c r="B439" s="260">
        <v>2498</v>
      </c>
      <c r="C439" s="283">
        <v>650021576</v>
      </c>
      <c r="D439" s="260">
        <v>70695539</v>
      </c>
      <c r="E439" s="262" t="s">
        <v>745</v>
      </c>
      <c r="F439" s="263">
        <v>3143</v>
      </c>
      <c r="G439" s="284" t="s">
        <v>635</v>
      </c>
      <c r="H439" s="264" t="s">
        <v>283</v>
      </c>
      <c r="I439" s="265">
        <v>1484386</v>
      </c>
      <c r="J439" s="831">
        <v>1093068</v>
      </c>
      <c r="K439" s="904">
        <v>0</v>
      </c>
      <c r="L439" s="882">
        <v>369457</v>
      </c>
      <c r="M439" s="830">
        <v>21861</v>
      </c>
      <c r="N439" s="266">
        <v>0</v>
      </c>
      <c r="O439" s="678">
        <v>2.5</v>
      </c>
      <c r="P439" s="841">
        <v>2.5</v>
      </c>
      <c r="Q439" s="874">
        <v>0</v>
      </c>
      <c r="R439" s="267">
        <f t="shared" si="534"/>
        <v>0</v>
      </c>
      <c r="S439" s="269">
        <v>0</v>
      </c>
      <c r="T439" s="269">
        <v>0</v>
      </c>
      <c r="U439" s="269">
        <v>0</v>
      </c>
      <c r="V439" s="269">
        <f t="shared" si="603"/>
        <v>0</v>
      </c>
      <c r="W439" s="269">
        <v>0</v>
      </c>
      <c r="X439" s="269">
        <v>0</v>
      </c>
      <c r="Y439" s="269">
        <f t="shared" si="604"/>
        <v>0</v>
      </c>
      <c r="Z439" s="269">
        <f t="shared" si="605"/>
        <v>0</v>
      </c>
      <c r="AA439" s="577">
        <f t="shared" si="606"/>
        <v>0</v>
      </c>
      <c r="AB439" s="270">
        <f t="shared" si="607"/>
        <v>0</v>
      </c>
      <c r="AC439" s="269">
        <v>0</v>
      </c>
      <c r="AD439" s="269">
        <v>0</v>
      </c>
      <c r="AE439" s="269">
        <f t="shared" si="536"/>
        <v>0</v>
      </c>
      <c r="AF439" s="269">
        <f t="shared" si="537"/>
        <v>0</v>
      </c>
      <c r="AG439" s="271">
        <v>0</v>
      </c>
      <c r="AH439" s="271">
        <v>0</v>
      </c>
      <c r="AI439" s="271">
        <v>0</v>
      </c>
      <c r="AJ439" s="271">
        <v>0</v>
      </c>
      <c r="AK439" s="271">
        <v>0</v>
      </c>
      <c r="AL439" s="271">
        <f t="shared" si="538"/>
        <v>0</v>
      </c>
      <c r="AM439" s="271">
        <f t="shared" si="608"/>
        <v>0</v>
      </c>
      <c r="AN439" s="696">
        <f t="shared" si="539"/>
        <v>0</v>
      </c>
      <c r="AO439" s="267">
        <f t="shared" si="609"/>
        <v>1484386</v>
      </c>
      <c r="AP439" s="269">
        <f t="shared" si="610"/>
        <v>1093068</v>
      </c>
      <c r="AQ439" s="269">
        <f t="shared" si="611"/>
        <v>0</v>
      </c>
      <c r="AR439" s="269">
        <f t="shared" si="612"/>
        <v>369457</v>
      </c>
      <c r="AS439" s="269">
        <f t="shared" si="612"/>
        <v>21861</v>
      </c>
      <c r="AT439" s="269">
        <f t="shared" si="613"/>
        <v>0</v>
      </c>
      <c r="AU439" s="271">
        <f t="shared" si="614"/>
        <v>2.5</v>
      </c>
      <c r="AV439" s="271">
        <f t="shared" si="615"/>
        <v>2.5</v>
      </c>
      <c r="AW439" s="272">
        <f t="shared" si="615"/>
        <v>0</v>
      </c>
    </row>
    <row r="440" spans="1:49" ht="14.1" customHeight="1" x14ac:dyDescent="0.2">
      <c r="A440" s="263">
        <v>87</v>
      </c>
      <c r="B440" s="260">
        <v>2498</v>
      </c>
      <c r="C440" s="283">
        <v>650021576</v>
      </c>
      <c r="D440" s="260">
        <v>70695539</v>
      </c>
      <c r="E440" s="262" t="s">
        <v>745</v>
      </c>
      <c r="F440" s="263">
        <v>3143</v>
      </c>
      <c r="G440" s="284" t="s">
        <v>636</v>
      </c>
      <c r="H440" s="264" t="s">
        <v>284</v>
      </c>
      <c r="I440" s="265">
        <v>47750</v>
      </c>
      <c r="J440" s="830">
        <v>33660</v>
      </c>
      <c r="K440" s="891">
        <v>0</v>
      </c>
      <c r="L440" s="882">
        <v>11377</v>
      </c>
      <c r="M440" s="830">
        <v>673</v>
      </c>
      <c r="N440" s="266">
        <v>2040</v>
      </c>
      <c r="O440" s="678">
        <v>0.14000000000000001</v>
      </c>
      <c r="P440" s="622">
        <v>0</v>
      </c>
      <c r="Q440" s="874">
        <v>0.14000000000000001</v>
      </c>
      <c r="R440" s="267">
        <f t="shared" si="534"/>
        <v>0</v>
      </c>
      <c r="S440" s="269">
        <v>0</v>
      </c>
      <c r="T440" s="269">
        <v>0</v>
      </c>
      <c r="U440" s="269">
        <v>0</v>
      </c>
      <c r="V440" s="269">
        <f t="shared" si="603"/>
        <v>0</v>
      </c>
      <c r="W440" s="269">
        <v>0</v>
      </c>
      <c r="X440" s="269">
        <v>0</v>
      </c>
      <c r="Y440" s="269">
        <f t="shared" si="604"/>
        <v>0</v>
      </c>
      <c r="Z440" s="269">
        <f t="shared" si="605"/>
        <v>0</v>
      </c>
      <c r="AA440" s="577">
        <f t="shared" si="606"/>
        <v>0</v>
      </c>
      <c r="AB440" s="270">
        <f t="shared" si="607"/>
        <v>0</v>
      </c>
      <c r="AC440" s="269">
        <v>0</v>
      </c>
      <c r="AD440" s="269">
        <v>0</v>
      </c>
      <c r="AE440" s="269">
        <f t="shared" si="536"/>
        <v>0</v>
      </c>
      <c r="AF440" s="269">
        <f t="shared" si="537"/>
        <v>0</v>
      </c>
      <c r="AG440" s="271">
        <v>0</v>
      </c>
      <c r="AH440" s="271">
        <v>0</v>
      </c>
      <c r="AI440" s="271">
        <v>0</v>
      </c>
      <c r="AJ440" s="271">
        <v>0</v>
      </c>
      <c r="AK440" s="271">
        <v>0</v>
      </c>
      <c r="AL440" s="271">
        <f t="shared" si="538"/>
        <v>0</v>
      </c>
      <c r="AM440" s="271">
        <f t="shared" si="608"/>
        <v>0</v>
      </c>
      <c r="AN440" s="696">
        <f t="shared" si="539"/>
        <v>0</v>
      </c>
      <c r="AO440" s="267">
        <f t="shared" si="609"/>
        <v>47750</v>
      </c>
      <c r="AP440" s="269">
        <f t="shared" si="610"/>
        <v>33660</v>
      </c>
      <c r="AQ440" s="269">
        <f t="shared" si="611"/>
        <v>0</v>
      </c>
      <c r="AR440" s="269">
        <f t="shared" si="612"/>
        <v>11377</v>
      </c>
      <c r="AS440" s="269">
        <f t="shared" si="612"/>
        <v>673</v>
      </c>
      <c r="AT440" s="269">
        <f t="shared" si="613"/>
        <v>2040</v>
      </c>
      <c r="AU440" s="271">
        <f t="shared" si="614"/>
        <v>0.14000000000000001</v>
      </c>
      <c r="AV440" s="271">
        <f t="shared" si="615"/>
        <v>0</v>
      </c>
      <c r="AW440" s="272">
        <f t="shared" si="615"/>
        <v>0.14000000000000001</v>
      </c>
    </row>
    <row r="441" spans="1:49" ht="14.1" customHeight="1" x14ac:dyDescent="0.2">
      <c r="A441" s="276">
        <v>87</v>
      </c>
      <c r="B441" s="273">
        <v>2498</v>
      </c>
      <c r="C441" s="285">
        <v>650021576</v>
      </c>
      <c r="D441" s="273">
        <v>70695539</v>
      </c>
      <c r="E441" s="275" t="s">
        <v>746</v>
      </c>
      <c r="F441" s="276"/>
      <c r="G441" s="275"/>
      <c r="H441" s="277"/>
      <c r="I441" s="278">
        <v>27234480</v>
      </c>
      <c r="J441" s="279">
        <v>19523956</v>
      </c>
      <c r="K441" s="279">
        <v>70000</v>
      </c>
      <c r="L441" s="279">
        <v>6622757</v>
      </c>
      <c r="M441" s="279">
        <v>390479</v>
      </c>
      <c r="N441" s="279">
        <v>627288</v>
      </c>
      <c r="O441" s="280">
        <v>43.060400000000001</v>
      </c>
      <c r="P441" s="280">
        <v>28.976399999999998</v>
      </c>
      <c r="Q441" s="872">
        <v>14.084000000000001</v>
      </c>
      <c r="R441" s="278">
        <f t="shared" ref="R441:AW441" si="616">SUM(R435:R440)</f>
        <v>0</v>
      </c>
      <c r="S441" s="613">
        <f t="shared" si="616"/>
        <v>0</v>
      </c>
      <c r="T441" s="613">
        <f t="shared" si="616"/>
        <v>0</v>
      </c>
      <c r="U441" s="613">
        <f t="shared" si="616"/>
        <v>0</v>
      </c>
      <c r="V441" s="613">
        <f t="shared" si="616"/>
        <v>0</v>
      </c>
      <c r="W441" s="613">
        <f t="shared" si="616"/>
        <v>0</v>
      </c>
      <c r="X441" s="613">
        <f t="shared" si="616"/>
        <v>0</v>
      </c>
      <c r="Y441" s="613">
        <f t="shared" si="616"/>
        <v>0</v>
      </c>
      <c r="Z441" s="613">
        <f t="shared" si="616"/>
        <v>0</v>
      </c>
      <c r="AA441" s="613">
        <f t="shared" si="616"/>
        <v>0</v>
      </c>
      <c r="AB441" s="613">
        <f t="shared" si="616"/>
        <v>0</v>
      </c>
      <c r="AC441" s="613">
        <f t="shared" si="616"/>
        <v>0</v>
      </c>
      <c r="AD441" s="613">
        <f t="shared" si="616"/>
        <v>0</v>
      </c>
      <c r="AE441" s="613">
        <f t="shared" si="616"/>
        <v>0</v>
      </c>
      <c r="AF441" s="613">
        <f t="shared" si="616"/>
        <v>0</v>
      </c>
      <c r="AG441" s="690">
        <f t="shared" si="616"/>
        <v>0</v>
      </c>
      <c r="AH441" s="690">
        <f t="shared" si="616"/>
        <v>0</v>
      </c>
      <c r="AI441" s="690">
        <f t="shared" si="616"/>
        <v>0</v>
      </c>
      <c r="AJ441" s="690">
        <f t="shared" si="616"/>
        <v>0</v>
      </c>
      <c r="AK441" s="690">
        <f t="shared" si="616"/>
        <v>0</v>
      </c>
      <c r="AL441" s="690">
        <f t="shared" si="616"/>
        <v>0</v>
      </c>
      <c r="AM441" s="690">
        <f t="shared" si="616"/>
        <v>0</v>
      </c>
      <c r="AN441" s="695">
        <f t="shared" si="616"/>
        <v>0</v>
      </c>
      <c r="AO441" s="278">
        <f t="shared" si="616"/>
        <v>27234480</v>
      </c>
      <c r="AP441" s="279">
        <f t="shared" si="616"/>
        <v>19523956</v>
      </c>
      <c r="AQ441" s="279">
        <f t="shared" si="616"/>
        <v>70000</v>
      </c>
      <c r="AR441" s="279">
        <f t="shared" si="616"/>
        <v>6622757</v>
      </c>
      <c r="AS441" s="279">
        <f t="shared" si="616"/>
        <v>390479</v>
      </c>
      <c r="AT441" s="279">
        <f t="shared" si="616"/>
        <v>627288</v>
      </c>
      <c r="AU441" s="280">
        <f t="shared" si="616"/>
        <v>43.060400000000001</v>
      </c>
      <c r="AV441" s="280">
        <f t="shared" si="616"/>
        <v>28.976399999999998</v>
      </c>
      <c r="AW441" s="281">
        <f t="shared" si="616"/>
        <v>14.084000000000001</v>
      </c>
    </row>
    <row r="442" spans="1:49" ht="14.1" customHeight="1" x14ac:dyDescent="0.2">
      <c r="A442" s="263">
        <v>88</v>
      </c>
      <c r="B442" s="260">
        <v>2499</v>
      </c>
      <c r="C442" s="283">
        <v>650025288</v>
      </c>
      <c r="D442" s="260">
        <v>70983283</v>
      </c>
      <c r="E442" s="262" t="s">
        <v>747</v>
      </c>
      <c r="F442" s="263">
        <v>3111</v>
      </c>
      <c r="G442" s="262" t="s">
        <v>317</v>
      </c>
      <c r="H442" s="264" t="s">
        <v>283</v>
      </c>
      <c r="I442" s="265">
        <v>2808337</v>
      </c>
      <c r="J442" s="831">
        <v>2053562</v>
      </c>
      <c r="K442" s="904">
        <v>0</v>
      </c>
      <c r="L442" s="882">
        <v>694104</v>
      </c>
      <c r="M442" s="830">
        <v>41071</v>
      </c>
      <c r="N442" s="831">
        <v>19600</v>
      </c>
      <c r="O442" s="678">
        <v>4.8091999999999997</v>
      </c>
      <c r="P442" s="841">
        <v>3.8874</v>
      </c>
      <c r="Q442" s="873">
        <v>0.92179999999999995</v>
      </c>
      <c r="R442" s="267">
        <f t="shared" si="534"/>
        <v>0</v>
      </c>
      <c r="S442" s="269">
        <v>0</v>
      </c>
      <c r="T442" s="269">
        <v>0</v>
      </c>
      <c r="U442" s="269">
        <v>0</v>
      </c>
      <c r="V442" s="269">
        <f>SUM(R442:U442)</f>
        <v>0</v>
      </c>
      <c r="W442" s="269">
        <v>0</v>
      </c>
      <c r="X442" s="269">
        <v>0</v>
      </c>
      <c r="Y442" s="269">
        <f>SUM(W442:X442)</f>
        <v>0</v>
      </c>
      <c r="Z442" s="269">
        <f>V442+Y442</f>
        <v>0</v>
      </c>
      <c r="AA442" s="577">
        <f t="shared" ref="AA442:AA446" si="617">ROUND((V442+W442)*33.8%,0)</f>
        <v>0</v>
      </c>
      <c r="AB442" s="270">
        <f>ROUND(V442*2%,0)</f>
        <v>0</v>
      </c>
      <c r="AC442" s="269">
        <v>0</v>
      </c>
      <c r="AD442" s="269">
        <v>0</v>
      </c>
      <c r="AE442" s="269">
        <f t="shared" si="536"/>
        <v>0</v>
      </c>
      <c r="AF442" s="269">
        <f t="shared" si="537"/>
        <v>0</v>
      </c>
      <c r="AG442" s="271">
        <v>0</v>
      </c>
      <c r="AH442" s="271">
        <v>0</v>
      </c>
      <c r="AI442" s="271">
        <v>0</v>
      </c>
      <c r="AJ442" s="271">
        <v>0</v>
      </c>
      <c r="AK442" s="271">
        <v>0</v>
      </c>
      <c r="AL442" s="271">
        <f t="shared" si="538"/>
        <v>0</v>
      </c>
      <c r="AM442" s="271">
        <f>AH442+AK442</f>
        <v>0</v>
      </c>
      <c r="AN442" s="696">
        <f t="shared" si="539"/>
        <v>0</v>
      </c>
      <c r="AO442" s="267">
        <f>I442+AF442</f>
        <v>2808337</v>
      </c>
      <c r="AP442" s="269">
        <f>J442+V442</f>
        <v>2053562</v>
      </c>
      <c r="AQ442" s="269">
        <f t="shared" ref="AQ442:AQ446" si="618">K442+Y442</f>
        <v>0</v>
      </c>
      <c r="AR442" s="269">
        <f t="shared" ref="AR442:AS446" si="619">L442+AA442</f>
        <v>694104</v>
      </c>
      <c r="AS442" s="269">
        <f t="shared" si="619"/>
        <v>41071</v>
      </c>
      <c r="AT442" s="269">
        <f>N442+AE442</f>
        <v>19600</v>
      </c>
      <c r="AU442" s="271">
        <f>O442+AN442</f>
        <v>4.8091999999999997</v>
      </c>
      <c r="AV442" s="271">
        <f t="shared" ref="AV442:AW446" si="620">P442+AL442</f>
        <v>3.8874</v>
      </c>
      <c r="AW442" s="272">
        <f t="shared" si="620"/>
        <v>0.92179999999999995</v>
      </c>
    </row>
    <row r="443" spans="1:49" ht="14.1" customHeight="1" x14ac:dyDescent="0.2">
      <c r="A443" s="263">
        <v>88</v>
      </c>
      <c r="B443" s="260">
        <v>2499</v>
      </c>
      <c r="C443" s="283">
        <v>650025288</v>
      </c>
      <c r="D443" s="260">
        <v>70983283</v>
      </c>
      <c r="E443" s="262" t="s">
        <v>747</v>
      </c>
      <c r="F443" s="263">
        <v>3117</v>
      </c>
      <c r="G443" s="262" t="s">
        <v>320</v>
      </c>
      <c r="H443" s="264" t="s">
        <v>283</v>
      </c>
      <c r="I443" s="265">
        <v>3749270</v>
      </c>
      <c r="J443" s="831">
        <v>2668092</v>
      </c>
      <c r="K443" s="904">
        <v>0</v>
      </c>
      <c r="L443" s="882">
        <v>901816</v>
      </c>
      <c r="M443" s="830">
        <v>53362</v>
      </c>
      <c r="N443" s="831">
        <v>126000</v>
      </c>
      <c r="O443" s="678">
        <v>5.2252000000000001</v>
      </c>
      <c r="P443" s="841">
        <v>3.2277</v>
      </c>
      <c r="Q443" s="873">
        <v>1.9974999999999998</v>
      </c>
      <c r="R443" s="267">
        <f t="shared" si="534"/>
        <v>0</v>
      </c>
      <c r="S443" s="269">
        <v>0</v>
      </c>
      <c r="T443" s="269">
        <v>0</v>
      </c>
      <c r="U443" s="269">
        <v>0</v>
      </c>
      <c r="V443" s="269">
        <f>SUM(R443:U443)</f>
        <v>0</v>
      </c>
      <c r="W443" s="269">
        <v>0</v>
      </c>
      <c r="X443" s="269">
        <v>0</v>
      </c>
      <c r="Y443" s="269">
        <f>SUM(W443:X443)</f>
        <v>0</v>
      </c>
      <c r="Z443" s="269">
        <f>V443+Y443</f>
        <v>0</v>
      </c>
      <c r="AA443" s="577">
        <f t="shared" si="617"/>
        <v>0</v>
      </c>
      <c r="AB443" s="270">
        <f>ROUND(V443*2%,0)</f>
        <v>0</v>
      </c>
      <c r="AC443" s="269">
        <v>0</v>
      </c>
      <c r="AD443" s="269">
        <v>0</v>
      </c>
      <c r="AE443" s="269">
        <f t="shared" si="536"/>
        <v>0</v>
      </c>
      <c r="AF443" s="269">
        <f t="shared" si="537"/>
        <v>0</v>
      </c>
      <c r="AG443" s="271">
        <v>0</v>
      </c>
      <c r="AH443" s="271">
        <v>0</v>
      </c>
      <c r="AI443" s="271">
        <v>0</v>
      </c>
      <c r="AJ443" s="271">
        <v>0</v>
      </c>
      <c r="AK443" s="271">
        <v>0</v>
      </c>
      <c r="AL443" s="271">
        <f t="shared" si="538"/>
        <v>0</v>
      </c>
      <c r="AM443" s="271">
        <f>AH443+AK443</f>
        <v>0</v>
      </c>
      <c r="AN443" s="696">
        <f t="shared" si="539"/>
        <v>0</v>
      </c>
      <c r="AO443" s="267">
        <f>I443+AF443</f>
        <v>3749270</v>
      </c>
      <c r="AP443" s="269">
        <f>J443+V443</f>
        <v>2668092</v>
      </c>
      <c r="AQ443" s="269">
        <f t="shared" si="618"/>
        <v>0</v>
      </c>
      <c r="AR443" s="269">
        <f t="shared" si="619"/>
        <v>901816</v>
      </c>
      <c r="AS443" s="269">
        <f t="shared" si="619"/>
        <v>53362</v>
      </c>
      <c r="AT443" s="269">
        <f>N443+AE443</f>
        <v>126000</v>
      </c>
      <c r="AU443" s="271">
        <f>O443+AN443</f>
        <v>5.2252000000000001</v>
      </c>
      <c r="AV443" s="271">
        <f t="shared" si="620"/>
        <v>3.2277</v>
      </c>
      <c r="AW443" s="272">
        <f t="shared" si="620"/>
        <v>1.9974999999999998</v>
      </c>
    </row>
    <row r="444" spans="1:49" ht="14.1" customHeight="1" x14ac:dyDescent="0.2">
      <c r="A444" s="263">
        <v>88</v>
      </c>
      <c r="B444" s="260">
        <v>2499</v>
      </c>
      <c r="C444" s="283">
        <v>650025288</v>
      </c>
      <c r="D444" s="260">
        <v>70983283</v>
      </c>
      <c r="E444" s="262" t="s">
        <v>747</v>
      </c>
      <c r="F444" s="263">
        <v>3141</v>
      </c>
      <c r="G444" s="262" t="s">
        <v>321</v>
      </c>
      <c r="H444" s="264" t="s">
        <v>284</v>
      </c>
      <c r="I444" s="265">
        <v>851401</v>
      </c>
      <c r="J444" s="830">
        <v>623963</v>
      </c>
      <c r="K444" s="891">
        <v>0</v>
      </c>
      <c r="L444" s="882">
        <v>210899</v>
      </c>
      <c r="M444" s="830">
        <v>12479</v>
      </c>
      <c r="N444" s="266">
        <v>4060</v>
      </c>
      <c r="O444" s="678">
        <v>2.12</v>
      </c>
      <c r="P444" s="622">
        <v>0</v>
      </c>
      <c r="Q444" s="874">
        <v>2.12</v>
      </c>
      <c r="R444" s="267">
        <f t="shared" si="534"/>
        <v>0</v>
      </c>
      <c r="S444" s="269">
        <v>0</v>
      </c>
      <c r="T444" s="269">
        <v>0</v>
      </c>
      <c r="U444" s="269">
        <v>0</v>
      </c>
      <c r="V444" s="269">
        <f>SUM(R444:U444)</f>
        <v>0</v>
      </c>
      <c r="W444" s="269">
        <v>0</v>
      </c>
      <c r="X444" s="269">
        <v>0</v>
      </c>
      <c r="Y444" s="269">
        <f>SUM(W444:X444)</f>
        <v>0</v>
      </c>
      <c r="Z444" s="269">
        <f>V444+Y444</f>
        <v>0</v>
      </c>
      <c r="AA444" s="577">
        <f t="shared" si="617"/>
        <v>0</v>
      </c>
      <c r="AB444" s="270">
        <f>ROUND(V444*2%,0)</f>
        <v>0</v>
      </c>
      <c r="AC444" s="269">
        <v>0</v>
      </c>
      <c r="AD444" s="269">
        <v>0</v>
      </c>
      <c r="AE444" s="269">
        <f t="shared" si="536"/>
        <v>0</v>
      </c>
      <c r="AF444" s="269">
        <f t="shared" si="537"/>
        <v>0</v>
      </c>
      <c r="AG444" s="271">
        <v>0</v>
      </c>
      <c r="AH444" s="271">
        <v>0</v>
      </c>
      <c r="AI444" s="271">
        <v>0</v>
      </c>
      <c r="AJ444" s="271">
        <v>0</v>
      </c>
      <c r="AK444" s="271">
        <v>0</v>
      </c>
      <c r="AL444" s="271">
        <f t="shared" si="538"/>
        <v>0</v>
      </c>
      <c r="AM444" s="271">
        <f>AH444+AK444</f>
        <v>0</v>
      </c>
      <c r="AN444" s="696">
        <f t="shared" si="539"/>
        <v>0</v>
      </c>
      <c r="AO444" s="267">
        <f>I444+AF444</f>
        <v>851401</v>
      </c>
      <c r="AP444" s="269">
        <f>J444+V444</f>
        <v>623963</v>
      </c>
      <c r="AQ444" s="269">
        <f t="shared" si="618"/>
        <v>0</v>
      </c>
      <c r="AR444" s="269">
        <f t="shared" si="619"/>
        <v>210899</v>
      </c>
      <c r="AS444" s="269">
        <f t="shared" si="619"/>
        <v>12479</v>
      </c>
      <c r="AT444" s="269">
        <f>N444+AE444</f>
        <v>4060</v>
      </c>
      <c r="AU444" s="271">
        <f>O444+AN444</f>
        <v>2.12</v>
      </c>
      <c r="AV444" s="271">
        <f t="shared" si="620"/>
        <v>0</v>
      </c>
      <c r="AW444" s="272">
        <f t="shared" si="620"/>
        <v>2.12</v>
      </c>
    </row>
    <row r="445" spans="1:49" ht="14.1" customHeight="1" x14ac:dyDescent="0.2">
      <c r="A445" s="263">
        <v>88</v>
      </c>
      <c r="B445" s="260">
        <v>2499</v>
      </c>
      <c r="C445" s="283">
        <v>650025288</v>
      </c>
      <c r="D445" s="260">
        <v>70983283</v>
      </c>
      <c r="E445" s="262" t="s">
        <v>747</v>
      </c>
      <c r="F445" s="263">
        <v>3143</v>
      </c>
      <c r="G445" s="284" t="s">
        <v>635</v>
      </c>
      <c r="H445" s="264" t="s">
        <v>283</v>
      </c>
      <c r="I445" s="265">
        <v>993993</v>
      </c>
      <c r="J445" s="831">
        <v>731954</v>
      </c>
      <c r="K445" s="904">
        <v>0</v>
      </c>
      <c r="L445" s="882">
        <v>247400</v>
      </c>
      <c r="M445" s="830">
        <v>14639</v>
      </c>
      <c r="N445" s="266">
        <v>0</v>
      </c>
      <c r="O445" s="678">
        <v>1.6073999999999999</v>
      </c>
      <c r="P445" s="841">
        <v>1.6073999999999999</v>
      </c>
      <c r="Q445" s="874">
        <v>0</v>
      </c>
      <c r="R445" s="267">
        <f t="shared" si="534"/>
        <v>0</v>
      </c>
      <c r="S445" s="269">
        <v>0</v>
      </c>
      <c r="T445" s="269">
        <v>0</v>
      </c>
      <c r="U445" s="269">
        <v>0</v>
      </c>
      <c r="V445" s="269">
        <f>SUM(R445:U445)</f>
        <v>0</v>
      </c>
      <c r="W445" s="269">
        <v>0</v>
      </c>
      <c r="X445" s="269">
        <v>0</v>
      </c>
      <c r="Y445" s="269">
        <f>SUM(W445:X445)</f>
        <v>0</v>
      </c>
      <c r="Z445" s="269">
        <f>V445+Y445</f>
        <v>0</v>
      </c>
      <c r="AA445" s="577">
        <f t="shared" si="617"/>
        <v>0</v>
      </c>
      <c r="AB445" s="270">
        <f>ROUND(V445*2%,0)</f>
        <v>0</v>
      </c>
      <c r="AC445" s="269">
        <v>0</v>
      </c>
      <c r="AD445" s="269">
        <v>0</v>
      </c>
      <c r="AE445" s="269">
        <f t="shared" si="536"/>
        <v>0</v>
      </c>
      <c r="AF445" s="269">
        <f t="shared" si="537"/>
        <v>0</v>
      </c>
      <c r="AG445" s="271">
        <v>0</v>
      </c>
      <c r="AH445" s="271">
        <v>0</v>
      </c>
      <c r="AI445" s="271">
        <v>0</v>
      </c>
      <c r="AJ445" s="271">
        <v>0</v>
      </c>
      <c r="AK445" s="271">
        <v>0</v>
      </c>
      <c r="AL445" s="271">
        <f t="shared" si="538"/>
        <v>0</v>
      </c>
      <c r="AM445" s="271">
        <f>AH445+AK445</f>
        <v>0</v>
      </c>
      <c r="AN445" s="696">
        <f t="shared" si="539"/>
        <v>0</v>
      </c>
      <c r="AO445" s="267">
        <f>I445+AF445</f>
        <v>993993</v>
      </c>
      <c r="AP445" s="269">
        <f>J445+V445</f>
        <v>731954</v>
      </c>
      <c r="AQ445" s="269">
        <f t="shared" si="618"/>
        <v>0</v>
      </c>
      <c r="AR445" s="269">
        <f t="shared" si="619"/>
        <v>247400</v>
      </c>
      <c r="AS445" s="269">
        <f t="shared" si="619"/>
        <v>14639</v>
      </c>
      <c r="AT445" s="269">
        <f>N445+AE445</f>
        <v>0</v>
      </c>
      <c r="AU445" s="271">
        <f>O445+AN445</f>
        <v>1.6073999999999999</v>
      </c>
      <c r="AV445" s="271">
        <f t="shared" si="620"/>
        <v>1.6073999999999999</v>
      </c>
      <c r="AW445" s="272">
        <f t="shared" si="620"/>
        <v>0</v>
      </c>
    </row>
    <row r="446" spans="1:49" ht="14.1" customHeight="1" x14ac:dyDescent="0.2">
      <c r="A446" s="263">
        <v>88</v>
      </c>
      <c r="B446" s="260">
        <v>2499</v>
      </c>
      <c r="C446" s="283">
        <v>650025288</v>
      </c>
      <c r="D446" s="260">
        <v>70983283</v>
      </c>
      <c r="E446" s="262" t="s">
        <v>747</v>
      </c>
      <c r="F446" s="263">
        <v>3143</v>
      </c>
      <c r="G446" s="284" t="s">
        <v>636</v>
      </c>
      <c r="H446" s="264" t="s">
        <v>284</v>
      </c>
      <c r="I446" s="265">
        <v>28088</v>
      </c>
      <c r="J446" s="830">
        <v>19800</v>
      </c>
      <c r="K446" s="891">
        <v>0</v>
      </c>
      <c r="L446" s="882">
        <v>6692</v>
      </c>
      <c r="M446" s="830">
        <v>396</v>
      </c>
      <c r="N446" s="266">
        <v>1200</v>
      </c>
      <c r="O446" s="678">
        <v>0.08</v>
      </c>
      <c r="P446" s="622">
        <v>0</v>
      </c>
      <c r="Q446" s="874">
        <v>0.08</v>
      </c>
      <c r="R446" s="267">
        <f t="shared" si="534"/>
        <v>0</v>
      </c>
      <c r="S446" s="269">
        <v>0</v>
      </c>
      <c r="T446" s="269">
        <v>0</v>
      </c>
      <c r="U446" s="269">
        <v>0</v>
      </c>
      <c r="V446" s="269">
        <f>SUM(R446:U446)</f>
        <v>0</v>
      </c>
      <c r="W446" s="269">
        <v>0</v>
      </c>
      <c r="X446" s="269">
        <v>0</v>
      </c>
      <c r="Y446" s="269">
        <f>SUM(W446:X446)</f>
        <v>0</v>
      </c>
      <c r="Z446" s="269">
        <f>V446+Y446</f>
        <v>0</v>
      </c>
      <c r="AA446" s="577">
        <f t="shared" si="617"/>
        <v>0</v>
      </c>
      <c r="AB446" s="270">
        <f>ROUND(V446*2%,0)</f>
        <v>0</v>
      </c>
      <c r="AC446" s="269">
        <v>0</v>
      </c>
      <c r="AD446" s="269">
        <v>0</v>
      </c>
      <c r="AE446" s="269">
        <f t="shared" si="536"/>
        <v>0</v>
      </c>
      <c r="AF446" s="269">
        <f t="shared" si="537"/>
        <v>0</v>
      </c>
      <c r="AG446" s="271">
        <v>0</v>
      </c>
      <c r="AH446" s="271">
        <v>0</v>
      </c>
      <c r="AI446" s="271">
        <v>0</v>
      </c>
      <c r="AJ446" s="271">
        <v>0</v>
      </c>
      <c r="AK446" s="271">
        <v>0</v>
      </c>
      <c r="AL446" s="271">
        <f t="shared" si="538"/>
        <v>0</v>
      </c>
      <c r="AM446" s="271">
        <f>AH446+AK446</f>
        <v>0</v>
      </c>
      <c r="AN446" s="696">
        <f t="shared" si="539"/>
        <v>0</v>
      </c>
      <c r="AO446" s="267">
        <f>I446+AF446</f>
        <v>28088</v>
      </c>
      <c r="AP446" s="269">
        <f>J446+V446</f>
        <v>19800</v>
      </c>
      <c r="AQ446" s="269">
        <f t="shared" si="618"/>
        <v>0</v>
      </c>
      <c r="AR446" s="269">
        <f t="shared" si="619"/>
        <v>6692</v>
      </c>
      <c r="AS446" s="269">
        <f t="shared" si="619"/>
        <v>396</v>
      </c>
      <c r="AT446" s="269">
        <f>N446+AE446</f>
        <v>1200</v>
      </c>
      <c r="AU446" s="271">
        <f>O446+AN446</f>
        <v>0.08</v>
      </c>
      <c r="AV446" s="271">
        <f t="shared" si="620"/>
        <v>0</v>
      </c>
      <c r="AW446" s="272">
        <f t="shared" si="620"/>
        <v>0.08</v>
      </c>
    </row>
    <row r="447" spans="1:49" ht="14.1" customHeight="1" x14ac:dyDescent="0.2">
      <c r="A447" s="299">
        <v>88</v>
      </c>
      <c r="B447" s="296">
        <v>2499</v>
      </c>
      <c r="C447" s="297">
        <v>650025288</v>
      </c>
      <c r="D447" s="296">
        <v>70983283</v>
      </c>
      <c r="E447" s="298" t="s">
        <v>748</v>
      </c>
      <c r="F447" s="299"/>
      <c r="G447" s="298"/>
      <c r="H447" s="300"/>
      <c r="I447" s="278">
        <v>8431089</v>
      </c>
      <c r="J447" s="279">
        <v>6097371</v>
      </c>
      <c r="K447" s="279">
        <v>0</v>
      </c>
      <c r="L447" s="279">
        <v>2060911</v>
      </c>
      <c r="M447" s="279">
        <v>121947</v>
      </c>
      <c r="N447" s="279">
        <v>150860</v>
      </c>
      <c r="O447" s="280">
        <v>13.841799999999999</v>
      </c>
      <c r="P447" s="280">
        <v>8.7225000000000001</v>
      </c>
      <c r="Q447" s="872">
        <v>5.1193</v>
      </c>
      <c r="R447" s="278">
        <f t="shared" ref="R447:AW447" si="621">SUM(R442:R446)</f>
        <v>0</v>
      </c>
      <c r="S447" s="613">
        <f t="shared" si="621"/>
        <v>0</v>
      </c>
      <c r="T447" s="613">
        <f t="shared" si="621"/>
        <v>0</v>
      </c>
      <c r="U447" s="613">
        <f t="shared" si="621"/>
        <v>0</v>
      </c>
      <c r="V447" s="613">
        <f t="shared" si="621"/>
        <v>0</v>
      </c>
      <c r="W447" s="613">
        <f t="shared" si="621"/>
        <v>0</v>
      </c>
      <c r="X447" s="613">
        <f t="shared" si="621"/>
        <v>0</v>
      </c>
      <c r="Y447" s="613">
        <f t="shared" si="621"/>
        <v>0</v>
      </c>
      <c r="Z447" s="613">
        <f t="shared" si="621"/>
        <v>0</v>
      </c>
      <c r="AA447" s="613">
        <f t="shared" si="621"/>
        <v>0</v>
      </c>
      <c r="AB447" s="613">
        <f t="shared" si="621"/>
        <v>0</v>
      </c>
      <c r="AC447" s="613">
        <f t="shared" si="621"/>
        <v>0</v>
      </c>
      <c r="AD447" s="613">
        <f t="shared" si="621"/>
        <v>0</v>
      </c>
      <c r="AE447" s="613">
        <f t="shared" si="621"/>
        <v>0</v>
      </c>
      <c r="AF447" s="613">
        <f t="shared" si="621"/>
        <v>0</v>
      </c>
      <c r="AG447" s="690">
        <f t="shared" si="621"/>
        <v>0</v>
      </c>
      <c r="AH447" s="690">
        <f t="shared" si="621"/>
        <v>0</v>
      </c>
      <c r="AI447" s="690">
        <f t="shared" si="621"/>
        <v>0</v>
      </c>
      <c r="AJ447" s="690">
        <f t="shared" si="621"/>
        <v>0</v>
      </c>
      <c r="AK447" s="690">
        <f t="shared" si="621"/>
        <v>0</v>
      </c>
      <c r="AL447" s="690">
        <f t="shared" si="621"/>
        <v>0</v>
      </c>
      <c r="AM447" s="690">
        <f t="shared" si="621"/>
        <v>0</v>
      </c>
      <c r="AN447" s="695">
        <f t="shared" si="621"/>
        <v>0</v>
      </c>
      <c r="AO447" s="278">
        <f t="shared" si="621"/>
        <v>8431089</v>
      </c>
      <c r="AP447" s="279">
        <f t="shared" si="621"/>
        <v>6097371</v>
      </c>
      <c r="AQ447" s="279">
        <f t="shared" si="621"/>
        <v>0</v>
      </c>
      <c r="AR447" s="279">
        <f t="shared" si="621"/>
        <v>2060911</v>
      </c>
      <c r="AS447" s="279">
        <f t="shared" si="621"/>
        <v>121947</v>
      </c>
      <c r="AT447" s="279">
        <f t="shared" si="621"/>
        <v>150860</v>
      </c>
      <c r="AU447" s="280">
        <f t="shared" si="621"/>
        <v>13.841799999999999</v>
      </c>
      <c r="AV447" s="280">
        <f t="shared" si="621"/>
        <v>8.7225000000000001</v>
      </c>
      <c r="AW447" s="281">
        <f t="shared" si="621"/>
        <v>5.1193</v>
      </c>
    </row>
    <row r="448" spans="1:49" s="290" customFormat="1" ht="14.1" customHeight="1" x14ac:dyDescent="0.2">
      <c r="A448" s="263">
        <v>89</v>
      </c>
      <c r="B448" s="260">
        <v>2331</v>
      </c>
      <c r="C448" s="283">
        <v>691014302</v>
      </c>
      <c r="D448" s="260" t="s">
        <v>808</v>
      </c>
      <c r="E448" s="262" t="s">
        <v>816</v>
      </c>
      <c r="F448" s="263">
        <v>3111</v>
      </c>
      <c r="G448" s="262" t="s">
        <v>317</v>
      </c>
      <c r="H448" s="264" t="s">
        <v>283</v>
      </c>
      <c r="I448" s="265">
        <v>1878639</v>
      </c>
      <c r="J448" s="831">
        <v>1373077</v>
      </c>
      <c r="K448" s="904">
        <v>0</v>
      </c>
      <c r="L448" s="882">
        <v>464100</v>
      </c>
      <c r="M448" s="830">
        <v>27462</v>
      </c>
      <c r="N448" s="831">
        <v>14000</v>
      </c>
      <c r="O448" s="678">
        <v>3.1549</v>
      </c>
      <c r="P448" s="841">
        <v>2.37</v>
      </c>
      <c r="Q448" s="873">
        <v>0.78489999999999993</v>
      </c>
      <c r="R448" s="267">
        <f t="shared" si="534"/>
        <v>0</v>
      </c>
      <c r="S448" s="269">
        <v>0</v>
      </c>
      <c r="T448" s="269">
        <v>0</v>
      </c>
      <c r="U448" s="269">
        <v>0</v>
      </c>
      <c r="V448" s="269">
        <f>SUM(R448:U448)</f>
        <v>0</v>
      </c>
      <c r="W448" s="269">
        <v>0</v>
      </c>
      <c r="X448" s="269">
        <v>0</v>
      </c>
      <c r="Y448" s="269">
        <f>SUM(W448:X448)</f>
        <v>0</v>
      </c>
      <c r="Z448" s="269">
        <f>V448+Y448</f>
        <v>0</v>
      </c>
      <c r="AA448" s="577">
        <f t="shared" ref="AA448:AA449" si="622">ROUND((V448+W448)*33.8%,0)</f>
        <v>0</v>
      </c>
      <c r="AB448" s="270">
        <f>ROUND(V448*2%,0)</f>
        <v>0</v>
      </c>
      <c r="AC448" s="269">
        <v>0</v>
      </c>
      <c r="AD448" s="269">
        <v>0</v>
      </c>
      <c r="AE448" s="269">
        <f t="shared" si="536"/>
        <v>0</v>
      </c>
      <c r="AF448" s="269">
        <f t="shared" si="537"/>
        <v>0</v>
      </c>
      <c r="AG448" s="271">
        <v>0</v>
      </c>
      <c r="AH448" s="271">
        <v>0</v>
      </c>
      <c r="AI448" s="271">
        <v>0</v>
      </c>
      <c r="AJ448" s="271">
        <v>0</v>
      </c>
      <c r="AK448" s="271">
        <v>0</v>
      </c>
      <c r="AL448" s="271">
        <f t="shared" si="538"/>
        <v>0</v>
      </c>
      <c r="AM448" s="271">
        <f>AH448+AK448</f>
        <v>0</v>
      </c>
      <c r="AN448" s="696">
        <f t="shared" si="539"/>
        <v>0</v>
      </c>
      <c r="AO448" s="267">
        <f>I448+AF448</f>
        <v>1878639</v>
      </c>
      <c r="AP448" s="269">
        <f>J448+V448</f>
        <v>1373077</v>
      </c>
      <c r="AQ448" s="269">
        <f t="shared" ref="AQ448:AQ449" si="623">K448+Y448</f>
        <v>0</v>
      </c>
      <c r="AR448" s="269">
        <f>L448+AA448</f>
        <v>464100</v>
      </c>
      <c r="AS448" s="269">
        <f>M448+AB448</f>
        <v>27462</v>
      </c>
      <c r="AT448" s="269">
        <f>N448+AE448</f>
        <v>14000</v>
      </c>
      <c r="AU448" s="271">
        <f>O448+AN448</f>
        <v>3.1549</v>
      </c>
      <c r="AV448" s="271">
        <f>P448+AL448</f>
        <v>2.37</v>
      </c>
      <c r="AW448" s="272">
        <f>Q448+AM448</f>
        <v>0.78489999999999993</v>
      </c>
    </row>
    <row r="449" spans="1:52" s="290" customFormat="1" ht="14.1" customHeight="1" x14ac:dyDescent="0.2">
      <c r="A449" s="263">
        <v>89</v>
      </c>
      <c r="B449" s="260">
        <v>2331</v>
      </c>
      <c r="C449" s="283">
        <v>691014302</v>
      </c>
      <c r="D449" s="260" t="s">
        <v>808</v>
      </c>
      <c r="E449" s="262" t="s">
        <v>816</v>
      </c>
      <c r="F449" s="263">
        <v>3141</v>
      </c>
      <c r="G449" s="262" t="s">
        <v>321</v>
      </c>
      <c r="H449" s="264" t="s">
        <v>284</v>
      </c>
      <c r="I449" s="265">
        <v>325106</v>
      </c>
      <c r="J449" s="830">
        <v>238546</v>
      </c>
      <c r="K449" s="891">
        <v>0</v>
      </c>
      <c r="L449" s="882">
        <v>80629</v>
      </c>
      <c r="M449" s="830">
        <v>4771</v>
      </c>
      <c r="N449" s="266">
        <v>1160</v>
      </c>
      <c r="O449" s="678">
        <v>0.81</v>
      </c>
      <c r="P449" s="622">
        <v>0</v>
      </c>
      <c r="Q449" s="874">
        <v>0.81</v>
      </c>
      <c r="R449" s="267">
        <f t="shared" si="534"/>
        <v>0</v>
      </c>
      <c r="S449" s="269">
        <v>0</v>
      </c>
      <c r="T449" s="269">
        <v>0</v>
      </c>
      <c r="U449" s="269">
        <v>0</v>
      </c>
      <c r="V449" s="269">
        <f>SUM(R449:U449)</f>
        <v>0</v>
      </c>
      <c r="W449" s="269">
        <v>0</v>
      </c>
      <c r="X449" s="269">
        <v>0</v>
      </c>
      <c r="Y449" s="269">
        <f>SUM(W449:X449)</f>
        <v>0</v>
      </c>
      <c r="Z449" s="269">
        <f>V449+Y449</f>
        <v>0</v>
      </c>
      <c r="AA449" s="577">
        <f t="shared" si="622"/>
        <v>0</v>
      </c>
      <c r="AB449" s="270">
        <f>ROUND(V449*2%,0)</f>
        <v>0</v>
      </c>
      <c r="AC449" s="269">
        <v>0</v>
      </c>
      <c r="AD449" s="269">
        <v>0</v>
      </c>
      <c r="AE449" s="269">
        <f t="shared" si="536"/>
        <v>0</v>
      </c>
      <c r="AF449" s="269">
        <f t="shared" si="537"/>
        <v>0</v>
      </c>
      <c r="AG449" s="271">
        <v>0</v>
      </c>
      <c r="AH449" s="271">
        <v>0</v>
      </c>
      <c r="AI449" s="271">
        <v>0</v>
      </c>
      <c r="AJ449" s="271">
        <v>0</v>
      </c>
      <c r="AK449" s="271">
        <v>0</v>
      </c>
      <c r="AL449" s="271">
        <f t="shared" si="538"/>
        <v>0</v>
      </c>
      <c r="AM449" s="271">
        <f>AH449+AK449</f>
        <v>0</v>
      </c>
      <c r="AN449" s="696">
        <f t="shared" si="539"/>
        <v>0</v>
      </c>
      <c r="AO449" s="267">
        <f>I449+AF449</f>
        <v>325106</v>
      </c>
      <c r="AP449" s="269">
        <f>J449+V449</f>
        <v>238546</v>
      </c>
      <c r="AQ449" s="269">
        <f t="shared" si="623"/>
        <v>0</v>
      </c>
      <c r="AR449" s="269">
        <f>L449+AA449</f>
        <v>80629</v>
      </c>
      <c r="AS449" s="269">
        <f>M449+AB449</f>
        <v>4771</v>
      </c>
      <c r="AT449" s="269">
        <f>N449+AE449</f>
        <v>1160</v>
      </c>
      <c r="AU449" s="271">
        <f>O449+AN449</f>
        <v>0.81</v>
      </c>
      <c r="AV449" s="271">
        <f>P449+AL449</f>
        <v>0</v>
      </c>
      <c r="AW449" s="272">
        <f>Q449+AM449</f>
        <v>0.81</v>
      </c>
    </row>
    <row r="450" spans="1:52" ht="14.1" customHeight="1" thickBot="1" x14ac:dyDescent="0.25">
      <c r="A450" s="299">
        <v>89</v>
      </c>
      <c r="B450" s="296">
        <v>2331</v>
      </c>
      <c r="C450" s="297">
        <v>691014302</v>
      </c>
      <c r="D450" s="296" t="s">
        <v>808</v>
      </c>
      <c r="E450" s="298" t="s">
        <v>817</v>
      </c>
      <c r="F450" s="626"/>
      <c r="G450" s="298"/>
      <c r="H450" s="300"/>
      <c r="I450" s="838">
        <v>2203745</v>
      </c>
      <c r="J450" s="839">
        <v>1611623</v>
      </c>
      <c r="K450" s="839">
        <v>0</v>
      </c>
      <c r="L450" s="839">
        <v>544729</v>
      </c>
      <c r="M450" s="839">
        <v>32233</v>
      </c>
      <c r="N450" s="839">
        <v>15160</v>
      </c>
      <c r="O450" s="845">
        <v>3.9649000000000001</v>
      </c>
      <c r="P450" s="845">
        <v>2.37</v>
      </c>
      <c r="Q450" s="879">
        <v>1.5949</v>
      </c>
      <c r="R450" s="838">
        <f t="shared" ref="R450:AW450" si="624">SUM(R448:R449)</f>
        <v>0</v>
      </c>
      <c r="S450" s="616">
        <f t="shared" si="624"/>
        <v>0</v>
      </c>
      <c r="T450" s="616">
        <f t="shared" si="624"/>
        <v>0</v>
      </c>
      <c r="U450" s="616">
        <f t="shared" si="624"/>
        <v>0</v>
      </c>
      <c r="V450" s="616">
        <f t="shared" si="624"/>
        <v>0</v>
      </c>
      <c r="W450" s="616">
        <f t="shared" si="624"/>
        <v>0</v>
      </c>
      <c r="X450" s="616">
        <f t="shared" si="624"/>
        <v>0</v>
      </c>
      <c r="Y450" s="616">
        <f t="shared" si="624"/>
        <v>0</v>
      </c>
      <c r="Z450" s="616">
        <f t="shared" si="624"/>
        <v>0</v>
      </c>
      <c r="AA450" s="616">
        <f t="shared" si="624"/>
        <v>0</v>
      </c>
      <c r="AB450" s="616">
        <f t="shared" si="624"/>
        <v>0</v>
      </c>
      <c r="AC450" s="616">
        <f t="shared" si="624"/>
        <v>0</v>
      </c>
      <c r="AD450" s="616">
        <f t="shared" si="624"/>
        <v>0</v>
      </c>
      <c r="AE450" s="616">
        <f t="shared" si="624"/>
        <v>0</v>
      </c>
      <c r="AF450" s="616">
        <f t="shared" si="624"/>
        <v>0</v>
      </c>
      <c r="AG450" s="693">
        <f t="shared" si="624"/>
        <v>0</v>
      </c>
      <c r="AH450" s="693">
        <f t="shared" si="624"/>
        <v>0</v>
      </c>
      <c r="AI450" s="693">
        <f t="shared" si="624"/>
        <v>0</v>
      </c>
      <c r="AJ450" s="693">
        <f t="shared" si="624"/>
        <v>0</v>
      </c>
      <c r="AK450" s="693">
        <f t="shared" si="624"/>
        <v>0</v>
      </c>
      <c r="AL450" s="693">
        <f t="shared" si="624"/>
        <v>0</v>
      </c>
      <c r="AM450" s="693">
        <f t="shared" si="624"/>
        <v>0</v>
      </c>
      <c r="AN450" s="699">
        <f t="shared" si="624"/>
        <v>0</v>
      </c>
      <c r="AO450" s="301">
        <f t="shared" si="624"/>
        <v>2203745</v>
      </c>
      <c r="AP450" s="302">
        <f t="shared" si="624"/>
        <v>1611623</v>
      </c>
      <c r="AQ450" s="302">
        <f t="shared" si="624"/>
        <v>0</v>
      </c>
      <c r="AR450" s="302">
        <f t="shared" si="624"/>
        <v>544729</v>
      </c>
      <c r="AS450" s="302">
        <f t="shared" si="624"/>
        <v>32233</v>
      </c>
      <c r="AT450" s="302">
        <f t="shared" si="624"/>
        <v>15160</v>
      </c>
      <c r="AU450" s="303">
        <f t="shared" si="624"/>
        <v>3.9649000000000001</v>
      </c>
      <c r="AV450" s="303">
        <f t="shared" si="624"/>
        <v>2.37</v>
      </c>
      <c r="AW450" s="304">
        <f t="shared" si="624"/>
        <v>1.5949</v>
      </c>
    </row>
    <row r="451" spans="1:52" ht="14.1" customHeight="1" thickBot="1" x14ac:dyDescent="0.25">
      <c r="A451" s="396"/>
      <c r="B451" s="305"/>
      <c r="C451" s="305"/>
      <c r="D451" s="305"/>
      <c r="E451" s="306" t="s">
        <v>749</v>
      </c>
      <c r="F451" s="305"/>
      <c r="G451" s="305"/>
      <c r="H451" s="305"/>
      <c r="I451" s="836">
        <f t="shared" ref="I451:AW451" si="625">I450+I447+I441+I434+I427+I420+I413+I406+I400+I397+I390+I383+I379+I373+I366+I364+I360+I353+I348+I341+I335+I327+I324+I320+I317+I315+I309+I305+I298+I291+I289+I281+I276+I269+I265+I259+I255+I251+I249+I242+I236+I230+I224+I218+I212+I206+I199+I193+I187+I180+I173+I167+I161+I155+I150+I144+I138+I132+I125+I118+I114+I111+I108+I104+I100+I97+I93+I89+I86+I82+I79+I76+I72+I67+I64+I60+I56+I52+I49+I46+I43+I39+I36+I33+I29+I26+I21+I17+I13</f>
        <v>1612586858</v>
      </c>
      <c r="J451" s="837">
        <f t="shared" si="625"/>
        <v>1155208558</v>
      </c>
      <c r="K451" s="837">
        <f t="shared" si="625"/>
        <v>6037346</v>
      </c>
      <c r="L451" s="837">
        <f t="shared" si="625"/>
        <v>392444708</v>
      </c>
      <c r="M451" s="837">
        <f t="shared" si="625"/>
        <v>23104184</v>
      </c>
      <c r="N451" s="837">
        <f t="shared" si="625"/>
        <v>35792062</v>
      </c>
      <c r="O451" s="846">
        <f t="shared" si="625"/>
        <v>2523.6981999999989</v>
      </c>
      <c r="P451" s="846">
        <f t="shared" si="625"/>
        <v>1801.5125999999993</v>
      </c>
      <c r="Q451" s="880">
        <f t="shared" si="625"/>
        <v>722.18560000000025</v>
      </c>
      <c r="R451" s="836">
        <f t="shared" si="625"/>
        <v>0</v>
      </c>
      <c r="S451" s="721">
        <f t="shared" si="625"/>
        <v>-33390</v>
      </c>
      <c r="T451" s="721">
        <f t="shared" si="625"/>
        <v>1628000</v>
      </c>
      <c r="U451" s="721">
        <f t="shared" si="625"/>
        <v>0</v>
      </c>
      <c r="V451" s="721">
        <f t="shared" si="625"/>
        <v>1594610</v>
      </c>
      <c r="W451" s="721">
        <f t="shared" si="625"/>
        <v>0</v>
      </c>
      <c r="X451" s="721">
        <f t="shared" si="625"/>
        <v>0</v>
      </c>
      <c r="Y451" s="721">
        <f t="shared" si="625"/>
        <v>0</v>
      </c>
      <c r="Z451" s="721">
        <f t="shared" si="625"/>
        <v>1594610</v>
      </c>
      <c r="AA451" s="721">
        <f t="shared" si="625"/>
        <v>538976</v>
      </c>
      <c r="AB451" s="721">
        <f t="shared" si="625"/>
        <v>31891</v>
      </c>
      <c r="AC451" s="721">
        <f t="shared" si="625"/>
        <v>7000</v>
      </c>
      <c r="AD451" s="721">
        <f t="shared" si="625"/>
        <v>20000</v>
      </c>
      <c r="AE451" s="721">
        <f t="shared" si="625"/>
        <v>27000</v>
      </c>
      <c r="AF451" s="721">
        <f t="shared" si="625"/>
        <v>2192477</v>
      </c>
      <c r="AG451" s="722">
        <f t="shared" si="625"/>
        <v>0</v>
      </c>
      <c r="AH451" s="722">
        <f t="shared" si="625"/>
        <v>0</v>
      </c>
      <c r="AI451" s="722">
        <f t="shared" si="625"/>
        <v>-3.9999999999999959E-2</v>
      </c>
      <c r="AJ451" s="722">
        <f t="shared" si="625"/>
        <v>0</v>
      </c>
      <c r="AK451" s="722">
        <f t="shared" si="625"/>
        <v>5.54</v>
      </c>
      <c r="AL451" s="722">
        <f t="shared" si="625"/>
        <v>-3.9999999999999959E-2</v>
      </c>
      <c r="AM451" s="722">
        <f t="shared" si="625"/>
        <v>5.54</v>
      </c>
      <c r="AN451" s="723">
        <f t="shared" si="625"/>
        <v>5.5</v>
      </c>
      <c r="AO451" s="720">
        <f t="shared" si="625"/>
        <v>1614779335</v>
      </c>
      <c r="AP451" s="721">
        <f t="shared" si="625"/>
        <v>1156803168</v>
      </c>
      <c r="AQ451" s="721">
        <f t="shared" si="625"/>
        <v>6037346</v>
      </c>
      <c r="AR451" s="721">
        <f t="shared" si="625"/>
        <v>392983684</v>
      </c>
      <c r="AS451" s="721">
        <f t="shared" si="625"/>
        <v>23136075</v>
      </c>
      <c r="AT451" s="721">
        <f t="shared" si="625"/>
        <v>35819062</v>
      </c>
      <c r="AU451" s="722">
        <f t="shared" si="625"/>
        <v>2529.1981999999994</v>
      </c>
      <c r="AV451" s="722">
        <f t="shared" si="625"/>
        <v>1801.4725999999994</v>
      </c>
      <c r="AW451" s="724">
        <f t="shared" si="625"/>
        <v>727.72560000000033</v>
      </c>
    </row>
    <row r="452" spans="1:52" ht="14.1" customHeight="1" x14ac:dyDescent="0.2">
      <c r="I452" s="249">
        <f>SUM(J451:N451)</f>
        <v>1612586858</v>
      </c>
      <c r="O452" s="250">
        <f>SUM(P451:Q451)</f>
        <v>2523.6981999999998</v>
      </c>
      <c r="R452" s="326"/>
      <c r="S452" s="703"/>
      <c r="T452" s="703"/>
      <c r="U452" s="703"/>
      <c r="V452" s="704">
        <f>SUM(R451:U451)</f>
        <v>1594610</v>
      </c>
      <c r="W452" s="705"/>
      <c r="X452" s="705"/>
      <c r="Y452" s="704">
        <f>SUM(W451:X451)</f>
        <v>0</v>
      </c>
      <c r="Z452" s="704">
        <f>V451+Y451</f>
        <v>1594610</v>
      </c>
      <c r="AA452" s="706"/>
      <c r="AB452" s="706"/>
      <c r="AC452" s="705"/>
      <c r="AD452" s="705"/>
      <c r="AE452" s="704">
        <f>SUM(AC451:AD451)</f>
        <v>27000</v>
      </c>
      <c r="AF452" s="704">
        <f>Z451+AA451+AB451+AE451</f>
        <v>2192477</v>
      </c>
      <c r="AG452" s="707"/>
      <c r="AH452" s="707"/>
      <c r="AI452" s="707"/>
      <c r="AJ452" s="707"/>
      <c r="AK452" s="707"/>
      <c r="AL452" s="708">
        <f>AG451+AI451+AJ451</f>
        <v>-3.9999999999999959E-2</v>
      </c>
      <c r="AM452" s="708">
        <f>AH451+AK451</f>
        <v>5.54</v>
      </c>
      <c r="AN452" s="708">
        <f>SUM(AL451:AM451)</f>
        <v>5.5</v>
      </c>
      <c r="AO452" s="709">
        <f>SUM(AP451:AT451)</f>
        <v>1614779335</v>
      </c>
      <c r="AP452" s="710"/>
      <c r="AQ452" s="710"/>
      <c r="AR452" s="710"/>
      <c r="AS452" s="710"/>
      <c r="AT452" s="710"/>
      <c r="AU452" s="731">
        <f>SUM(AV451:AW451)</f>
        <v>2529.1981999999998</v>
      </c>
      <c r="AV452" s="710"/>
      <c r="AW452" s="710"/>
      <c r="AZ452" s="314"/>
    </row>
    <row r="453" spans="1:52" ht="14.1" customHeight="1" thickBot="1" x14ac:dyDescent="0.25">
      <c r="H453" s="246"/>
      <c r="I453" s="311">
        <f ca="1">SUM(J454:N454)</f>
        <v>1612586858</v>
      </c>
      <c r="J453" s="312"/>
      <c r="K453" s="312"/>
      <c r="L453" s="312"/>
      <c r="M453" s="312"/>
      <c r="N453" s="312"/>
      <c r="O453" s="313">
        <f ca="1">SUM(P454:Q454)</f>
        <v>2523.6981999999998</v>
      </c>
      <c r="P453" s="607"/>
      <c r="Q453" s="607"/>
      <c r="R453" s="732"/>
      <c r="S453" s="732"/>
      <c r="T453" s="732"/>
      <c r="U453" s="732"/>
      <c r="V453" s="711">
        <f ca="1">SUM(R454:U454)</f>
        <v>1594610</v>
      </c>
      <c r="W453" s="712"/>
      <c r="X453" s="712"/>
      <c r="Y453" s="711">
        <f ca="1">SUM(W454:X454)</f>
        <v>0</v>
      </c>
      <c r="Z453" s="711">
        <f ca="1">V454+Y454</f>
        <v>1594610</v>
      </c>
      <c r="AA453" s="713"/>
      <c r="AB453" s="713"/>
      <c r="AC453" s="712"/>
      <c r="AD453" s="712"/>
      <c r="AE453" s="711">
        <f ca="1">SUM(AC454:AD454)</f>
        <v>27000</v>
      </c>
      <c r="AF453" s="711">
        <f ca="1">Z454+AA454+AB454+AE454</f>
        <v>2192477</v>
      </c>
      <c r="AG453" s="714"/>
      <c r="AH453" s="714"/>
      <c r="AI453" s="714"/>
      <c r="AJ453" s="714"/>
      <c r="AK453" s="714"/>
      <c r="AL453" s="715">
        <f ca="1">AG454+AI454+AJ454</f>
        <v>-4.0000000000000036E-2</v>
      </c>
      <c r="AM453" s="715">
        <f ca="1">AH454+AK454</f>
        <v>5.54</v>
      </c>
      <c r="AN453" s="715">
        <f ca="1">SUM(AL454:AM454)</f>
        <v>5.5</v>
      </c>
      <c r="AO453" s="733">
        <f ca="1">SUM(AP454:AT454)</f>
        <v>1614779335</v>
      </c>
      <c r="AP453" s="734"/>
      <c r="AQ453" s="734"/>
      <c r="AR453" s="734"/>
      <c r="AS453" s="734"/>
      <c r="AT453" s="734"/>
      <c r="AU453" s="716">
        <f ca="1">SUM(AV454:AW454)</f>
        <v>2529.1982000000003</v>
      </c>
      <c r="AV453" s="734"/>
      <c r="AW453" s="734"/>
    </row>
    <row r="454" spans="1:52" customFormat="1" ht="13.5" thickBot="1" x14ac:dyDescent="0.25">
      <c r="D454" s="57"/>
      <c r="E454" s="58"/>
      <c r="F454" s="57"/>
      <c r="G454" s="106"/>
      <c r="H454" s="59" t="s">
        <v>0</v>
      </c>
      <c r="I454" s="453">
        <f t="shared" ref="I454:AV454" ca="1" si="626">SUM(I455:I464)</f>
        <v>1612586858</v>
      </c>
      <c r="J454" s="72">
        <f t="shared" ca="1" si="626"/>
        <v>1155208558</v>
      </c>
      <c r="K454" s="72">
        <f t="shared" ca="1" si="626"/>
        <v>6037346</v>
      </c>
      <c r="L454" s="72">
        <f t="shared" ca="1" si="626"/>
        <v>392444708</v>
      </c>
      <c r="M454" s="72">
        <f t="shared" ca="1" si="626"/>
        <v>23104184</v>
      </c>
      <c r="N454" s="72">
        <f t="shared" ca="1" si="626"/>
        <v>35792062</v>
      </c>
      <c r="O454" s="73">
        <f t="shared" ca="1" si="626"/>
        <v>2523.6982000000003</v>
      </c>
      <c r="P454" s="73">
        <f t="shared" ca="1" si="626"/>
        <v>1801.5126</v>
      </c>
      <c r="Q454" s="74">
        <f t="shared" ca="1" si="626"/>
        <v>722.18560000000002</v>
      </c>
      <c r="R454" s="725">
        <f t="shared" ca="1" si="626"/>
        <v>0</v>
      </c>
      <c r="S454" s="726">
        <f t="shared" ref="S454" ca="1" si="627">SUM(S455:S464)</f>
        <v>-33390</v>
      </c>
      <c r="T454" s="726">
        <f t="shared" ca="1" si="626"/>
        <v>1628000</v>
      </c>
      <c r="U454" s="726">
        <f t="shared" ca="1" si="626"/>
        <v>0</v>
      </c>
      <c r="V454" s="726">
        <f t="shared" ca="1" si="626"/>
        <v>1594610</v>
      </c>
      <c r="W454" s="726">
        <f t="shared" ca="1" si="626"/>
        <v>0</v>
      </c>
      <c r="X454" s="726">
        <f t="shared" ca="1" si="626"/>
        <v>0</v>
      </c>
      <c r="Y454" s="726">
        <f t="shared" ca="1" si="626"/>
        <v>0</v>
      </c>
      <c r="Z454" s="726">
        <f t="shared" ca="1" si="626"/>
        <v>1594610</v>
      </c>
      <c r="AA454" s="726">
        <f t="shared" ca="1" si="626"/>
        <v>538976</v>
      </c>
      <c r="AB454" s="726">
        <f t="shared" ca="1" si="626"/>
        <v>31891</v>
      </c>
      <c r="AC454" s="726">
        <f t="shared" ca="1" si="626"/>
        <v>7000</v>
      </c>
      <c r="AD454" s="726">
        <f t="shared" ca="1" si="626"/>
        <v>20000</v>
      </c>
      <c r="AE454" s="726">
        <f t="shared" ca="1" si="626"/>
        <v>27000</v>
      </c>
      <c r="AF454" s="726">
        <f t="shared" ca="1" si="626"/>
        <v>2192477</v>
      </c>
      <c r="AG454" s="727">
        <f t="shared" ca="1" si="626"/>
        <v>0</v>
      </c>
      <c r="AH454" s="727">
        <f t="shared" ca="1" si="626"/>
        <v>0</v>
      </c>
      <c r="AI454" s="727">
        <f t="shared" ref="AI454" ca="1" si="628">SUM(AI455:AI464)</f>
        <v>-4.0000000000000036E-2</v>
      </c>
      <c r="AJ454" s="727">
        <f t="shared" ca="1" si="626"/>
        <v>0</v>
      </c>
      <c r="AK454" s="727">
        <f t="shared" ca="1" si="626"/>
        <v>5.54</v>
      </c>
      <c r="AL454" s="727">
        <f t="shared" ca="1" si="626"/>
        <v>-4.0000000000000036E-2</v>
      </c>
      <c r="AM454" s="727">
        <f t="shared" ca="1" si="626"/>
        <v>5.54</v>
      </c>
      <c r="AN454" s="728">
        <f t="shared" ca="1" si="626"/>
        <v>5.5</v>
      </c>
      <c r="AO454" s="729">
        <f t="shared" ca="1" si="626"/>
        <v>1614779335</v>
      </c>
      <c r="AP454" s="726">
        <f t="shared" ca="1" si="626"/>
        <v>1156803168</v>
      </c>
      <c r="AQ454" s="726">
        <f t="shared" ca="1" si="626"/>
        <v>6037346</v>
      </c>
      <c r="AR454" s="726">
        <f t="shared" ca="1" si="626"/>
        <v>392983684</v>
      </c>
      <c r="AS454" s="726">
        <f t="shared" ca="1" si="626"/>
        <v>23136075</v>
      </c>
      <c r="AT454" s="726">
        <f t="shared" ca="1" si="626"/>
        <v>35819062</v>
      </c>
      <c r="AU454" s="727">
        <f t="shared" ca="1" si="626"/>
        <v>2529.1982000000007</v>
      </c>
      <c r="AV454" s="727">
        <f t="shared" ca="1" si="626"/>
        <v>1801.4726000000001</v>
      </c>
      <c r="AW454" s="730">
        <f t="shared" ref="AW454" ca="1" si="629">SUM(AW455:AW464)</f>
        <v>727.72560000000021</v>
      </c>
    </row>
    <row r="455" spans="1:52" customFormat="1" ht="12.75" x14ac:dyDescent="0.2">
      <c r="D455" s="57"/>
      <c r="E455" s="58"/>
      <c r="F455" s="57"/>
      <c r="G455" s="106"/>
      <c r="H455" s="469">
        <v>3111</v>
      </c>
      <c r="I455" s="69">
        <f t="shared" ref="I455:AW455" ca="1" si="630">SUMIF($F$12:$F$451,"=3111",I$12:I$404)</f>
        <v>338085045</v>
      </c>
      <c r="J455" s="467">
        <f t="shared" ca="1" si="630"/>
        <v>246049372</v>
      </c>
      <c r="K455" s="467">
        <f t="shared" ca="1" si="630"/>
        <v>597380</v>
      </c>
      <c r="L455" s="467">
        <f t="shared" ca="1" si="630"/>
        <v>83366602</v>
      </c>
      <c r="M455" s="467">
        <f t="shared" ca="1" si="630"/>
        <v>4920991</v>
      </c>
      <c r="N455" s="467">
        <f t="shared" ca="1" si="630"/>
        <v>3150700</v>
      </c>
      <c r="O455" s="468">
        <f t="shared" ca="1" si="630"/>
        <v>584.99620000000004</v>
      </c>
      <c r="P455" s="468">
        <f t="shared" ca="1" si="630"/>
        <v>444.96149999999989</v>
      </c>
      <c r="Q455" s="847">
        <f t="shared" ca="1" si="630"/>
        <v>140.03470000000002</v>
      </c>
      <c r="R455" s="70">
        <f t="shared" ca="1" si="630"/>
        <v>0</v>
      </c>
      <c r="S455" s="467">
        <f t="shared" ca="1" si="630"/>
        <v>0</v>
      </c>
      <c r="T455" s="467">
        <f t="shared" ca="1" si="630"/>
        <v>0</v>
      </c>
      <c r="U455" s="467">
        <f t="shared" ca="1" si="630"/>
        <v>0</v>
      </c>
      <c r="V455" s="467">
        <f t="shared" ca="1" si="630"/>
        <v>0</v>
      </c>
      <c r="W455" s="467">
        <f t="shared" ca="1" si="630"/>
        <v>0</v>
      </c>
      <c r="X455" s="467">
        <f t="shared" ca="1" si="630"/>
        <v>0</v>
      </c>
      <c r="Y455" s="467">
        <f t="shared" ca="1" si="630"/>
        <v>0</v>
      </c>
      <c r="Z455" s="467">
        <f t="shared" ca="1" si="630"/>
        <v>0</v>
      </c>
      <c r="AA455" s="467">
        <f t="shared" ca="1" si="630"/>
        <v>0</v>
      </c>
      <c r="AB455" s="467">
        <f t="shared" ca="1" si="630"/>
        <v>0</v>
      </c>
      <c r="AC455" s="467">
        <f t="shared" ca="1" si="630"/>
        <v>0</v>
      </c>
      <c r="AD455" s="467">
        <f t="shared" ca="1" si="630"/>
        <v>0</v>
      </c>
      <c r="AE455" s="467">
        <f t="shared" ca="1" si="630"/>
        <v>0</v>
      </c>
      <c r="AF455" s="467">
        <f t="shared" ca="1" si="630"/>
        <v>0</v>
      </c>
      <c r="AG455" s="468">
        <f t="shared" ca="1" si="630"/>
        <v>0</v>
      </c>
      <c r="AH455" s="468">
        <f t="shared" ca="1" si="630"/>
        <v>0</v>
      </c>
      <c r="AI455" s="468">
        <f t="shared" ca="1" si="630"/>
        <v>0</v>
      </c>
      <c r="AJ455" s="468">
        <f t="shared" ca="1" si="630"/>
        <v>0</v>
      </c>
      <c r="AK455" s="468">
        <f t="shared" ca="1" si="630"/>
        <v>0</v>
      </c>
      <c r="AL455" s="468">
        <f t="shared" ca="1" si="630"/>
        <v>0</v>
      </c>
      <c r="AM455" s="468">
        <f t="shared" ca="1" si="630"/>
        <v>0</v>
      </c>
      <c r="AN455" s="717">
        <f t="shared" ca="1" si="630"/>
        <v>0</v>
      </c>
      <c r="AO455" s="69">
        <f t="shared" ca="1" si="630"/>
        <v>338085045</v>
      </c>
      <c r="AP455" s="467">
        <f t="shared" ca="1" si="630"/>
        <v>246049372</v>
      </c>
      <c r="AQ455" s="467">
        <f t="shared" ca="1" si="630"/>
        <v>597380</v>
      </c>
      <c r="AR455" s="467">
        <f t="shared" ca="1" si="630"/>
        <v>83366602</v>
      </c>
      <c r="AS455" s="467">
        <f t="shared" ca="1" si="630"/>
        <v>4920991</v>
      </c>
      <c r="AT455" s="467">
        <f t="shared" ca="1" si="630"/>
        <v>3150700</v>
      </c>
      <c r="AU455" s="468">
        <f t="shared" ca="1" si="630"/>
        <v>584.99620000000004</v>
      </c>
      <c r="AV455" s="468">
        <f t="shared" ca="1" si="630"/>
        <v>444.96149999999989</v>
      </c>
      <c r="AW455" s="700">
        <f t="shared" ca="1" si="630"/>
        <v>140.03470000000002</v>
      </c>
    </row>
    <row r="456" spans="1:52" customFormat="1" ht="12.75" x14ac:dyDescent="0.2">
      <c r="D456" s="57"/>
      <c r="E456" s="58"/>
      <c r="F456" s="57"/>
      <c r="G456" s="106"/>
      <c r="H456" s="40">
        <v>3113</v>
      </c>
      <c r="I456" s="60">
        <f t="shared" ref="I456:AW456" si="631">SUMIF($F$12:$F$451,"=3113",I$12:I$451)</f>
        <v>895557413</v>
      </c>
      <c r="J456" s="61">
        <f t="shared" si="631"/>
        <v>635802707</v>
      </c>
      <c r="K456" s="61">
        <f t="shared" si="631"/>
        <v>2046776</v>
      </c>
      <c r="L456" s="61">
        <f t="shared" si="631"/>
        <v>215593125</v>
      </c>
      <c r="M456" s="61">
        <f t="shared" si="631"/>
        <v>12716055</v>
      </c>
      <c r="N456" s="61">
        <f t="shared" si="631"/>
        <v>29398750</v>
      </c>
      <c r="O456" s="62">
        <f t="shared" si="631"/>
        <v>1259.2620000000004</v>
      </c>
      <c r="P456" s="62">
        <f t="shared" si="631"/>
        <v>1005.6815</v>
      </c>
      <c r="Q456" s="848">
        <f t="shared" si="631"/>
        <v>253.58050000000003</v>
      </c>
      <c r="R456" s="97">
        <f t="shared" si="631"/>
        <v>0</v>
      </c>
      <c r="S456" s="61">
        <f t="shared" si="631"/>
        <v>-33390</v>
      </c>
      <c r="T456" s="61">
        <f t="shared" si="631"/>
        <v>0</v>
      </c>
      <c r="U456" s="61">
        <f t="shared" si="631"/>
        <v>0</v>
      </c>
      <c r="V456" s="61">
        <f t="shared" si="631"/>
        <v>-33390</v>
      </c>
      <c r="W456" s="61">
        <f t="shared" si="631"/>
        <v>0</v>
      </c>
      <c r="X456" s="61">
        <f t="shared" si="631"/>
        <v>0</v>
      </c>
      <c r="Y456" s="61">
        <f t="shared" si="631"/>
        <v>0</v>
      </c>
      <c r="Z456" s="61">
        <f t="shared" si="631"/>
        <v>-33390</v>
      </c>
      <c r="AA456" s="61">
        <f t="shared" si="631"/>
        <v>-11288</v>
      </c>
      <c r="AB456" s="61">
        <f t="shared" si="631"/>
        <v>-669</v>
      </c>
      <c r="AC456" s="61">
        <f t="shared" si="631"/>
        <v>7000</v>
      </c>
      <c r="AD456" s="61">
        <f t="shared" si="631"/>
        <v>0</v>
      </c>
      <c r="AE456" s="61">
        <f t="shared" si="631"/>
        <v>7000</v>
      </c>
      <c r="AF456" s="61">
        <f t="shared" si="631"/>
        <v>-38347</v>
      </c>
      <c r="AG456" s="62">
        <f t="shared" si="631"/>
        <v>0</v>
      </c>
      <c r="AH456" s="62">
        <f t="shared" si="631"/>
        <v>-0.04</v>
      </c>
      <c r="AI456" s="62">
        <f t="shared" si="631"/>
        <v>-4.0000000000000036E-2</v>
      </c>
      <c r="AJ456" s="62">
        <f t="shared" si="631"/>
        <v>0</v>
      </c>
      <c r="AK456" s="62">
        <f t="shared" si="631"/>
        <v>0</v>
      </c>
      <c r="AL456" s="62">
        <f t="shared" si="631"/>
        <v>-4.0000000000000036E-2</v>
      </c>
      <c r="AM456" s="62">
        <f t="shared" si="631"/>
        <v>-0.04</v>
      </c>
      <c r="AN456" s="718">
        <f t="shared" si="631"/>
        <v>-8.0000000000000071E-2</v>
      </c>
      <c r="AO456" s="60">
        <f t="shared" si="631"/>
        <v>895519066</v>
      </c>
      <c r="AP456" s="61">
        <f t="shared" si="631"/>
        <v>635769317</v>
      </c>
      <c r="AQ456" s="61">
        <f t="shared" si="631"/>
        <v>2046776</v>
      </c>
      <c r="AR456" s="61">
        <f t="shared" si="631"/>
        <v>215581837</v>
      </c>
      <c r="AS456" s="61">
        <f t="shared" si="631"/>
        <v>12715386</v>
      </c>
      <c r="AT456" s="61">
        <f t="shared" si="631"/>
        <v>29405750</v>
      </c>
      <c r="AU456" s="62">
        <f t="shared" si="631"/>
        <v>1259.1820000000002</v>
      </c>
      <c r="AV456" s="62">
        <f t="shared" si="631"/>
        <v>1005.6415000000003</v>
      </c>
      <c r="AW456" s="701">
        <f t="shared" si="631"/>
        <v>253.54050000000007</v>
      </c>
    </row>
    <row r="457" spans="1:52" customFormat="1" ht="12.75" x14ac:dyDescent="0.2">
      <c r="D457" s="57"/>
      <c r="E457" s="58"/>
      <c r="F457" s="57"/>
      <c r="G457" s="106"/>
      <c r="H457" s="40">
        <v>3114</v>
      </c>
      <c r="I457" s="60">
        <f t="shared" ref="I457:AW457" si="632">SUMIF($F$12:$F$451,"=3114",I$12:I$451)</f>
        <v>47120566</v>
      </c>
      <c r="J457" s="61">
        <f t="shared" si="632"/>
        <v>34075628</v>
      </c>
      <c r="K457" s="61">
        <f t="shared" si="632"/>
        <v>172320</v>
      </c>
      <c r="L457" s="61">
        <f t="shared" si="632"/>
        <v>11575806</v>
      </c>
      <c r="M457" s="61">
        <f t="shared" si="632"/>
        <v>681512</v>
      </c>
      <c r="N457" s="61">
        <f t="shared" si="632"/>
        <v>615300</v>
      </c>
      <c r="O457" s="62">
        <f t="shared" si="632"/>
        <v>68.213700000000017</v>
      </c>
      <c r="P457" s="62">
        <f t="shared" si="632"/>
        <v>54.874199999999995</v>
      </c>
      <c r="Q457" s="848">
        <f t="shared" si="632"/>
        <v>13.339499999999999</v>
      </c>
      <c r="R457" s="97">
        <f t="shared" si="632"/>
        <v>0</v>
      </c>
      <c r="S457" s="61">
        <f t="shared" si="632"/>
        <v>0</v>
      </c>
      <c r="T457" s="61">
        <f t="shared" si="632"/>
        <v>0</v>
      </c>
      <c r="U457" s="61">
        <f t="shared" si="632"/>
        <v>0</v>
      </c>
      <c r="V457" s="61">
        <f t="shared" si="632"/>
        <v>0</v>
      </c>
      <c r="W457" s="61">
        <f t="shared" si="632"/>
        <v>0</v>
      </c>
      <c r="X457" s="61">
        <f t="shared" si="632"/>
        <v>0</v>
      </c>
      <c r="Y457" s="61">
        <f t="shared" si="632"/>
        <v>0</v>
      </c>
      <c r="Z457" s="61">
        <f t="shared" si="632"/>
        <v>0</v>
      </c>
      <c r="AA457" s="61">
        <f t="shared" si="632"/>
        <v>0</v>
      </c>
      <c r="AB457" s="61">
        <f t="shared" si="632"/>
        <v>0</v>
      </c>
      <c r="AC457" s="61">
        <f t="shared" si="632"/>
        <v>0</v>
      </c>
      <c r="AD457" s="61">
        <f t="shared" si="632"/>
        <v>0</v>
      </c>
      <c r="AE457" s="61">
        <f t="shared" si="632"/>
        <v>0</v>
      </c>
      <c r="AF457" s="61">
        <f t="shared" si="632"/>
        <v>0</v>
      </c>
      <c r="AG457" s="62">
        <f t="shared" si="632"/>
        <v>0</v>
      </c>
      <c r="AH457" s="62">
        <f t="shared" si="632"/>
        <v>0</v>
      </c>
      <c r="AI457" s="62">
        <f t="shared" si="632"/>
        <v>0</v>
      </c>
      <c r="AJ457" s="62">
        <f t="shared" si="632"/>
        <v>0</v>
      </c>
      <c r="AK457" s="62">
        <f t="shared" si="632"/>
        <v>0</v>
      </c>
      <c r="AL457" s="62">
        <f t="shared" si="632"/>
        <v>0</v>
      </c>
      <c r="AM457" s="62">
        <f t="shared" si="632"/>
        <v>0</v>
      </c>
      <c r="AN457" s="718">
        <f t="shared" si="632"/>
        <v>0</v>
      </c>
      <c r="AO457" s="60">
        <f t="shared" si="632"/>
        <v>47120566</v>
      </c>
      <c r="AP457" s="61">
        <f t="shared" si="632"/>
        <v>34075628</v>
      </c>
      <c r="AQ457" s="61">
        <f t="shared" si="632"/>
        <v>172320</v>
      </c>
      <c r="AR457" s="61">
        <f t="shared" si="632"/>
        <v>11575806</v>
      </c>
      <c r="AS457" s="61">
        <f t="shared" si="632"/>
        <v>681512</v>
      </c>
      <c r="AT457" s="61">
        <f t="shared" si="632"/>
        <v>615300</v>
      </c>
      <c r="AU457" s="62">
        <f t="shared" si="632"/>
        <v>68.213700000000017</v>
      </c>
      <c r="AV457" s="62">
        <f t="shared" si="632"/>
        <v>54.874199999999995</v>
      </c>
      <c r="AW457" s="701">
        <f t="shared" si="632"/>
        <v>13.339499999999999</v>
      </c>
    </row>
    <row r="458" spans="1:52" customFormat="1" ht="12.75" x14ac:dyDescent="0.2">
      <c r="D458" s="57"/>
      <c r="E458" s="58"/>
      <c r="F458" s="57"/>
      <c r="G458" s="106"/>
      <c r="H458" s="40">
        <v>3117</v>
      </c>
      <c r="I458" s="60">
        <f t="shared" ref="I458:AW458" si="633">SUMIF($F$12:$F$451,"=3117",I$12:I$451)</f>
        <v>40264194</v>
      </c>
      <c r="J458" s="61">
        <f t="shared" si="633"/>
        <v>28462879</v>
      </c>
      <c r="K458" s="61">
        <f t="shared" si="633"/>
        <v>305890</v>
      </c>
      <c r="L458" s="61">
        <f t="shared" si="633"/>
        <v>9696167</v>
      </c>
      <c r="M458" s="61">
        <f t="shared" si="633"/>
        <v>569258</v>
      </c>
      <c r="N458" s="61">
        <f t="shared" si="633"/>
        <v>1230000</v>
      </c>
      <c r="O458" s="62">
        <f t="shared" si="633"/>
        <v>60.497200000000007</v>
      </c>
      <c r="P458" s="62">
        <f t="shared" si="633"/>
        <v>41.730000000000004</v>
      </c>
      <c r="Q458" s="848">
        <f t="shared" si="633"/>
        <v>18.767199999999999</v>
      </c>
      <c r="R458" s="97">
        <f t="shared" si="633"/>
        <v>0</v>
      </c>
      <c r="S458" s="61">
        <f t="shared" si="633"/>
        <v>0</v>
      </c>
      <c r="T458" s="61">
        <f t="shared" si="633"/>
        <v>0</v>
      </c>
      <c r="U458" s="61">
        <f t="shared" si="633"/>
        <v>0</v>
      </c>
      <c r="V458" s="61">
        <f t="shared" si="633"/>
        <v>0</v>
      </c>
      <c r="W458" s="61">
        <f t="shared" si="633"/>
        <v>0</v>
      </c>
      <c r="X458" s="61">
        <f t="shared" si="633"/>
        <v>0</v>
      </c>
      <c r="Y458" s="61">
        <f t="shared" si="633"/>
        <v>0</v>
      </c>
      <c r="Z458" s="61">
        <f t="shared" si="633"/>
        <v>0</v>
      </c>
      <c r="AA458" s="61">
        <f t="shared" si="633"/>
        <v>0</v>
      </c>
      <c r="AB458" s="61">
        <f t="shared" si="633"/>
        <v>0</v>
      </c>
      <c r="AC458" s="61">
        <f t="shared" si="633"/>
        <v>0</v>
      </c>
      <c r="AD458" s="61">
        <f t="shared" si="633"/>
        <v>0</v>
      </c>
      <c r="AE458" s="61">
        <f t="shared" si="633"/>
        <v>0</v>
      </c>
      <c r="AF458" s="61">
        <f t="shared" si="633"/>
        <v>0</v>
      </c>
      <c r="AG458" s="62">
        <f t="shared" si="633"/>
        <v>0</v>
      </c>
      <c r="AH458" s="62">
        <f t="shared" si="633"/>
        <v>0</v>
      </c>
      <c r="AI458" s="62">
        <f t="shared" si="633"/>
        <v>0</v>
      </c>
      <c r="AJ458" s="62">
        <f t="shared" si="633"/>
        <v>0</v>
      </c>
      <c r="AK458" s="62">
        <f t="shared" si="633"/>
        <v>0</v>
      </c>
      <c r="AL458" s="62">
        <f t="shared" si="633"/>
        <v>0</v>
      </c>
      <c r="AM458" s="62">
        <f t="shared" si="633"/>
        <v>0</v>
      </c>
      <c r="AN458" s="718">
        <f t="shared" si="633"/>
        <v>0</v>
      </c>
      <c r="AO458" s="60">
        <f t="shared" si="633"/>
        <v>40264194</v>
      </c>
      <c r="AP458" s="61">
        <f t="shared" si="633"/>
        <v>28462879</v>
      </c>
      <c r="AQ458" s="61">
        <f t="shared" si="633"/>
        <v>305890</v>
      </c>
      <c r="AR458" s="61">
        <f t="shared" si="633"/>
        <v>9696167</v>
      </c>
      <c r="AS458" s="61">
        <f t="shared" si="633"/>
        <v>569258</v>
      </c>
      <c r="AT458" s="61">
        <f t="shared" si="633"/>
        <v>1230000</v>
      </c>
      <c r="AU458" s="62">
        <f t="shared" si="633"/>
        <v>60.497200000000007</v>
      </c>
      <c r="AV458" s="62">
        <f t="shared" si="633"/>
        <v>41.730000000000004</v>
      </c>
      <c r="AW458" s="701">
        <f t="shared" si="633"/>
        <v>18.767199999999999</v>
      </c>
    </row>
    <row r="459" spans="1:52" customFormat="1" ht="12.75" x14ac:dyDescent="0.2">
      <c r="D459" s="57"/>
      <c r="E459" s="58"/>
      <c r="F459" s="57"/>
      <c r="G459" s="106"/>
      <c r="H459" s="40">
        <v>3122</v>
      </c>
      <c r="I459" s="60">
        <f t="shared" ref="I459:AW459" si="634">SUMIF($F$12:$F$404,"=3122",I$12:I$404)</f>
        <v>0</v>
      </c>
      <c r="J459" s="61">
        <f t="shared" si="634"/>
        <v>0</v>
      </c>
      <c r="K459" s="61">
        <f t="shared" si="634"/>
        <v>0</v>
      </c>
      <c r="L459" s="61">
        <f t="shared" si="634"/>
        <v>0</v>
      </c>
      <c r="M459" s="61">
        <f t="shared" si="634"/>
        <v>0</v>
      </c>
      <c r="N459" s="61">
        <f t="shared" si="634"/>
        <v>0</v>
      </c>
      <c r="O459" s="62">
        <f t="shared" si="634"/>
        <v>0</v>
      </c>
      <c r="P459" s="62">
        <f t="shared" si="634"/>
        <v>0</v>
      </c>
      <c r="Q459" s="848">
        <f t="shared" si="634"/>
        <v>0</v>
      </c>
      <c r="R459" s="97">
        <f t="shared" si="634"/>
        <v>0</v>
      </c>
      <c r="S459" s="61">
        <f t="shared" si="634"/>
        <v>0</v>
      </c>
      <c r="T459" s="61">
        <f t="shared" si="634"/>
        <v>0</v>
      </c>
      <c r="U459" s="61">
        <f t="shared" si="634"/>
        <v>0</v>
      </c>
      <c r="V459" s="61">
        <f t="shared" si="634"/>
        <v>0</v>
      </c>
      <c r="W459" s="61">
        <f t="shared" si="634"/>
        <v>0</v>
      </c>
      <c r="X459" s="61">
        <f t="shared" si="634"/>
        <v>0</v>
      </c>
      <c r="Y459" s="61">
        <f t="shared" si="634"/>
        <v>0</v>
      </c>
      <c r="Z459" s="61">
        <f t="shared" si="634"/>
        <v>0</v>
      </c>
      <c r="AA459" s="61">
        <f t="shared" si="634"/>
        <v>0</v>
      </c>
      <c r="AB459" s="61">
        <f t="shared" si="634"/>
        <v>0</v>
      </c>
      <c r="AC459" s="61">
        <f t="shared" si="634"/>
        <v>0</v>
      </c>
      <c r="AD459" s="61">
        <f t="shared" si="634"/>
        <v>0</v>
      </c>
      <c r="AE459" s="61">
        <f t="shared" si="634"/>
        <v>0</v>
      </c>
      <c r="AF459" s="61">
        <f t="shared" si="634"/>
        <v>0</v>
      </c>
      <c r="AG459" s="62">
        <f t="shared" si="634"/>
        <v>0</v>
      </c>
      <c r="AH459" s="62">
        <f t="shared" si="634"/>
        <v>0</v>
      </c>
      <c r="AI459" s="62">
        <f t="shared" si="634"/>
        <v>0</v>
      </c>
      <c r="AJ459" s="62">
        <f t="shared" si="634"/>
        <v>0</v>
      </c>
      <c r="AK459" s="62">
        <f t="shared" si="634"/>
        <v>0</v>
      </c>
      <c r="AL459" s="62">
        <f t="shared" si="634"/>
        <v>0</v>
      </c>
      <c r="AM459" s="62">
        <f t="shared" si="634"/>
        <v>0</v>
      </c>
      <c r="AN459" s="718">
        <f t="shared" si="634"/>
        <v>0</v>
      </c>
      <c r="AO459" s="60">
        <f t="shared" si="634"/>
        <v>0</v>
      </c>
      <c r="AP459" s="61">
        <f t="shared" si="634"/>
        <v>0</v>
      </c>
      <c r="AQ459" s="61">
        <f t="shared" si="634"/>
        <v>0</v>
      </c>
      <c r="AR459" s="61">
        <f t="shared" si="634"/>
        <v>0</v>
      </c>
      <c r="AS459" s="61">
        <f t="shared" si="634"/>
        <v>0</v>
      </c>
      <c r="AT459" s="61">
        <f t="shared" si="634"/>
        <v>0</v>
      </c>
      <c r="AU459" s="62">
        <f t="shared" si="634"/>
        <v>0</v>
      </c>
      <c r="AV459" s="62">
        <f t="shared" si="634"/>
        <v>0</v>
      </c>
      <c r="AW459" s="701">
        <f t="shared" si="634"/>
        <v>0</v>
      </c>
    </row>
    <row r="460" spans="1:52" customFormat="1" ht="12.75" x14ac:dyDescent="0.2">
      <c r="D460" s="57"/>
      <c r="E460" s="58"/>
      <c r="F460" s="57"/>
      <c r="G460" s="106"/>
      <c r="H460" s="40">
        <v>3124</v>
      </c>
      <c r="I460" s="60">
        <f t="shared" ref="I460:AW460" si="635">SUMIF($F$12:$F$404,"=3124",I$12:I$404)</f>
        <v>0</v>
      </c>
      <c r="J460" s="61">
        <f t="shared" si="635"/>
        <v>0</v>
      </c>
      <c r="K460" s="61">
        <f t="shared" si="635"/>
        <v>0</v>
      </c>
      <c r="L460" s="61">
        <f t="shared" si="635"/>
        <v>0</v>
      </c>
      <c r="M460" s="61">
        <f t="shared" si="635"/>
        <v>0</v>
      </c>
      <c r="N460" s="61">
        <f t="shared" si="635"/>
        <v>0</v>
      </c>
      <c r="O460" s="62">
        <f t="shared" si="635"/>
        <v>0</v>
      </c>
      <c r="P460" s="62">
        <f t="shared" si="635"/>
        <v>0</v>
      </c>
      <c r="Q460" s="848">
        <f t="shared" si="635"/>
        <v>0</v>
      </c>
      <c r="R460" s="97">
        <f t="shared" si="635"/>
        <v>0</v>
      </c>
      <c r="S460" s="61">
        <f t="shared" si="635"/>
        <v>0</v>
      </c>
      <c r="T460" s="61">
        <f t="shared" si="635"/>
        <v>0</v>
      </c>
      <c r="U460" s="61">
        <f t="shared" si="635"/>
        <v>0</v>
      </c>
      <c r="V460" s="61">
        <f t="shared" si="635"/>
        <v>0</v>
      </c>
      <c r="W460" s="61">
        <f t="shared" si="635"/>
        <v>0</v>
      </c>
      <c r="X460" s="61">
        <f t="shared" si="635"/>
        <v>0</v>
      </c>
      <c r="Y460" s="61">
        <f t="shared" si="635"/>
        <v>0</v>
      </c>
      <c r="Z460" s="61">
        <f t="shared" si="635"/>
        <v>0</v>
      </c>
      <c r="AA460" s="61">
        <f t="shared" si="635"/>
        <v>0</v>
      </c>
      <c r="AB460" s="61">
        <f t="shared" si="635"/>
        <v>0</v>
      </c>
      <c r="AC460" s="61">
        <f t="shared" si="635"/>
        <v>0</v>
      </c>
      <c r="AD460" s="61">
        <f t="shared" si="635"/>
        <v>0</v>
      </c>
      <c r="AE460" s="61">
        <f t="shared" si="635"/>
        <v>0</v>
      </c>
      <c r="AF460" s="61">
        <f t="shared" si="635"/>
        <v>0</v>
      </c>
      <c r="AG460" s="62">
        <f t="shared" si="635"/>
        <v>0</v>
      </c>
      <c r="AH460" s="62">
        <f t="shared" si="635"/>
        <v>0</v>
      </c>
      <c r="AI460" s="62">
        <f t="shared" si="635"/>
        <v>0</v>
      </c>
      <c r="AJ460" s="62">
        <f t="shared" si="635"/>
        <v>0</v>
      </c>
      <c r="AK460" s="62">
        <f t="shared" si="635"/>
        <v>0</v>
      </c>
      <c r="AL460" s="62">
        <f t="shared" si="635"/>
        <v>0</v>
      </c>
      <c r="AM460" s="62">
        <f t="shared" si="635"/>
        <v>0</v>
      </c>
      <c r="AN460" s="718">
        <f t="shared" si="635"/>
        <v>0</v>
      </c>
      <c r="AO460" s="60">
        <f t="shared" si="635"/>
        <v>0</v>
      </c>
      <c r="AP460" s="61">
        <f t="shared" si="635"/>
        <v>0</v>
      </c>
      <c r="AQ460" s="61">
        <f t="shared" si="635"/>
        <v>0</v>
      </c>
      <c r="AR460" s="61">
        <f t="shared" si="635"/>
        <v>0</v>
      </c>
      <c r="AS460" s="61">
        <f t="shared" si="635"/>
        <v>0</v>
      </c>
      <c r="AT460" s="61">
        <f t="shared" si="635"/>
        <v>0</v>
      </c>
      <c r="AU460" s="62">
        <f t="shared" si="635"/>
        <v>0</v>
      </c>
      <c r="AV460" s="62">
        <f t="shared" si="635"/>
        <v>0</v>
      </c>
      <c r="AW460" s="701">
        <f t="shared" si="635"/>
        <v>0</v>
      </c>
    </row>
    <row r="461" spans="1:52" customFormat="1" ht="12.75" x14ac:dyDescent="0.2">
      <c r="D461" s="57"/>
      <c r="E461" s="58"/>
      <c r="F461" s="57"/>
      <c r="G461" s="106"/>
      <c r="H461" s="40">
        <v>3141</v>
      </c>
      <c r="I461" s="60">
        <f t="shared" ref="I461:AW461" si="636">SUMIF($F$12:$F$451,"=3141",I$12:I$451)</f>
        <v>107257296</v>
      </c>
      <c r="J461" s="61">
        <f t="shared" si="636"/>
        <v>78076343</v>
      </c>
      <c r="K461" s="61">
        <f t="shared" si="636"/>
        <v>310380</v>
      </c>
      <c r="L461" s="61">
        <f t="shared" si="636"/>
        <v>26494714</v>
      </c>
      <c r="M461" s="61">
        <f t="shared" si="636"/>
        <v>1561529</v>
      </c>
      <c r="N461" s="61">
        <f t="shared" si="636"/>
        <v>814330</v>
      </c>
      <c r="O461" s="62">
        <f t="shared" si="636"/>
        <v>265.96000000000004</v>
      </c>
      <c r="P461" s="62">
        <f t="shared" si="636"/>
        <v>0</v>
      </c>
      <c r="Q461" s="848">
        <f t="shared" si="636"/>
        <v>265.96000000000004</v>
      </c>
      <c r="R461" s="97">
        <f t="shared" si="636"/>
        <v>-310000</v>
      </c>
      <c r="S461" s="61">
        <f t="shared" si="636"/>
        <v>0</v>
      </c>
      <c r="T461" s="61">
        <f t="shared" si="636"/>
        <v>1628000</v>
      </c>
      <c r="U461" s="61">
        <f t="shared" si="636"/>
        <v>0</v>
      </c>
      <c r="V461" s="61">
        <f t="shared" si="636"/>
        <v>1318000</v>
      </c>
      <c r="W461" s="61">
        <f t="shared" si="636"/>
        <v>310000</v>
      </c>
      <c r="X461" s="61">
        <f t="shared" si="636"/>
        <v>0</v>
      </c>
      <c r="Y461" s="61">
        <f t="shared" si="636"/>
        <v>310000</v>
      </c>
      <c r="Z461" s="61">
        <f t="shared" si="636"/>
        <v>1628000</v>
      </c>
      <c r="AA461" s="61">
        <f t="shared" si="636"/>
        <v>550264</v>
      </c>
      <c r="AB461" s="61">
        <f t="shared" si="636"/>
        <v>26360</v>
      </c>
      <c r="AC461" s="61">
        <f t="shared" si="636"/>
        <v>0</v>
      </c>
      <c r="AD461" s="61">
        <f t="shared" si="636"/>
        <v>20000</v>
      </c>
      <c r="AE461" s="61">
        <f t="shared" si="636"/>
        <v>20000</v>
      </c>
      <c r="AF461" s="61">
        <f t="shared" si="636"/>
        <v>2224624</v>
      </c>
      <c r="AG461" s="62">
        <f t="shared" si="636"/>
        <v>0</v>
      </c>
      <c r="AH461" s="62">
        <f t="shared" si="636"/>
        <v>-1.22</v>
      </c>
      <c r="AI461" s="62">
        <f t="shared" si="636"/>
        <v>0</v>
      </c>
      <c r="AJ461" s="62">
        <f t="shared" si="636"/>
        <v>0</v>
      </c>
      <c r="AK461" s="62">
        <f t="shared" si="636"/>
        <v>5.54</v>
      </c>
      <c r="AL461" s="62">
        <f t="shared" si="636"/>
        <v>0</v>
      </c>
      <c r="AM461" s="62">
        <f t="shared" si="636"/>
        <v>4.32</v>
      </c>
      <c r="AN461" s="718">
        <f t="shared" si="636"/>
        <v>4.32</v>
      </c>
      <c r="AO461" s="60">
        <f t="shared" si="636"/>
        <v>109481920</v>
      </c>
      <c r="AP461" s="61">
        <f t="shared" si="636"/>
        <v>79394343</v>
      </c>
      <c r="AQ461" s="61">
        <f t="shared" si="636"/>
        <v>620380</v>
      </c>
      <c r="AR461" s="61">
        <f t="shared" si="636"/>
        <v>27044978</v>
      </c>
      <c r="AS461" s="61">
        <f t="shared" si="636"/>
        <v>1587889</v>
      </c>
      <c r="AT461" s="61">
        <f t="shared" si="636"/>
        <v>834330</v>
      </c>
      <c r="AU461" s="62">
        <f t="shared" si="636"/>
        <v>270.28000000000009</v>
      </c>
      <c r="AV461" s="62">
        <f t="shared" si="636"/>
        <v>0</v>
      </c>
      <c r="AW461" s="701">
        <f t="shared" si="636"/>
        <v>270.28000000000009</v>
      </c>
    </row>
    <row r="462" spans="1:52" customFormat="1" ht="12.75" x14ac:dyDescent="0.2">
      <c r="D462" s="57"/>
      <c r="E462" s="58"/>
      <c r="F462" s="57"/>
      <c r="G462" s="106"/>
      <c r="H462" s="40">
        <v>3143</v>
      </c>
      <c r="I462" s="60">
        <f t="shared" ref="I462:AW462" si="637">SUMIF($F$12:$F$451,"=3143",I$12:I$451)</f>
        <v>93253657</v>
      </c>
      <c r="J462" s="61">
        <f t="shared" si="637"/>
        <v>67967733</v>
      </c>
      <c r="K462" s="61">
        <f t="shared" si="637"/>
        <v>611600</v>
      </c>
      <c r="L462" s="61">
        <f t="shared" si="637"/>
        <v>23179814</v>
      </c>
      <c r="M462" s="61">
        <f t="shared" si="637"/>
        <v>1359360</v>
      </c>
      <c r="N462" s="61">
        <f t="shared" si="637"/>
        <v>135150</v>
      </c>
      <c r="O462" s="62">
        <f t="shared" si="637"/>
        <v>152.83380000000002</v>
      </c>
      <c r="P462" s="62">
        <f t="shared" si="637"/>
        <v>144.68379999999996</v>
      </c>
      <c r="Q462" s="848">
        <f t="shared" si="637"/>
        <v>8.15</v>
      </c>
      <c r="R462" s="97">
        <f t="shared" si="637"/>
        <v>310000</v>
      </c>
      <c r="S462" s="61">
        <f t="shared" si="637"/>
        <v>0</v>
      </c>
      <c r="T462" s="61">
        <f t="shared" si="637"/>
        <v>0</v>
      </c>
      <c r="U462" s="61">
        <f t="shared" si="637"/>
        <v>0</v>
      </c>
      <c r="V462" s="61">
        <f t="shared" si="637"/>
        <v>310000</v>
      </c>
      <c r="W462" s="61">
        <f t="shared" si="637"/>
        <v>-310000</v>
      </c>
      <c r="X462" s="61">
        <f t="shared" si="637"/>
        <v>0</v>
      </c>
      <c r="Y462" s="61">
        <f t="shared" si="637"/>
        <v>-310000</v>
      </c>
      <c r="Z462" s="61">
        <f t="shared" si="637"/>
        <v>0</v>
      </c>
      <c r="AA462" s="61">
        <f t="shared" si="637"/>
        <v>0</v>
      </c>
      <c r="AB462" s="61">
        <f t="shared" si="637"/>
        <v>6200</v>
      </c>
      <c r="AC462" s="61">
        <f t="shared" si="637"/>
        <v>0</v>
      </c>
      <c r="AD462" s="61">
        <f t="shared" si="637"/>
        <v>0</v>
      </c>
      <c r="AE462" s="61">
        <f t="shared" si="637"/>
        <v>0</v>
      </c>
      <c r="AF462" s="61">
        <f t="shared" si="637"/>
        <v>6200</v>
      </c>
      <c r="AG462" s="62">
        <f t="shared" si="637"/>
        <v>0</v>
      </c>
      <c r="AH462" s="62">
        <f t="shared" si="637"/>
        <v>1.26</v>
      </c>
      <c r="AI462" s="62">
        <f t="shared" si="637"/>
        <v>0</v>
      </c>
      <c r="AJ462" s="62">
        <f t="shared" si="637"/>
        <v>0</v>
      </c>
      <c r="AK462" s="62">
        <f t="shared" si="637"/>
        <v>0</v>
      </c>
      <c r="AL462" s="62">
        <f t="shared" si="637"/>
        <v>0</v>
      </c>
      <c r="AM462" s="62">
        <f t="shared" si="637"/>
        <v>1.26</v>
      </c>
      <c r="AN462" s="718">
        <f t="shared" si="637"/>
        <v>1.26</v>
      </c>
      <c r="AO462" s="60">
        <f t="shared" si="637"/>
        <v>93259857</v>
      </c>
      <c r="AP462" s="61">
        <f t="shared" si="637"/>
        <v>68277733</v>
      </c>
      <c r="AQ462" s="61">
        <f t="shared" si="637"/>
        <v>301600</v>
      </c>
      <c r="AR462" s="61">
        <f t="shared" si="637"/>
        <v>23179814</v>
      </c>
      <c r="AS462" s="61">
        <f t="shared" si="637"/>
        <v>1365560</v>
      </c>
      <c r="AT462" s="61">
        <f t="shared" si="637"/>
        <v>135150</v>
      </c>
      <c r="AU462" s="62">
        <f t="shared" si="637"/>
        <v>154.09380000000004</v>
      </c>
      <c r="AV462" s="62">
        <f t="shared" si="637"/>
        <v>144.68379999999996</v>
      </c>
      <c r="AW462" s="701">
        <f t="shared" si="637"/>
        <v>9.41</v>
      </c>
    </row>
    <row r="463" spans="1:52" customFormat="1" ht="12.75" x14ac:dyDescent="0.2">
      <c r="D463" s="57"/>
      <c r="E463" s="58"/>
      <c r="F463" s="57"/>
      <c r="G463" s="106"/>
      <c r="H463" s="40">
        <v>3231</v>
      </c>
      <c r="I463" s="60">
        <f t="shared" ref="I463:AW463" si="638">SUMIF($F$12:$F$451,"=3231",I$12:I$451)</f>
        <v>74808614</v>
      </c>
      <c r="J463" s="61">
        <f t="shared" si="638"/>
        <v>54425658</v>
      </c>
      <c r="K463" s="61">
        <f t="shared" si="638"/>
        <v>510000</v>
      </c>
      <c r="L463" s="61">
        <f t="shared" si="638"/>
        <v>18539522</v>
      </c>
      <c r="M463" s="61">
        <f t="shared" si="638"/>
        <v>1088514</v>
      </c>
      <c r="N463" s="61">
        <f t="shared" si="638"/>
        <v>244920</v>
      </c>
      <c r="O463" s="62">
        <f t="shared" si="638"/>
        <v>106.78530000000001</v>
      </c>
      <c r="P463" s="62">
        <f t="shared" si="638"/>
        <v>95.061599999999999</v>
      </c>
      <c r="Q463" s="848">
        <f t="shared" si="638"/>
        <v>11.723699999999999</v>
      </c>
      <c r="R463" s="97">
        <f t="shared" si="638"/>
        <v>0</v>
      </c>
      <c r="S463" s="61">
        <f t="shared" si="638"/>
        <v>0</v>
      </c>
      <c r="T463" s="61">
        <f t="shared" si="638"/>
        <v>0</v>
      </c>
      <c r="U463" s="61">
        <f t="shared" si="638"/>
        <v>0</v>
      </c>
      <c r="V463" s="61">
        <f t="shared" si="638"/>
        <v>0</v>
      </c>
      <c r="W463" s="61">
        <f t="shared" si="638"/>
        <v>0</v>
      </c>
      <c r="X463" s="61">
        <f t="shared" si="638"/>
        <v>0</v>
      </c>
      <c r="Y463" s="61">
        <f t="shared" si="638"/>
        <v>0</v>
      </c>
      <c r="Z463" s="61">
        <f t="shared" si="638"/>
        <v>0</v>
      </c>
      <c r="AA463" s="61">
        <f t="shared" si="638"/>
        <v>0</v>
      </c>
      <c r="AB463" s="61">
        <f t="shared" si="638"/>
        <v>0</v>
      </c>
      <c r="AC463" s="61">
        <f t="shared" si="638"/>
        <v>0</v>
      </c>
      <c r="AD463" s="61">
        <f t="shared" si="638"/>
        <v>0</v>
      </c>
      <c r="AE463" s="61">
        <f t="shared" si="638"/>
        <v>0</v>
      </c>
      <c r="AF463" s="61">
        <f t="shared" si="638"/>
        <v>0</v>
      </c>
      <c r="AG463" s="62">
        <f t="shared" si="638"/>
        <v>0</v>
      </c>
      <c r="AH463" s="62">
        <f t="shared" si="638"/>
        <v>0</v>
      </c>
      <c r="AI463" s="62">
        <f t="shared" si="638"/>
        <v>0</v>
      </c>
      <c r="AJ463" s="62">
        <f t="shared" si="638"/>
        <v>0</v>
      </c>
      <c r="AK463" s="62">
        <f t="shared" si="638"/>
        <v>0</v>
      </c>
      <c r="AL463" s="62">
        <f t="shared" si="638"/>
        <v>0</v>
      </c>
      <c r="AM463" s="62">
        <f t="shared" si="638"/>
        <v>0</v>
      </c>
      <c r="AN463" s="718">
        <f t="shared" si="638"/>
        <v>0</v>
      </c>
      <c r="AO463" s="60">
        <f t="shared" si="638"/>
        <v>74808614</v>
      </c>
      <c r="AP463" s="61">
        <f t="shared" si="638"/>
        <v>54425658</v>
      </c>
      <c r="AQ463" s="61">
        <f t="shared" si="638"/>
        <v>510000</v>
      </c>
      <c r="AR463" s="61">
        <f t="shared" si="638"/>
        <v>18539522</v>
      </c>
      <c r="AS463" s="61">
        <f t="shared" si="638"/>
        <v>1088514</v>
      </c>
      <c r="AT463" s="61">
        <f t="shared" si="638"/>
        <v>244920</v>
      </c>
      <c r="AU463" s="62">
        <f t="shared" si="638"/>
        <v>106.78530000000001</v>
      </c>
      <c r="AV463" s="62">
        <f t="shared" si="638"/>
        <v>95.061599999999999</v>
      </c>
      <c r="AW463" s="701">
        <f t="shared" si="638"/>
        <v>11.723699999999999</v>
      </c>
    </row>
    <row r="464" spans="1:52" customFormat="1" ht="13.5" thickBot="1" x14ac:dyDescent="0.25">
      <c r="D464" s="57"/>
      <c r="E464" s="58"/>
      <c r="F464" s="57"/>
      <c r="G464" s="106"/>
      <c r="H464" s="452">
        <v>3233</v>
      </c>
      <c r="I464" s="63">
        <f t="shared" ref="I464:AW464" si="639">SUMIF($F$12:$F$451,"=3233",I$12:I$451)</f>
        <v>16240073</v>
      </c>
      <c r="J464" s="64">
        <f t="shared" si="639"/>
        <v>10348238</v>
      </c>
      <c r="K464" s="64">
        <f t="shared" si="639"/>
        <v>1483000</v>
      </c>
      <c r="L464" s="64">
        <f t="shared" si="639"/>
        <v>3998958</v>
      </c>
      <c r="M464" s="64">
        <f t="shared" si="639"/>
        <v>206965</v>
      </c>
      <c r="N464" s="64">
        <f t="shared" si="639"/>
        <v>202912</v>
      </c>
      <c r="O464" s="466">
        <f t="shared" si="639"/>
        <v>25.15</v>
      </c>
      <c r="P464" s="466">
        <f t="shared" si="639"/>
        <v>14.520000000000001</v>
      </c>
      <c r="Q464" s="849">
        <f t="shared" si="639"/>
        <v>10.629999999999999</v>
      </c>
      <c r="R464" s="472">
        <f t="shared" si="639"/>
        <v>0</v>
      </c>
      <c r="S464" s="64">
        <f t="shared" si="639"/>
        <v>0</v>
      </c>
      <c r="T464" s="64">
        <f t="shared" si="639"/>
        <v>0</v>
      </c>
      <c r="U464" s="64">
        <f t="shared" si="639"/>
        <v>0</v>
      </c>
      <c r="V464" s="64">
        <f t="shared" si="639"/>
        <v>0</v>
      </c>
      <c r="W464" s="64">
        <f t="shared" si="639"/>
        <v>0</v>
      </c>
      <c r="X464" s="64">
        <f t="shared" si="639"/>
        <v>0</v>
      </c>
      <c r="Y464" s="64">
        <f t="shared" si="639"/>
        <v>0</v>
      </c>
      <c r="Z464" s="64">
        <f t="shared" si="639"/>
        <v>0</v>
      </c>
      <c r="AA464" s="64">
        <f t="shared" si="639"/>
        <v>0</v>
      </c>
      <c r="AB464" s="64">
        <f t="shared" si="639"/>
        <v>0</v>
      </c>
      <c r="AC464" s="64">
        <f t="shared" si="639"/>
        <v>0</v>
      </c>
      <c r="AD464" s="64">
        <f t="shared" si="639"/>
        <v>0</v>
      </c>
      <c r="AE464" s="64">
        <f t="shared" si="639"/>
        <v>0</v>
      </c>
      <c r="AF464" s="64">
        <f t="shared" si="639"/>
        <v>0</v>
      </c>
      <c r="AG464" s="466">
        <f t="shared" si="639"/>
        <v>0</v>
      </c>
      <c r="AH464" s="466">
        <f t="shared" si="639"/>
        <v>0</v>
      </c>
      <c r="AI464" s="466">
        <f t="shared" si="639"/>
        <v>0</v>
      </c>
      <c r="AJ464" s="466">
        <f t="shared" si="639"/>
        <v>0</v>
      </c>
      <c r="AK464" s="466">
        <f t="shared" si="639"/>
        <v>0</v>
      </c>
      <c r="AL464" s="466">
        <f t="shared" si="639"/>
        <v>0</v>
      </c>
      <c r="AM464" s="466">
        <f t="shared" si="639"/>
        <v>0</v>
      </c>
      <c r="AN464" s="719">
        <f t="shared" si="639"/>
        <v>0</v>
      </c>
      <c r="AO464" s="63">
        <f t="shared" si="639"/>
        <v>16240073</v>
      </c>
      <c r="AP464" s="64">
        <f t="shared" si="639"/>
        <v>10348238</v>
      </c>
      <c r="AQ464" s="64">
        <f t="shared" si="639"/>
        <v>1483000</v>
      </c>
      <c r="AR464" s="64">
        <f t="shared" si="639"/>
        <v>3998958</v>
      </c>
      <c r="AS464" s="64">
        <f t="shared" si="639"/>
        <v>206965</v>
      </c>
      <c r="AT464" s="64">
        <f t="shared" si="639"/>
        <v>202912</v>
      </c>
      <c r="AU464" s="466">
        <f t="shared" si="639"/>
        <v>25.15</v>
      </c>
      <c r="AV464" s="466">
        <f t="shared" si="639"/>
        <v>14.520000000000001</v>
      </c>
      <c r="AW464" s="702">
        <f t="shared" si="639"/>
        <v>10.629999999999999</v>
      </c>
    </row>
    <row r="467" spans="1:48" x14ac:dyDescent="0.2">
      <c r="I467" s="247"/>
      <c r="J467" s="247"/>
      <c r="K467" s="247"/>
      <c r="L467" s="247"/>
      <c r="M467" s="247"/>
      <c r="N467" s="247"/>
      <c r="O467" s="247"/>
    </row>
    <row r="468" spans="1:48" x14ac:dyDescent="0.2">
      <c r="J468" s="248"/>
      <c r="K468" s="248"/>
      <c r="L468" s="248"/>
      <c r="M468" s="248"/>
      <c r="N468" s="248"/>
      <c r="O468" s="248"/>
    </row>
    <row r="469" spans="1:48" x14ac:dyDescent="0.2">
      <c r="I469" s="247"/>
      <c r="J469" s="247"/>
      <c r="K469" s="247"/>
      <c r="L469" s="247"/>
      <c r="M469" s="247"/>
      <c r="N469" s="247"/>
    </row>
    <row r="470" spans="1:48" s="247" customFormat="1" x14ac:dyDescent="0.2">
      <c r="B470" s="246"/>
      <c r="C470" s="246"/>
      <c r="D470" s="246"/>
      <c r="G470" s="316"/>
      <c r="O470" s="850"/>
      <c r="P470" s="250"/>
      <c r="Q470" s="250"/>
      <c r="R470" s="314"/>
      <c r="S470" s="314"/>
      <c r="T470" s="314"/>
      <c r="U470" s="314"/>
      <c r="V470" s="314"/>
      <c r="W470" s="314"/>
      <c r="X470" s="314"/>
      <c r="Y470" s="314"/>
      <c r="Z470" s="314"/>
      <c r="AA470" s="314"/>
      <c r="AB470" s="314"/>
      <c r="AC470" s="314"/>
      <c r="AD470" s="314"/>
      <c r="AE470" s="314"/>
      <c r="AF470" s="314"/>
      <c r="AG470" s="315"/>
      <c r="AH470" s="315"/>
      <c r="AI470" s="315"/>
      <c r="AJ470" s="315"/>
      <c r="AK470" s="315"/>
      <c r="AL470" s="315"/>
      <c r="AM470" s="315"/>
      <c r="AN470" s="315"/>
      <c r="AO470" s="314"/>
      <c r="AP470" s="314"/>
      <c r="AQ470" s="314"/>
      <c r="AR470" s="314"/>
      <c r="AS470" s="314"/>
      <c r="AT470" s="314"/>
      <c r="AU470" s="315"/>
      <c r="AV470" s="315"/>
    </row>
    <row r="472" spans="1:48" s="247" customFormat="1" x14ac:dyDescent="0.2">
      <c r="B472" s="246"/>
      <c r="C472" s="246"/>
      <c r="D472" s="246"/>
      <c r="G472" s="316"/>
      <c r="I472" s="248"/>
      <c r="J472" s="249"/>
      <c r="K472" s="249"/>
      <c r="L472" s="249"/>
      <c r="M472" s="249"/>
      <c r="N472" s="249"/>
      <c r="O472" s="850"/>
      <c r="P472" s="250"/>
      <c r="Q472" s="250"/>
      <c r="R472" s="314"/>
      <c r="S472" s="314"/>
      <c r="T472" s="314"/>
      <c r="U472" s="314"/>
      <c r="V472" s="314"/>
      <c r="W472" s="314"/>
      <c r="X472" s="314"/>
      <c r="Y472" s="314"/>
      <c r="Z472" s="314"/>
      <c r="AA472" s="314"/>
      <c r="AB472" s="314"/>
      <c r="AC472" s="314"/>
      <c r="AD472" s="314"/>
      <c r="AE472" s="314"/>
      <c r="AF472" s="314"/>
      <c r="AG472" s="315"/>
      <c r="AH472" s="315"/>
      <c r="AI472" s="315"/>
      <c r="AJ472" s="315"/>
      <c r="AK472" s="315"/>
      <c r="AL472" s="315"/>
      <c r="AM472" s="315"/>
      <c r="AN472" s="315"/>
      <c r="AO472" s="314"/>
      <c r="AP472" s="314"/>
      <c r="AQ472" s="314"/>
      <c r="AR472" s="314"/>
      <c r="AS472" s="314"/>
      <c r="AT472" s="314"/>
      <c r="AU472" s="315"/>
      <c r="AV472" s="315"/>
    </row>
    <row r="473" spans="1:48" s="247" customFormat="1" x14ac:dyDescent="0.2">
      <c r="B473" s="246"/>
      <c r="C473" s="246"/>
      <c r="D473" s="246"/>
      <c r="G473" s="316"/>
      <c r="I473" s="248"/>
      <c r="J473" s="249"/>
      <c r="K473" s="249"/>
      <c r="L473" s="249"/>
      <c r="M473" s="249"/>
      <c r="N473" s="249"/>
      <c r="O473" s="850"/>
      <c r="P473" s="250"/>
      <c r="Q473" s="250"/>
      <c r="R473" s="314"/>
      <c r="S473" s="314"/>
      <c r="T473" s="314"/>
      <c r="U473" s="314"/>
      <c r="V473" s="314"/>
      <c r="W473" s="314"/>
      <c r="X473" s="314"/>
      <c r="Y473" s="314"/>
      <c r="Z473" s="314"/>
      <c r="AA473" s="314"/>
      <c r="AB473" s="314"/>
      <c r="AC473" s="314"/>
      <c r="AD473" s="314"/>
      <c r="AE473" s="314"/>
      <c r="AF473" s="314"/>
      <c r="AG473" s="315"/>
      <c r="AH473" s="315"/>
      <c r="AI473" s="315"/>
      <c r="AJ473" s="315"/>
      <c r="AK473" s="315"/>
      <c r="AL473" s="315"/>
      <c r="AM473" s="315"/>
      <c r="AN473" s="315"/>
      <c r="AO473" s="314"/>
      <c r="AP473" s="314"/>
      <c r="AQ473" s="314"/>
      <c r="AR473" s="314"/>
      <c r="AS473" s="314"/>
      <c r="AT473" s="314"/>
      <c r="AU473" s="315"/>
      <c r="AV473" s="315"/>
    </row>
    <row r="474" spans="1:48" s="314" customFormat="1" x14ac:dyDescent="0.2">
      <c r="A474" s="247"/>
      <c r="B474" s="246"/>
      <c r="C474" s="246"/>
      <c r="D474" s="246"/>
      <c r="E474" s="247"/>
      <c r="F474" s="247"/>
      <c r="G474" s="316"/>
      <c r="H474" s="247"/>
      <c r="I474" s="248"/>
      <c r="J474" s="249"/>
      <c r="K474" s="249"/>
      <c r="L474" s="249"/>
      <c r="M474" s="249"/>
      <c r="N474" s="249"/>
      <c r="O474" s="850"/>
      <c r="P474" s="250"/>
      <c r="Q474" s="250"/>
      <c r="AG474" s="315"/>
      <c r="AH474" s="315"/>
      <c r="AI474" s="315"/>
      <c r="AJ474" s="315"/>
      <c r="AK474" s="315"/>
      <c r="AL474" s="315"/>
      <c r="AM474" s="315"/>
      <c r="AN474" s="315"/>
      <c r="AU474" s="315"/>
      <c r="AV474" s="315"/>
    </row>
    <row r="475" spans="1:48" s="314" customFormat="1" x14ac:dyDescent="0.2">
      <c r="A475" s="247"/>
      <c r="B475" s="246"/>
      <c r="C475" s="246"/>
      <c r="D475" s="246"/>
      <c r="E475" s="247"/>
      <c r="F475" s="247"/>
      <c r="G475" s="316"/>
      <c r="H475" s="247"/>
      <c r="I475" s="248"/>
      <c r="J475" s="249"/>
      <c r="K475" s="249"/>
      <c r="L475" s="249"/>
      <c r="M475" s="249"/>
      <c r="N475" s="249"/>
      <c r="O475" s="850"/>
      <c r="P475" s="250"/>
      <c r="Q475" s="250"/>
      <c r="AG475" s="315"/>
      <c r="AH475" s="315"/>
      <c r="AI475" s="315"/>
      <c r="AJ475" s="315"/>
      <c r="AK475" s="315"/>
      <c r="AL475" s="315"/>
      <c r="AM475" s="315"/>
      <c r="AN475" s="315"/>
      <c r="AU475" s="315"/>
      <c r="AV475" s="315"/>
    </row>
    <row r="476" spans="1:48" s="314" customFormat="1" x14ac:dyDescent="0.2">
      <c r="A476" s="247"/>
      <c r="B476" s="246"/>
      <c r="C476" s="246"/>
      <c r="D476" s="246"/>
      <c r="E476" s="247"/>
      <c r="F476" s="247"/>
      <c r="G476" s="316"/>
      <c r="H476" s="247"/>
      <c r="I476" s="248"/>
      <c r="J476" s="249"/>
      <c r="K476" s="249"/>
      <c r="L476" s="249"/>
      <c r="M476" s="249"/>
      <c r="N476" s="249"/>
      <c r="O476" s="850"/>
      <c r="P476" s="250"/>
      <c r="Q476" s="250"/>
      <c r="AG476" s="315"/>
      <c r="AH476" s="315"/>
      <c r="AI476" s="315"/>
      <c r="AJ476" s="315"/>
      <c r="AK476" s="315"/>
      <c r="AL476" s="315"/>
      <c r="AM476" s="315"/>
      <c r="AN476" s="315"/>
      <c r="AU476" s="315"/>
      <c r="AV476" s="315"/>
    </row>
    <row r="477" spans="1:48" s="314" customFormat="1" x14ac:dyDescent="0.2">
      <c r="A477" s="247"/>
      <c r="B477" s="246"/>
      <c r="C477" s="246"/>
      <c r="D477" s="246"/>
      <c r="E477" s="247"/>
      <c r="F477" s="247"/>
      <c r="G477" s="316"/>
      <c r="H477" s="247"/>
      <c r="I477" s="248"/>
      <c r="J477" s="249"/>
      <c r="K477" s="249"/>
      <c r="L477" s="249"/>
      <c r="M477" s="249"/>
      <c r="N477" s="249"/>
      <c r="O477" s="850"/>
      <c r="P477" s="250"/>
      <c r="Q477" s="250"/>
      <c r="AG477" s="315"/>
      <c r="AH477" s="315"/>
      <c r="AI477" s="315"/>
      <c r="AJ477" s="315"/>
      <c r="AK477" s="315"/>
      <c r="AL477" s="315"/>
      <c r="AM477" s="315"/>
      <c r="AN477" s="315"/>
      <c r="AU477" s="315"/>
      <c r="AV477" s="315"/>
    </row>
    <row r="480" spans="1:48" s="314" customFormat="1" ht="15" customHeight="1" x14ac:dyDescent="0.2">
      <c r="A480" s="247"/>
      <c r="B480" s="246"/>
      <c r="C480" s="246"/>
      <c r="D480" s="246"/>
      <c r="E480" s="247"/>
      <c r="F480" s="317"/>
      <c r="G480" s="247"/>
      <c r="H480" s="247"/>
      <c r="I480" s="248"/>
      <c r="J480" s="248"/>
      <c r="K480" s="248"/>
      <c r="L480" s="248"/>
      <c r="M480" s="248"/>
      <c r="N480" s="248"/>
      <c r="O480" s="850"/>
      <c r="P480" s="850"/>
      <c r="Q480" s="850"/>
      <c r="AG480" s="315"/>
      <c r="AH480" s="315"/>
      <c r="AI480" s="315"/>
      <c r="AJ480" s="315"/>
      <c r="AK480" s="315"/>
      <c r="AL480" s="315"/>
      <c r="AM480" s="315"/>
      <c r="AN480" s="315"/>
      <c r="AU480" s="315"/>
      <c r="AV480" s="315"/>
    </row>
    <row r="481" spans="1:48" s="314" customFormat="1" ht="15" customHeight="1" x14ac:dyDescent="0.2">
      <c r="A481" s="247"/>
      <c r="B481" s="246"/>
      <c r="C481" s="246"/>
      <c r="D481" s="246"/>
      <c r="E481" s="247"/>
      <c r="F481" s="317"/>
      <c r="G481" s="247"/>
      <c r="H481" s="247"/>
      <c r="I481" s="248"/>
      <c r="J481" s="248"/>
      <c r="K481" s="248"/>
      <c r="L481" s="248"/>
      <c r="M481" s="248"/>
      <c r="N481" s="248"/>
      <c r="O481" s="850"/>
      <c r="P481" s="850"/>
      <c r="Q481" s="850"/>
      <c r="AG481" s="315"/>
      <c r="AH481" s="315"/>
      <c r="AI481" s="315"/>
      <c r="AJ481" s="315"/>
      <c r="AK481" s="315"/>
      <c r="AL481" s="315"/>
      <c r="AM481" s="315"/>
      <c r="AN481" s="315"/>
      <c r="AU481" s="315"/>
      <c r="AV481" s="315"/>
    </row>
    <row r="482" spans="1:48" s="314" customFormat="1" ht="15" customHeight="1" x14ac:dyDescent="0.2">
      <c r="A482" s="247"/>
      <c r="B482" s="246"/>
      <c r="C482" s="246"/>
      <c r="D482" s="246"/>
      <c r="E482" s="247"/>
      <c r="F482" s="317"/>
      <c r="G482" s="247"/>
      <c r="H482" s="247"/>
      <c r="I482" s="248"/>
      <c r="J482" s="248"/>
      <c r="K482" s="248"/>
      <c r="L482" s="248"/>
      <c r="M482" s="248"/>
      <c r="N482" s="248"/>
      <c r="O482" s="850"/>
      <c r="P482" s="850"/>
      <c r="Q482" s="850"/>
      <c r="AG482" s="315"/>
      <c r="AH482" s="315"/>
      <c r="AI482" s="315"/>
      <c r="AJ482" s="315"/>
      <c r="AK482" s="315"/>
      <c r="AL482" s="315"/>
      <c r="AM482" s="315"/>
      <c r="AN482" s="315"/>
      <c r="AU482" s="315"/>
      <c r="AV482" s="315"/>
    </row>
    <row r="483" spans="1:48" s="314" customFormat="1" ht="15" customHeight="1" x14ac:dyDescent="0.2">
      <c r="A483" s="247"/>
      <c r="B483" s="246"/>
      <c r="C483" s="246"/>
      <c r="D483" s="246"/>
      <c r="E483" s="247"/>
      <c r="F483" s="317"/>
      <c r="G483" s="247"/>
      <c r="H483" s="247"/>
      <c r="I483" s="248"/>
      <c r="J483" s="248"/>
      <c r="K483" s="248"/>
      <c r="L483" s="248"/>
      <c r="M483" s="248"/>
      <c r="N483" s="248"/>
      <c r="O483" s="850"/>
      <c r="P483" s="850"/>
      <c r="Q483" s="850"/>
      <c r="AG483" s="315"/>
      <c r="AH483" s="315"/>
      <c r="AI483" s="315"/>
      <c r="AJ483" s="315"/>
      <c r="AK483" s="315"/>
      <c r="AL483" s="315"/>
      <c r="AM483" s="315"/>
      <c r="AN483" s="315"/>
      <c r="AU483" s="315"/>
      <c r="AV483" s="315"/>
    </row>
    <row r="484" spans="1:48" s="314" customFormat="1" ht="15" customHeight="1" x14ac:dyDescent="0.2">
      <c r="A484" s="247"/>
      <c r="B484" s="246"/>
      <c r="C484" s="246"/>
      <c r="D484" s="246"/>
      <c r="E484" s="247"/>
      <c r="F484" s="317"/>
      <c r="G484" s="247"/>
      <c r="H484" s="247"/>
      <c r="I484" s="248"/>
      <c r="J484" s="248"/>
      <c r="K484" s="248"/>
      <c r="L484" s="248"/>
      <c r="M484" s="248"/>
      <c r="N484" s="248"/>
      <c r="O484" s="850"/>
      <c r="P484" s="850"/>
      <c r="Q484" s="850"/>
      <c r="AG484" s="315"/>
      <c r="AH484" s="315"/>
      <c r="AI484" s="315"/>
      <c r="AJ484" s="315"/>
      <c r="AK484" s="315"/>
      <c r="AL484" s="315"/>
      <c r="AM484" s="315"/>
      <c r="AN484" s="315"/>
      <c r="AU484" s="315"/>
      <c r="AV484" s="315"/>
    </row>
    <row r="485" spans="1:48" s="314" customFormat="1" ht="15" customHeight="1" x14ac:dyDescent="0.2">
      <c r="A485" s="247"/>
      <c r="B485" s="246"/>
      <c r="C485" s="246"/>
      <c r="D485" s="246"/>
      <c r="E485" s="247"/>
      <c r="F485" s="317"/>
      <c r="G485" s="247"/>
      <c r="H485" s="247"/>
      <c r="I485" s="248"/>
      <c r="J485" s="248"/>
      <c r="K485" s="248"/>
      <c r="L485" s="248"/>
      <c r="M485" s="248"/>
      <c r="N485" s="248"/>
      <c r="O485" s="850"/>
      <c r="P485" s="850"/>
      <c r="Q485" s="850"/>
      <c r="AG485" s="315"/>
      <c r="AH485" s="315"/>
      <c r="AI485" s="315"/>
      <c r="AJ485" s="315"/>
      <c r="AK485" s="315"/>
      <c r="AL485" s="315"/>
      <c r="AM485" s="315"/>
      <c r="AN485" s="315"/>
      <c r="AU485" s="315"/>
      <c r="AV485" s="315"/>
    </row>
    <row r="486" spans="1:48" s="314" customFormat="1" ht="15" customHeight="1" x14ac:dyDescent="0.2">
      <c r="A486" s="247"/>
      <c r="B486" s="246"/>
      <c r="C486" s="246"/>
      <c r="D486" s="246"/>
      <c r="E486" s="247"/>
      <c r="F486" s="317"/>
      <c r="G486" s="247"/>
      <c r="H486" s="247"/>
      <c r="I486" s="248"/>
      <c r="J486" s="248"/>
      <c r="K486" s="248"/>
      <c r="L486" s="248"/>
      <c r="M486" s="248"/>
      <c r="N486" s="248"/>
      <c r="O486" s="850"/>
      <c r="P486" s="850"/>
      <c r="Q486" s="850"/>
      <c r="AG486" s="315"/>
      <c r="AH486" s="315"/>
      <c r="AI486" s="315"/>
      <c r="AJ486" s="315"/>
      <c r="AK486" s="315"/>
      <c r="AL486" s="315"/>
      <c r="AM486" s="315"/>
      <c r="AN486" s="315"/>
      <c r="AU486" s="315"/>
      <c r="AV486" s="315"/>
    </row>
    <row r="487" spans="1:48" s="314" customFormat="1" ht="15" customHeight="1" x14ac:dyDescent="0.2">
      <c r="A487" s="247"/>
      <c r="B487" s="246"/>
      <c r="C487" s="246"/>
      <c r="D487" s="246"/>
      <c r="E487" s="247"/>
      <c r="F487" s="317"/>
      <c r="G487" s="247"/>
      <c r="H487" s="247"/>
      <c r="I487" s="248"/>
      <c r="J487" s="248"/>
      <c r="K487" s="248"/>
      <c r="L487" s="248"/>
      <c r="M487" s="248"/>
      <c r="N487" s="248"/>
      <c r="O487" s="850"/>
      <c r="P487" s="850"/>
      <c r="Q487" s="850"/>
      <c r="AG487" s="315"/>
      <c r="AH487" s="315"/>
      <c r="AI487" s="315"/>
      <c r="AJ487" s="315"/>
      <c r="AK487" s="315"/>
      <c r="AL487" s="315"/>
      <c r="AM487" s="315"/>
      <c r="AN487" s="315"/>
      <c r="AU487" s="315"/>
      <c r="AV487" s="315"/>
    </row>
    <row r="488" spans="1:48" s="314" customFormat="1" ht="15" customHeight="1" x14ac:dyDescent="0.2">
      <c r="A488" s="247"/>
      <c r="B488" s="246"/>
      <c r="C488" s="246"/>
      <c r="D488" s="246"/>
      <c r="E488" s="247"/>
      <c r="F488" s="317"/>
      <c r="G488" s="247"/>
      <c r="H488" s="247"/>
      <c r="I488" s="248"/>
      <c r="J488" s="248"/>
      <c r="K488" s="248"/>
      <c r="L488" s="248"/>
      <c r="M488" s="248"/>
      <c r="N488" s="248"/>
      <c r="O488" s="850"/>
      <c r="P488" s="850"/>
      <c r="Q488" s="850"/>
      <c r="AG488" s="315"/>
      <c r="AH488" s="315"/>
      <c r="AI488" s="315"/>
      <c r="AJ488" s="315"/>
      <c r="AK488" s="315"/>
      <c r="AL488" s="315"/>
      <c r="AM488" s="315"/>
      <c r="AN488" s="315"/>
      <c r="AU488" s="315"/>
      <c r="AV488" s="315"/>
    </row>
    <row r="489" spans="1:48" s="314" customFormat="1" ht="15" customHeight="1" x14ac:dyDescent="0.2">
      <c r="A489" s="247"/>
      <c r="B489" s="246"/>
      <c r="C489" s="246"/>
      <c r="D489" s="246"/>
      <c r="E489" s="247"/>
      <c r="F489" s="317"/>
      <c r="G489" s="247"/>
      <c r="H489" s="247"/>
      <c r="I489" s="248"/>
      <c r="J489" s="248"/>
      <c r="K489" s="248"/>
      <c r="L489" s="248"/>
      <c r="M489" s="248"/>
      <c r="N489" s="248"/>
      <c r="O489" s="850"/>
      <c r="P489" s="850"/>
      <c r="Q489" s="850"/>
      <c r="AG489" s="315"/>
      <c r="AH489" s="315"/>
      <c r="AI489" s="315"/>
      <c r="AJ489" s="315"/>
      <c r="AK489" s="315"/>
      <c r="AL489" s="315"/>
      <c r="AM489" s="315"/>
      <c r="AN489" s="315"/>
      <c r="AU489" s="315"/>
      <c r="AV489" s="315"/>
    </row>
    <row r="490" spans="1:48" s="314" customFormat="1" ht="15" customHeight="1" x14ac:dyDescent="0.2">
      <c r="A490" s="247"/>
      <c r="B490" s="246"/>
      <c r="C490" s="246"/>
      <c r="D490" s="246"/>
      <c r="E490" s="247"/>
      <c r="F490" s="317"/>
      <c r="G490" s="247"/>
      <c r="H490" s="247"/>
      <c r="I490" s="248"/>
      <c r="J490" s="248"/>
      <c r="K490" s="248"/>
      <c r="L490" s="248"/>
      <c r="M490" s="248"/>
      <c r="N490" s="248"/>
      <c r="O490" s="850"/>
      <c r="P490" s="850"/>
      <c r="Q490" s="850"/>
      <c r="AG490" s="315"/>
      <c r="AH490" s="315"/>
      <c r="AI490" s="315"/>
      <c r="AJ490" s="315"/>
      <c r="AK490" s="315"/>
      <c r="AL490" s="315"/>
      <c r="AM490" s="315"/>
      <c r="AN490" s="315"/>
      <c r="AU490" s="315"/>
      <c r="AV490" s="315"/>
    </row>
    <row r="491" spans="1:48" s="314" customFormat="1" ht="15" customHeight="1" x14ac:dyDescent="0.2">
      <c r="A491" s="247"/>
      <c r="B491" s="246"/>
      <c r="C491" s="246"/>
      <c r="D491" s="246"/>
      <c r="E491" s="247"/>
      <c r="F491" s="317"/>
      <c r="G491" s="247"/>
      <c r="H491" s="247"/>
      <c r="I491" s="248"/>
      <c r="J491" s="248"/>
      <c r="K491" s="248"/>
      <c r="L491" s="248"/>
      <c r="M491" s="248"/>
      <c r="N491" s="248"/>
      <c r="O491" s="850"/>
      <c r="P491" s="850"/>
      <c r="Q491" s="850"/>
      <c r="AG491" s="315"/>
      <c r="AH491" s="315"/>
      <c r="AI491" s="315"/>
      <c r="AJ491" s="315"/>
      <c r="AK491" s="315"/>
      <c r="AL491" s="315"/>
      <c r="AM491" s="315"/>
      <c r="AN491" s="315"/>
      <c r="AU491" s="315"/>
      <c r="AV491" s="315"/>
    </row>
    <row r="492" spans="1:48" s="314" customFormat="1" ht="15" customHeight="1" x14ac:dyDescent="0.2">
      <c r="A492" s="247"/>
      <c r="B492" s="246"/>
      <c r="C492" s="246"/>
      <c r="D492" s="246"/>
      <c r="E492" s="247"/>
      <c r="F492" s="317"/>
      <c r="G492" s="247"/>
      <c r="H492" s="247"/>
      <c r="I492" s="248"/>
      <c r="J492" s="248"/>
      <c r="K492" s="248"/>
      <c r="L492" s="248"/>
      <c r="M492" s="248"/>
      <c r="N492" s="248"/>
      <c r="O492" s="850"/>
      <c r="P492" s="850"/>
      <c r="Q492" s="850"/>
      <c r="AG492" s="315"/>
      <c r="AH492" s="315"/>
      <c r="AI492" s="315"/>
      <c r="AJ492" s="315"/>
      <c r="AK492" s="315"/>
      <c r="AL492" s="315"/>
      <c r="AM492" s="315"/>
      <c r="AN492" s="315"/>
      <c r="AU492" s="315"/>
      <c r="AV492" s="315"/>
    </row>
    <row r="493" spans="1:48" s="314" customFormat="1" ht="15" customHeight="1" x14ac:dyDescent="0.2">
      <c r="A493" s="247"/>
      <c r="B493" s="246"/>
      <c r="C493" s="246"/>
      <c r="D493" s="246"/>
      <c r="E493" s="247"/>
      <c r="F493" s="317"/>
      <c r="G493" s="247"/>
      <c r="H493" s="247"/>
      <c r="I493" s="248"/>
      <c r="J493" s="248"/>
      <c r="K493" s="248"/>
      <c r="L493" s="248"/>
      <c r="M493" s="248"/>
      <c r="N493" s="248"/>
      <c r="O493" s="850"/>
      <c r="P493" s="850"/>
      <c r="Q493" s="850"/>
      <c r="AG493" s="315"/>
      <c r="AH493" s="315"/>
      <c r="AI493" s="315"/>
      <c r="AJ493" s="315"/>
      <c r="AK493" s="315"/>
      <c r="AL493" s="315"/>
      <c r="AM493" s="315"/>
      <c r="AN493" s="315"/>
      <c r="AU493" s="315"/>
      <c r="AV493" s="315"/>
    </row>
    <row r="494" spans="1:48" s="314" customFormat="1" ht="15" customHeight="1" x14ac:dyDescent="0.2">
      <c r="A494" s="247"/>
      <c r="B494" s="246"/>
      <c r="C494" s="246"/>
      <c r="D494" s="246"/>
      <c r="E494" s="247"/>
      <c r="F494" s="317"/>
      <c r="G494" s="247"/>
      <c r="H494" s="247"/>
      <c r="I494" s="248"/>
      <c r="J494" s="248"/>
      <c r="K494" s="248"/>
      <c r="L494" s="248"/>
      <c r="M494" s="248"/>
      <c r="N494" s="248"/>
      <c r="O494" s="850"/>
      <c r="P494" s="850"/>
      <c r="Q494" s="850"/>
      <c r="AG494" s="315"/>
      <c r="AH494" s="315"/>
      <c r="AI494" s="315"/>
      <c r="AJ494" s="315"/>
      <c r="AK494" s="315"/>
      <c r="AL494" s="315"/>
      <c r="AM494" s="315"/>
      <c r="AN494" s="315"/>
      <c r="AU494" s="315"/>
      <c r="AV494" s="315"/>
    </row>
    <row r="495" spans="1:48" s="314" customFormat="1" ht="15" customHeight="1" x14ac:dyDescent="0.2">
      <c r="A495" s="247"/>
      <c r="B495" s="246"/>
      <c r="C495" s="246"/>
      <c r="D495" s="246"/>
      <c r="E495" s="247"/>
      <c r="F495" s="317"/>
      <c r="G495" s="247"/>
      <c r="H495" s="247"/>
      <c r="I495" s="248"/>
      <c r="J495" s="248"/>
      <c r="K495" s="248"/>
      <c r="L495" s="248"/>
      <c r="M495" s="248"/>
      <c r="N495" s="248"/>
      <c r="O495" s="850"/>
      <c r="P495" s="850"/>
      <c r="Q495" s="850"/>
      <c r="AG495" s="315"/>
      <c r="AH495" s="315"/>
      <c r="AI495" s="315"/>
      <c r="AJ495" s="315"/>
      <c r="AK495" s="315"/>
      <c r="AL495" s="315"/>
      <c r="AM495" s="315"/>
      <c r="AN495" s="315"/>
      <c r="AU495" s="315"/>
      <c r="AV495" s="315"/>
    </row>
    <row r="521" spans="1:48" s="314" customFormat="1" ht="15" customHeight="1" x14ac:dyDescent="0.2">
      <c r="A521" s="247"/>
      <c r="B521" s="246"/>
      <c r="C521" s="246"/>
      <c r="D521" s="246"/>
      <c r="E521" s="247"/>
      <c r="F521" s="317"/>
      <c r="G521" s="247"/>
      <c r="H521" s="247"/>
      <c r="I521" s="248"/>
      <c r="J521" s="248"/>
      <c r="K521" s="248"/>
      <c r="L521" s="248"/>
      <c r="M521" s="248"/>
      <c r="N521" s="248"/>
      <c r="O521" s="850"/>
      <c r="P521" s="850"/>
      <c r="Q521" s="850"/>
      <c r="AG521" s="315"/>
      <c r="AH521" s="315"/>
      <c r="AI521" s="315"/>
      <c r="AJ521" s="315"/>
      <c r="AK521" s="315"/>
      <c r="AL521" s="315"/>
      <c r="AM521" s="315"/>
      <c r="AN521" s="315"/>
      <c r="AU521" s="315"/>
      <c r="AV521" s="315"/>
    </row>
    <row r="522" spans="1:48" s="314" customFormat="1" ht="15" customHeight="1" x14ac:dyDescent="0.2">
      <c r="A522" s="247"/>
      <c r="B522" s="246"/>
      <c r="C522" s="246"/>
      <c r="D522" s="246"/>
      <c r="E522" s="247"/>
      <c r="F522" s="317"/>
      <c r="G522" s="247"/>
      <c r="H522" s="247"/>
      <c r="I522" s="248"/>
      <c r="J522" s="248"/>
      <c r="K522" s="248"/>
      <c r="L522" s="248"/>
      <c r="M522" s="248"/>
      <c r="N522" s="248"/>
      <c r="O522" s="850"/>
      <c r="P522" s="850"/>
      <c r="Q522" s="850"/>
      <c r="AG522" s="315"/>
      <c r="AH522" s="315"/>
      <c r="AI522" s="315"/>
      <c r="AJ522" s="315"/>
      <c r="AK522" s="315"/>
      <c r="AL522" s="315"/>
      <c r="AM522" s="315"/>
      <c r="AN522" s="315"/>
      <c r="AU522" s="315"/>
      <c r="AV522" s="315"/>
    </row>
    <row r="540" spans="1:48" s="314" customFormat="1" x14ac:dyDescent="0.2">
      <c r="A540" s="247"/>
      <c r="B540" s="246"/>
      <c r="C540" s="246"/>
      <c r="D540" s="246"/>
      <c r="E540" s="317"/>
      <c r="F540" s="247"/>
      <c r="G540" s="247"/>
      <c r="H540" s="247"/>
      <c r="I540" s="248"/>
      <c r="J540" s="249"/>
      <c r="K540" s="249"/>
      <c r="L540" s="249"/>
      <c r="M540" s="249"/>
      <c r="N540" s="249"/>
      <c r="O540" s="850"/>
      <c r="P540" s="250"/>
      <c r="Q540" s="250"/>
      <c r="AG540" s="315"/>
      <c r="AH540" s="315"/>
      <c r="AI540" s="315"/>
      <c r="AJ540" s="315"/>
      <c r="AK540" s="315"/>
      <c r="AL540" s="315"/>
      <c r="AM540" s="315"/>
      <c r="AN540" s="315"/>
      <c r="AU540" s="315"/>
      <c r="AV540" s="315"/>
    </row>
    <row r="541" spans="1:48" s="314" customFormat="1" x14ac:dyDescent="0.2">
      <c r="A541" s="247"/>
      <c r="B541" s="246"/>
      <c r="C541" s="246"/>
      <c r="D541" s="246"/>
      <c r="E541" s="317"/>
      <c r="F541" s="247"/>
      <c r="G541" s="247"/>
      <c r="H541" s="247"/>
      <c r="I541" s="248"/>
      <c r="J541" s="249"/>
      <c r="K541" s="249"/>
      <c r="L541" s="249"/>
      <c r="M541" s="249"/>
      <c r="N541" s="249"/>
      <c r="O541" s="850"/>
      <c r="P541" s="250"/>
      <c r="Q541" s="250"/>
      <c r="AG541" s="315"/>
      <c r="AH541" s="315"/>
      <c r="AI541" s="315"/>
      <c r="AJ541" s="315"/>
      <c r="AK541" s="315"/>
      <c r="AL541" s="315"/>
      <c r="AM541" s="315"/>
      <c r="AN541" s="315"/>
      <c r="AU541" s="315"/>
      <c r="AV541" s="315"/>
    </row>
    <row r="549" spans="1:48" s="314" customFormat="1" x14ac:dyDescent="0.2">
      <c r="A549" s="247"/>
      <c r="B549" s="246"/>
      <c r="C549" s="246"/>
      <c r="D549" s="246"/>
      <c r="E549" s="247"/>
      <c r="F549" s="247"/>
      <c r="G549" s="247"/>
      <c r="H549" s="247"/>
      <c r="I549" s="248"/>
      <c r="J549" s="248"/>
      <c r="K549" s="248"/>
      <c r="L549" s="248"/>
      <c r="M549" s="248"/>
      <c r="N549" s="248"/>
      <c r="O549" s="850"/>
      <c r="P549" s="850"/>
      <c r="Q549" s="850"/>
      <c r="AG549" s="315"/>
      <c r="AH549" s="315"/>
      <c r="AI549" s="315"/>
      <c r="AJ549" s="315"/>
      <c r="AK549" s="315"/>
      <c r="AL549" s="315"/>
      <c r="AM549" s="315"/>
      <c r="AN549" s="315"/>
      <c r="AU549" s="315"/>
      <c r="AV549" s="315"/>
    </row>
    <row r="550" spans="1:48" s="314" customFormat="1" ht="15" customHeight="1" x14ac:dyDescent="0.2">
      <c r="A550" s="247"/>
      <c r="B550" s="246"/>
      <c r="C550" s="246"/>
      <c r="D550" s="246"/>
      <c r="E550" s="247"/>
      <c r="F550" s="247"/>
      <c r="G550" s="317"/>
      <c r="H550" s="247"/>
      <c r="I550" s="318"/>
      <c r="J550" s="318"/>
      <c r="K550" s="318"/>
      <c r="L550" s="318"/>
      <c r="M550" s="318"/>
      <c r="N550" s="318"/>
      <c r="O550" s="850"/>
      <c r="P550" s="850"/>
      <c r="Q550" s="850"/>
      <c r="AG550" s="315"/>
      <c r="AH550" s="315"/>
      <c r="AI550" s="315"/>
      <c r="AJ550" s="315"/>
      <c r="AK550" s="315"/>
      <c r="AL550" s="315"/>
      <c r="AM550" s="315"/>
      <c r="AN550" s="315"/>
      <c r="AU550" s="315"/>
      <c r="AV550" s="315"/>
    </row>
    <row r="551" spans="1:48" s="314" customFormat="1" ht="15" customHeight="1" x14ac:dyDescent="0.2">
      <c r="A551" s="247"/>
      <c r="B551" s="246"/>
      <c r="C551" s="246"/>
      <c r="D551" s="246"/>
      <c r="E551" s="247"/>
      <c r="F551" s="247"/>
      <c r="G551" s="317"/>
      <c r="H551" s="247"/>
      <c r="I551" s="318"/>
      <c r="J551" s="318"/>
      <c r="K551" s="318"/>
      <c r="L551" s="318"/>
      <c r="M551" s="318"/>
      <c r="N551" s="318"/>
      <c r="O551" s="850"/>
      <c r="P551" s="850"/>
      <c r="Q551" s="850"/>
      <c r="AG551" s="315"/>
      <c r="AH551" s="315"/>
      <c r="AI551" s="315"/>
      <c r="AJ551" s="315"/>
      <c r="AK551" s="315"/>
      <c r="AL551" s="315"/>
      <c r="AM551" s="315"/>
      <c r="AN551" s="315"/>
      <c r="AU551" s="315"/>
      <c r="AV551" s="315"/>
    </row>
    <row r="552" spans="1:48" s="314" customFormat="1" ht="15" customHeight="1" x14ac:dyDescent="0.2">
      <c r="A552" s="247"/>
      <c r="B552" s="246"/>
      <c r="C552" s="246"/>
      <c r="D552" s="246"/>
      <c r="E552" s="247"/>
      <c r="F552" s="247"/>
      <c r="G552" s="317"/>
      <c r="H552" s="247"/>
      <c r="I552" s="318"/>
      <c r="J552" s="318"/>
      <c r="K552" s="318"/>
      <c r="L552" s="318"/>
      <c r="M552" s="318"/>
      <c r="N552" s="318"/>
      <c r="O552" s="850"/>
      <c r="P552" s="850"/>
      <c r="Q552" s="850"/>
      <c r="AG552" s="315"/>
      <c r="AH552" s="315"/>
      <c r="AI552" s="315"/>
      <c r="AJ552" s="315"/>
      <c r="AK552" s="315"/>
      <c r="AL552" s="315"/>
      <c r="AM552" s="315"/>
      <c r="AN552" s="315"/>
      <c r="AU552" s="315"/>
      <c r="AV552" s="315"/>
    </row>
    <row r="553" spans="1:48" s="314" customFormat="1" ht="15" customHeight="1" x14ac:dyDescent="0.2">
      <c r="A553" s="247"/>
      <c r="B553" s="246"/>
      <c r="C553" s="246"/>
      <c r="D553" s="246"/>
      <c r="E553" s="247"/>
      <c r="F553" s="247"/>
      <c r="G553" s="317"/>
      <c r="H553" s="247"/>
      <c r="I553" s="318"/>
      <c r="J553" s="318"/>
      <c r="K553" s="318"/>
      <c r="L553" s="318"/>
      <c r="M553" s="318"/>
      <c r="N553" s="318"/>
      <c r="O553" s="850"/>
      <c r="P553" s="850"/>
      <c r="Q553" s="850"/>
      <c r="AG553" s="315"/>
      <c r="AH553" s="315"/>
      <c r="AI553" s="315"/>
      <c r="AJ553" s="315"/>
      <c r="AK553" s="315"/>
      <c r="AL553" s="315"/>
      <c r="AM553" s="315"/>
      <c r="AN553" s="315"/>
      <c r="AU553" s="315"/>
      <c r="AV553" s="315"/>
    </row>
    <row r="554" spans="1:48" s="314" customFormat="1" ht="15" customHeight="1" x14ac:dyDescent="0.2">
      <c r="A554" s="247"/>
      <c r="B554" s="246"/>
      <c r="C554" s="246"/>
      <c r="D554" s="246"/>
      <c r="E554" s="247"/>
      <c r="F554" s="247"/>
      <c r="G554" s="317"/>
      <c r="H554" s="247"/>
      <c r="I554" s="318"/>
      <c r="J554" s="318"/>
      <c r="K554" s="318"/>
      <c r="L554" s="318"/>
      <c r="M554" s="318"/>
      <c r="N554" s="318"/>
      <c r="O554" s="850"/>
      <c r="P554" s="850"/>
      <c r="Q554" s="850"/>
      <c r="AG554" s="315"/>
      <c r="AH554" s="315"/>
      <c r="AI554" s="315"/>
      <c r="AJ554" s="315"/>
      <c r="AK554" s="315"/>
      <c r="AL554" s="315"/>
      <c r="AM554" s="315"/>
      <c r="AN554" s="315"/>
      <c r="AU554" s="315"/>
      <c r="AV554" s="315"/>
    </row>
    <row r="555" spans="1:48" s="314" customFormat="1" ht="15" customHeight="1" x14ac:dyDescent="0.2">
      <c r="A555" s="247"/>
      <c r="B555" s="246"/>
      <c r="C555" s="246"/>
      <c r="D555" s="246"/>
      <c r="E555" s="247"/>
      <c r="F555" s="247"/>
      <c r="G555" s="317"/>
      <c r="H555" s="247"/>
      <c r="I555" s="318"/>
      <c r="J555" s="318"/>
      <c r="K555" s="318"/>
      <c r="L555" s="318"/>
      <c r="M555" s="318"/>
      <c r="N555" s="318"/>
      <c r="O555" s="850"/>
      <c r="P555" s="850"/>
      <c r="Q555" s="850"/>
      <c r="AG555" s="315"/>
      <c r="AH555" s="315"/>
      <c r="AI555" s="315"/>
      <c r="AJ555" s="315"/>
      <c r="AK555" s="315"/>
      <c r="AL555" s="315"/>
      <c r="AM555" s="315"/>
      <c r="AN555" s="315"/>
      <c r="AU555" s="315"/>
      <c r="AV555" s="315"/>
    </row>
    <row r="556" spans="1:48" s="314" customFormat="1" ht="15" customHeight="1" x14ac:dyDescent="0.2">
      <c r="A556" s="247"/>
      <c r="B556" s="246"/>
      <c r="C556" s="246"/>
      <c r="D556" s="246"/>
      <c r="E556" s="247"/>
      <c r="F556" s="247"/>
      <c r="G556" s="317"/>
      <c r="H556" s="247"/>
      <c r="I556" s="318"/>
      <c r="J556" s="318"/>
      <c r="K556" s="318"/>
      <c r="L556" s="318"/>
      <c r="M556" s="318"/>
      <c r="N556" s="318"/>
      <c r="O556" s="850"/>
      <c r="P556" s="850"/>
      <c r="Q556" s="850"/>
      <c r="AG556" s="315"/>
      <c r="AH556" s="315"/>
      <c r="AI556" s="315"/>
      <c r="AJ556" s="315"/>
      <c r="AK556" s="315"/>
      <c r="AL556" s="315"/>
      <c r="AM556" s="315"/>
      <c r="AN556" s="315"/>
      <c r="AU556" s="315"/>
      <c r="AV556" s="315"/>
    </row>
    <row r="557" spans="1:48" s="314" customFormat="1" ht="15" customHeight="1" x14ac:dyDescent="0.2">
      <c r="A557" s="247"/>
      <c r="B557" s="246"/>
      <c r="C557" s="246"/>
      <c r="D557" s="246"/>
      <c r="E557" s="247"/>
      <c r="F557" s="247"/>
      <c r="G557" s="317"/>
      <c r="H557" s="247"/>
      <c r="I557" s="318"/>
      <c r="J557" s="318"/>
      <c r="K557" s="318"/>
      <c r="L557" s="318"/>
      <c r="M557" s="318"/>
      <c r="N557" s="318"/>
      <c r="O557" s="850"/>
      <c r="P557" s="850"/>
      <c r="Q557" s="850"/>
      <c r="AG557" s="315"/>
      <c r="AH557" s="315"/>
      <c r="AI557" s="315"/>
      <c r="AJ557" s="315"/>
      <c r="AK557" s="315"/>
      <c r="AL557" s="315"/>
      <c r="AM557" s="315"/>
      <c r="AN557" s="315"/>
      <c r="AU557" s="315"/>
      <c r="AV557" s="315"/>
    </row>
    <row r="558" spans="1:48" s="314" customFormat="1" ht="15" customHeight="1" x14ac:dyDescent="0.2">
      <c r="A558" s="247"/>
      <c r="B558" s="246"/>
      <c r="C558" s="246"/>
      <c r="D558" s="246"/>
      <c r="E558" s="247"/>
      <c r="F558" s="247"/>
      <c r="G558" s="317"/>
      <c r="H558" s="247"/>
      <c r="I558" s="318"/>
      <c r="J558" s="318"/>
      <c r="K558" s="318"/>
      <c r="L558" s="318"/>
      <c r="M558" s="318"/>
      <c r="N558" s="318"/>
      <c r="O558" s="850"/>
      <c r="P558" s="850"/>
      <c r="Q558" s="850"/>
      <c r="AG558" s="315"/>
      <c r="AH558" s="315"/>
      <c r="AI558" s="315"/>
      <c r="AJ558" s="315"/>
      <c r="AK558" s="315"/>
      <c r="AL558" s="315"/>
      <c r="AM558" s="315"/>
      <c r="AN558" s="315"/>
      <c r="AU558" s="315"/>
      <c r="AV558" s="315"/>
    </row>
    <row r="559" spans="1:48" s="314" customFormat="1" ht="15" customHeight="1" x14ac:dyDescent="0.2">
      <c r="A559" s="247"/>
      <c r="B559" s="246"/>
      <c r="C559" s="246"/>
      <c r="D559" s="246"/>
      <c r="E559" s="247"/>
      <c r="F559" s="247"/>
      <c r="G559" s="317"/>
      <c r="H559" s="247"/>
      <c r="I559" s="248"/>
      <c r="J559" s="248"/>
      <c r="K559" s="248"/>
      <c r="L559" s="248"/>
      <c r="M559" s="248"/>
      <c r="N559" s="248"/>
      <c r="O559" s="850"/>
      <c r="P559" s="850"/>
      <c r="Q559" s="850"/>
      <c r="AG559" s="315"/>
      <c r="AH559" s="315"/>
      <c r="AI559" s="315"/>
      <c r="AJ559" s="315"/>
      <c r="AK559" s="315"/>
      <c r="AL559" s="315"/>
      <c r="AM559" s="315"/>
      <c r="AN559" s="315"/>
      <c r="AU559" s="315"/>
      <c r="AV559" s="315"/>
    </row>
    <row r="578" spans="1:48" s="309" customFormat="1" ht="15" customHeight="1" x14ac:dyDescent="0.2">
      <c r="A578" s="320"/>
      <c r="B578" s="319"/>
      <c r="C578" s="319"/>
      <c r="D578" s="319"/>
      <c r="E578" s="320"/>
      <c r="F578" s="320"/>
      <c r="G578" s="320"/>
      <c r="H578" s="320"/>
      <c r="I578" s="321"/>
      <c r="J578" s="321"/>
      <c r="K578" s="321"/>
      <c r="L578" s="321"/>
      <c r="M578" s="321"/>
      <c r="N578" s="321"/>
      <c r="O578" s="851"/>
      <c r="P578" s="851"/>
      <c r="Q578" s="851"/>
      <c r="R578" s="322"/>
      <c r="S578" s="322"/>
      <c r="T578" s="322"/>
      <c r="U578" s="322"/>
      <c r="V578" s="322"/>
      <c r="W578" s="322"/>
      <c r="X578" s="322"/>
      <c r="Y578" s="322"/>
      <c r="Z578" s="322"/>
      <c r="AA578" s="322"/>
      <c r="AB578" s="322"/>
      <c r="AC578" s="322"/>
      <c r="AD578" s="322"/>
      <c r="AE578" s="322"/>
      <c r="AF578" s="322"/>
      <c r="AG578" s="323"/>
      <c r="AH578" s="323"/>
      <c r="AI578" s="323"/>
      <c r="AJ578" s="323"/>
      <c r="AK578" s="323"/>
      <c r="AL578" s="323"/>
      <c r="AM578" s="323"/>
      <c r="AN578" s="323"/>
      <c r="AO578" s="322"/>
      <c r="AP578" s="322"/>
      <c r="AQ578" s="322"/>
      <c r="AR578" s="322"/>
      <c r="AS578" s="322"/>
      <c r="AT578" s="322"/>
      <c r="AU578" s="323"/>
      <c r="AV578" s="323"/>
    </row>
    <row r="579" spans="1:48" s="309" customFormat="1" ht="15" customHeight="1" x14ac:dyDescent="0.2">
      <c r="A579" s="320"/>
      <c r="B579" s="319"/>
      <c r="C579" s="319"/>
      <c r="D579" s="319"/>
      <c r="E579" s="320"/>
      <c r="F579" s="320"/>
      <c r="G579" s="320"/>
      <c r="H579" s="320"/>
      <c r="I579" s="321"/>
      <c r="J579" s="321"/>
      <c r="K579" s="321"/>
      <c r="L579" s="321"/>
      <c r="M579" s="321"/>
      <c r="N579" s="321"/>
      <c r="O579" s="851"/>
      <c r="P579" s="851"/>
      <c r="Q579" s="851"/>
      <c r="R579" s="322"/>
      <c r="S579" s="322"/>
      <c r="T579" s="322"/>
      <c r="U579" s="322"/>
      <c r="V579" s="322"/>
      <c r="W579" s="322"/>
      <c r="X579" s="322"/>
      <c r="Y579" s="322"/>
      <c r="Z579" s="322"/>
      <c r="AA579" s="322"/>
      <c r="AB579" s="322"/>
      <c r="AC579" s="322"/>
      <c r="AD579" s="322"/>
      <c r="AE579" s="322"/>
      <c r="AF579" s="322"/>
      <c r="AG579" s="323"/>
      <c r="AH579" s="323"/>
      <c r="AI579" s="323"/>
      <c r="AJ579" s="323"/>
      <c r="AK579" s="323"/>
      <c r="AL579" s="323"/>
      <c r="AM579" s="323"/>
      <c r="AN579" s="323"/>
      <c r="AO579" s="322"/>
      <c r="AP579" s="322"/>
      <c r="AQ579" s="322"/>
      <c r="AR579" s="322"/>
      <c r="AS579" s="322"/>
      <c r="AT579" s="322"/>
      <c r="AU579" s="323"/>
      <c r="AV579" s="323"/>
    </row>
    <row r="580" spans="1:48" s="309" customFormat="1" ht="15" customHeight="1" x14ac:dyDescent="0.2">
      <c r="A580" s="320"/>
      <c r="B580" s="319"/>
      <c r="C580" s="319"/>
      <c r="D580" s="319"/>
      <c r="E580" s="320"/>
      <c r="F580" s="320"/>
      <c r="G580" s="320"/>
      <c r="H580" s="320"/>
      <c r="I580" s="321"/>
      <c r="J580" s="321"/>
      <c r="K580" s="321"/>
      <c r="L580" s="321"/>
      <c r="M580" s="321"/>
      <c r="N580" s="321"/>
      <c r="O580" s="851"/>
      <c r="P580" s="851"/>
      <c r="Q580" s="851"/>
      <c r="R580" s="322"/>
      <c r="S580" s="322"/>
      <c r="T580" s="322"/>
      <c r="U580" s="322"/>
      <c r="V580" s="322"/>
      <c r="W580" s="322"/>
      <c r="X580" s="322"/>
      <c r="Y580" s="322"/>
      <c r="Z580" s="322"/>
      <c r="AA580" s="322"/>
      <c r="AB580" s="322"/>
      <c r="AC580" s="322"/>
      <c r="AD580" s="322"/>
      <c r="AE580" s="322"/>
      <c r="AF580" s="322"/>
      <c r="AG580" s="323"/>
      <c r="AH580" s="323"/>
      <c r="AI580" s="323"/>
      <c r="AJ580" s="323"/>
      <c r="AK580" s="323"/>
      <c r="AL580" s="323"/>
      <c r="AM580" s="323"/>
      <c r="AN580" s="323"/>
      <c r="AO580" s="322"/>
      <c r="AP580" s="322"/>
      <c r="AQ580" s="322"/>
      <c r="AR580" s="322"/>
      <c r="AS580" s="322"/>
      <c r="AT580" s="322"/>
      <c r="AU580" s="323"/>
      <c r="AV580" s="323"/>
    </row>
    <row r="581" spans="1:48" s="309" customFormat="1" ht="15" customHeight="1" x14ac:dyDescent="0.2">
      <c r="A581" s="320"/>
      <c r="B581" s="319"/>
      <c r="C581" s="319"/>
      <c r="D581" s="319"/>
      <c r="E581" s="320"/>
      <c r="F581" s="320"/>
      <c r="G581" s="320"/>
      <c r="H581" s="320"/>
      <c r="I581" s="321"/>
      <c r="J581" s="321"/>
      <c r="K581" s="321"/>
      <c r="L581" s="321"/>
      <c r="M581" s="321"/>
      <c r="N581" s="321"/>
      <c r="O581" s="851"/>
      <c r="P581" s="851"/>
      <c r="Q581" s="851"/>
      <c r="R581" s="322"/>
      <c r="S581" s="322"/>
      <c r="T581" s="322"/>
      <c r="U581" s="322"/>
      <c r="V581" s="322"/>
      <c r="W581" s="322"/>
      <c r="X581" s="322"/>
      <c r="Y581" s="322"/>
      <c r="Z581" s="322"/>
      <c r="AA581" s="322"/>
      <c r="AB581" s="322"/>
      <c r="AC581" s="322"/>
      <c r="AD581" s="322"/>
      <c r="AE581" s="322"/>
      <c r="AF581" s="322"/>
      <c r="AG581" s="323"/>
      <c r="AH581" s="323"/>
      <c r="AI581" s="323"/>
      <c r="AJ581" s="323"/>
      <c r="AK581" s="323"/>
      <c r="AL581" s="323"/>
      <c r="AM581" s="323"/>
      <c r="AN581" s="323"/>
      <c r="AO581" s="322"/>
      <c r="AP581" s="322"/>
      <c r="AQ581" s="322"/>
      <c r="AR581" s="322"/>
      <c r="AS581" s="322"/>
      <c r="AT581" s="322"/>
      <c r="AU581" s="323"/>
      <c r="AV581" s="323"/>
    </row>
    <row r="582" spans="1:48" s="309" customFormat="1" ht="15" customHeight="1" x14ac:dyDescent="0.2">
      <c r="A582" s="320"/>
      <c r="B582" s="319"/>
      <c r="C582" s="319"/>
      <c r="D582" s="319"/>
      <c r="E582" s="320"/>
      <c r="F582" s="320"/>
      <c r="G582" s="320"/>
      <c r="H582" s="320"/>
      <c r="I582" s="321"/>
      <c r="J582" s="321"/>
      <c r="K582" s="321"/>
      <c r="L582" s="321"/>
      <c r="M582" s="321"/>
      <c r="N582" s="321"/>
      <c r="O582" s="851"/>
      <c r="P582" s="851"/>
      <c r="Q582" s="851"/>
      <c r="R582" s="322"/>
      <c r="S582" s="322"/>
      <c r="T582" s="322"/>
      <c r="U582" s="322"/>
      <c r="V582" s="322"/>
      <c r="W582" s="322"/>
      <c r="X582" s="322"/>
      <c r="Y582" s="322"/>
      <c r="Z582" s="322"/>
      <c r="AA582" s="322"/>
      <c r="AB582" s="322"/>
      <c r="AC582" s="322"/>
      <c r="AD582" s="322"/>
      <c r="AE582" s="322"/>
      <c r="AF582" s="322"/>
      <c r="AG582" s="323"/>
      <c r="AH582" s="323"/>
      <c r="AI582" s="323"/>
      <c r="AJ582" s="323"/>
      <c r="AK582" s="323"/>
      <c r="AL582" s="323"/>
      <c r="AM582" s="323"/>
      <c r="AN582" s="323"/>
      <c r="AO582" s="322"/>
      <c r="AP582" s="322"/>
      <c r="AQ582" s="322"/>
      <c r="AR582" s="322"/>
      <c r="AS582" s="322"/>
      <c r="AT582" s="322"/>
      <c r="AU582" s="323"/>
      <c r="AV582" s="323"/>
    </row>
    <row r="583" spans="1:48" s="309" customFormat="1" ht="15" customHeight="1" x14ac:dyDescent="0.2">
      <c r="A583" s="320"/>
      <c r="B583" s="319"/>
      <c r="C583" s="319"/>
      <c r="D583" s="319"/>
      <c r="E583" s="320"/>
      <c r="F583" s="320"/>
      <c r="G583" s="320"/>
      <c r="H583" s="320"/>
      <c r="I583" s="321"/>
      <c r="J583" s="321"/>
      <c r="K583" s="321"/>
      <c r="L583" s="321"/>
      <c r="M583" s="321"/>
      <c r="N583" s="321"/>
      <c r="O583" s="851"/>
      <c r="P583" s="851"/>
      <c r="Q583" s="851"/>
      <c r="R583" s="322"/>
      <c r="S583" s="322"/>
      <c r="T583" s="322"/>
      <c r="U583" s="322"/>
      <c r="V583" s="322"/>
      <c r="W583" s="322"/>
      <c r="X583" s="322"/>
      <c r="Y583" s="322"/>
      <c r="Z583" s="322"/>
      <c r="AA583" s="322"/>
      <c r="AB583" s="322"/>
      <c r="AC583" s="322"/>
      <c r="AD583" s="322"/>
      <c r="AE583" s="322"/>
      <c r="AF583" s="322"/>
      <c r="AG583" s="323"/>
      <c r="AH583" s="323"/>
      <c r="AI583" s="323"/>
      <c r="AJ583" s="323"/>
      <c r="AK583" s="323"/>
      <c r="AL583" s="323"/>
      <c r="AM583" s="323"/>
      <c r="AN583" s="323"/>
      <c r="AO583" s="322"/>
      <c r="AP583" s="322"/>
      <c r="AQ583" s="322"/>
      <c r="AR583" s="322"/>
      <c r="AS583" s="322"/>
      <c r="AT583" s="322"/>
      <c r="AU583" s="323"/>
      <c r="AV583" s="323"/>
    </row>
    <row r="584" spans="1:48" s="309" customFormat="1" ht="15" customHeight="1" x14ac:dyDescent="0.2">
      <c r="A584" s="320"/>
      <c r="B584" s="319"/>
      <c r="C584" s="319"/>
      <c r="D584" s="319"/>
      <c r="E584" s="320"/>
      <c r="F584" s="320"/>
      <c r="G584" s="320"/>
      <c r="H584" s="320"/>
      <c r="I584" s="321"/>
      <c r="J584" s="321"/>
      <c r="K584" s="321"/>
      <c r="L584" s="321"/>
      <c r="M584" s="321"/>
      <c r="N584" s="321"/>
      <c r="O584" s="851"/>
      <c r="P584" s="851"/>
      <c r="Q584" s="851"/>
      <c r="R584" s="322"/>
      <c r="S584" s="322"/>
      <c r="T584" s="322"/>
      <c r="U584" s="322"/>
      <c r="V584" s="322"/>
      <c r="W584" s="322"/>
      <c r="X584" s="322"/>
      <c r="Y584" s="322"/>
      <c r="Z584" s="322"/>
      <c r="AA584" s="322"/>
      <c r="AB584" s="322"/>
      <c r="AC584" s="322"/>
      <c r="AD584" s="322"/>
      <c r="AE584" s="322"/>
      <c r="AF584" s="322"/>
      <c r="AG584" s="323"/>
      <c r="AH584" s="323"/>
      <c r="AI584" s="323"/>
      <c r="AJ584" s="323"/>
      <c r="AK584" s="323"/>
      <c r="AL584" s="323"/>
      <c r="AM584" s="323"/>
      <c r="AN584" s="323"/>
      <c r="AO584" s="322"/>
      <c r="AP584" s="322"/>
      <c r="AQ584" s="322"/>
      <c r="AR584" s="322"/>
      <c r="AS584" s="322"/>
      <c r="AT584" s="322"/>
      <c r="AU584" s="323"/>
      <c r="AV584" s="323"/>
    </row>
    <row r="585" spans="1:48" s="309" customFormat="1" ht="15" customHeight="1" x14ac:dyDescent="0.2">
      <c r="A585" s="320"/>
      <c r="B585" s="319"/>
      <c r="C585" s="319"/>
      <c r="D585" s="319"/>
      <c r="E585" s="320"/>
      <c r="F585" s="320"/>
      <c r="G585" s="320"/>
      <c r="H585" s="320"/>
      <c r="I585" s="324"/>
      <c r="J585" s="325"/>
      <c r="K585" s="325"/>
      <c r="L585" s="325"/>
      <c r="M585" s="325"/>
      <c r="N585" s="325"/>
      <c r="O585" s="851"/>
      <c r="P585" s="326"/>
      <c r="Q585" s="326"/>
      <c r="R585" s="322"/>
      <c r="S585" s="322"/>
      <c r="T585" s="322"/>
      <c r="U585" s="322"/>
      <c r="V585" s="322"/>
      <c r="W585" s="322"/>
      <c r="X585" s="322"/>
      <c r="Y585" s="322"/>
      <c r="Z585" s="322"/>
      <c r="AA585" s="322"/>
      <c r="AB585" s="322"/>
      <c r="AC585" s="322"/>
      <c r="AD585" s="322"/>
      <c r="AE585" s="322"/>
      <c r="AF585" s="322"/>
      <c r="AG585" s="323"/>
      <c r="AH585" s="323"/>
      <c r="AI585" s="323"/>
      <c r="AJ585" s="323"/>
      <c r="AK585" s="323"/>
      <c r="AL585" s="323"/>
      <c r="AM585" s="323"/>
      <c r="AN585" s="323"/>
      <c r="AO585" s="322"/>
      <c r="AP585" s="322"/>
      <c r="AQ585" s="322"/>
      <c r="AR585" s="322"/>
      <c r="AS585" s="322"/>
      <c r="AT585" s="322"/>
      <c r="AU585" s="323"/>
      <c r="AV585" s="323"/>
    </row>
    <row r="605" spans="1:48" s="314" customFormat="1" x14ac:dyDescent="0.2">
      <c r="A605" s="247"/>
      <c r="B605" s="246"/>
      <c r="C605" s="246"/>
      <c r="D605" s="246"/>
      <c r="E605" s="247"/>
      <c r="F605" s="247"/>
      <c r="G605" s="247"/>
      <c r="H605" s="247"/>
      <c r="I605" s="327"/>
      <c r="J605" s="327"/>
      <c r="K605" s="327"/>
      <c r="L605" s="327"/>
      <c r="M605" s="327"/>
      <c r="N605" s="327"/>
      <c r="O605" s="852"/>
      <c r="P605" s="852"/>
      <c r="Q605" s="852"/>
      <c r="R605" s="328"/>
      <c r="S605" s="328"/>
      <c r="AG605" s="315"/>
      <c r="AH605" s="315"/>
      <c r="AI605" s="315"/>
      <c r="AJ605" s="315"/>
      <c r="AK605" s="315"/>
      <c r="AL605" s="315"/>
      <c r="AM605" s="315"/>
      <c r="AN605" s="315"/>
      <c r="AU605" s="315"/>
      <c r="AV605" s="315"/>
    </row>
    <row r="607" spans="1:48" x14ac:dyDescent="0.2">
      <c r="L607" s="249">
        <f t="shared" ref="L607:P607" si="640">SUBTOTAL(9,L124:L446)</f>
        <v>648895253</v>
      </c>
      <c r="M607" s="249">
        <f t="shared" si="640"/>
        <v>38230678</v>
      </c>
      <c r="O607" s="249">
        <f t="shared" si="640"/>
        <v>4063.6552000000001</v>
      </c>
      <c r="P607" s="249">
        <f t="shared" si="640"/>
        <v>2972.6876999999972</v>
      </c>
      <c r="Q607" s="886"/>
    </row>
    <row r="609" spans="12:50" x14ac:dyDescent="0.2">
      <c r="L609" s="249">
        <f t="shared" ref="L609:AW609" si="641">SUBTOTAL(9,L16:L449)</f>
        <v>775904333</v>
      </c>
      <c r="M609" s="249">
        <f t="shared" si="641"/>
        <v>45730905</v>
      </c>
      <c r="O609" s="249">
        <f t="shared" si="641"/>
        <v>4988.7167000000018</v>
      </c>
      <c r="P609" s="249">
        <f t="shared" si="641"/>
        <v>3567.8055999999988</v>
      </c>
      <c r="R609" s="249">
        <f t="shared" si="641"/>
        <v>0</v>
      </c>
      <c r="S609" s="249">
        <f t="shared" si="641"/>
        <v>-66780</v>
      </c>
      <c r="T609" s="249">
        <f t="shared" si="641"/>
        <v>3256000</v>
      </c>
      <c r="U609" s="249">
        <f t="shared" si="641"/>
        <v>0</v>
      </c>
      <c r="V609" s="249">
        <f t="shared" si="641"/>
        <v>3189220</v>
      </c>
      <c r="W609" s="249">
        <f t="shared" si="641"/>
        <v>0</v>
      </c>
      <c r="X609" s="249">
        <f t="shared" si="641"/>
        <v>0</v>
      </c>
      <c r="Y609" s="249">
        <f t="shared" si="641"/>
        <v>0</v>
      </c>
      <c r="Z609" s="249">
        <f t="shared" si="641"/>
        <v>3189220</v>
      </c>
      <c r="AA609" s="249">
        <f t="shared" si="641"/>
        <v>1077952</v>
      </c>
      <c r="AB609" s="249">
        <f t="shared" si="641"/>
        <v>63782</v>
      </c>
      <c r="AC609" s="249">
        <f t="shared" si="641"/>
        <v>14000</v>
      </c>
      <c r="AD609" s="249">
        <f t="shared" si="641"/>
        <v>40000</v>
      </c>
      <c r="AE609" s="249">
        <f t="shared" si="641"/>
        <v>54000</v>
      </c>
      <c r="AF609" s="249">
        <f t="shared" si="641"/>
        <v>4384954</v>
      </c>
      <c r="AG609" s="249">
        <f t="shared" si="641"/>
        <v>0</v>
      </c>
      <c r="AH609" s="249">
        <f t="shared" si="641"/>
        <v>0</v>
      </c>
      <c r="AI609" s="249">
        <f t="shared" si="641"/>
        <v>-8.0000000000000071E-2</v>
      </c>
      <c r="AJ609" s="249">
        <f t="shared" si="641"/>
        <v>0</v>
      </c>
      <c r="AK609" s="249">
        <f t="shared" si="641"/>
        <v>11.08</v>
      </c>
      <c r="AL609" s="249">
        <f t="shared" si="641"/>
        <v>-8.0000000000000071E-2</v>
      </c>
      <c r="AM609" s="249">
        <f t="shared" si="641"/>
        <v>11.08</v>
      </c>
      <c r="AN609" s="249">
        <f t="shared" si="641"/>
        <v>10.999999999999998</v>
      </c>
      <c r="AO609" s="249">
        <f t="shared" si="641"/>
        <v>3193053333</v>
      </c>
      <c r="AP609" s="249">
        <f t="shared" si="641"/>
        <v>2289733251</v>
      </c>
      <c r="AQ609" s="249">
        <f t="shared" si="641"/>
        <v>9364692</v>
      </c>
      <c r="AR609" s="249">
        <f t="shared" si="641"/>
        <v>776982285</v>
      </c>
      <c r="AS609" s="249">
        <f t="shared" si="641"/>
        <v>45794687</v>
      </c>
      <c r="AT609" s="249">
        <f t="shared" si="641"/>
        <v>71178418</v>
      </c>
      <c r="AU609" s="249">
        <f t="shared" si="641"/>
        <v>4999.7167000000018</v>
      </c>
      <c r="AV609" s="249">
        <f t="shared" si="641"/>
        <v>3567.7255999999988</v>
      </c>
      <c r="AW609" s="249">
        <f t="shared" si="641"/>
        <v>1431.9911000000002</v>
      </c>
      <c r="AX609" s="249"/>
    </row>
  </sheetData>
  <mergeCells count="24">
    <mergeCell ref="AO6:AW7"/>
    <mergeCell ref="R7:V9"/>
    <mergeCell ref="W7:Y9"/>
    <mergeCell ref="AB7:AB10"/>
    <mergeCell ref="AC7:AE9"/>
    <mergeCell ref="AF7:AF10"/>
    <mergeCell ref="AG7:AN7"/>
    <mergeCell ref="AG8:AH9"/>
    <mergeCell ref="AJ8:AK9"/>
    <mergeCell ref="AL8:AN9"/>
    <mergeCell ref="AO8:AO10"/>
    <mergeCell ref="AP8:AT9"/>
    <mergeCell ref="AU8:AU10"/>
    <mergeCell ref="AV8:AW9"/>
    <mergeCell ref="AI8:AI9"/>
    <mergeCell ref="I6:Q7"/>
    <mergeCell ref="A3:E3"/>
    <mergeCell ref="Z7:Z10"/>
    <mergeCell ref="AA7:AA10"/>
    <mergeCell ref="I8:I10"/>
    <mergeCell ref="J8:N9"/>
    <mergeCell ref="O8:O10"/>
    <mergeCell ref="P8:Q9"/>
    <mergeCell ref="R6:AN6"/>
  </mergeCells>
  <printOptions horizontalCentered="1"/>
  <pageMargins left="0.19685039370078741" right="0.19685039370078741" top="0.78740157480314965" bottom="0.78740157480314965" header="0.31496062992125984" footer="0.31496062992125984"/>
  <pageSetup paperSize="8" scale="85" fitToWidth="4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W219"/>
  <sheetViews>
    <sheetView workbookViewId="0">
      <pane xSplit="8" ySplit="11" topLeftCell="I192" activePane="bottomRight" state="frozen"/>
      <selection activeCell="AO8" sqref="AO8:AO10"/>
      <selection pane="topRight" activeCell="AO8" sqref="AO8:AO10"/>
      <selection pane="bottomLeft" activeCell="AO8" sqref="AO8:AO10"/>
      <selection pane="bottomRight" activeCell="AO8" sqref="AO8:AO10"/>
    </sheetView>
  </sheetViews>
  <sheetFormatPr defaultColWidth="9.140625" defaultRowHeight="15" x14ac:dyDescent="0.25"/>
  <cols>
    <col min="1" max="1" width="5" style="144" customWidth="1"/>
    <col min="2" max="2" width="8" style="110" customWidth="1"/>
    <col min="3" max="3" width="10.28515625" style="110" customWidth="1"/>
    <col min="4" max="4" width="9.42578125" style="110" customWidth="1"/>
    <col min="5" max="5" width="26.28515625" style="112" customWidth="1"/>
    <col min="6" max="6" width="4.42578125" style="208" bestFit="1" customWidth="1"/>
    <col min="7" max="7" width="10.28515625" style="112" customWidth="1"/>
    <col min="8" max="8" width="8.5703125" style="189" customWidth="1"/>
    <col min="9" max="9" width="11.7109375" style="112" customWidth="1"/>
    <col min="10" max="10" width="10" style="112" customWidth="1"/>
    <col min="11" max="11" width="9.85546875" style="112" customWidth="1"/>
    <col min="12" max="12" width="10.140625" style="112" customWidth="1"/>
    <col min="13" max="13" width="9.7109375" style="112" customWidth="1"/>
    <col min="14" max="14" width="10.5703125" style="112" customWidth="1"/>
    <col min="15" max="15" width="11.7109375" style="157" customWidth="1"/>
    <col min="16" max="16" width="10.140625" style="157" customWidth="1"/>
    <col min="17" max="17" width="10.28515625" style="157" customWidth="1"/>
    <col min="18" max="18" width="9.140625" style="111" customWidth="1"/>
    <col min="19" max="19" width="9.140625" style="112" customWidth="1"/>
    <col min="20" max="20" width="9.7109375" style="112" customWidth="1"/>
    <col min="21" max="21" width="9.85546875" style="112" customWidth="1"/>
    <col min="22" max="22" width="9.140625" style="112" customWidth="1"/>
    <col min="23" max="23" width="7.85546875" style="112" customWidth="1"/>
    <col min="24" max="25" width="9.140625" style="112" customWidth="1"/>
    <col min="26" max="26" width="10" style="112" customWidth="1"/>
    <col min="27" max="31" width="9.140625" style="112" customWidth="1"/>
    <col min="32" max="32" width="9.85546875" style="112" customWidth="1"/>
    <col min="33" max="33" width="9.28515625" style="157" customWidth="1"/>
    <col min="34" max="34" width="9" style="157" customWidth="1"/>
    <col min="35" max="38" width="9.140625" style="157" customWidth="1"/>
    <col min="39" max="39" width="8.42578125" style="157" customWidth="1"/>
    <col min="40" max="40" width="9.5703125" style="157" customWidth="1"/>
    <col min="41" max="41" width="10" style="112" customWidth="1"/>
    <col min="42" max="42" width="11" style="112" customWidth="1"/>
    <col min="43" max="43" width="10.28515625" style="112" customWidth="1"/>
    <col min="44" max="46" width="9.140625" style="112" customWidth="1"/>
    <col min="47" max="47" width="11.28515625" style="157" customWidth="1"/>
    <col min="48" max="49" width="9.140625" style="157" customWidth="1"/>
    <col min="50" max="52" width="9.140625" style="112" customWidth="1"/>
    <col min="53" max="16384" width="9.140625" style="112"/>
  </cols>
  <sheetData>
    <row r="1" spans="1:49" ht="12" customHeight="1" x14ac:dyDescent="0.25">
      <c r="A1" s="911" t="s">
        <v>2</v>
      </c>
      <c r="B1" s="911"/>
      <c r="C1" s="107"/>
      <c r="D1" s="911"/>
      <c r="E1" s="911"/>
      <c r="F1" s="330"/>
      <c r="G1" s="330"/>
      <c r="H1" s="330"/>
      <c r="I1" s="912"/>
      <c r="J1" s="332"/>
      <c r="K1" s="332"/>
      <c r="L1" s="332"/>
      <c r="M1" s="332"/>
      <c r="N1" s="332"/>
      <c r="O1" s="913"/>
      <c r="P1" s="334"/>
      <c r="Q1" s="334"/>
      <c r="R1" s="334"/>
      <c r="S1" s="251"/>
      <c r="T1" s="251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627"/>
      <c r="AH1" s="627"/>
      <c r="AI1" s="627"/>
      <c r="AJ1" s="252"/>
      <c r="AK1" s="252"/>
      <c r="AL1" s="252"/>
      <c r="AM1" s="252"/>
      <c r="AN1" s="252"/>
      <c r="AO1" s="251"/>
      <c r="AP1" s="251"/>
      <c r="AQ1" s="251"/>
      <c r="AR1" s="251"/>
      <c r="AS1" s="251"/>
      <c r="AT1" s="252"/>
      <c r="AU1" s="252"/>
      <c r="AV1" s="252"/>
      <c r="AW1" s="252"/>
    </row>
    <row r="2" spans="1:49" ht="12" customHeight="1" x14ac:dyDescent="0.25">
      <c r="A2" s="911" t="s">
        <v>3</v>
      </c>
      <c r="B2" s="911"/>
      <c r="C2" s="107"/>
      <c r="D2" s="911"/>
      <c r="E2" s="911"/>
      <c r="F2" s="330"/>
      <c r="G2" s="330"/>
      <c r="H2" s="330"/>
      <c r="I2" s="386"/>
      <c r="J2" s="386"/>
      <c r="K2" s="386"/>
      <c r="L2" s="386"/>
      <c r="M2" s="386"/>
      <c r="N2" s="386"/>
      <c r="O2" s="465"/>
      <c r="P2" s="465"/>
      <c r="Q2" s="465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465"/>
      <c r="AG2" s="465"/>
      <c r="AH2" s="465"/>
      <c r="AI2" s="465"/>
      <c r="AJ2" s="465"/>
      <c r="AK2" s="465"/>
      <c r="AL2" s="465"/>
      <c r="AM2" s="465"/>
      <c r="AN2" s="465"/>
      <c r="AO2" s="386"/>
      <c r="AP2" s="386"/>
      <c r="AQ2" s="386"/>
      <c r="AR2" s="386"/>
      <c r="AS2" s="386"/>
      <c r="AT2" s="465"/>
      <c r="AU2" s="465"/>
      <c r="AV2" s="465"/>
      <c r="AW2" s="252"/>
    </row>
    <row r="3" spans="1:49" ht="12" customHeight="1" x14ac:dyDescent="0.25">
      <c r="A3" s="956" t="s">
        <v>4</v>
      </c>
      <c r="B3" s="956"/>
      <c r="C3" s="956"/>
      <c r="D3" s="956"/>
      <c r="E3" s="956"/>
      <c r="F3" s="330"/>
      <c r="G3" s="330"/>
      <c r="H3" s="330"/>
      <c r="I3" s="386"/>
      <c r="J3" s="386"/>
      <c r="K3" s="386"/>
      <c r="L3" s="386"/>
      <c r="M3" s="386"/>
      <c r="N3" s="386"/>
      <c r="O3" s="465"/>
      <c r="P3" s="465"/>
      <c r="Q3" s="465"/>
      <c r="R3" s="390"/>
      <c r="S3" s="390"/>
      <c r="T3" s="390"/>
      <c r="U3" s="390"/>
      <c r="V3" s="390"/>
      <c r="W3" s="390"/>
      <c r="X3" s="390"/>
      <c r="Y3" s="391"/>
      <c r="Z3" s="391"/>
      <c r="AA3" s="391"/>
      <c r="AB3" s="392"/>
      <c r="AC3" s="392"/>
      <c r="AD3" s="392"/>
      <c r="AE3" s="391"/>
      <c r="AF3" s="387"/>
      <c r="AG3" s="387"/>
      <c r="AH3" s="387"/>
      <c r="AI3" s="387"/>
      <c r="AJ3" s="387"/>
      <c r="AK3" s="387"/>
      <c r="AL3" s="387"/>
      <c r="AM3" s="387"/>
      <c r="AN3" s="465"/>
      <c r="AO3" s="386"/>
      <c r="AP3" s="386"/>
      <c r="AQ3" s="386"/>
      <c r="AR3" s="386"/>
      <c r="AS3" s="386"/>
      <c r="AT3" s="465"/>
      <c r="AU3" s="465"/>
      <c r="AV3" s="465"/>
      <c r="AW3" s="252"/>
    </row>
    <row r="4" spans="1:49" ht="12" customHeight="1" x14ac:dyDescent="0.25">
      <c r="A4" s="335"/>
      <c r="B4" s="911"/>
      <c r="C4" s="911"/>
      <c r="D4" s="911"/>
      <c r="E4" s="911"/>
      <c r="F4" s="330"/>
      <c r="G4" s="330"/>
      <c r="H4" s="330"/>
      <c r="I4" s="386"/>
      <c r="J4" s="386"/>
      <c r="K4" s="386"/>
      <c r="L4" s="386"/>
      <c r="M4" s="386"/>
      <c r="N4" s="386"/>
      <c r="O4" s="465"/>
      <c r="P4" s="465"/>
      <c r="Q4" s="465"/>
      <c r="R4" s="390"/>
      <c r="S4" s="390"/>
      <c r="T4" s="390"/>
      <c r="U4" s="390"/>
      <c r="V4" s="390"/>
      <c r="W4" s="390"/>
      <c r="X4" s="390"/>
      <c r="Y4" s="391"/>
      <c r="Z4" s="391"/>
      <c r="AA4" s="391"/>
      <c r="AB4" s="392"/>
      <c r="AC4" s="392"/>
      <c r="AD4" s="392"/>
      <c r="AE4" s="391"/>
      <c r="AF4" s="387"/>
      <c r="AG4" s="387"/>
      <c r="AH4" s="387"/>
      <c r="AI4" s="387"/>
      <c r="AJ4" s="387"/>
      <c r="AK4" s="387"/>
      <c r="AL4" s="387"/>
      <c r="AM4" s="387"/>
      <c r="AN4" s="465"/>
      <c r="AO4" s="386"/>
      <c r="AP4" s="386"/>
      <c r="AQ4" s="386"/>
      <c r="AR4" s="386"/>
      <c r="AS4" s="386"/>
      <c r="AT4" s="465"/>
      <c r="AU4" s="465"/>
      <c r="AV4" s="465"/>
      <c r="AW4" s="252"/>
    </row>
    <row r="5" spans="1:49" ht="16.5" thickBot="1" x14ac:dyDescent="0.3">
      <c r="A5" s="688" t="s">
        <v>837</v>
      </c>
      <c r="B5" s="246"/>
      <c r="C5" s="246"/>
      <c r="D5" s="246"/>
      <c r="E5" s="247"/>
      <c r="F5" s="247"/>
      <c r="G5" s="247"/>
      <c r="H5" s="247"/>
      <c r="I5" s="393"/>
      <c r="J5" s="393"/>
      <c r="K5" s="393"/>
      <c r="L5" s="393"/>
      <c r="M5" s="393"/>
      <c r="N5" s="393"/>
      <c r="O5" s="619"/>
      <c r="P5" s="619"/>
      <c r="Q5" s="619"/>
      <c r="R5" s="390"/>
      <c r="S5" s="390"/>
      <c r="T5" s="390"/>
      <c r="U5" s="390"/>
      <c r="V5" s="251"/>
      <c r="W5" s="390"/>
      <c r="X5" s="390"/>
      <c r="Y5" s="391"/>
      <c r="Z5" s="391"/>
      <c r="AA5" s="391"/>
      <c r="AB5" s="392"/>
      <c r="AC5" s="392"/>
      <c r="AD5" s="392"/>
      <c r="AE5" s="391"/>
      <c r="AF5" s="252"/>
      <c r="AG5" s="252"/>
      <c r="AH5" s="388"/>
      <c r="AI5" s="388"/>
      <c r="AJ5" s="388"/>
      <c r="AK5" s="388"/>
      <c r="AL5" s="388"/>
      <c r="AM5" s="388"/>
      <c r="AN5" s="619"/>
      <c r="AO5" s="393"/>
      <c r="AP5" s="393"/>
      <c r="AQ5" s="393"/>
      <c r="AR5" s="393"/>
      <c r="AS5" s="393"/>
      <c r="AT5" s="619"/>
      <c r="AU5" s="619"/>
      <c r="AV5" s="619"/>
      <c r="AW5" s="252"/>
    </row>
    <row r="6" spans="1:49" ht="12.75" customHeight="1" x14ac:dyDescent="0.25">
      <c r="A6" s="330"/>
      <c r="B6" s="329"/>
      <c r="C6" s="329"/>
      <c r="D6" s="329"/>
      <c r="E6" s="330"/>
      <c r="F6" s="330"/>
      <c r="G6" s="330"/>
      <c r="H6" s="330"/>
      <c r="I6" s="950" t="s">
        <v>834</v>
      </c>
      <c r="J6" s="951"/>
      <c r="K6" s="951"/>
      <c r="L6" s="951"/>
      <c r="M6" s="951"/>
      <c r="N6" s="951"/>
      <c r="O6" s="951"/>
      <c r="P6" s="951"/>
      <c r="Q6" s="952"/>
      <c r="R6" s="974" t="s">
        <v>835</v>
      </c>
      <c r="S6" s="975"/>
      <c r="T6" s="975"/>
      <c r="U6" s="975"/>
      <c r="V6" s="975"/>
      <c r="W6" s="975"/>
      <c r="X6" s="975"/>
      <c r="Y6" s="975"/>
      <c r="Z6" s="975"/>
      <c r="AA6" s="975"/>
      <c r="AB6" s="975"/>
      <c r="AC6" s="975"/>
      <c r="AD6" s="975"/>
      <c r="AE6" s="975"/>
      <c r="AF6" s="975"/>
      <c r="AG6" s="975"/>
      <c r="AH6" s="975"/>
      <c r="AI6" s="975"/>
      <c r="AJ6" s="975"/>
      <c r="AK6" s="975"/>
      <c r="AL6" s="975"/>
      <c r="AM6" s="975"/>
      <c r="AN6" s="976"/>
      <c r="AO6" s="977" t="s">
        <v>838</v>
      </c>
      <c r="AP6" s="978"/>
      <c r="AQ6" s="978"/>
      <c r="AR6" s="978"/>
      <c r="AS6" s="978"/>
      <c r="AT6" s="978"/>
      <c r="AU6" s="978"/>
      <c r="AV6" s="978"/>
      <c r="AW6" s="979"/>
    </row>
    <row r="7" spans="1:49" ht="18.75" customHeight="1" thickBot="1" x14ac:dyDescent="0.3">
      <c r="A7" s="335"/>
      <c r="B7" s="17"/>
      <c r="C7"/>
      <c r="D7" s="22"/>
      <c r="E7" s="17"/>
      <c r="F7" s="330"/>
      <c r="G7" s="330"/>
      <c r="H7" s="330"/>
      <c r="I7" s="953"/>
      <c r="J7" s="954"/>
      <c r="K7" s="954"/>
      <c r="L7" s="954"/>
      <c r="M7" s="954"/>
      <c r="N7" s="954"/>
      <c r="O7" s="954"/>
      <c r="P7" s="954"/>
      <c r="Q7" s="955"/>
      <c r="R7" s="1025" t="s">
        <v>289</v>
      </c>
      <c r="S7" s="1026"/>
      <c r="T7" s="1026"/>
      <c r="U7" s="1026"/>
      <c r="V7" s="1027"/>
      <c r="W7" s="1034" t="s">
        <v>290</v>
      </c>
      <c r="X7" s="1026"/>
      <c r="Y7" s="1027"/>
      <c r="Z7" s="957" t="s">
        <v>291</v>
      </c>
      <c r="AA7" s="957" t="s">
        <v>5</v>
      </c>
      <c r="AB7" s="957" t="s">
        <v>292</v>
      </c>
      <c r="AC7" s="995" t="s">
        <v>293</v>
      </c>
      <c r="AD7" s="996"/>
      <c r="AE7" s="997"/>
      <c r="AF7" s="957" t="s">
        <v>315</v>
      </c>
      <c r="AG7" s="1004" t="s">
        <v>294</v>
      </c>
      <c r="AH7" s="1005"/>
      <c r="AI7" s="1005"/>
      <c r="AJ7" s="1005"/>
      <c r="AK7" s="1005"/>
      <c r="AL7" s="1005"/>
      <c r="AM7" s="1005"/>
      <c r="AN7" s="1006"/>
      <c r="AO7" s="980"/>
      <c r="AP7" s="981"/>
      <c r="AQ7" s="981"/>
      <c r="AR7" s="981"/>
      <c r="AS7" s="981"/>
      <c r="AT7" s="981"/>
      <c r="AU7" s="981"/>
      <c r="AV7" s="981"/>
      <c r="AW7" s="982"/>
    </row>
    <row r="8" spans="1:49" ht="15" customHeight="1" x14ac:dyDescent="0.25">
      <c r="A8" s="397"/>
      <c r="B8" s="336"/>
      <c r="C8" s="336"/>
      <c r="D8" s="336"/>
      <c r="E8" s="337"/>
      <c r="F8" s="337"/>
      <c r="G8" s="337"/>
      <c r="H8" s="337"/>
      <c r="I8" s="960" t="s">
        <v>6</v>
      </c>
      <c r="J8" s="963" t="s">
        <v>826</v>
      </c>
      <c r="K8" s="964"/>
      <c r="L8" s="964"/>
      <c r="M8" s="964"/>
      <c r="N8" s="965"/>
      <c r="O8" s="969" t="s">
        <v>286</v>
      </c>
      <c r="P8" s="963" t="s">
        <v>827</v>
      </c>
      <c r="Q8" s="972"/>
      <c r="R8" s="1028"/>
      <c r="S8" s="1029"/>
      <c r="T8" s="1029"/>
      <c r="U8" s="1029"/>
      <c r="V8" s="1030"/>
      <c r="W8" s="1035"/>
      <c r="X8" s="1029"/>
      <c r="Y8" s="1030"/>
      <c r="Z8" s="958"/>
      <c r="AA8" s="958"/>
      <c r="AB8" s="958"/>
      <c r="AC8" s="998"/>
      <c r="AD8" s="999"/>
      <c r="AE8" s="1000"/>
      <c r="AF8" s="958"/>
      <c r="AG8" s="1007" t="s">
        <v>295</v>
      </c>
      <c r="AH8" s="1008"/>
      <c r="AI8" s="1023" t="s">
        <v>296</v>
      </c>
      <c r="AJ8" s="1007" t="s">
        <v>297</v>
      </c>
      <c r="AK8" s="1008"/>
      <c r="AL8" s="1011" t="s">
        <v>298</v>
      </c>
      <c r="AM8" s="1012"/>
      <c r="AN8" s="1013"/>
      <c r="AO8" s="960" t="s">
        <v>6</v>
      </c>
      <c r="AP8" s="1017" t="s">
        <v>826</v>
      </c>
      <c r="AQ8" s="1018"/>
      <c r="AR8" s="1018"/>
      <c r="AS8" s="1018"/>
      <c r="AT8" s="1019"/>
      <c r="AU8" s="969" t="s">
        <v>286</v>
      </c>
      <c r="AV8" s="963" t="s">
        <v>828</v>
      </c>
      <c r="AW8" s="972"/>
    </row>
    <row r="9" spans="1:49" ht="19.5" customHeight="1" thickBot="1" x14ac:dyDescent="0.3">
      <c r="A9" s="540" t="s">
        <v>825</v>
      </c>
      <c r="B9" s="18"/>
      <c r="C9"/>
      <c r="D9" s="25"/>
      <c r="E9" s="18"/>
      <c r="F9" s="338"/>
      <c r="G9" s="339"/>
      <c r="H9" s="339"/>
      <c r="I9" s="961"/>
      <c r="J9" s="966"/>
      <c r="K9" s="967"/>
      <c r="L9" s="967"/>
      <c r="M9" s="967"/>
      <c r="N9" s="968"/>
      <c r="O9" s="970"/>
      <c r="P9" s="966"/>
      <c r="Q9" s="973"/>
      <c r="R9" s="1031"/>
      <c r="S9" s="1032"/>
      <c r="T9" s="1032"/>
      <c r="U9" s="1032"/>
      <c r="V9" s="1033"/>
      <c r="W9" s="1036"/>
      <c r="X9" s="1032"/>
      <c r="Y9" s="1033"/>
      <c r="Z9" s="958"/>
      <c r="AA9" s="958"/>
      <c r="AB9" s="958"/>
      <c r="AC9" s="1001"/>
      <c r="AD9" s="1002"/>
      <c r="AE9" s="1003"/>
      <c r="AF9" s="958"/>
      <c r="AG9" s="1009"/>
      <c r="AH9" s="1010"/>
      <c r="AI9" s="1024"/>
      <c r="AJ9" s="1009"/>
      <c r="AK9" s="1010"/>
      <c r="AL9" s="1014"/>
      <c r="AM9" s="1015"/>
      <c r="AN9" s="1016"/>
      <c r="AO9" s="961"/>
      <c r="AP9" s="1020"/>
      <c r="AQ9" s="1021"/>
      <c r="AR9" s="1021"/>
      <c r="AS9" s="1021"/>
      <c r="AT9" s="1022"/>
      <c r="AU9" s="970"/>
      <c r="AV9" s="966"/>
      <c r="AW9" s="973"/>
    </row>
    <row r="10" spans="1:49" ht="46.5" customHeight="1" thickBot="1" x14ac:dyDescent="0.3">
      <c r="A10" s="341" t="s">
        <v>800</v>
      </c>
      <c r="B10" s="342" t="s">
        <v>566</v>
      </c>
      <c r="C10" s="342" t="s">
        <v>567</v>
      </c>
      <c r="D10" s="342" t="s">
        <v>270</v>
      </c>
      <c r="E10" s="515" t="s">
        <v>802</v>
      </c>
      <c r="F10" s="342" t="s">
        <v>0</v>
      </c>
      <c r="G10" s="402" t="s">
        <v>271</v>
      </c>
      <c r="H10" s="83" t="s">
        <v>282</v>
      </c>
      <c r="I10" s="962"/>
      <c r="J10" s="84" t="s">
        <v>280</v>
      </c>
      <c r="K10" s="84" t="s">
        <v>290</v>
      </c>
      <c r="L10" s="85" t="s">
        <v>5</v>
      </c>
      <c r="M10" s="85" t="s">
        <v>1</v>
      </c>
      <c r="N10" s="85" t="s">
        <v>7</v>
      </c>
      <c r="O10" s="971"/>
      <c r="P10" s="86" t="s">
        <v>287</v>
      </c>
      <c r="Q10" s="87" t="s">
        <v>288</v>
      </c>
      <c r="R10" s="881" t="s">
        <v>299</v>
      </c>
      <c r="S10" s="90" t="s">
        <v>296</v>
      </c>
      <c r="T10" s="90" t="s">
        <v>815</v>
      </c>
      <c r="U10" s="91" t="s">
        <v>297</v>
      </c>
      <c r="V10" s="90" t="s">
        <v>791</v>
      </c>
      <c r="W10" s="94" t="s">
        <v>300</v>
      </c>
      <c r="X10" s="909" t="s">
        <v>301</v>
      </c>
      <c r="Y10" s="90" t="s">
        <v>792</v>
      </c>
      <c r="Z10" s="959"/>
      <c r="AA10" s="959"/>
      <c r="AB10" s="959"/>
      <c r="AC10" s="90" t="s">
        <v>296</v>
      </c>
      <c r="AD10" s="91" t="s">
        <v>302</v>
      </c>
      <c r="AE10" s="90" t="s">
        <v>793</v>
      </c>
      <c r="AF10" s="959"/>
      <c r="AG10" s="578" t="s">
        <v>287</v>
      </c>
      <c r="AH10" s="608" t="s">
        <v>288</v>
      </c>
      <c r="AI10" s="578" t="s">
        <v>287</v>
      </c>
      <c r="AJ10" s="578" t="s">
        <v>287</v>
      </c>
      <c r="AK10" s="608" t="s">
        <v>288</v>
      </c>
      <c r="AL10" s="578" t="s">
        <v>287</v>
      </c>
      <c r="AM10" s="608" t="s">
        <v>288</v>
      </c>
      <c r="AN10" s="617" t="s">
        <v>311</v>
      </c>
      <c r="AO10" s="962"/>
      <c r="AP10" s="88" t="s">
        <v>280</v>
      </c>
      <c r="AQ10" s="89" t="s">
        <v>290</v>
      </c>
      <c r="AR10" s="85" t="s">
        <v>5</v>
      </c>
      <c r="AS10" s="85" t="s">
        <v>1</v>
      </c>
      <c r="AT10" s="85" t="s">
        <v>7</v>
      </c>
      <c r="AU10" s="971"/>
      <c r="AV10" s="86" t="s">
        <v>287</v>
      </c>
      <c r="AW10" s="87" t="s">
        <v>288</v>
      </c>
    </row>
    <row r="11" spans="1:49" s="415" customFormat="1" ht="11.25" customHeight="1" thickBot="1" x14ac:dyDescent="0.25">
      <c r="A11" s="445" t="s">
        <v>568</v>
      </c>
      <c r="B11" s="446" t="s">
        <v>569</v>
      </c>
      <c r="C11" s="446" t="s">
        <v>272</v>
      </c>
      <c r="D11" s="446" t="s">
        <v>273</v>
      </c>
      <c r="E11" s="446" t="s">
        <v>570</v>
      </c>
      <c r="F11" s="446" t="s">
        <v>0</v>
      </c>
      <c r="G11" s="446" t="s">
        <v>571</v>
      </c>
      <c r="H11" s="447" t="s">
        <v>796</v>
      </c>
      <c r="I11" s="448" t="s">
        <v>274</v>
      </c>
      <c r="J11" s="449" t="s">
        <v>275</v>
      </c>
      <c r="K11" s="449" t="s">
        <v>281</v>
      </c>
      <c r="L11" s="449" t="s">
        <v>276</v>
      </c>
      <c r="M11" s="449" t="s">
        <v>277</v>
      </c>
      <c r="N11" s="449" t="s">
        <v>278</v>
      </c>
      <c r="O11" s="620" t="s">
        <v>279</v>
      </c>
      <c r="P11" s="456" t="s">
        <v>572</v>
      </c>
      <c r="Q11" s="621" t="s">
        <v>573</v>
      </c>
      <c r="R11" s="448" t="s">
        <v>303</v>
      </c>
      <c r="S11" s="883" t="s">
        <v>303</v>
      </c>
      <c r="T11" s="455" t="s">
        <v>303</v>
      </c>
      <c r="U11" s="455" t="s">
        <v>303</v>
      </c>
      <c r="V11" s="455" t="s">
        <v>303</v>
      </c>
      <c r="W11" s="455" t="s">
        <v>304</v>
      </c>
      <c r="X11" s="449" t="s">
        <v>305</v>
      </c>
      <c r="Y11" s="455" t="s">
        <v>304</v>
      </c>
      <c r="Z11" s="455" t="s">
        <v>306</v>
      </c>
      <c r="AA11" s="449" t="s">
        <v>307</v>
      </c>
      <c r="AB11" s="455" t="s">
        <v>308</v>
      </c>
      <c r="AC11" s="455" t="s">
        <v>310</v>
      </c>
      <c r="AD11" s="455" t="s">
        <v>309</v>
      </c>
      <c r="AE11" s="455" t="s">
        <v>309</v>
      </c>
      <c r="AF11" s="455" t="s">
        <v>316</v>
      </c>
      <c r="AG11" s="456" t="s">
        <v>312</v>
      </c>
      <c r="AH11" s="456" t="s">
        <v>313</v>
      </c>
      <c r="AI11" s="456" t="s">
        <v>312</v>
      </c>
      <c r="AJ11" s="456" t="s">
        <v>312</v>
      </c>
      <c r="AK11" s="456" t="s">
        <v>313</v>
      </c>
      <c r="AL11" s="456" t="s">
        <v>312</v>
      </c>
      <c r="AM11" s="456" t="s">
        <v>313</v>
      </c>
      <c r="AN11" s="457" t="s">
        <v>314</v>
      </c>
      <c r="AO11" s="448" t="s">
        <v>274</v>
      </c>
      <c r="AP11" s="449" t="s">
        <v>275</v>
      </c>
      <c r="AQ11" s="449" t="s">
        <v>281</v>
      </c>
      <c r="AR11" s="449" t="s">
        <v>276</v>
      </c>
      <c r="AS11" s="449" t="s">
        <v>277</v>
      </c>
      <c r="AT11" s="449" t="s">
        <v>278</v>
      </c>
      <c r="AU11" s="853" t="s">
        <v>279</v>
      </c>
      <c r="AV11" s="853" t="s">
        <v>572</v>
      </c>
      <c r="AW11" s="854" t="s">
        <v>573</v>
      </c>
    </row>
    <row r="12" spans="1:49" ht="14.25" customHeight="1" x14ac:dyDescent="0.25">
      <c r="A12" s="560">
        <v>1</v>
      </c>
      <c r="B12" s="424">
        <v>5490</v>
      </c>
      <c r="C12" s="424">
        <v>600099474</v>
      </c>
      <c r="D12" s="424">
        <v>71173854</v>
      </c>
      <c r="E12" s="561" t="s">
        <v>489</v>
      </c>
      <c r="F12" s="424">
        <v>3111</v>
      </c>
      <c r="G12" s="562" t="s">
        <v>331</v>
      </c>
      <c r="H12" s="754" t="s">
        <v>283</v>
      </c>
      <c r="I12" s="623">
        <v>11565993</v>
      </c>
      <c r="J12" s="624">
        <v>8436593</v>
      </c>
      <c r="K12" s="882">
        <v>0</v>
      </c>
      <c r="L12" s="831">
        <v>2851568</v>
      </c>
      <c r="M12" s="831">
        <v>168732</v>
      </c>
      <c r="N12" s="624">
        <v>109100</v>
      </c>
      <c r="O12" s="625">
        <v>19.930399999999999</v>
      </c>
      <c r="P12" s="677">
        <v>15.75</v>
      </c>
      <c r="Q12" s="745">
        <v>4.1803999999999997</v>
      </c>
      <c r="R12" s="675">
        <f>W12*-1</f>
        <v>0</v>
      </c>
      <c r="S12" s="461">
        <v>0</v>
      </c>
      <c r="T12" s="461">
        <v>0</v>
      </c>
      <c r="U12" s="461">
        <v>0</v>
      </c>
      <c r="V12" s="461">
        <f>SUM(R12:U12)</f>
        <v>0</v>
      </c>
      <c r="W12" s="461">
        <v>0</v>
      </c>
      <c r="X12" s="421">
        <v>0</v>
      </c>
      <c r="Y12" s="461">
        <f t="shared" ref="Y12:Y17" si="0">SUM(W12:X12)</f>
        <v>0</v>
      </c>
      <c r="Z12" s="461">
        <f t="shared" ref="Z12:Z17" si="1">V12+Y12</f>
        <v>0</v>
      </c>
      <c r="AA12" s="577">
        <f>ROUND((V12+W12)*33.8%,0)</f>
        <v>0</v>
      </c>
      <c r="AB12" s="462">
        <f t="shared" ref="AB12:AB17" si="2">ROUND(V12*2%,0)</f>
        <v>0</v>
      </c>
      <c r="AC12" s="461">
        <v>0</v>
      </c>
      <c r="AD12" s="461">
        <v>0</v>
      </c>
      <c r="AE12" s="461">
        <f>SUM(AC12:AD12)</f>
        <v>0</v>
      </c>
      <c r="AF12" s="461">
        <f>Z12+AA12+AB12+AE12</f>
        <v>0</v>
      </c>
      <c r="AG12" s="463">
        <v>0</v>
      </c>
      <c r="AH12" s="463">
        <v>0</v>
      </c>
      <c r="AI12" s="463">
        <v>0</v>
      </c>
      <c r="AJ12" s="463">
        <v>0</v>
      </c>
      <c r="AK12" s="463">
        <v>0</v>
      </c>
      <c r="AL12" s="463">
        <f>AG12+AI12+AJ12</f>
        <v>0</v>
      </c>
      <c r="AM12" s="463">
        <f>AH12+AK12</f>
        <v>0</v>
      </c>
      <c r="AN12" s="694">
        <f>SUM(AL12:AM12)</f>
        <v>0</v>
      </c>
      <c r="AO12" s="689">
        <f t="shared" ref="AO12:AO17" si="3">I12+AF12</f>
        <v>11565993</v>
      </c>
      <c r="AP12" s="895">
        <f t="shared" ref="AP12:AP17" si="4">J12+V12</f>
        <v>8436593</v>
      </c>
      <c r="AQ12" s="269">
        <f>K12+Y12</f>
        <v>0</v>
      </c>
      <c r="AR12" s="746">
        <f t="shared" ref="AR12:AS17" si="5">L12+AA12</f>
        <v>2851568</v>
      </c>
      <c r="AS12" s="461">
        <f t="shared" si="5"/>
        <v>168732</v>
      </c>
      <c r="AT12" s="461">
        <f t="shared" ref="AT12:AT17" si="6">N12+AE12</f>
        <v>109100</v>
      </c>
      <c r="AU12" s="463">
        <f t="shared" ref="AU12:AU17" si="7">O12+AN12</f>
        <v>19.930399999999999</v>
      </c>
      <c r="AV12" s="463">
        <f t="shared" ref="AV12:AW17" si="8">P12+AL12</f>
        <v>15.75</v>
      </c>
      <c r="AW12" s="464">
        <f t="shared" si="8"/>
        <v>4.1803999999999997</v>
      </c>
    </row>
    <row r="13" spans="1:49" ht="12" customHeight="1" x14ac:dyDescent="0.25">
      <c r="A13" s="556">
        <v>1</v>
      </c>
      <c r="B13" s="113">
        <v>5490</v>
      </c>
      <c r="C13" s="113">
        <v>600099474</v>
      </c>
      <c r="D13" s="113">
        <v>71173854</v>
      </c>
      <c r="E13" s="545" t="s">
        <v>489</v>
      </c>
      <c r="F13" s="113">
        <v>3111</v>
      </c>
      <c r="G13" s="522" t="s">
        <v>319</v>
      </c>
      <c r="H13" s="755" t="s">
        <v>283</v>
      </c>
      <c r="I13" s="265">
        <v>1498449</v>
      </c>
      <c r="J13" s="266">
        <v>1103424</v>
      </c>
      <c r="K13" s="266">
        <v>0</v>
      </c>
      <c r="L13" s="831">
        <v>372957</v>
      </c>
      <c r="M13" s="831">
        <v>22068</v>
      </c>
      <c r="N13" s="266">
        <v>0</v>
      </c>
      <c r="O13" s="622">
        <v>3</v>
      </c>
      <c r="P13" s="678">
        <v>3</v>
      </c>
      <c r="Q13" s="744">
        <v>0</v>
      </c>
      <c r="R13" s="268">
        <f>W13*-1</f>
        <v>0</v>
      </c>
      <c r="S13" s="269">
        <v>0</v>
      </c>
      <c r="T13" s="269">
        <v>0</v>
      </c>
      <c r="U13" s="269">
        <v>0</v>
      </c>
      <c r="V13" s="269">
        <f t="shared" ref="V13:V76" si="9">SUM(R13:U13)</f>
        <v>0</v>
      </c>
      <c r="W13" s="269">
        <v>0</v>
      </c>
      <c r="X13" s="269">
        <v>0</v>
      </c>
      <c r="Y13" s="269">
        <f t="shared" si="0"/>
        <v>0</v>
      </c>
      <c r="Z13" s="269">
        <f t="shared" si="1"/>
        <v>0</v>
      </c>
      <c r="AA13" s="577">
        <f>ROUND((V13+W13)*33.8%,0)</f>
        <v>0</v>
      </c>
      <c r="AB13" s="270">
        <f t="shared" si="2"/>
        <v>0</v>
      </c>
      <c r="AC13" s="269">
        <v>0</v>
      </c>
      <c r="AD13" s="269">
        <v>0</v>
      </c>
      <c r="AE13" s="269">
        <f t="shared" ref="AE13:AE76" si="10">SUM(AC13:AD13)</f>
        <v>0</v>
      </c>
      <c r="AF13" s="269">
        <f t="shared" ref="AF13:AF76" si="11">Z13+AA13+AB13+AE13</f>
        <v>0</v>
      </c>
      <c r="AG13" s="271">
        <v>0</v>
      </c>
      <c r="AH13" s="271">
        <v>0</v>
      </c>
      <c r="AI13" s="271">
        <v>0</v>
      </c>
      <c r="AJ13" s="271">
        <v>0</v>
      </c>
      <c r="AK13" s="271">
        <v>0</v>
      </c>
      <c r="AL13" s="271">
        <f t="shared" ref="AL13:AL76" si="12">AG13+AI13+AJ13</f>
        <v>0</v>
      </c>
      <c r="AM13" s="271">
        <f t="shared" ref="AM13:AM76" si="13">AH13+AK13</f>
        <v>0</v>
      </c>
      <c r="AN13" s="696">
        <f t="shared" ref="AN13:AN76" si="14">SUM(AL13:AM13)</f>
        <v>0</v>
      </c>
      <c r="AO13" s="267">
        <f t="shared" si="3"/>
        <v>1498449</v>
      </c>
      <c r="AP13" s="892">
        <f t="shared" si="4"/>
        <v>1103424</v>
      </c>
      <c r="AQ13" s="269">
        <f>K13+Y13</f>
        <v>0</v>
      </c>
      <c r="AR13" s="268">
        <f t="shared" si="5"/>
        <v>372957</v>
      </c>
      <c r="AS13" s="269">
        <f t="shared" si="5"/>
        <v>22068</v>
      </c>
      <c r="AT13" s="269">
        <f t="shared" si="6"/>
        <v>0</v>
      </c>
      <c r="AU13" s="271">
        <f t="shared" si="7"/>
        <v>3</v>
      </c>
      <c r="AV13" s="271">
        <f t="shared" si="8"/>
        <v>3</v>
      </c>
      <c r="AW13" s="272">
        <f t="shared" si="8"/>
        <v>0</v>
      </c>
    </row>
    <row r="14" spans="1:49" ht="12.95" customHeight="1" x14ac:dyDescent="0.25">
      <c r="A14" s="556">
        <v>1</v>
      </c>
      <c r="B14" s="190">
        <v>5490</v>
      </c>
      <c r="C14" s="113">
        <v>600099474</v>
      </c>
      <c r="D14" s="190">
        <v>71173854</v>
      </c>
      <c r="E14" s="547" t="s">
        <v>489</v>
      </c>
      <c r="F14" s="190">
        <v>3114</v>
      </c>
      <c r="G14" s="522" t="s">
        <v>565</v>
      </c>
      <c r="H14" s="755" t="s">
        <v>283</v>
      </c>
      <c r="I14" s="265">
        <v>5359599</v>
      </c>
      <c r="J14" s="266">
        <v>3917966</v>
      </c>
      <c r="K14" s="266">
        <v>0</v>
      </c>
      <c r="L14" s="831">
        <v>1324273</v>
      </c>
      <c r="M14" s="831">
        <v>78360</v>
      </c>
      <c r="N14" s="266">
        <v>39000</v>
      </c>
      <c r="O14" s="622">
        <v>6.6655999999999995</v>
      </c>
      <c r="P14" s="678">
        <v>4</v>
      </c>
      <c r="Q14" s="744">
        <v>2.6656</v>
      </c>
      <c r="R14" s="268">
        <f t="shared" ref="R14:R78" si="15">W14*-1</f>
        <v>0</v>
      </c>
      <c r="S14" s="269">
        <v>0</v>
      </c>
      <c r="T14" s="269">
        <v>0</v>
      </c>
      <c r="U14" s="269">
        <v>0</v>
      </c>
      <c r="V14" s="269">
        <f t="shared" si="9"/>
        <v>0</v>
      </c>
      <c r="W14" s="269">
        <v>0</v>
      </c>
      <c r="X14" s="269">
        <v>0</v>
      </c>
      <c r="Y14" s="269">
        <f t="shared" si="0"/>
        <v>0</v>
      </c>
      <c r="Z14" s="269">
        <f t="shared" si="1"/>
        <v>0</v>
      </c>
      <c r="AA14" s="577">
        <f t="shared" ref="AA14:AA17" si="16">ROUND((V14+W14)*33.8%,0)</f>
        <v>0</v>
      </c>
      <c r="AB14" s="270">
        <f t="shared" si="2"/>
        <v>0</v>
      </c>
      <c r="AC14" s="269">
        <v>0</v>
      </c>
      <c r="AD14" s="269">
        <v>0</v>
      </c>
      <c r="AE14" s="269">
        <f t="shared" si="10"/>
        <v>0</v>
      </c>
      <c r="AF14" s="269">
        <f t="shared" si="11"/>
        <v>0</v>
      </c>
      <c r="AG14" s="271">
        <v>0</v>
      </c>
      <c r="AH14" s="271">
        <v>0</v>
      </c>
      <c r="AI14" s="271">
        <v>0</v>
      </c>
      <c r="AJ14" s="271">
        <v>0</v>
      </c>
      <c r="AK14" s="271">
        <v>0</v>
      </c>
      <c r="AL14" s="271">
        <f t="shared" si="12"/>
        <v>0</v>
      </c>
      <c r="AM14" s="271">
        <f t="shared" si="13"/>
        <v>0</v>
      </c>
      <c r="AN14" s="696">
        <f t="shared" si="14"/>
        <v>0</v>
      </c>
      <c r="AO14" s="267">
        <f t="shared" si="3"/>
        <v>5359599</v>
      </c>
      <c r="AP14" s="892">
        <f t="shared" si="4"/>
        <v>3917966</v>
      </c>
      <c r="AQ14" s="269">
        <f t="shared" ref="AQ14:AQ17" si="17">K14+Y14</f>
        <v>0</v>
      </c>
      <c r="AR14" s="268">
        <f t="shared" si="5"/>
        <v>1324273</v>
      </c>
      <c r="AS14" s="269">
        <f t="shared" si="5"/>
        <v>78360</v>
      </c>
      <c r="AT14" s="269">
        <f t="shared" si="6"/>
        <v>39000</v>
      </c>
      <c r="AU14" s="271">
        <f t="shared" si="7"/>
        <v>6.6655999999999995</v>
      </c>
      <c r="AV14" s="271">
        <f t="shared" si="8"/>
        <v>4</v>
      </c>
      <c r="AW14" s="272">
        <f t="shared" si="8"/>
        <v>2.6656</v>
      </c>
    </row>
    <row r="15" spans="1:49" ht="12.95" customHeight="1" x14ac:dyDescent="0.25">
      <c r="A15" s="556">
        <v>1</v>
      </c>
      <c r="B15" s="113">
        <v>5490</v>
      </c>
      <c r="C15" s="113">
        <v>600099474</v>
      </c>
      <c r="D15" s="113">
        <v>71173854</v>
      </c>
      <c r="E15" s="545" t="s">
        <v>489</v>
      </c>
      <c r="F15" s="190">
        <v>3114</v>
      </c>
      <c r="G15" s="533" t="s">
        <v>318</v>
      </c>
      <c r="H15" s="755" t="s">
        <v>284</v>
      </c>
      <c r="I15" s="265">
        <v>0</v>
      </c>
      <c r="J15" s="266">
        <v>0</v>
      </c>
      <c r="K15" s="266">
        <v>0</v>
      </c>
      <c r="L15" s="831">
        <v>0</v>
      </c>
      <c r="M15" s="831">
        <v>0</v>
      </c>
      <c r="N15" s="266">
        <v>0</v>
      </c>
      <c r="O15" s="622">
        <v>0</v>
      </c>
      <c r="P15" s="678">
        <v>0</v>
      </c>
      <c r="Q15" s="744">
        <v>0</v>
      </c>
      <c r="R15" s="268">
        <f t="shared" si="15"/>
        <v>0</v>
      </c>
      <c r="S15" s="269">
        <v>0</v>
      </c>
      <c r="T15" s="269">
        <v>0</v>
      </c>
      <c r="U15" s="269">
        <v>0</v>
      </c>
      <c r="V15" s="269">
        <f t="shared" si="9"/>
        <v>0</v>
      </c>
      <c r="W15" s="269">
        <v>0</v>
      </c>
      <c r="X15" s="269">
        <v>0</v>
      </c>
      <c r="Y15" s="269">
        <f t="shared" si="0"/>
        <v>0</v>
      </c>
      <c r="Z15" s="269">
        <f t="shared" si="1"/>
        <v>0</v>
      </c>
      <c r="AA15" s="577">
        <f t="shared" si="16"/>
        <v>0</v>
      </c>
      <c r="AB15" s="270">
        <f t="shared" si="2"/>
        <v>0</v>
      </c>
      <c r="AC15" s="269">
        <v>0</v>
      </c>
      <c r="AD15" s="269">
        <v>0</v>
      </c>
      <c r="AE15" s="269">
        <f t="shared" si="10"/>
        <v>0</v>
      </c>
      <c r="AF15" s="269">
        <f t="shared" si="11"/>
        <v>0</v>
      </c>
      <c r="AG15" s="271">
        <v>0</v>
      </c>
      <c r="AH15" s="271">
        <v>0</v>
      </c>
      <c r="AI15" s="271">
        <v>0</v>
      </c>
      <c r="AJ15" s="271">
        <v>0</v>
      </c>
      <c r="AK15" s="271">
        <v>0</v>
      </c>
      <c r="AL15" s="271">
        <f t="shared" si="12"/>
        <v>0</v>
      </c>
      <c r="AM15" s="271">
        <f t="shared" si="13"/>
        <v>0</v>
      </c>
      <c r="AN15" s="696">
        <f t="shared" si="14"/>
        <v>0</v>
      </c>
      <c r="AO15" s="267">
        <f t="shared" si="3"/>
        <v>0</v>
      </c>
      <c r="AP15" s="892">
        <f t="shared" si="4"/>
        <v>0</v>
      </c>
      <c r="AQ15" s="269">
        <f t="shared" si="17"/>
        <v>0</v>
      </c>
      <c r="AR15" s="268">
        <f t="shared" si="5"/>
        <v>0</v>
      </c>
      <c r="AS15" s="269">
        <f t="shared" si="5"/>
        <v>0</v>
      </c>
      <c r="AT15" s="269">
        <f t="shared" si="6"/>
        <v>0</v>
      </c>
      <c r="AU15" s="271">
        <f t="shared" si="7"/>
        <v>0</v>
      </c>
      <c r="AV15" s="271">
        <f t="shared" si="8"/>
        <v>0</v>
      </c>
      <c r="AW15" s="272">
        <f t="shared" si="8"/>
        <v>0</v>
      </c>
    </row>
    <row r="16" spans="1:49" ht="12.95" customHeight="1" x14ac:dyDescent="0.25">
      <c r="A16" s="556">
        <v>1</v>
      </c>
      <c r="B16" s="190">
        <v>5490</v>
      </c>
      <c r="C16" s="113">
        <v>600099474</v>
      </c>
      <c r="D16" s="190">
        <v>71173854</v>
      </c>
      <c r="E16" s="547" t="s">
        <v>489</v>
      </c>
      <c r="F16" s="190">
        <v>3114</v>
      </c>
      <c r="G16" s="522" t="s">
        <v>319</v>
      </c>
      <c r="H16" s="755" t="s">
        <v>283</v>
      </c>
      <c r="I16" s="265">
        <v>2257843</v>
      </c>
      <c r="J16" s="266">
        <v>1662624</v>
      </c>
      <c r="K16" s="266">
        <v>0</v>
      </c>
      <c r="L16" s="831">
        <v>561967</v>
      </c>
      <c r="M16" s="831">
        <v>33252</v>
      </c>
      <c r="N16" s="266">
        <v>0</v>
      </c>
      <c r="O16" s="622">
        <v>4.5</v>
      </c>
      <c r="P16" s="678">
        <v>4.5</v>
      </c>
      <c r="Q16" s="744">
        <v>0</v>
      </c>
      <c r="R16" s="268">
        <f t="shared" si="15"/>
        <v>0</v>
      </c>
      <c r="S16" s="269">
        <v>0</v>
      </c>
      <c r="T16" s="269">
        <v>0</v>
      </c>
      <c r="U16" s="269">
        <v>0</v>
      </c>
      <c r="V16" s="269">
        <f t="shared" si="9"/>
        <v>0</v>
      </c>
      <c r="W16" s="269">
        <v>0</v>
      </c>
      <c r="X16" s="269">
        <v>0</v>
      </c>
      <c r="Y16" s="269">
        <f t="shared" si="0"/>
        <v>0</v>
      </c>
      <c r="Z16" s="269">
        <f t="shared" si="1"/>
        <v>0</v>
      </c>
      <c r="AA16" s="577">
        <f t="shared" si="16"/>
        <v>0</v>
      </c>
      <c r="AB16" s="270">
        <f t="shared" si="2"/>
        <v>0</v>
      </c>
      <c r="AC16" s="269">
        <v>0</v>
      </c>
      <c r="AD16" s="269">
        <v>0</v>
      </c>
      <c r="AE16" s="269">
        <f t="shared" si="10"/>
        <v>0</v>
      </c>
      <c r="AF16" s="269">
        <f t="shared" si="11"/>
        <v>0</v>
      </c>
      <c r="AG16" s="271">
        <v>0</v>
      </c>
      <c r="AH16" s="271">
        <v>0</v>
      </c>
      <c r="AI16" s="271">
        <v>0</v>
      </c>
      <c r="AJ16" s="271">
        <v>0</v>
      </c>
      <c r="AK16" s="271">
        <v>0</v>
      </c>
      <c r="AL16" s="271">
        <f t="shared" si="12"/>
        <v>0</v>
      </c>
      <c r="AM16" s="271">
        <f t="shared" si="13"/>
        <v>0</v>
      </c>
      <c r="AN16" s="696">
        <f t="shared" si="14"/>
        <v>0</v>
      </c>
      <c r="AO16" s="267">
        <f t="shared" si="3"/>
        <v>2257843</v>
      </c>
      <c r="AP16" s="892">
        <f t="shared" si="4"/>
        <v>1662624</v>
      </c>
      <c r="AQ16" s="269">
        <f t="shared" si="17"/>
        <v>0</v>
      </c>
      <c r="AR16" s="268">
        <f t="shared" si="5"/>
        <v>561967</v>
      </c>
      <c r="AS16" s="269">
        <f t="shared" si="5"/>
        <v>33252</v>
      </c>
      <c r="AT16" s="269">
        <f t="shared" si="6"/>
        <v>0</v>
      </c>
      <c r="AU16" s="271">
        <f t="shared" si="7"/>
        <v>4.5</v>
      </c>
      <c r="AV16" s="271">
        <f t="shared" si="8"/>
        <v>4.5</v>
      </c>
      <c r="AW16" s="272">
        <f t="shared" si="8"/>
        <v>0</v>
      </c>
    </row>
    <row r="17" spans="1:49" ht="12.95" customHeight="1" x14ac:dyDescent="0.25">
      <c r="A17" s="556">
        <v>1</v>
      </c>
      <c r="B17" s="113">
        <v>5490</v>
      </c>
      <c r="C17" s="113">
        <v>600099474</v>
      </c>
      <c r="D17" s="113">
        <v>71173854</v>
      </c>
      <c r="E17" s="545" t="s">
        <v>489</v>
      </c>
      <c r="F17" s="113">
        <v>3141</v>
      </c>
      <c r="G17" s="546" t="s">
        <v>321</v>
      </c>
      <c r="H17" s="755" t="s">
        <v>284</v>
      </c>
      <c r="I17" s="265">
        <v>1657707</v>
      </c>
      <c r="J17" s="266">
        <v>1213734</v>
      </c>
      <c r="K17" s="266">
        <v>0</v>
      </c>
      <c r="L17" s="831">
        <v>410242</v>
      </c>
      <c r="M17" s="831">
        <v>24275</v>
      </c>
      <c r="N17" s="266">
        <v>9456</v>
      </c>
      <c r="O17" s="622">
        <v>4.13</v>
      </c>
      <c r="P17" s="678">
        <v>0</v>
      </c>
      <c r="Q17" s="744">
        <v>4.13</v>
      </c>
      <c r="R17" s="268">
        <f t="shared" si="15"/>
        <v>0</v>
      </c>
      <c r="S17" s="269">
        <v>0</v>
      </c>
      <c r="T17" s="269">
        <v>0</v>
      </c>
      <c r="U17" s="269">
        <v>0</v>
      </c>
      <c r="V17" s="269">
        <f t="shared" si="9"/>
        <v>0</v>
      </c>
      <c r="W17" s="269">
        <v>0</v>
      </c>
      <c r="X17" s="269">
        <v>0</v>
      </c>
      <c r="Y17" s="269">
        <f t="shared" si="0"/>
        <v>0</v>
      </c>
      <c r="Z17" s="269">
        <f t="shared" si="1"/>
        <v>0</v>
      </c>
      <c r="AA17" s="577">
        <f t="shared" si="16"/>
        <v>0</v>
      </c>
      <c r="AB17" s="270">
        <f t="shared" si="2"/>
        <v>0</v>
      </c>
      <c r="AC17" s="269">
        <v>0</v>
      </c>
      <c r="AD17" s="269">
        <v>0</v>
      </c>
      <c r="AE17" s="269">
        <f t="shared" si="10"/>
        <v>0</v>
      </c>
      <c r="AF17" s="269">
        <f t="shared" si="11"/>
        <v>0</v>
      </c>
      <c r="AG17" s="271">
        <v>0</v>
      </c>
      <c r="AH17" s="271">
        <v>0</v>
      </c>
      <c r="AI17" s="271">
        <v>0</v>
      </c>
      <c r="AJ17" s="271">
        <v>0</v>
      </c>
      <c r="AK17" s="271">
        <v>0</v>
      </c>
      <c r="AL17" s="271">
        <f t="shared" si="12"/>
        <v>0</v>
      </c>
      <c r="AM17" s="271">
        <f t="shared" si="13"/>
        <v>0</v>
      </c>
      <c r="AN17" s="696">
        <f t="shared" si="14"/>
        <v>0</v>
      </c>
      <c r="AO17" s="267">
        <f t="shared" si="3"/>
        <v>1657707</v>
      </c>
      <c r="AP17" s="892">
        <f t="shared" si="4"/>
        <v>1213734</v>
      </c>
      <c r="AQ17" s="269">
        <f t="shared" si="17"/>
        <v>0</v>
      </c>
      <c r="AR17" s="268">
        <f t="shared" si="5"/>
        <v>410242</v>
      </c>
      <c r="AS17" s="269">
        <f t="shared" si="5"/>
        <v>24275</v>
      </c>
      <c r="AT17" s="269">
        <f t="shared" si="6"/>
        <v>9456</v>
      </c>
      <c r="AU17" s="271">
        <f t="shared" si="7"/>
        <v>4.13</v>
      </c>
      <c r="AV17" s="271">
        <f t="shared" si="8"/>
        <v>0</v>
      </c>
      <c r="AW17" s="272">
        <f t="shared" si="8"/>
        <v>4.13</v>
      </c>
    </row>
    <row r="18" spans="1:49" ht="12.95" customHeight="1" x14ac:dyDescent="0.25">
      <c r="A18" s="557">
        <v>1</v>
      </c>
      <c r="B18" s="191">
        <v>5490</v>
      </c>
      <c r="C18" s="191">
        <v>600099474</v>
      </c>
      <c r="D18" s="191">
        <v>71173854</v>
      </c>
      <c r="E18" s="548" t="s">
        <v>490</v>
      </c>
      <c r="F18" s="191"/>
      <c r="G18" s="548"/>
      <c r="H18" s="756"/>
      <c r="I18" s="192">
        <v>22339591</v>
      </c>
      <c r="J18" s="407">
        <v>16334341</v>
      </c>
      <c r="K18" s="407">
        <v>0</v>
      </c>
      <c r="L18" s="407">
        <v>5521007</v>
      </c>
      <c r="M18" s="407">
        <v>326687</v>
      </c>
      <c r="N18" s="407">
        <v>157556</v>
      </c>
      <c r="O18" s="774">
        <v>38.225999999999999</v>
      </c>
      <c r="P18" s="774">
        <v>27.25</v>
      </c>
      <c r="Q18" s="796">
        <v>10.975999999999999</v>
      </c>
      <c r="R18" s="407">
        <f t="shared" ref="R18:AW18" si="18">SUM(R12:R17)</f>
        <v>0</v>
      </c>
      <c r="S18" s="239">
        <f t="shared" si="18"/>
        <v>0</v>
      </c>
      <c r="T18" s="239">
        <f t="shared" si="18"/>
        <v>0</v>
      </c>
      <c r="U18" s="239">
        <f t="shared" si="18"/>
        <v>0</v>
      </c>
      <c r="V18" s="239">
        <f t="shared" si="18"/>
        <v>0</v>
      </c>
      <c r="W18" s="239">
        <f t="shared" si="18"/>
        <v>0</v>
      </c>
      <c r="X18" s="239">
        <f t="shared" si="18"/>
        <v>0</v>
      </c>
      <c r="Y18" s="239">
        <f t="shared" si="18"/>
        <v>0</v>
      </c>
      <c r="Z18" s="239">
        <f t="shared" si="18"/>
        <v>0</v>
      </c>
      <c r="AA18" s="239">
        <f t="shared" si="18"/>
        <v>0</v>
      </c>
      <c r="AB18" s="239">
        <f t="shared" si="18"/>
        <v>0</v>
      </c>
      <c r="AC18" s="239">
        <f t="shared" si="18"/>
        <v>0</v>
      </c>
      <c r="AD18" s="239">
        <f t="shared" si="18"/>
        <v>0</v>
      </c>
      <c r="AE18" s="239">
        <f t="shared" si="18"/>
        <v>0</v>
      </c>
      <c r="AF18" s="239">
        <f t="shared" si="18"/>
        <v>0</v>
      </c>
      <c r="AG18" s="569">
        <f t="shared" si="18"/>
        <v>0</v>
      </c>
      <c r="AH18" s="569">
        <f t="shared" si="18"/>
        <v>0</v>
      </c>
      <c r="AI18" s="569">
        <f t="shared" si="18"/>
        <v>0</v>
      </c>
      <c r="AJ18" s="569">
        <f t="shared" si="18"/>
        <v>0</v>
      </c>
      <c r="AK18" s="569">
        <f t="shared" si="18"/>
        <v>0</v>
      </c>
      <c r="AL18" s="569">
        <f t="shared" si="18"/>
        <v>0</v>
      </c>
      <c r="AM18" s="569">
        <f t="shared" si="18"/>
        <v>0</v>
      </c>
      <c r="AN18" s="787">
        <f t="shared" si="18"/>
        <v>0</v>
      </c>
      <c r="AO18" s="192">
        <f t="shared" si="18"/>
        <v>22339591</v>
      </c>
      <c r="AP18" s="239">
        <f t="shared" si="18"/>
        <v>16334341</v>
      </c>
      <c r="AQ18" s="896">
        <f t="shared" si="18"/>
        <v>0</v>
      </c>
      <c r="AR18" s="239">
        <f t="shared" si="18"/>
        <v>5521007</v>
      </c>
      <c r="AS18" s="239">
        <f t="shared" si="18"/>
        <v>326687</v>
      </c>
      <c r="AT18" s="239">
        <f t="shared" si="18"/>
        <v>157556</v>
      </c>
      <c r="AU18" s="569">
        <f t="shared" si="18"/>
        <v>38.225999999999999</v>
      </c>
      <c r="AV18" s="569">
        <f t="shared" si="18"/>
        <v>27.25</v>
      </c>
      <c r="AW18" s="570">
        <f t="shared" si="18"/>
        <v>10.975999999999999</v>
      </c>
    </row>
    <row r="19" spans="1:49" ht="12.95" customHeight="1" x14ac:dyDescent="0.25">
      <c r="A19" s="556">
        <v>2</v>
      </c>
      <c r="B19" s="193">
        <v>5460</v>
      </c>
      <c r="C19" s="193">
        <v>600098621</v>
      </c>
      <c r="D19" s="193">
        <v>72743549</v>
      </c>
      <c r="E19" s="549" t="s">
        <v>491</v>
      </c>
      <c r="F19" s="193">
        <v>3111</v>
      </c>
      <c r="G19" s="546" t="s">
        <v>331</v>
      </c>
      <c r="H19" s="757" t="s">
        <v>283</v>
      </c>
      <c r="I19" s="265">
        <v>4895124</v>
      </c>
      <c r="J19" s="266">
        <v>3567028</v>
      </c>
      <c r="K19" s="266">
        <v>0</v>
      </c>
      <c r="L19" s="831">
        <v>1205655</v>
      </c>
      <c r="M19" s="831">
        <v>71341</v>
      </c>
      <c r="N19" s="266">
        <v>51100</v>
      </c>
      <c r="O19" s="622">
        <v>8.1341999999999999</v>
      </c>
      <c r="P19" s="678">
        <v>6</v>
      </c>
      <c r="Q19" s="744">
        <v>2.1341999999999999</v>
      </c>
      <c r="R19" s="268">
        <f t="shared" si="15"/>
        <v>0</v>
      </c>
      <c r="S19" s="269">
        <v>0</v>
      </c>
      <c r="T19" s="269">
        <v>0</v>
      </c>
      <c r="U19" s="269">
        <v>0</v>
      </c>
      <c r="V19" s="269">
        <f t="shared" si="9"/>
        <v>0</v>
      </c>
      <c r="W19" s="269">
        <v>0</v>
      </c>
      <c r="X19" s="269">
        <v>0</v>
      </c>
      <c r="Y19" s="269">
        <f>SUM(W19:X19)</f>
        <v>0</v>
      </c>
      <c r="Z19" s="269">
        <f>V19+Y19</f>
        <v>0</v>
      </c>
      <c r="AA19" s="577">
        <f t="shared" ref="AA19:AA21" si="19">ROUND((V19+W19)*33.8%,0)</f>
        <v>0</v>
      </c>
      <c r="AB19" s="270">
        <f>ROUND(V19*2%,0)</f>
        <v>0</v>
      </c>
      <c r="AC19" s="269">
        <v>0</v>
      </c>
      <c r="AD19" s="269">
        <v>0</v>
      </c>
      <c r="AE19" s="269">
        <f t="shared" si="10"/>
        <v>0</v>
      </c>
      <c r="AF19" s="269">
        <f t="shared" si="11"/>
        <v>0</v>
      </c>
      <c r="AG19" s="271">
        <v>0</v>
      </c>
      <c r="AH19" s="271">
        <v>0</v>
      </c>
      <c r="AI19" s="271">
        <v>0</v>
      </c>
      <c r="AJ19" s="271">
        <v>0</v>
      </c>
      <c r="AK19" s="271">
        <v>0</v>
      </c>
      <c r="AL19" s="271">
        <f t="shared" si="12"/>
        <v>0</v>
      </c>
      <c r="AM19" s="271">
        <f t="shared" si="13"/>
        <v>0</v>
      </c>
      <c r="AN19" s="696">
        <f t="shared" si="14"/>
        <v>0</v>
      </c>
      <c r="AO19" s="267">
        <f>I19+AF19</f>
        <v>4895124</v>
      </c>
      <c r="AP19" s="269">
        <f>J19+V19</f>
        <v>3567028</v>
      </c>
      <c r="AQ19" s="269">
        <f t="shared" ref="AQ19:AQ21" si="20">K19+Y19</f>
        <v>0</v>
      </c>
      <c r="AR19" s="269">
        <f t="shared" ref="AR19:AS21" si="21">L19+AA19</f>
        <v>1205655</v>
      </c>
      <c r="AS19" s="269">
        <f t="shared" si="21"/>
        <v>71341</v>
      </c>
      <c r="AT19" s="269">
        <f>N19+AE19</f>
        <v>51100</v>
      </c>
      <c r="AU19" s="271">
        <f>O19+AN19</f>
        <v>8.1341999999999999</v>
      </c>
      <c r="AV19" s="271">
        <f t="shared" ref="AV19:AW21" si="22">P19+AL19</f>
        <v>6</v>
      </c>
      <c r="AW19" s="272">
        <f t="shared" si="22"/>
        <v>2.1341999999999999</v>
      </c>
    </row>
    <row r="20" spans="1:49" ht="12.95" customHeight="1" x14ac:dyDescent="0.25">
      <c r="A20" s="556">
        <v>2</v>
      </c>
      <c r="B20" s="190">
        <v>5460</v>
      </c>
      <c r="C20" s="190">
        <v>600098621</v>
      </c>
      <c r="D20" s="190">
        <v>72743549</v>
      </c>
      <c r="E20" s="547" t="s">
        <v>491</v>
      </c>
      <c r="F20" s="193">
        <v>3111</v>
      </c>
      <c r="G20" s="533" t="s">
        <v>318</v>
      </c>
      <c r="H20" s="755" t="s">
        <v>284</v>
      </c>
      <c r="I20" s="265">
        <v>261390</v>
      </c>
      <c r="J20" s="266">
        <v>192481</v>
      </c>
      <c r="K20" s="266">
        <v>0</v>
      </c>
      <c r="L20" s="831">
        <v>65059</v>
      </c>
      <c r="M20" s="831">
        <v>3850</v>
      </c>
      <c r="N20" s="266">
        <v>0</v>
      </c>
      <c r="O20" s="622">
        <v>0.55000000000000004</v>
      </c>
      <c r="P20" s="678">
        <v>0.55000000000000004</v>
      </c>
      <c r="Q20" s="744">
        <v>0</v>
      </c>
      <c r="R20" s="268">
        <f t="shared" si="15"/>
        <v>0</v>
      </c>
      <c r="S20" s="269">
        <v>0</v>
      </c>
      <c r="T20" s="269">
        <v>0</v>
      </c>
      <c r="U20" s="269">
        <v>0</v>
      </c>
      <c r="V20" s="269">
        <f t="shared" si="9"/>
        <v>0</v>
      </c>
      <c r="W20" s="269">
        <v>0</v>
      </c>
      <c r="X20" s="269">
        <v>0</v>
      </c>
      <c r="Y20" s="269">
        <f>SUM(W20:X20)</f>
        <v>0</v>
      </c>
      <c r="Z20" s="269">
        <f>V20+Y20</f>
        <v>0</v>
      </c>
      <c r="AA20" s="577">
        <f t="shared" si="19"/>
        <v>0</v>
      </c>
      <c r="AB20" s="270">
        <f>ROUND(V20*2%,0)</f>
        <v>0</v>
      </c>
      <c r="AC20" s="269">
        <v>0</v>
      </c>
      <c r="AD20" s="269">
        <v>0</v>
      </c>
      <c r="AE20" s="269">
        <f t="shared" si="10"/>
        <v>0</v>
      </c>
      <c r="AF20" s="269">
        <f t="shared" si="11"/>
        <v>0</v>
      </c>
      <c r="AG20" s="271">
        <v>0</v>
      </c>
      <c r="AH20" s="271">
        <v>0</v>
      </c>
      <c r="AI20" s="271">
        <v>0</v>
      </c>
      <c r="AJ20" s="271">
        <v>0</v>
      </c>
      <c r="AK20" s="271">
        <v>0</v>
      </c>
      <c r="AL20" s="271">
        <f t="shared" si="12"/>
        <v>0</v>
      </c>
      <c r="AM20" s="271">
        <f t="shared" si="13"/>
        <v>0</v>
      </c>
      <c r="AN20" s="696">
        <f t="shared" si="14"/>
        <v>0</v>
      </c>
      <c r="AO20" s="267">
        <f>I20+AF20</f>
        <v>261390</v>
      </c>
      <c r="AP20" s="269">
        <f>J20+V20</f>
        <v>192481</v>
      </c>
      <c r="AQ20" s="269">
        <f t="shared" si="20"/>
        <v>0</v>
      </c>
      <c r="AR20" s="269">
        <f t="shared" si="21"/>
        <v>65059</v>
      </c>
      <c r="AS20" s="269">
        <f t="shared" si="21"/>
        <v>3850</v>
      </c>
      <c r="AT20" s="269">
        <f>N20+AE20</f>
        <v>0</v>
      </c>
      <c r="AU20" s="271">
        <f>O20+AN20</f>
        <v>0.55000000000000004</v>
      </c>
      <c r="AV20" s="271">
        <f t="shared" si="22"/>
        <v>0.55000000000000004</v>
      </c>
      <c r="AW20" s="272">
        <f t="shared" si="22"/>
        <v>0</v>
      </c>
    </row>
    <row r="21" spans="1:49" ht="12.95" customHeight="1" x14ac:dyDescent="0.25">
      <c r="A21" s="556">
        <v>2</v>
      </c>
      <c r="B21" s="190">
        <v>5460</v>
      </c>
      <c r="C21" s="190">
        <v>600098621</v>
      </c>
      <c r="D21" s="190">
        <v>72743549</v>
      </c>
      <c r="E21" s="547" t="s">
        <v>491</v>
      </c>
      <c r="F21" s="190">
        <v>3141</v>
      </c>
      <c r="G21" s="546" t="s">
        <v>321</v>
      </c>
      <c r="H21" s="755" t="s">
        <v>284</v>
      </c>
      <c r="I21" s="265">
        <v>822883</v>
      </c>
      <c r="J21" s="266">
        <v>602834</v>
      </c>
      <c r="K21" s="266">
        <v>0</v>
      </c>
      <c r="L21" s="831">
        <v>203758</v>
      </c>
      <c r="M21" s="831">
        <v>12057</v>
      </c>
      <c r="N21" s="266">
        <v>4234</v>
      </c>
      <c r="O21" s="622">
        <v>2.0499999999999998</v>
      </c>
      <c r="P21" s="678">
        <v>0</v>
      </c>
      <c r="Q21" s="744">
        <v>2.0499999999999998</v>
      </c>
      <c r="R21" s="268">
        <f t="shared" si="15"/>
        <v>0</v>
      </c>
      <c r="S21" s="269">
        <v>0</v>
      </c>
      <c r="T21" s="269">
        <v>0</v>
      </c>
      <c r="U21" s="269">
        <v>0</v>
      </c>
      <c r="V21" s="269">
        <f t="shared" si="9"/>
        <v>0</v>
      </c>
      <c r="W21" s="269">
        <v>0</v>
      </c>
      <c r="X21" s="269">
        <v>0</v>
      </c>
      <c r="Y21" s="269">
        <f>SUM(W21:X21)</f>
        <v>0</v>
      </c>
      <c r="Z21" s="269">
        <f>V21+Y21</f>
        <v>0</v>
      </c>
      <c r="AA21" s="577">
        <f t="shared" si="19"/>
        <v>0</v>
      </c>
      <c r="AB21" s="270">
        <f>ROUND(V21*2%,0)</f>
        <v>0</v>
      </c>
      <c r="AC21" s="269">
        <v>0</v>
      </c>
      <c r="AD21" s="269">
        <v>0</v>
      </c>
      <c r="AE21" s="269">
        <f t="shared" si="10"/>
        <v>0</v>
      </c>
      <c r="AF21" s="269">
        <f t="shared" si="11"/>
        <v>0</v>
      </c>
      <c r="AG21" s="271">
        <v>0</v>
      </c>
      <c r="AH21" s="271">
        <v>0</v>
      </c>
      <c r="AI21" s="271">
        <v>0</v>
      </c>
      <c r="AJ21" s="271">
        <v>0</v>
      </c>
      <c r="AK21" s="271">
        <v>0</v>
      </c>
      <c r="AL21" s="271">
        <f t="shared" si="12"/>
        <v>0</v>
      </c>
      <c r="AM21" s="271">
        <f t="shared" si="13"/>
        <v>0</v>
      </c>
      <c r="AN21" s="696">
        <f t="shared" si="14"/>
        <v>0</v>
      </c>
      <c r="AO21" s="267">
        <f>I21+AF21</f>
        <v>822883</v>
      </c>
      <c r="AP21" s="269">
        <f>J21+V21</f>
        <v>602834</v>
      </c>
      <c r="AQ21" s="269">
        <f t="shared" si="20"/>
        <v>0</v>
      </c>
      <c r="AR21" s="269">
        <f t="shared" si="21"/>
        <v>203758</v>
      </c>
      <c r="AS21" s="269">
        <f t="shared" si="21"/>
        <v>12057</v>
      </c>
      <c r="AT21" s="269">
        <f>N21+AE21</f>
        <v>4234</v>
      </c>
      <c r="AU21" s="271">
        <f>O21+AN21</f>
        <v>2.0499999999999998</v>
      </c>
      <c r="AV21" s="271">
        <f t="shared" si="22"/>
        <v>0</v>
      </c>
      <c r="AW21" s="272">
        <f t="shared" si="22"/>
        <v>2.0499999999999998</v>
      </c>
    </row>
    <row r="22" spans="1:49" ht="12.95" customHeight="1" x14ac:dyDescent="0.25">
      <c r="A22" s="557">
        <v>2</v>
      </c>
      <c r="B22" s="191">
        <v>5460</v>
      </c>
      <c r="C22" s="191">
        <v>600098621</v>
      </c>
      <c r="D22" s="191">
        <v>72743549</v>
      </c>
      <c r="E22" s="548" t="s">
        <v>492</v>
      </c>
      <c r="F22" s="191"/>
      <c r="G22" s="548"/>
      <c r="H22" s="756"/>
      <c r="I22" s="194">
        <v>5979397</v>
      </c>
      <c r="J22" s="210">
        <v>4362343</v>
      </c>
      <c r="K22" s="210">
        <v>0</v>
      </c>
      <c r="L22" s="210">
        <v>1474472</v>
      </c>
      <c r="M22" s="210">
        <v>87248</v>
      </c>
      <c r="N22" s="210">
        <v>55334</v>
      </c>
      <c r="O22" s="775">
        <v>10.734200000000001</v>
      </c>
      <c r="P22" s="775">
        <v>6.55</v>
      </c>
      <c r="Q22" s="797">
        <v>4.1841999999999997</v>
      </c>
      <c r="R22" s="210">
        <f t="shared" ref="R22:AW22" si="23">SUM(R19:R21)</f>
        <v>0</v>
      </c>
      <c r="S22" s="121">
        <f t="shared" si="23"/>
        <v>0</v>
      </c>
      <c r="T22" s="121">
        <f t="shared" si="23"/>
        <v>0</v>
      </c>
      <c r="U22" s="121">
        <f t="shared" si="23"/>
        <v>0</v>
      </c>
      <c r="V22" s="121">
        <f t="shared" si="23"/>
        <v>0</v>
      </c>
      <c r="W22" s="121">
        <f t="shared" si="23"/>
        <v>0</v>
      </c>
      <c r="X22" s="121">
        <f t="shared" si="23"/>
        <v>0</v>
      </c>
      <c r="Y22" s="121">
        <f t="shared" si="23"/>
        <v>0</v>
      </c>
      <c r="Z22" s="121">
        <f t="shared" si="23"/>
        <v>0</v>
      </c>
      <c r="AA22" s="121">
        <f t="shared" si="23"/>
        <v>0</v>
      </c>
      <c r="AB22" s="121">
        <f t="shared" si="23"/>
        <v>0</v>
      </c>
      <c r="AC22" s="121">
        <f t="shared" si="23"/>
        <v>0</v>
      </c>
      <c r="AD22" s="121">
        <f t="shared" si="23"/>
        <v>0</v>
      </c>
      <c r="AE22" s="121">
        <f t="shared" si="23"/>
        <v>0</v>
      </c>
      <c r="AF22" s="121">
        <f t="shared" si="23"/>
        <v>0</v>
      </c>
      <c r="AG22" s="122">
        <f t="shared" si="23"/>
        <v>0</v>
      </c>
      <c r="AH22" s="122">
        <f t="shared" si="23"/>
        <v>0</v>
      </c>
      <c r="AI22" s="122">
        <f t="shared" si="23"/>
        <v>0</v>
      </c>
      <c r="AJ22" s="122">
        <f t="shared" si="23"/>
        <v>0</v>
      </c>
      <c r="AK22" s="122">
        <f t="shared" si="23"/>
        <v>0</v>
      </c>
      <c r="AL22" s="122">
        <f t="shared" si="23"/>
        <v>0</v>
      </c>
      <c r="AM22" s="122">
        <f t="shared" si="23"/>
        <v>0</v>
      </c>
      <c r="AN22" s="788">
        <f t="shared" si="23"/>
        <v>0</v>
      </c>
      <c r="AO22" s="194">
        <f t="shared" si="23"/>
        <v>5979397</v>
      </c>
      <c r="AP22" s="121">
        <f t="shared" si="23"/>
        <v>4362343</v>
      </c>
      <c r="AQ22" s="121">
        <f t="shared" si="23"/>
        <v>0</v>
      </c>
      <c r="AR22" s="121">
        <f t="shared" si="23"/>
        <v>1474472</v>
      </c>
      <c r="AS22" s="121">
        <f t="shared" si="23"/>
        <v>87248</v>
      </c>
      <c r="AT22" s="121">
        <f t="shared" si="23"/>
        <v>55334</v>
      </c>
      <c r="AU22" s="122">
        <f t="shared" si="23"/>
        <v>10.734200000000001</v>
      </c>
      <c r="AV22" s="122">
        <f t="shared" si="23"/>
        <v>6.55</v>
      </c>
      <c r="AW22" s="482">
        <f t="shared" si="23"/>
        <v>4.1841999999999997</v>
      </c>
    </row>
    <row r="23" spans="1:49" ht="12.95" customHeight="1" x14ac:dyDescent="0.25">
      <c r="A23" s="556">
        <v>3</v>
      </c>
      <c r="B23" s="193">
        <v>5462</v>
      </c>
      <c r="C23" s="193">
        <v>600098851</v>
      </c>
      <c r="D23" s="193">
        <v>72743620</v>
      </c>
      <c r="E23" s="549" t="s">
        <v>493</v>
      </c>
      <c r="F23" s="193">
        <v>3111</v>
      </c>
      <c r="G23" s="546" t="s">
        <v>331</v>
      </c>
      <c r="H23" s="755" t="s">
        <v>283</v>
      </c>
      <c r="I23" s="265">
        <v>3428375</v>
      </c>
      <c r="J23" s="266">
        <v>2501896</v>
      </c>
      <c r="K23" s="266">
        <v>0</v>
      </c>
      <c r="L23" s="831">
        <v>845641</v>
      </c>
      <c r="M23" s="831">
        <v>50038</v>
      </c>
      <c r="N23" s="266">
        <v>30800</v>
      </c>
      <c r="O23" s="622">
        <v>5.6898</v>
      </c>
      <c r="P23" s="678">
        <v>4.2</v>
      </c>
      <c r="Q23" s="744">
        <v>1.4898</v>
      </c>
      <c r="R23" s="268">
        <f t="shared" si="15"/>
        <v>0</v>
      </c>
      <c r="S23" s="269">
        <v>0</v>
      </c>
      <c r="T23" s="269">
        <v>0</v>
      </c>
      <c r="U23" s="269">
        <v>0</v>
      </c>
      <c r="V23" s="269">
        <f t="shared" si="9"/>
        <v>0</v>
      </c>
      <c r="W23" s="269">
        <v>0</v>
      </c>
      <c r="X23" s="269">
        <v>0</v>
      </c>
      <c r="Y23" s="269">
        <f>SUM(W23:X23)</f>
        <v>0</v>
      </c>
      <c r="Z23" s="269">
        <f>V23+Y23</f>
        <v>0</v>
      </c>
      <c r="AA23" s="577">
        <f t="shared" ref="AA23:AA25" si="24">ROUND((V23+W23)*33.8%,0)</f>
        <v>0</v>
      </c>
      <c r="AB23" s="270">
        <f>ROUND(V23*2%,0)</f>
        <v>0</v>
      </c>
      <c r="AC23" s="269">
        <v>0</v>
      </c>
      <c r="AD23" s="269">
        <v>0</v>
      </c>
      <c r="AE23" s="269">
        <f t="shared" si="10"/>
        <v>0</v>
      </c>
      <c r="AF23" s="269">
        <f t="shared" si="11"/>
        <v>0</v>
      </c>
      <c r="AG23" s="271">
        <v>0</v>
      </c>
      <c r="AH23" s="271">
        <v>0</v>
      </c>
      <c r="AI23" s="271">
        <v>0</v>
      </c>
      <c r="AJ23" s="271">
        <v>0.02</v>
      </c>
      <c r="AK23" s="271">
        <v>0</v>
      </c>
      <c r="AL23" s="271">
        <f t="shared" si="12"/>
        <v>0.02</v>
      </c>
      <c r="AM23" s="271">
        <f t="shared" si="13"/>
        <v>0</v>
      </c>
      <c r="AN23" s="696">
        <f t="shared" si="14"/>
        <v>0.02</v>
      </c>
      <c r="AO23" s="267">
        <f>I23+AF23</f>
        <v>3428375</v>
      </c>
      <c r="AP23" s="269">
        <f>J23+V23</f>
        <v>2501896</v>
      </c>
      <c r="AQ23" s="269">
        <f t="shared" ref="AQ23:AQ25" si="25">K23+Y23</f>
        <v>0</v>
      </c>
      <c r="AR23" s="269">
        <f t="shared" ref="AR23:AS25" si="26">L23+AA23</f>
        <v>845641</v>
      </c>
      <c r="AS23" s="269">
        <f t="shared" si="26"/>
        <v>50038</v>
      </c>
      <c r="AT23" s="269">
        <f>N23+AE23</f>
        <v>30800</v>
      </c>
      <c r="AU23" s="271">
        <f>O23+AN23</f>
        <v>5.7097999999999995</v>
      </c>
      <c r="AV23" s="271">
        <f t="shared" ref="AV23:AW25" si="27">P23+AL23</f>
        <v>4.22</v>
      </c>
      <c r="AW23" s="272">
        <f t="shared" si="27"/>
        <v>1.4898</v>
      </c>
    </row>
    <row r="24" spans="1:49" ht="12.95" customHeight="1" x14ac:dyDescent="0.25">
      <c r="A24" s="556">
        <v>3</v>
      </c>
      <c r="B24" s="193">
        <v>5462</v>
      </c>
      <c r="C24" s="193">
        <v>600098851</v>
      </c>
      <c r="D24" s="193">
        <v>72743620</v>
      </c>
      <c r="E24" s="549" t="s">
        <v>493</v>
      </c>
      <c r="F24" s="193">
        <v>3111</v>
      </c>
      <c r="G24" s="546" t="s">
        <v>318</v>
      </c>
      <c r="H24" s="755" t="s">
        <v>284</v>
      </c>
      <c r="I24" s="265">
        <v>10266</v>
      </c>
      <c r="J24" s="266">
        <v>7560</v>
      </c>
      <c r="K24" s="266">
        <v>0</v>
      </c>
      <c r="L24" s="831">
        <v>2555</v>
      </c>
      <c r="M24" s="831">
        <v>151</v>
      </c>
      <c r="N24" s="266">
        <v>0</v>
      </c>
      <c r="O24" s="622">
        <v>0.02</v>
      </c>
      <c r="P24" s="678">
        <v>0.02</v>
      </c>
      <c r="Q24" s="744">
        <v>0</v>
      </c>
      <c r="R24" s="268">
        <f t="shared" si="15"/>
        <v>0</v>
      </c>
      <c r="S24" s="269">
        <v>0</v>
      </c>
      <c r="T24" s="269">
        <v>0</v>
      </c>
      <c r="U24" s="269">
        <v>0</v>
      </c>
      <c r="V24" s="269">
        <f t="shared" ref="V24" si="28">SUM(R24:U24)</f>
        <v>0</v>
      </c>
      <c r="W24" s="269">
        <v>0</v>
      </c>
      <c r="X24" s="269">
        <v>0</v>
      </c>
      <c r="Y24" s="269">
        <f>SUM(W24:X24)</f>
        <v>0</v>
      </c>
      <c r="Z24" s="269">
        <f>V24+Y24</f>
        <v>0</v>
      </c>
      <c r="AA24" s="577">
        <f t="shared" si="24"/>
        <v>0</v>
      </c>
      <c r="AB24" s="270">
        <f>ROUND(V24*2%,0)</f>
        <v>0</v>
      </c>
      <c r="AC24" s="269">
        <v>0</v>
      </c>
      <c r="AD24" s="269">
        <v>0</v>
      </c>
      <c r="AE24" s="269">
        <f t="shared" si="10"/>
        <v>0</v>
      </c>
      <c r="AF24" s="269">
        <f t="shared" si="11"/>
        <v>0</v>
      </c>
      <c r="AG24" s="271">
        <v>0</v>
      </c>
      <c r="AH24" s="271">
        <v>0</v>
      </c>
      <c r="AI24" s="271">
        <v>0</v>
      </c>
      <c r="AJ24" s="271">
        <v>0</v>
      </c>
      <c r="AK24" s="271">
        <v>0</v>
      </c>
      <c r="AL24" s="271">
        <f t="shared" si="12"/>
        <v>0</v>
      </c>
      <c r="AM24" s="271">
        <f t="shared" si="13"/>
        <v>0</v>
      </c>
      <c r="AN24" s="696">
        <f t="shared" si="14"/>
        <v>0</v>
      </c>
      <c r="AO24" s="267">
        <f>I24+AF24</f>
        <v>10266</v>
      </c>
      <c r="AP24" s="269">
        <f>J24+V24</f>
        <v>7560</v>
      </c>
      <c r="AQ24" s="269">
        <f t="shared" si="25"/>
        <v>0</v>
      </c>
      <c r="AR24" s="269">
        <f t="shared" si="26"/>
        <v>2555</v>
      </c>
      <c r="AS24" s="269">
        <f t="shared" si="26"/>
        <v>151</v>
      </c>
      <c r="AT24" s="269">
        <f>N24+AE24</f>
        <v>0</v>
      </c>
      <c r="AU24" s="271">
        <f>O24+AN24</f>
        <v>0.02</v>
      </c>
      <c r="AV24" s="271">
        <f t="shared" si="27"/>
        <v>0.02</v>
      </c>
      <c r="AW24" s="272">
        <f t="shared" si="27"/>
        <v>0</v>
      </c>
    </row>
    <row r="25" spans="1:49" ht="12.95" customHeight="1" x14ac:dyDescent="0.25">
      <c r="A25" s="556">
        <v>3</v>
      </c>
      <c r="B25" s="193">
        <v>5462</v>
      </c>
      <c r="C25" s="193">
        <v>600098851</v>
      </c>
      <c r="D25" s="193">
        <v>72743620</v>
      </c>
      <c r="E25" s="549" t="s">
        <v>493</v>
      </c>
      <c r="F25" s="193">
        <v>3141</v>
      </c>
      <c r="G25" s="546" t="s">
        <v>321</v>
      </c>
      <c r="H25" s="755" t="s">
        <v>284</v>
      </c>
      <c r="I25" s="265">
        <v>583322</v>
      </c>
      <c r="J25" s="266">
        <v>427666</v>
      </c>
      <c r="K25" s="266">
        <v>0</v>
      </c>
      <c r="L25" s="831">
        <v>144551</v>
      </c>
      <c r="M25" s="831">
        <v>8553</v>
      </c>
      <c r="N25" s="266">
        <v>2552</v>
      </c>
      <c r="O25" s="622">
        <v>1.45</v>
      </c>
      <c r="P25" s="678">
        <v>0</v>
      </c>
      <c r="Q25" s="744">
        <v>1.45</v>
      </c>
      <c r="R25" s="268">
        <f t="shared" si="15"/>
        <v>0</v>
      </c>
      <c r="S25" s="269">
        <v>0</v>
      </c>
      <c r="T25" s="269">
        <v>0</v>
      </c>
      <c r="U25" s="269">
        <v>0</v>
      </c>
      <c r="V25" s="269">
        <f t="shared" si="9"/>
        <v>0</v>
      </c>
      <c r="W25" s="269">
        <v>0</v>
      </c>
      <c r="X25" s="269">
        <v>0</v>
      </c>
      <c r="Y25" s="269">
        <f>SUM(W25:X25)</f>
        <v>0</v>
      </c>
      <c r="Z25" s="269">
        <f>V25+Y25</f>
        <v>0</v>
      </c>
      <c r="AA25" s="577">
        <f t="shared" si="24"/>
        <v>0</v>
      </c>
      <c r="AB25" s="270">
        <f>ROUND(V25*2%,0)</f>
        <v>0</v>
      </c>
      <c r="AC25" s="269">
        <v>0</v>
      </c>
      <c r="AD25" s="269">
        <v>0</v>
      </c>
      <c r="AE25" s="269">
        <f t="shared" si="10"/>
        <v>0</v>
      </c>
      <c r="AF25" s="269">
        <f t="shared" si="11"/>
        <v>0</v>
      </c>
      <c r="AG25" s="271">
        <v>0</v>
      </c>
      <c r="AH25" s="271">
        <v>0</v>
      </c>
      <c r="AI25" s="271">
        <v>0</v>
      </c>
      <c r="AJ25" s="271">
        <v>0</v>
      </c>
      <c r="AK25" s="271">
        <v>0</v>
      </c>
      <c r="AL25" s="271">
        <f t="shared" si="12"/>
        <v>0</v>
      </c>
      <c r="AM25" s="271">
        <f t="shared" si="13"/>
        <v>0</v>
      </c>
      <c r="AN25" s="696">
        <f t="shared" si="14"/>
        <v>0</v>
      </c>
      <c r="AO25" s="267">
        <f>I25+AF25</f>
        <v>583322</v>
      </c>
      <c r="AP25" s="269">
        <f>J25+V25</f>
        <v>427666</v>
      </c>
      <c r="AQ25" s="269">
        <f t="shared" si="25"/>
        <v>0</v>
      </c>
      <c r="AR25" s="269">
        <f t="shared" si="26"/>
        <v>144551</v>
      </c>
      <c r="AS25" s="269">
        <f t="shared" si="26"/>
        <v>8553</v>
      </c>
      <c r="AT25" s="269">
        <f>N25+AE25</f>
        <v>2552</v>
      </c>
      <c r="AU25" s="271">
        <f>O25+AN25</f>
        <v>1.45</v>
      </c>
      <c r="AV25" s="271">
        <f t="shared" si="27"/>
        <v>0</v>
      </c>
      <c r="AW25" s="272">
        <f t="shared" si="27"/>
        <v>1.45</v>
      </c>
    </row>
    <row r="26" spans="1:49" ht="12.95" customHeight="1" x14ac:dyDescent="0.25">
      <c r="A26" s="557">
        <v>3</v>
      </c>
      <c r="B26" s="195">
        <v>5462</v>
      </c>
      <c r="C26" s="195">
        <v>600098851</v>
      </c>
      <c r="D26" s="195">
        <v>72743620</v>
      </c>
      <c r="E26" s="550" t="s">
        <v>494</v>
      </c>
      <c r="F26" s="195"/>
      <c r="G26" s="550"/>
      <c r="H26" s="758"/>
      <c r="I26" s="196">
        <v>4021963</v>
      </c>
      <c r="J26" s="408">
        <v>2937122</v>
      </c>
      <c r="K26" s="408">
        <v>0</v>
      </c>
      <c r="L26" s="408">
        <v>992747</v>
      </c>
      <c r="M26" s="408">
        <v>58742</v>
      </c>
      <c r="N26" s="408">
        <v>33352</v>
      </c>
      <c r="O26" s="776">
        <v>7.1597999999999997</v>
      </c>
      <c r="P26" s="776">
        <v>4.22</v>
      </c>
      <c r="Q26" s="798">
        <v>2.9398</v>
      </c>
      <c r="R26" s="408">
        <f t="shared" ref="R26:AW26" si="29">SUM(R23:R25)</f>
        <v>0</v>
      </c>
      <c r="S26" s="240">
        <f t="shared" si="29"/>
        <v>0</v>
      </c>
      <c r="T26" s="240">
        <f t="shared" si="29"/>
        <v>0</v>
      </c>
      <c r="U26" s="240">
        <f t="shared" si="29"/>
        <v>0</v>
      </c>
      <c r="V26" s="240">
        <f t="shared" si="29"/>
        <v>0</v>
      </c>
      <c r="W26" s="240">
        <f t="shared" si="29"/>
        <v>0</v>
      </c>
      <c r="X26" s="240">
        <f t="shared" si="29"/>
        <v>0</v>
      </c>
      <c r="Y26" s="240">
        <f t="shared" si="29"/>
        <v>0</v>
      </c>
      <c r="Z26" s="240">
        <f t="shared" si="29"/>
        <v>0</v>
      </c>
      <c r="AA26" s="240">
        <f t="shared" si="29"/>
        <v>0</v>
      </c>
      <c r="AB26" s="240">
        <f t="shared" si="29"/>
        <v>0</v>
      </c>
      <c r="AC26" s="240">
        <f t="shared" si="29"/>
        <v>0</v>
      </c>
      <c r="AD26" s="240">
        <f t="shared" si="29"/>
        <v>0</v>
      </c>
      <c r="AE26" s="240">
        <f t="shared" si="29"/>
        <v>0</v>
      </c>
      <c r="AF26" s="240">
        <f t="shared" si="29"/>
        <v>0</v>
      </c>
      <c r="AG26" s="571">
        <f t="shared" si="29"/>
        <v>0</v>
      </c>
      <c r="AH26" s="571">
        <f t="shared" si="29"/>
        <v>0</v>
      </c>
      <c r="AI26" s="571">
        <f t="shared" si="29"/>
        <v>0</v>
      </c>
      <c r="AJ26" s="571">
        <f t="shared" si="29"/>
        <v>0.02</v>
      </c>
      <c r="AK26" s="571">
        <f t="shared" si="29"/>
        <v>0</v>
      </c>
      <c r="AL26" s="571">
        <f t="shared" si="29"/>
        <v>0.02</v>
      </c>
      <c r="AM26" s="571">
        <f t="shared" si="29"/>
        <v>0</v>
      </c>
      <c r="AN26" s="789">
        <f t="shared" si="29"/>
        <v>0.02</v>
      </c>
      <c r="AO26" s="196">
        <f t="shared" si="29"/>
        <v>4021963</v>
      </c>
      <c r="AP26" s="240">
        <f t="shared" si="29"/>
        <v>2937122</v>
      </c>
      <c r="AQ26" s="240">
        <f t="shared" si="29"/>
        <v>0</v>
      </c>
      <c r="AR26" s="240">
        <f t="shared" si="29"/>
        <v>992747</v>
      </c>
      <c r="AS26" s="240">
        <f t="shared" si="29"/>
        <v>58742</v>
      </c>
      <c r="AT26" s="240">
        <f t="shared" si="29"/>
        <v>33352</v>
      </c>
      <c r="AU26" s="571">
        <f t="shared" si="29"/>
        <v>7.1797999999999993</v>
      </c>
      <c r="AV26" s="571">
        <f t="shared" si="29"/>
        <v>4.2399999999999993</v>
      </c>
      <c r="AW26" s="572">
        <f t="shared" si="29"/>
        <v>2.9398</v>
      </c>
    </row>
    <row r="27" spans="1:49" ht="12.95" customHeight="1" x14ac:dyDescent="0.25">
      <c r="A27" s="556">
        <v>4</v>
      </c>
      <c r="B27" s="190">
        <v>5464</v>
      </c>
      <c r="C27" s="190">
        <v>600098869</v>
      </c>
      <c r="D27" s="190">
        <v>72743719</v>
      </c>
      <c r="E27" s="551" t="s">
        <v>495</v>
      </c>
      <c r="F27" s="197">
        <v>3111</v>
      </c>
      <c r="G27" s="546" t="s">
        <v>331</v>
      </c>
      <c r="H27" s="755" t="s">
        <v>283</v>
      </c>
      <c r="I27" s="265">
        <v>4643437</v>
      </c>
      <c r="J27" s="266">
        <v>3377509</v>
      </c>
      <c r="K27" s="266">
        <v>10000</v>
      </c>
      <c r="L27" s="831">
        <v>1144978</v>
      </c>
      <c r="M27" s="831">
        <v>67550</v>
      </c>
      <c r="N27" s="266">
        <v>43400</v>
      </c>
      <c r="O27" s="622">
        <v>7.9741999999999997</v>
      </c>
      <c r="P27" s="678">
        <v>5.99</v>
      </c>
      <c r="Q27" s="744">
        <v>1.9842</v>
      </c>
      <c r="R27" s="268">
        <f t="shared" si="15"/>
        <v>0</v>
      </c>
      <c r="S27" s="269">
        <v>0</v>
      </c>
      <c r="T27" s="269">
        <v>0</v>
      </c>
      <c r="U27" s="269">
        <v>0</v>
      </c>
      <c r="V27" s="269">
        <f t="shared" si="9"/>
        <v>0</v>
      </c>
      <c r="W27" s="269">
        <v>0</v>
      </c>
      <c r="X27" s="269">
        <v>0</v>
      </c>
      <c r="Y27" s="269">
        <f>SUM(W27:X27)</f>
        <v>0</v>
      </c>
      <c r="Z27" s="269">
        <f>V27+Y27</f>
        <v>0</v>
      </c>
      <c r="AA27" s="577">
        <f t="shared" ref="AA27:AA29" si="30">ROUND((V27+W27)*33.8%,0)</f>
        <v>0</v>
      </c>
      <c r="AB27" s="270">
        <f>ROUND(V27*2%,0)</f>
        <v>0</v>
      </c>
      <c r="AC27" s="269">
        <v>0</v>
      </c>
      <c r="AD27" s="269">
        <v>0</v>
      </c>
      <c r="AE27" s="269">
        <f t="shared" si="10"/>
        <v>0</v>
      </c>
      <c r="AF27" s="269">
        <f t="shared" si="11"/>
        <v>0</v>
      </c>
      <c r="AG27" s="271">
        <v>0</v>
      </c>
      <c r="AH27" s="271">
        <v>0</v>
      </c>
      <c r="AI27" s="271">
        <v>0</v>
      </c>
      <c r="AJ27" s="271">
        <v>0</v>
      </c>
      <c r="AK27" s="271">
        <v>0</v>
      </c>
      <c r="AL27" s="271">
        <f t="shared" si="12"/>
        <v>0</v>
      </c>
      <c r="AM27" s="271">
        <f t="shared" si="13"/>
        <v>0</v>
      </c>
      <c r="AN27" s="696">
        <f t="shared" si="14"/>
        <v>0</v>
      </c>
      <c r="AO27" s="267">
        <f>I27+AF27</f>
        <v>4643437</v>
      </c>
      <c r="AP27" s="269">
        <f>J27+V27</f>
        <v>3377509</v>
      </c>
      <c r="AQ27" s="269">
        <f t="shared" ref="AQ27:AQ29" si="31">K27+Y27</f>
        <v>10000</v>
      </c>
      <c r="AR27" s="269">
        <f t="shared" ref="AR27:AS29" si="32">L27+AA27</f>
        <v>1144978</v>
      </c>
      <c r="AS27" s="269">
        <f t="shared" si="32"/>
        <v>67550</v>
      </c>
      <c r="AT27" s="269">
        <f>N27+AE27</f>
        <v>43400</v>
      </c>
      <c r="AU27" s="271">
        <f>O27+AN27</f>
        <v>7.9741999999999997</v>
      </c>
      <c r="AV27" s="271">
        <f t="shared" ref="AV27:AW29" si="33">P27+AL27</f>
        <v>5.99</v>
      </c>
      <c r="AW27" s="272">
        <f t="shared" si="33"/>
        <v>1.9842</v>
      </c>
    </row>
    <row r="28" spans="1:49" ht="12.95" customHeight="1" x14ac:dyDescent="0.25">
      <c r="A28" s="556">
        <v>4</v>
      </c>
      <c r="B28" s="190">
        <v>5464</v>
      </c>
      <c r="C28" s="190">
        <v>600098869</v>
      </c>
      <c r="D28" s="190">
        <v>72743719</v>
      </c>
      <c r="E28" s="545" t="s">
        <v>495</v>
      </c>
      <c r="F28" s="197">
        <v>3111</v>
      </c>
      <c r="G28" s="533" t="s">
        <v>318</v>
      </c>
      <c r="H28" s="755" t="s">
        <v>284</v>
      </c>
      <c r="I28" s="265">
        <v>70449</v>
      </c>
      <c r="J28" s="266">
        <v>51877</v>
      </c>
      <c r="K28" s="266">
        <v>0</v>
      </c>
      <c r="L28" s="831">
        <v>17534</v>
      </c>
      <c r="M28" s="831">
        <v>1038</v>
      </c>
      <c r="N28" s="266">
        <v>0</v>
      </c>
      <c r="O28" s="622">
        <v>0.21</v>
      </c>
      <c r="P28" s="678">
        <v>0.21</v>
      </c>
      <c r="Q28" s="744">
        <v>0</v>
      </c>
      <c r="R28" s="268">
        <f t="shared" si="15"/>
        <v>0</v>
      </c>
      <c r="S28" s="269">
        <v>0</v>
      </c>
      <c r="T28" s="269">
        <v>0</v>
      </c>
      <c r="U28" s="269">
        <v>0</v>
      </c>
      <c r="V28" s="269">
        <f t="shared" si="9"/>
        <v>0</v>
      </c>
      <c r="W28" s="269">
        <v>0</v>
      </c>
      <c r="X28" s="269">
        <v>0</v>
      </c>
      <c r="Y28" s="269">
        <f>SUM(W28:X28)</f>
        <v>0</v>
      </c>
      <c r="Z28" s="269">
        <f>V28+Y28</f>
        <v>0</v>
      </c>
      <c r="AA28" s="577">
        <f t="shared" si="30"/>
        <v>0</v>
      </c>
      <c r="AB28" s="270">
        <f>ROUND(V28*2%,0)</f>
        <v>0</v>
      </c>
      <c r="AC28" s="269">
        <v>0</v>
      </c>
      <c r="AD28" s="269">
        <v>0</v>
      </c>
      <c r="AE28" s="269">
        <f t="shared" si="10"/>
        <v>0</v>
      </c>
      <c r="AF28" s="269">
        <f t="shared" si="11"/>
        <v>0</v>
      </c>
      <c r="AG28" s="271">
        <v>0</v>
      </c>
      <c r="AH28" s="271">
        <v>0</v>
      </c>
      <c r="AI28" s="271">
        <v>0</v>
      </c>
      <c r="AJ28" s="271">
        <v>0</v>
      </c>
      <c r="AK28" s="271">
        <v>0</v>
      </c>
      <c r="AL28" s="271">
        <f t="shared" si="12"/>
        <v>0</v>
      </c>
      <c r="AM28" s="271">
        <f t="shared" si="13"/>
        <v>0</v>
      </c>
      <c r="AN28" s="696">
        <f t="shared" si="14"/>
        <v>0</v>
      </c>
      <c r="AO28" s="267">
        <f>I28+AF28</f>
        <v>70449</v>
      </c>
      <c r="AP28" s="269">
        <f>J28+V28</f>
        <v>51877</v>
      </c>
      <c r="AQ28" s="269">
        <f t="shared" si="31"/>
        <v>0</v>
      </c>
      <c r="AR28" s="269">
        <f t="shared" si="32"/>
        <v>17534</v>
      </c>
      <c r="AS28" s="269">
        <f t="shared" si="32"/>
        <v>1038</v>
      </c>
      <c r="AT28" s="269">
        <f>N28+AE28</f>
        <v>0</v>
      </c>
      <c r="AU28" s="271">
        <f>O28+AN28</f>
        <v>0.21</v>
      </c>
      <c r="AV28" s="271">
        <f t="shared" si="33"/>
        <v>0.21</v>
      </c>
      <c r="AW28" s="272">
        <f t="shared" si="33"/>
        <v>0</v>
      </c>
    </row>
    <row r="29" spans="1:49" ht="12.95" customHeight="1" x14ac:dyDescent="0.25">
      <c r="A29" s="556">
        <v>4</v>
      </c>
      <c r="B29" s="190">
        <v>5464</v>
      </c>
      <c r="C29" s="190">
        <v>600098869</v>
      </c>
      <c r="D29" s="190">
        <v>72743719</v>
      </c>
      <c r="E29" s="545" t="s">
        <v>495</v>
      </c>
      <c r="F29" s="198">
        <v>3141</v>
      </c>
      <c r="G29" s="546" t="s">
        <v>321</v>
      </c>
      <c r="H29" s="755" t="s">
        <v>284</v>
      </c>
      <c r="I29" s="265">
        <v>736975</v>
      </c>
      <c r="J29" s="266">
        <v>540043</v>
      </c>
      <c r="K29" s="266">
        <v>0</v>
      </c>
      <c r="L29" s="831">
        <v>182535</v>
      </c>
      <c r="M29" s="831">
        <v>10801</v>
      </c>
      <c r="N29" s="266">
        <v>3596</v>
      </c>
      <c r="O29" s="622">
        <v>1.84</v>
      </c>
      <c r="P29" s="678">
        <v>0</v>
      </c>
      <c r="Q29" s="744">
        <v>1.84</v>
      </c>
      <c r="R29" s="268">
        <f t="shared" si="15"/>
        <v>0</v>
      </c>
      <c r="S29" s="269">
        <v>0</v>
      </c>
      <c r="T29" s="269">
        <v>0</v>
      </c>
      <c r="U29" s="269">
        <v>0</v>
      </c>
      <c r="V29" s="269">
        <f t="shared" si="9"/>
        <v>0</v>
      </c>
      <c r="W29" s="269">
        <v>0</v>
      </c>
      <c r="X29" s="269">
        <v>0</v>
      </c>
      <c r="Y29" s="269">
        <f>SUM(W29:X29)</f>
        <v>0</v>
      </c>
      <c r="Z29" s="269">
        <f>V29+Y29</f>
        <v>0</v>
      </c>
      <c r="AA29" s="577">
        <f t="shared" si="30"/>
        <v>0</v>
      </c>
      <c r="AB29" s="270">
        <f>ROUND(V29*2%,0)</f>
        <v>0</v>
      </c>
      <c r="AC29" s="269">
        <v>0</v>
      </c>
      <c r="AD29" s="269">
        <v>0</v>
      </c>
      <c r="AE29" s="269">
        <f t="shared" si="10"/>
        <v>0</v>
      </c>
      <c r="AF29" s="269">
        <f t="shared" si="11"/>
        <v>0</v>
      </c>
      <c r="AG29" s="271">
        <v>0</v>
      </c>
      <c r="AH29" s="271">
        <v>0</v>
      </c>
      <c r="AI29" s="271">
        <v>0</v>
      </c>
      <c r="AJ29" s="271">
        <v>0</v>
      </c>
      <c r="AK29" s="271">
        <v>0</v>
      </c>
      <c r="AL29" s="271">
        <f t="shared" si="12"/>
        <v>0</v>
      </c>
      <c r="AM29" s="271">
        <f t="shared" si="13"/>
        <v>0</v>
      </c>
      <c r="AN29" s="696">
        <f t="shared" si="14"/>
        <v>0</v>
      </c>
      <c r="AO29" s="267">
        <f>I29+AF29</f>
        <v>736975</v>
      </c>
      <c r="AP29" s="269">
        <f>J29+V29</f>
        <v>540043</v>
      </c>
      <c r="AQ29" s="269">
        <f t="shared" si="31"/>
        <v>0</v>
      </c>
      <c r="AR29" s="269">
        <f t="shared" si="32"/>
        <v>182535</v>
      </c>
      <c r="AS29" s="269">
        <f t="shared" si="32"/>
        <v>10801</v>
      </c>
      <c r="AT29" s="269">
        <f>N29+AE29</f>
        <v>3596</v>
      </c>
      <c r="AU29" s="271">
        <f>O29+AN29</f>
        <v>1.84</v>
      </c>
      <c r="AV29" s="271">
        <f t="shared" si="33"/>
        <v>0</v>
      </c>
      <c r="AW29" s="272">
        <f t="shared" si="33"/>
        <v>1.84</v>
      </c>
    </row>
    <row r="30" spans="1:49" ht="12.95" customHeight="1" x14ac:dyDescent="0.25">
      <c r="A30" s="557">
        <v>4</v>
      </c>
      <c r="B30" s="191">
        <v>5464</v>
      </c>
      <c r="C30" s="191">
        <v>600098869</v>
      </c>
      <c r="D30" s="191">
        <v>72743719</v>
      </c>
      <c r="E30" s="552" t="s">
        <v>496</v>
      </c>
      <c r="F30" s="199"/>
      <c r="G30" s="552"/>
      <c r="H30" s="759"/>
      <c r="I30" s="200">
        <v>5450861</v>
      </c>
      <c r="J30" s="409">
        <v>3969429</v>
      </c>
      <c r="K30" s="409">
        <v>10000</v>
      </c>
      <c r="L30" s="409">
        <v>1345047</v>
      </c>
      <c r="M30" s="409">
        <v>79389</v>
      </c>
      <c r="N30" s="409">
        <v>46996</v>
      </c>
      <c r="O30" s="777">
        <v>10.0242</v>
      </c>
      <c r="P30" s="777">
        <v>6.2</v>
      </c>
      <c r="Q30" s="799">
        <v>3.8242000000000003</v>
      </c>
      <c r="R30" s="409">
        <f t="shared" ref="R30:AW30" si="34">SUM(R27:R29)</f>
        <v>0</v>
      </c>
      <c r="S30" s="166">
        <f t="shared" si="34"/>
        <v>0</v>
      </c>
      <c r="T30" s="166">
        <f t="shared" si="34"/>
        <v>0</v>
      </c>
      <c r="U30" s="166">
        <f t="shared" si="34"/>
        <v>0</v>
      </c>
      <c r="V30" s="166">
        <f t="shared" si="34"/>
        <v>0</v>
      </c>
      <c r="W30" s="166">
        <f t="shared" si="34"/>
        <v>0</v>
      </c>
      <c r="X30" s="166">
        <f t="shared" si="34"/>
        <v>0</v>
      </c>
      <c r="Y30" s="166">
        <f t="shared" si="34"/>
        <v>0</v>
      </c>
      <c r="Z30" s="166">
        <f t="shared" si="34"/>
        <v>0</v>
      </c>
      <c r="AA30" s="166">
        <f t="shared" si="34"/>
        <v>0</v>
      </c>
      <c r="AB30" s="166">
        <f t="shared" si="34"/>
        <v>0</v>
      </c>
      <c r="AC30" s="166">
        <f t="shared" si="34"/>
        <v>0</v>
      </c>
      <c r="AD30" s="166">
        <f t="shared" si="34"/>
        <v>0</v>
      </c>
      <c r="AE30" s="166">
        <f t="shared" si="34"/>
        <v>0</v>
      </c>
      <c r="AF30" s="166">
        <f t="shared" si="34"/>
        <v>0</v>
      </c>
      <c r="AG30" s="541">
        <f t="shared" si="34"/>
        <v>0</v>
      </c>
      <c r="AH30" s="541">
        <f t="shared" si="34"/>
        <v>0</v>
      </c>
      <c r="AI30" s="541">
        <f t="shared" si="34"/>
        <v>0</v>
      </c>
      <c r="AJ30" s="541">
        <f t="shared" si="34"/>
        <v>0</v>
      </c>
      <c r="AK30" s="541">
        <f t="shared" si="34"/>
        <v>0</v>
      </c>
      <c r="AL30" s="541">
        <f t="shared" si="34"/>
        <v>0</v>
      </c>
      <c r="AM30" s="541">
        <f t="shared" si="34"/>
        <v>0</v>
      </c>
      <c r="AN30" s="790">
        <f t="shared" si="34"/>
        <v>0</v>
      </c>
      <c r="AO30" s="200">
        <f t="shared" si="34"/>
        <v>5450861</v>
      </c>
      <c r="AP30" s="166">
        <f t="shared" si="34"/>
        <v>3969429</v>
      </c>
      <c r="AQ30" s="166">
        <f t="shared" si="34"/>
        <v>10000</v>
      </c>
      <c r="AR30" s="166">
        <f t="shared" si="34"/>
        <v>1345047</v>
      </c>
      <c r="AS30" s="166">
        <f t="shared" si="34"/>
        <v>79389</v>
      </c>
      <c r="AT30" s="166">
        <f t="shared" si="34"/>
        <v>46996</v>
      </c>
      <c r="AU30" s="541">
        <f t="shared" si="34"/>
        <v>10.0242</v>
      </c>
      <c r="AV30" s="541">
        <f t="shared" si="34"/>
        <v>6.2</v>
      </c>
      <c r="AW30" s="542">
        <f t="shared" si="34"/>
        <v>3.8242000000000003</v>
      </c>
    </row>
    <row r="31" spans="1:49" ht="12.95" customHeight="1" x14ac:dyDescent="0.25">
      <c r="A31" s="556">
        <v>5</v>
      </c>
      <c r="B31" s="190">
        <v>5467</v>
      </c>
      <c r="C31" s="190">
        <v>600098648</v>
      </c>
      <c r="D31" s="190">
        <v>72743948</v>
      </c>
      <c r="E31" s="547" t="s">
        <v>497</v>
      </c>
      <c r="F31" s="190">
        <v>3111</v>
      </c>
      <c r="G31" s="546" t="s">
        <v>331</v>
      </c>
      <c r="H31" s="755" t="s">
        <v>283</v>
      </c>
      <c r="I31" s="265">
        <v>4437810</v>
      </c>
      <c r="J31" s="266">
        <v>3242128</v>
      </c>
      <c r="K31" s="266">
        <v>0</v>
      </c>
      <c r="L31" s="831">
        <v>1095839</v>
      </c>
      <c r="M31" s="831">
        <v>64843</v>
      </c>
      <c r="N31" s="266">
        <v>35000</v>
      </c>
      <c r="O31" s="622">
        <v>8.0167000000000002</v>
      </c>
      <c r="P31" s="678">
        <v>6.0324999999999998</v>
      </c>
      <c r="Q31" s="744">
        <v>1.9842</v>
      </c>
      <c r="R31" s="268">
        <f t="shared" si="15"/>
        <v>0</v>
      </c>
      <c r="S31" s="269">
        <v>0</v>
      </c>
      <c r="T31" s="269">
        <v>0</v>
      </c>
      <c r="U31" s="269">
        <v>0</v>
      </c>
      <c r="V31" s="269">
        <f t="shared" si="9"/>
        <v>0</v>
      </c>
      <c r="W31" s="269">
        <v>0</v>
      </c>
      <c r="X31" s="269">
        <v>0</v>
      </c>
      <c r="Y31" s="269">
        <f>SUM(W31:X31)</f>
        <v>0</v>
      </c>
      <c r="Z31" s="269">
        <f>V31+Y31</f>
        <v>0</v>
      </c>
      <c r="AA31" s="577">
        <f t="shared" ref="AA31:AA33" si="35">ROUND((V31+W31)*33.8%,0)</f>
        <v>0</v>
      </c>
      <c r="AB31" s="270">
        <f>ROUND(V31*2%,0)</f>
        <v>0</v>
      </c>
      <c r="AC31" s="269">
        <v>0</v>
      </c>
      <c r="AD31" s="269">
        <v>0</v>
      </c>
      <c r="AE31" s="269">
        <f t="shared" si="10"/>
        <v>0</v>
      </c>
      <c r="AF31" s="269">
        <f t="shared" si="11"/>
        <v>0</v>
      </c>
      <c r="AG31" s="271">
        <v>0</v>
      </c>
      <c r="AH31" s="271">
        <v>0</v>
      </c>
      <c r="AI31" s="271">
        <v>0</v>
      </c>
      <c r="AJ31" s="271">
        <v>0</v>
      </c>
      <c r="AK31" s="271">
        <v>0</v>
      </c>
      <c r="AL31" s="271">
        <f t="shared" si="12"/>
        <v>0</v>
      </c>
      <c r="AM31" s="271">
        <f t="shared" si="13"/>
        <v>0</v>
      </c>
      <c r="AN31" s="696">
        <f t="shared" si="14"/>
        <v>0</v>
      </c>
      <c r="AO31" s="267">
        <f>I31+AF31</f>
        <v>4437810</v>
      </c>
      <c r="AP31" s="269">
        <f>J31+V31</f>
        <v>3242128</v>
      </c>
      <c r="AQ31" s="269">
        <f t="shared" ref="AQ31:AQ33" si="36">K31+Y31</f>
        <v>0</v>
      </c>
      <c r="AR31" s="269">
        <f t="shared" ref="AR31:AS33" si="37">L31+AA31</f>
        <v>1095839</v>
      </c>
      <c r="AS31" s="269">
        <f t="shared" si="37"/>
        <v>64843</v>
      </c>
      <c r="AT31" s="269">
        <f>N31+AE31</f>
        <v>35000</v>
      </c>
      <c r="AU31" s="271">
        <f>O31+AN31</f>
        <v>8.0167000000000002</v>
      </c>
      <c r="AV31" s="271">
        <f t="shared" ref="AV31:AW33" si="38">P31+AL31</f>
        <v>6.0324999999999998</v>
      </c>
      <c r="AW31" s="272">
        <f t="shared" si="38"/>
        <v>1.9842</v>
      </c>
    </row>
    <row r="32" spans="1:49" ht="12.95" customHeight="1" x14ac:dyDescent="0.25">
      <c r="A32" s="556">
        <v>5</v>
      </c>
      <c r="B32" s="190">
        <v>5467</v>
      </c>
      <c r="C32" s="190">
        <v>600098648</v>
      </c>
      <c r="D32" s="190">
        <v>72743948</v>
      </c>
      <c r="E32" s="545" t="s">
        <v>497</v>
      </c>
      <c r="F32" s="190">
        <v>3111</v>
      </c>
      <c r="G32" s="533" t="s">
        <v>318</v>
      </c>
      <c r="H32" s="755" t="s">
        <v>284</v>
      </c>
      <c r="I32" s="265">
        <v>30800</v>
      </c>
      <c r="J32" s="266">
        <v>22680</v>
      </c>
      <c r="K32" s="266">
        <v>0</v>
      </c>
      <c r="L32" s="831">
        <v>7666</v>
      </c>
      <c r="M32" s="831">
        <v>454</v>
      </c>
      <c r="N32" s="266">
        <v>0</v>
      </c>
      <c r="O32" s="622">
        <v>0.05</v>
      </c>
      <c r="P32" s="678">
        <v>0.05</v>
      </c>
      <c r="Q32" s="744">
        <v>0</v>
      </c>
      <c r="R32" s="268">
        <f t="shared" si="15"/>
        <v>0</v>
      </c>
      <c r="S32" s="269">
        <v>0</v>
      </c>
      <c r="T32" s="269">
        <v>0</v>
      </c>
      <c r="U32" s="269">
        <v>0</v>
      </c>
      <c r="V32" s="269">
        <f t="shared" si="9"/>
        <v>0</v>
      </c>
      <c r="W32" s="269">
        <v>0</v>
      </c>
      <c r="X32" s="269">
        <v>0</v>
      </c>
      <c r="Y32" s="269">
        <f>SUM(W32:X32)</f>
        <v>0</v>
      </c>
      <c r="Z32" s="269">
        <f>V32+Y32</f>
        <v>0</v>
      </c>
      <c r="AA32" s="577">
        <f t="shared" si="35"/>
        <v>0</v>
      </c>
      <c r="AB32" s="270">
        <f>ROUND(V32*2%,0)</f>
        <v>0</v>
      </c>
      <c r="AC32" s="269">
        <v>0</v>
      </c>
      <c r="AD32" s="269">
        <v>0</v>
      </c>
      <c r="AE32" s="269">
        <f t="shared" si="10"/>
        <v>0</v>
      </c>
      <c r="AF32" s="269">
        <f t="shared" si="11"/>
        <v>0</v>
      </c>
      <c r="AG32" s="271">
        <v>0</v>
      </c>
      <c r="AH32" s="271">
        <v>0</v>
      </c>
      <c r="AI32" s="271">
        <v>0</v>
      </c>
      <c r="AJ32" s="271">
        <v>0</v>
      </c>
      <c r="AK32" s="271">
        <v>0</v>
      </c>
      <c r="AL32" s="271">
        <f t="shared" si="12"/>
        <v>0</v>
      </c>
      <c r="AM32" s="271">
        <f t="shared" si="13"/>
        <v>0</v>
      </c>
      <c r="AN32" s="696">
        <f t="shared" si="14"/>
        <v>0</v>
      </c>
      <c r="AO32" s="267">
        <f>I32+AF32</f>
        <v>30800</v>
      </c>
      <c r="AP32" s="269">
        <f>J32+V32</f>
        <v>22680</v>
      </c>
      <c r="AQ32" s="269">
        <f t="shared" si="36"/>
        <v>0</v>
      </c>
      <c r="AR32" s="269">
        <f t="shared" si="37"/>
        <v>7666</v>
      </c>
      <c r="AS32" s="269">
        <f t="shared" si="37"/>
        <v>454</v>
      </c>
      <c r="AT32" s="269">
        <f>N32+AE32</f>
        <v>0</v>
      </c>
      <c r="AU32" s="271">
        <f>O32+AN32</f>
        <v>0.05</v>
      </c>
      <c r="AV32" s="271">
        <f t="shared" si="38"/>
        <v>0.05</v>
      </c>
      <c r="AW32" s="272">
        <f t="shared" si="38"/>
        <v>0</v>
      </c>
    </row>
    <row r="33" spans="1:49" ht="12.95" customHeight="1" x14ac:dyDescent="0.25">
      <c r="A33" s="556">
        <v>5</v>
      </c>
      <c r="B33" s="190">
        <v>5467</v>
      </c>
      <c r="C33" s="190">
        <v>600098648</v>
      </c>
      <c r="D33" s="190">
        <v>72743948</v>
      </c>
      <c r="E33" s="545" t="s">
        <v>497</v>
      </c>
      <c r="F33" s="198">
        <v>3141</v>
      </c>
      <c r="G33" s="546" t="s">
        <v>321</v>
      </c>
      <c r="H33" s="755" t="s">
        <v>284</v>
      </c>
      <c r="I33" s="265">
        <v>636990</v>
      </c>
      <c r="J33" s="266">
        <v>466929</v>
      </c>
      <c r="K33" s="266">
        <v>0</v>
      </c>
      <c r="L33" s="831">
        <v>157822</v>
      </c>
      <c r="M33" s="831">
        <v>9339</v>
      </c>
      <c r="N33" s="266">
        <v>2900</v>
      </c>
      <c r="O33" s="622">
        <v>1.59</v>
      </c>
      <c r="P33" s="678">
        <v>0</v>
      </c>
      <c r="Q33" s="744">
        <v>1.59</v>
      </c>
      <c r="R33" s="268">
        <f t="shared" si="15"/>
        <v>0</v>
      </c>
      <c r="S33" s="269">
        <v>0</v>
      </c>
      <c r="T33" s="269">
        <v>0</v>
      </c>
      <c r="U33" s="269">
        <v>0</v>
      </c>
      <c r="V33" s="269">
        <f t="shared" si="9"/>
        <v>0</v>
      </c>
      <c r="W33" s="269">
        <v>0</v>
      </c>
      <c r="X33" s="269">
        <v>0</v>
      </c>
      <c r="Y33" s="269">
        <f>SUM(W33:X33)</f>
        <v>0</v>
      </c>
      <c r="Z33" s="269">
        <f>V33+Y33</f>
        <v>0</v>
      </c>
      <c r="AA33" s="577">
        <f t="shared" si="35"/>
        <v>0</v>
      </c>
      <c r="AB33" s="270">
        <f>ROUND(V33*2%,0)</f>
        <v>0</v>
      </c>
      <c r="AC33" s="269">
        <v>0</v>
      </c>
      <c r="AD33" s="269">
        <v>0</v>
      </c>
      <c r="AE33" s="269">
        <f t="shared" si="10"/>
        <v>0</v>
      </c>
      <c r="AF33" s="269">
        <f t="shared" si="11"/>
        <v>0</v>
      </c>
      <c r="AG33" s="271">
        <v>0</v>
      </c>
      <c r="AH33" s="271">
        <v>0</v>
      </c>
      <c r="AI33" s="271">
        <v>0</v>
      </c>
      <c r="AJ33" s="271">
        <v>0</v>
      </c>
      <c r="AK33" s="271">
        <v>0</v>
      </c>
      <c r="AL33" s="271">
        <f t="shared" si="12"/>
        <v>0</v>
      </c>
      <c r="AM33" s="271">
        <f t="shared" si="13"/>
        <v>0</v>
      </c>
      <c r="AN33" s="696">
        <f t="shared" si="14"/>
        <v>0</v>
      </c>
      <c r="AO33" s="267">
        <f>I33+AF33</f>
        <v>636990</v>
      </c>
      <c r="AP33" s="269">
        <f>J33+V33</f>
        <v>466929</v>
      </c>
      <c r="AQ33" s="269">
        <f t="shared" si="36"/>
        <v>0</v>
      </c>
      <c r="AR33" s="269">
        <f t="shared" si="37"/>
        <v>157822</v>
      </c>
      <c r="AS33" s="269">
        <f t="shared" si="37"/>
        <v>9339</v>
      </c>
      <c r="AT33" s="269">
        <f>N33+AE33</f>
        <v>2900</v>
      </c>
      <c r="AU33" s="271">
        <f>O33+AN33</f>
        <v>1.59</v>
      </c>
      <c r="AV33" s="271">
        <f t="shared" si="38"/>
        <v>0</v>
      </c>
      <c r="AW33" s="272">
        <f t="shared" si="38"/>
        <v>1.59</v>
      </c>
    </row>
    <row r="34" spans="1:49" ht="12.95" customHeight="1" x14ac:dyDescent="0.25">
      <c r="A34" s="557">
        <v>5</v>
      </c>
      <c r="B34" s="195">
        <v>5467</v>
      </c>
      <c r="C34" s="195">
        <v>600098648</v>
      </c>
      <c r="D34" s="195">
        <v>72743948</v>
      </c>
      <c r="E34" s="552" t="s">
        <v>498</v>
      </c>
      <c r="F34" s="199"/>
      <c r="G34" s="552"/>
      <c r="H34" s="759"/>
      <c r="I34" s="201">
        <v>5105600</v>
      </c>
      <c r="J34" s="410">
        <v>3731737</v>
      </c>
      <c r="K34" s="410">
        <v>0</v>
      </c>
      <c r="L34" s="410">
        <v>1261327</v>
      </c>
      <c r="M34" s="410">
        <v>74636</v>
      </c>
      <c r="N34" s="410">
        <v>37900</v>
      </c>
      <c r="O34" s="778">
        <v>9.6567000000000007</v>
      </c>
      <c r="P34" s="778">
        <v>6.0824999999999996</v>
      </c>
      <c r="Q34" s="800">
        <v>3.5742000000000003</v>
      </c>
      <c r="R34" s="410">
        <f t="shared" ref="R34:AW34" si="39">SUM(R31:R33)</f>
        <v>0</v>
      </c>
      <c r="S34" s="241">
        <f t="shared" si="39"/>
        <v>0</v>
      </c>
      <c r="T34" s="241">
        <f t="shared" si="39"/>
        <v>0</v>
      </c>
      <c r="U34" s="241">
        <f t="shared" si="39"/>
        <v>0</v>
      </c>
      <c r="V34" s="241">
        <f t="shared" si="39"/>
        <v>0</v>
      </c>
      <c r="W34" s="241">
        <f t="shared" si="39"/>
        <v>0</v>
      </c>
      <c r="X34" s="241">
        <f t="shared" si="39"/>
        <v>0</v>
      </c>
      <c r="Y34" s="241">
        <f t="shared" si="39"/>
        <v>0</v>
      </c>
      <c r="Z34" s="241">
        <f t="shared" si="39"/>
        <v>0</v>
      </c>
      <c r="AA34" s="241">
        <f t="shared" si="39"/>
        <v>0</v>
      </c>
      <c r="AB34" s="241">
        <f t="shared" si="39"/>
        <v>0</v>
      </c>
      <c r="AC34" s="241">
        <f t="shared" si="39"/>
        <v>0</v>
      </c>
      <c r="AD34" s="241">
        <f t="shared" si="39"/>
        <v>0</v>
      </c>
      <c r="AE34" s="241">
        <f t="shared" si="39"/>
        <v>0</v>
      </c>
      <c r="AF34" s="241">
        <f t="shared" si="39"/>
        <v>0</v>
      </c>
      <c r="AG34" s="573">
        <f t="shared" si="39"/>
        <v>0</v>
      </c>
      <c r="AH34" s="573">
        <f t="shared" si="39"/>
        <v>0</v>
      </c>
      <c r="AI34" s="573">
        <f t="shared" si="39"/>
        <v>0</v>
      </c>
      <c r="AJ34" s="573">
        <f t="shared" si="39"/>
        <v>0</v>
      </c>
      <c r="AK34" s="573">
        <f t="shared" si="39"/>
        <v>0</v>
      </c>
      <c r="AL34" s="573">
        <f t="shared" si="39"/>
        <v>0</v>
      </c>
      <c r="AM34" s="573">
        <f t="shared" si="39"/>
        <v>0</v>
      </c>
      <c r="AN34" s="791">
        <f t="shared" si="39"/>
        <v>0</v>
      </c>
      <c r="AO34" s="201">
        <f t="shared" si="39"/>
        <v>5105600</v>
      </c>
      <c r="AP34" s="241">
        <f t="shared" si="39"/>
        <v>3731737</v>
      </c>
      <c r="AQ34" s="241">
        <f t="shared" si="39"/>
        <v>0</v>
      </c>
      <c r="AR34" s="241">
        <f t="shared" si="39"/>
        <v>1261327</v>
      </c>
      <c r="AS34" s="241">
        <f t="shared" si="39"/>
        <v>74636</v>
      </c>
      <c r="AT34" s="241">
        <f t="shared" si="39"/>
        <v>37900</v>
      </c>
      <c r="AU34" s="573">
        <f t="shared" si="39"/>
        <v>9.6567000000000007</v>
      </c>
      <c r="AV34" s="573">
        <f t="shared" si="39"/>
        <v>6.0824999999999996</v>
      </c>
      <c r="AW34" s="574">
        <f t="shared" si="39"/>
        <v>3.5742000000000003</v>
      </c>
    </row>
    <row r="35" spans="1:49" ht="12.95" customHeight="1" x14ac:dyDescent="0.25">
      <c r="A35" s="556">
        <v>6</v>
      </c>
      <c r="B35" s="190">
        <v>5463</v>
      </c>
      <c r="C35" s="190">
        <v>600098877</v>
      </c>
      <c r="D35" s="190">
        <v>72743786</v>
      </c>
      <c r="E35" s="549" t="s">
        <v>499</v>
      </c>
      <c r="F35" s="190">
        <v>3111</v>
      </c>
      <c r="G35" s="546" t="s">
        <v>331</v>
      </c>
      <c r="H35" s="755" t="s">
        <v>283</v>
      </c>
      <c r="I35" s="265">
        <v>3418990</v>
      </c>
      <c r="J35" s="266">
        <v>2490862</v>
      </c>
      <c r="K35" s="266">
        <v>0</v>
      </c>
      <c r="L35" s="831">
        <v>841911</v>
      </c>
      <c r="M35" s="831">
        <v>49817</v>
      </c>
      <c r="N35" s="266">
        <v>36400</v>
      </c>
      <c r="O35" s="622">
        <v>5.7097999999999995</v>
      </c>
      <c r="P35" s="678">
        <v>4.22</v>
      </c>
      <c r="Q35" s="744">
        <v>1.4898</v>
      </c>
      <c r="R35" s="268">
        <f t="shared" si="15"/>
        <v>0</v>
      </c>
      <c r="S35" s="269">
        <v>0</v>
      </c>
      <c r="T35" s="269">
        <v>0</v>
      </c>
      <c r="U35" s="269">
        <v>0</v>
      </c>
      <c r="V35" s="269">
        <f t="shared" si="9"/>
        <v>0</v>
      </c>
      <c r="W35" s="269">
        <v>0</v>
      </c>
      <c r="X35" s="269">
        <v>0</v>
      </c>
      <c r="Y35" s="269">
        <f>SUM(W35:X35)</f>
        <v>0</v>
      </c>
      <c r="Z35" s="269">
        <f>V35+Y35</f>
        <v>0</v>
      </c>
      <c r="AA35" s="577">
        <f t="shared" ref="AA35:AA37" si="40">ROUND((V35+W35)*33.8%,0)</f>
        <v>0</v>
      </c>
      <c r="AB35" s="270">
        <f>ROUND(V35*2%,0)</f>
        <v>0</v>
      </c>
      <c r="AC35" s="269">
        <v>0</v>
      </c>
      <c r="AD35" s="269">
        <v>0</v>
      </c>
      <c r="AE35" s="269">
        <f t="shared" si="10"/>
        <v>0</v>
      </c>
      <c r="AF35" s="269">
        <f t="shared" si="11"/>
        <v>0</v>
      </c>
      <c r="AG35" s="271">
        <v>0</v>
      </c>
      <c r="AH35" s="271">
        <v>0</v>
      </c>
      <c r="AI35" s="271">
        <v>0</v>
      </c>
      <c r="AJ35" s="271">
        <v>0</v>
      </c>
      <c r="AK35" s="271">
        <v>0</v>
      </c>
      <c r="AL35" s="271">
        <f t="shared" si="12"/>
        <v>0</v>
      </c>
      <c r="AM35" s="271">
        <f t="shared" si="13"/>
        <v>0</v>
      </c>
      <c r="AN35" s="696">
        <f t="shared" si="14"/>
        <v>0</v>
      </c>
      <c r="AO35" s="267">
        <f>I35+AF35</f>
        <v>3418990</v>
      </c>
      <c r="AP35" s="269">
        <f>J35+V35</f>
        <v>2490862</v>
      </c>
      <c r="AQ35" s="269">
        <f t="shared" ref="AQ35:AQ37" si="41">K35+Y35</f>
        <v>0</v>
      </c>
      <c r="AR35" s="269">
        <f t="shared" ref="AR35:AS37" si="42">L35+AA35</f>
        <v>841911</v>
      </c>
      <c r="AS35" s="269">
        <f t="shared" si="42"/>
        <v>49817</v>
      </c>
      <c r="AT35" s="269">
        <f>N35+AE35</f>
        <v>36400</v>
      </c>
      <c r="AU35" s="271">
        <f>O35+AN35</f>
        <v>5.7097999999999995</v>
      </c>
      <c r="AV35" s="271">
        <f t="shared" ref="AV35:AW37" si="43">P35+AL35</f>
        <v>4.22</v>
      </c>
      <c r="AW35" s="272">
        <f t="shared" si="43"/>
        <v>1.4898</v>
      </c>
    </row>
    <row r="36" spans="1:49" ht="12.95" customHeight="1" x14ac:dyDescent="0.25">
      <c r="A36" s="556">
        <v>6</v>
      </c>
      <c r="B36" s="190">
        <v>5463</v>
      </c>
      <c r="C36" s="190">
        <v>600098877</v>
      </c>
      <c r="D36" s="190">
        <v>72743786</v>
      </c>
      <c r="E36" s="547" t="s">
        <v>499</v>
      </c>
      <c r="F36" s="190">
        <v>3111</v>
      </c>
      <c r="G36" s="533" t="s">
        <v>318</v>
      </c>
      <c r="H36" s="755" t="s">
        <v>284</v>
      </c>
      <c r="I36" s="265">
        <v>123197</v>
      </c>
      <c r="J36" s="266">
        <v>90720</v>
      </c>
      <c r="K36" s="266">
        <v>0</v>
      </c>
      <c r="L36" s="831">
        <v>30663</v>
      </c>
      <c r="M36" s="831">
        <v>1814</v>
      </c>
      <c r="N36" s="266">
        <v>0</v>
      </c>
      <c r="O36" s="622">
        <v>0.2</v>
      </c>
      <c r="P36" s="678">
        <v>0.2</v>
      </c>
      <c r="Q36" s="744">
        <v>0</v>
      </c>
      <c r="R36" s="268">
        <f t="shared" si="15"/>
        <v>0</v>
      </c>
      <c r="S36" s="269">
        <v>0</v>
      </c>
      <c r="T36" s="269">
        <v>0</v>
      </c>
      <c r="U36" s="269">
        <v>0</v>
      </c>
      <c r="V36" s="269">
        <f t="shared" si="9"/>
        <v>0</v>
      </c>
      <c r="W36" s="269">
        <v>0</v>
      </c>
      <c r="X36" s="269">
        <v>0</v>
      </c>
      <c r="Y36" s="269">
        <f>SUM(W36:X36)</f>
        <v>0</v>
      </c>
      <c r="Z36" s="269">
        <f>V36+Y36</f>
        <v>0</v>
      </c>
      <c r="AA36" s="577">
        <f t="shared" si="40"/>
        <v>0</v>
      </c>
      <c r="AB36" s="270">
        <f>ROUND(V36*2%,0)</f>
        <v>0</v>
      </c>
      <c r="AC36" s="269">
        <v>0</v>
      </c>
      <c r="AD36" s="269">
        <v>0</v>
      </c>
      <c r="AE36" s="269">
        <f t="shared" si="10"/>
        <v>0</v>
      </c>
      <c r="AF36" s="269">
        <f t="shared" si="11"/>
        <v>0</v>
      </c>
      <c r="AG36" s="271">
        <v>0</v>
      </c>
      <c r="AH36" s="271">
        <v>0</v>
      </c>
      <c r="AI36" s="271">
        <v>0</v>
      </c>
      <c r="AJ36" s="271">
        <v>0</v>
      </c>
      <c r="AK36" s="271">
        <v>0</v>
      </c>
      <c r="AL36" s="271">
        <f t="shared" si="12"/>
        <v>0</v>
      </c>
      <c r="AM36" s="271">
        <f t="shared" si="13"/>
        <v>0</v>
      </c>
      <c r="AN36" s="696">
        <f t="shared" si="14"/>
        <v>0</v>
      </c>
      <c r="AO36" s="267">
        <f>I36+AF36</f>
        <v>123197</v>
      </c>
      <c r="AP36" s="269">
        <f>J36+V36</f>
        <v>90720</v>
      </c>
      <c r="AQ36" s="269">
        <f t="shared" si="41"/>
        <v>0</v>
      </c>
      <c r="AR36" s="269">
        <f t="shared" si="42"/>
        <v>30663</v>
      </c>
      <c r="AS36" s="269">
        <f t="shared" si="42"/>
        <v>1814</v>
      </c>
      <c r="AT36" s="269">
        <f>N36+AE36</f>
        <v>0</v>
      </c>
      <c r="AU36" s="271">
        <f>O36+AN36</f>
        <v>0.2</v>
      </c>
      <c r="AV36" s="271">
        <f t="shared" si="43"/>
        <v>0.2</v>
      </c>
      <c r="AW36" s="272">
        <f t="shared" si="43"/>
        <v>0</v>
      </c>
    </row>
    <row r="37" spans="1:49" ht="12.95" customHeight="1" x14ac:dyDescent="0.25">
      <c r="A37" s="556">
        <v>6</v>
      </c>
      <c r="B37" s="190">
        <v>5463</v>
      </c>
      <c r="C37" s="190">
        <v>600098877</v>
      </c>
      <c r="D37" s="190">
        <v>72743786</v>
      </c>
      <c r="E37" s="547" t="s">
        <v>499</v>
      </c>
      <c r="F37" s="190">
        <v>3141</v>
      </c>
      <c r="G37" s="546" t="s">
        <v>321</v>
      </c>
      <c r="H37" s="755" t="s">
        <v>284</v>
      </c>
      <c r="I37" s="265">
        <v>662794</v>
      </c>
      <c r="J37" s="266">
        <v>485803</v>
      </c>
      <c r="K37" s="266">
        <v>0</v>
      </c>
      <c r="L37" s="831">
        <v>164201</v>
      </c>
      <c r="M37" s="831">
        <v>9716</v>
      </c>
      <c r="N37" s="266">
        <v>3074</v>
      </c>
      <c r="O37" s="622">
        <v>1.65</v>
      </c>
      <c r="P37" s="678">
        <v>0</v>
      </c>
      <c r="Q37" s="744">
        <v>1.65</v>
      </c>
      <c r="R37" s="268">
        <f t="shared" si="15"/>
        <v>0</v>
      </c>
      <c r="S37" s="269">
        <v>0</v>
      </c>
      <c r="T37" s="269">
        <v>0</v>
      </c>
      <c r="U37" s="269">
        <v>0</v>
      </c>
      <c r="V37" s="269">
        <f t="shared" si="9"/>
        <v>0</v>
      </c>
      <c r="W37" s="269">
        <v>0</v>
      </c>
      <c r="X37" s="269">
        <v>0</v>
      </c>
      <c r="Y37" s="269">
        <f>SUM(W37:X37)</f>
        <v>0</v>
      </c>
      <c r="Z37" s="269">
        <f>V37+Y37</f>
        <v>0</v>
      </c>
      <c r="AA37" s="577">
        <f t="shared" si="40"/>
        <v>0</v>
      </c>
      <c r="AB37" s="270">
        <f>ROUND(V37*2%,0)</f>
        <v>0</v>
      </c>
      <c r="AC37" s="269">
        <v>0</v>
      </c>
      <c r="AD37" s="269">
        <v>0</v>
      </c>
      <c r="AE37" s="269">
        <f t="shared" si="10"/>
        <v>0</v>
      </c>
      <c r="AF37" s="269">
        <f t="shared" si="11"/>
        <v>0</v>
      </c>
      <c r="AG37" s="271">
        <v>0</v>
      </c>
      <c r="AH37" s="271">
        <v>0</v>
      </c>
      <c r="AI37" s="271">
        <v>0</v>
      </c>
      <c r="AJ37" s="271">
        <v>0</v>
      </c>
      <c r="AK37" s="271">
        <v>0</v>
      </c>
      <c r="AL37" s="271">
        <f t="shared" si="12"/>
        <v>0</v>
      </c>
      <c r="AM37" s="271">
        <f t="shared" si="13"/>
        <v>0</v>
      </c>
      <c r="AN37" s="696">
        <f t="shared" si="14"/>
        <v>0</v>
      </c>
      <c r="AO37" s="267">
        <f>I37+AF37</f>
        <v>662794</v>
      </c>
      <c r="AP37" s="269">
        <f>J37+V37</f>
        <v>485803</v>
      </c>
      <c r="AQ37" s="269">
        <f t="shared" si="41"/>
        <v>0</v>
      </c>
      <c r="AR37" s="269">
        <f t="shared" si="42"/>
        <v>164201</v>
      </c>
      <c r="AS37" s="269">
        <f t="shared" si="42"/>
        <v>9716</v>
      </c>
      <c r="AT37" s="269">
        <f>N37+AE37</f>
        <v>3074</v>
      </c>
      <c r="AU37" s="271">
        <f>O37+AN37</f>
        <v>1.65</v>
      </c>
      <c r="AV37" s="271">
        <f t="shared" si="43"/>
        <v>0</v>
      </c>
      <c r="AW37" s="272">
        <f t="shared" si="43"/>
        <v>1.65</v>
      </c>
    </row>
    <row r="38" spans="1:49" ht="12.95" customHeight="1" x14ac:dyDescent="0.25">
      <c r="A38" s="557">
        <v>6</v>
      </c>
      <c r="B38" s="191">
        <v>5463</v>
      </c>
      <c r="C38" s="191">
        <v>600098877</v>
      </c>
      <c r="D38" s="191">
        <v>72743786</v>
      </c>
      <c r="E38" s="548" t="s">
        <v>500</v>
      </c>
      <c r="F38" s="191"/>
      <c r="G38" s="548"/>
      <c r="H38" s="756"/>
      <c r="I38" s="192">
        <v>4204981</v>
      </c>
      <c r="J38" s="407">
        <v>3067385</v>
      </c>
      <c r="K38" s="407">
        <v>0</v>
      </c>
      <c r="L38" s="407">
        <v>1036775</v>
      </c>
      <c r="M38" s="407">
        <v>61347</v>
      </c>
      <c r="N38" s="407">
        <v>39474</v>
      </c>
      <c r="O38" s="774">
        <v>7.5597999999999992</v>
      </c>
      <c r="P38" s="774">
        <v>4.42</v>
      </c>
      <c r="Q38" s="796">
        <v>3.1398000000000001</v>
      </c>
      <c r="R38" s="407">
        <f t="shared" ref="R38:AW38" si="44">SUM(R35:R37)</f>
        <v>0</v>
      </c>
      <c r="S38" s="239">
        <f t="shared" si="44"/>
        <v>0</v>
      </c>
      <c r="T38" s="239">
        <f t="shared" si="44"/>
        <v>0</v>
      </c>
      <c r="U38" s="239">
        <f t="shared" si="44"/>
        <v>0</v>
      </c>
      <c r="V38" s="239">
        <f t="shared" si="44"/>
        <v>0</v>
      </c>
      <c r="W38" s="239">
        <f t="shared" si="44"/>
        <v>0</v>
      </c>
      <c r="X38" s="239">
        <f t="shared" si="44"/>
        <v>0</v>
      </c>
      <c r="Y38" s="239">
        <f t="shared" si="44"/>
        <v>0</v>
      </c>
      <c r="Z38" s="239">
        <f t="shared" si="44"/>
        <v>0</v>
      </c>
      <c r="AA38" s="239">
        <f t="shared" si="44"/>
        <v>0</v>
      </c>
      <c r="AB38" s="239">
        <f t="shared" si="44"/>
        <v>0</v>
      </c>
      <c r="AC38" s="239">
        <f t="shared" si="44"/>
        <v>0</v>
      </c>
      <c r="AD38" s="239">
        <f t="shared" si="44"/>
        <v>0</v>
      </c>
      <c r="AE38" s="239">
        <f t="shared" si="44"/>
        <v>0</v>
      </c>
      <c r="AF38" s="239">
        <f t="shared" si="44"/>
        <v>0</v>
      </c>
      <c r="AG38" s="569">
        <f t="shared" si="44"/>
        <v>0</v>
      </c>
      <c r="AH38" s="569">
        <f t="shared" si="44"/>
        <v>0</v>
      </c>
      <c r="AI38" s="569">
        <f t="shared" si="44"/>
        <v>0</v>
      </c>
      <c r="AJ38" s="569">
        <f t="shared" si="44"/>
        <v>0</v>
      </c>
      <c r="AK38" s="569">
        <f t="shared" si="44"/>
        <v>0</v>
      </c>
      <c r="AL38" s="569">
        <f t="shared" si="44"/>
        <v>0</v>
      </c>
      <c r="AM38" s="569">
        <f t="shared" si="44"/>
        <v>0</v>
      </c>
      <c r="AN38" s="787">
        <f t="shared" si="44"/>
        <v>0</v>
      </c>
      <c r="AO38" s="192">
        <f t="shared" si="44"/>
        <v>4204981</v>
      </c>
      <c r="AP38" s="239">
        <f t="shared" si="44"/>
        <v>3067385</v>
      </c>
      <c r="AQ38" s="239">
        <f t="shared" si="44"/>
        <v>0</v>
      </c>
      <c r="AR38" s="239">
        <f t="shared" si="44"/>
        <v>1036775</v>
      </c>
      <c r="AS38" s="239">
        <f t="shared" si="44"/>
        <v>61347</v>
      </c>
      <c r="AT38" s="239">
        <f t="shared" si="44"/>
        <v>39474</v>
      </c>
      <c r="AU38" s="569">
        <f t="shared" si="44"/>
        <v>7.5597999999999992</v>
      </c>
      <c r="AV38" s="569">
        <f t="shared" si="44"/>
        <v>4.42</v>
      </c>
      <c r="AW38" s="570">
        <f t="shared" si="44"/>
        <v>3.1398000000000001</v>
      </c>
    </row>
    <row r="39" spans="1:49" ht="12.95" customHeight="1" x14ac:dyDescent="0.25">
      <c r="A39" s="556">
        <v>7</v>
      </c>
      <c r="B39" s="190">
        <v>5461</v>
      </c>
      <c r="C39" s="190">
        <v>600098915</v>
      </c>
      <c r="D39" s="190">
        <v>72743701</v>
      </c>
      <c r="E39" s="549" t="s">
        <v>501</v>
      </c>
      <c r="F39" s="190">
        <v>3111</v>
      </c>
      <c r="G39" s="546" t="s">
        <v>331</v>
      </c>
      <c r="H39" s="755" t="s">
        <v>283</v>
      </c>
      <c r="I39" s="265">
        <v>3163708</v>
      </c>
      <c r="J39" s="266">
        <v>2306486</v>
      </c>
      <c r="K39" s="266">
        <v>0</v>
      </c>
      <c r="L39" s="831">
        <v>779592</v>
      </c>
      <c r="M39" s="831">
        <v>46130</v>
      </c>
      <c r="N39" s="266">
        <v>31500</v>
      </c>
      <c r="O39" s="622">
        <v>5.4897999999999998</v>
      </c>
      <c r="P39" s="678">
        <v>4</v>
      </c>
      <c r="Q39" s="744">
        <v>1.4898</v>
      </c>
      <c r="R39" s="268">
        <f t="shared" si="15"/>
        <v>0</v>
      </c>
      <c r="S39" s="269">
        <v>0</v>
      </c>
      <c r="T39" s="269">
        <v>0</v>
      </c>
      <c r="U39" s="269">
        <v>0</v>
      </c>
      <c r="V39" s="269">
        <f t="shared" si="9"/>
        <v>0</v>
      </c>
      <c r="W39" s="269">
        <v>0</v>
      </c>
      <c r="X39" s="269">
        <v>0</v>
      </c>
      <c r="Y39" s="269">
        <f>SUM(W39:X39)</f>
        <v>0</v>
      </c>
      <c r="Z39" s="269">
        <f>V39+Y39</f>
        <v>0</v>
      </c>
      <c r="AA39" s="577">
        <f t="shared" ref="AA39:AA40" si="45">ROUND((V39+W39)*33.8%,0)</f>
        <v>0</v>
      </c>
      <c r="AB39" s="270">
        <f>ROUND(V39*2%,0)</f>
        <v>0</v>
      </c>
      <c r="AC39" s="269">
        <v>0</v>
      </c>
      <c r="AD39" s="269">
        <v>0</v>
      </c>
      <c r="AE39" s="269">
        <f t="shared" si="10"/>
        <v>0</v>
      </c>
      <c r="AF39" s="269">
        <f t="shared" si="11"/>
        <v>0</v>
      </c>
      <c r="AG39" s="271">
        <v>0</v>
      </c>
      <c r="AH39" s="271">
        <v>0</v>
      </c>
      <c r="AI39" s="271">
        <v>0</v>
      </c>
      <c r="AJ39" s="271">
        <v>0</v>
      </c>
      <c r="AK39" s="271">
        <v>0</v>
      </c>
      <c r="AL39" s="271">
        <f t="shared" si="12"/>
        <v>0</v>
      </c>
      <c r="AM39" s="271">
        <f t="shared" si="13"/>
        <v>0</v>
      </c>
      <c r="AN39" s="696">
        <f t="shared" si="14"/>
        <v>0</v>
      </c>
      <c r="AO39" s="267">
        <f>I39+AF39</f>
        <v>3163708</v>
      </c>
      <c r="AP39" s="269">
        <f>J39+V39</f>
        <v>2306486</v>
      </c>
      <c r="AQ39" s="269">
        <f t="shared" ref="AQ39:AQ40" si="46">K39+Y39</f>
        <v>0</v>
      </c>
      <c r="AR39" s="269">
        <f>L39+AA39</f>
        <v>779592</v>
      </c>
      <c r="AS39" s="269">
        <f>M39+AB39</f>
        <v>46130</v>
      </c>
      <c r="AT39" s="269">
        <f>N39+AE39</f>
        <v>31500</v>
      </c>
      <c r="AU39" s="271">
        <f>O39+AN39</f>
        <v>5.4897999999999998</v>
      </c>
      <c r="AV39" s="271">
        <f>P39+AL39</f>
        <v>4</v>
      </c>
      <c r="AW39" s="272">
        <f>Q39+AM39</f>
        <v>1.4898</v>
      </c>
    </row>
    <row r="40" spans="1:49" ht="12.95" customHeight="1" x14ac:dyDescent="0.25">
      <c r="A40" s="556">
        <v>7</v>
      </c>
      <c r="B40" s="197">
        <v>5461</v>
      </c>
      <c r="C40" s="197">
        <v>600098915</v>
      </c>
      <c r="D40" s="197">
        <v>72743701</v>
      </c>
      <c r="E40" s="551" t="s">
        <v>501</v>
      </c>
      <c r="F40" s="197">
        <v>3141</v>
      </c>
      <c r="G40" s="546" t="s">
        <v>321</v>
      </c>
      <c r="H40" s="755" t="s">
        <v>284</v>
      </c>
      <c r="I40" s="265">
        <v>592477</v>
      </c>
      <c r="J40" s="266">
        <v>434365</v>
      </c>
      <c r="K40" s="266">
        <v>0</v>
      </c>
      <c r="L40" s="831">
        <v>146815</v>
      </c>
      <c r="M40" s="831">
        <v>8687</v>
      </c>
      <c r="N40" s="266">
        <v>2610</v>
      </c>
      <c r="O40" s="622">
        <v>1.48</v>
      </c>
      <c r="P40" s="678">
        <v>0</v>
      </c>
      <c r="Q40" s="744">
        <v>1.48</v>
      </c>
      <c r="R40" s="268">
        <f t="shared" si="15"/>
        <v>0</v>
      </c>
      <c r="S40" s="269">
        <v>0</v>
      </c>
      <c r="T40" s="269">
        <v>0</v>
      </c>
      <c r="U40" s="269">
        <v>0</v>
      </c>
      <c r="V40" s="269">
        <f t="shared" si="9"/>
        <v>0</v>
      </c>
      <c r="W40" s="269">
        <v>0</v>
      </c>
      <c r="X40" s="269">
        <v>0</v>
      </c>
      <c r="Y40" s="269">
        <f>SUM(W40:X40)</f>
        <v>0</v>
      </c>
      <c r="Z40" s="269">
        <f>V40+Y40</f>
        <v>0</v>
      </c>
      <c r="AA40" s="577">
        <f t="shared" si="45"/>
        <v>0</v>
      </c>
      <c r="AB40" s="270">
        <f>ROUND(V40*2%,0)</f>
        <v>0</v>
      </c>
      <c r="AC40" s="269">
        <v>0</v>
      </c>
      <c r="AD40" s="269">
        <v>0</v>
      </c>
      <c r="AE40" s="269">
        <f t="shared" si="10"/>
        <v>0</v>
      </c>
      <c r="AF40" s="269">
        <f t="shared" si="11"/>
        <v>0</v>
      </c>
      <c r="AG40" s="271">
        <v>0</v>
      </c>
      <c r="AH40" s="271">
        <v>0</v>
      </c>
      <c r="AI40" s="271">
        <v>0</v>
      </c>
      <c r="AJ40" s="271">
        <v>0</v>
      </c>
      <c r="AK40" s="271">
        <v>0</v>
      </c>
      <c r="AL40" s="271">
        <f t="shared" si="12"/>
        <v>0</v>
      </c>
      <c r="AM40" s="271">
        <f t="shared" si="13"/>
        <v>0</v>
      </c>
      <c r="AN40" s="696">
        <f t="shared" si="14"/>
        <v>0</v>
      </c>
      <c r="AO40" s="267">
        <f>I40+AF40</f>
        <v>592477</v>
      </c>
      <c r="AP40" s="269">
        <f>J40+V40</f>
        <v>434365</v>
      </c>
      <c r="AQ40" s="269">
        <f t="shared" si="46"/>
        <v>0</v>
      </c>
      <c r="AR40" s="269">
        <f>L40+AA40</f>
        <v>146815</v>
      </c>
      <c r="AS40" s="269">
        <f>M40+AB40</f>
        <v>8687</v>
      </c>
      <c r="AT40" s="269">
        <f>N40+AE40</f>
        <v>2610</v>
      </c>
      <c r="AU40" s="271">
        <f>O40+AN40</f>
        <v>1.48</v>
      </c>
      <c r="AV40" s="271">
        <f>P40+AL40</f>
        <v>0</v>
      </c>
      <c r="AW40" s="272">
        <f>Q40+AM40</f>
        <v>1.48</v>
      </c>
    </row>
    <row r="41" spans="1:49" ht="12.95" customHeight="1" x14ac:dyDescent="0.25">
      <c r="A41" s="557">
        <v>7</v>
      </c>
      <c r="B41" s="202">
        <v>5461</v>
      </c>
      <c r="C41" s="202">
        <v>600098915</v>
      </c>
      <c r="D41" s="202">
        <v>72743701</v>
      </c>
      <c r="E41" s="553" t="s">
        <v>502</v>
      </c>
      <c r="F41" s="202"/>
      <c r="G41" s="553"/>
      <c r="H41" s="760"/>
      <c r="I41" s="194">
        <v>3756185</v>
      </c>
      <c r="J41" s="210">
        <v>2740851</v>
      </c>
      <c r="K41" s="210">
        <v>0</v>
      </c>
      <c r="L41" s="210">
        <v>926407</v>
      </c>
      <c r="M41" s="210">
        <v>54817</v>
      </c>
      <c r="N41" s="210">
        <v>34110</v>
      </c>
      <c r="O41" s="775">
        <v>6.9697999999999993</v>
      </c>
      <c r="P41" s="775">
        <v>4</v>
      </c>
      <c r="Q41" s="797">
        <v>2.9698000000000002</v>
      </c>
      <c r="R41" s="210">
        <f t="shared" ref="R41:AW41" si="47">SUM(R39:R40)</f>
        <v>0</v>
      </c>
      <c r="S41" s="121">
        <f t="shared" si="47"/>
        <v>0</v>
      </c>
      <c r="T41" s="121">
        <f t="shared" si="47"/>
        <v>0</v>
      </c>
      <c r="U41" s="121">
        <f t="shared" si="47"/>
        <v>0</v>
      </c>
      <c r="V41" s="121">
        <f t="shared" si="47"/>
        <v>0</v>
      </c>
      <c r="W41" s="121">
        <f t="shared" si="47"/>
        <v>0</v>
      </c>
      <c r="X41" s="121">
        <f t="shared" si="47"/>
        <v>0</v>
      </c>
      <c r="Y41" s="121">
        <f t="shared" si="47"/>
        <v>0</v>
      </c>
      <c r="Z41" s="121">
        <f t="shared" si="47"/>
        <v>0</v>
      </c>
      <c r="AA41" s="121">
        <f t="shared" si="47"/>
        <v>0</v>
      </c>
      <c r="AB41" s="121">
        <f t="shared" si="47"/>
        <v>0</v>
      </c>
      <c r="AC41" s="121">
        <f t="shared" si="47"/>
        <v>0</v>
      </c>
      <c r="AD41" s="121">
        <f t="shared" si="47"/>
        <v>0</v>
      </c>
      <c r="AE41" s="121">
        <f t="shared" si="47"/>
        <v>0</v>
      </c>
      <c r="AF41" s="121">
        <f t="shared" si="47"/>
        <v>0</v>
      </c>
      <c r="AG41" s="122">
        <f t="shared" si="47"/>
        <v>0</v>
      </c>
      <c r="AH41" s="122">
        <f t="shared" si="47"/>
        <v>0</v>
      </c>
      <c r="AI41" s="122">
        <f t="shared" si="47"/>
        <v>0</v>
      </c>
      <c r="AJ41" s="122">
        <f t="shared" si="47"/>
        <v>0</v>
      </c>
      <c r="AK41" s="122">
        <f t="shared" si="47"/>
        <v>0</v>
      </c>
      <c r="AL41" s="122">
        <f t="shared" si="47"/>
        <v>0</v>
      </c>
      <c r="AM41" s="122">
        <f t="shared" si="47"/>
        <v>0</v>
      </c>
      <c r="AN41" s="788">
        <f t="shared" si="47"/>
        <v>0</v>
      </c>
      <c r="AO41" s="194">
        <f t="shared" si="47"/>
        <v>3756185</v>
      </c>
      <c r="AP41" s="121">
        <f t="shared" si="47"/>
        <v>2740851</v>
      </c>
      <c r="AQ41" s="121">
        <f t="shared" si="47"/>
        <v>0</v>
      </c>
      <c r="AR41" s="121">
        <f t="shared" si="47"/>
        <v>926407</v>
      </c>
      <c r="AS41" s="121">
        <f t="shared" si="47"/>
        <v>54817</v>
      </c>
      <c r="AT41" s="121">
        <f t="shared" si="47"/>
        <v>34110</v>
      </c>
      <c r="AU41" s="122">
        <f t="shared" si="47"/>
        <v>6.9697999999999993</v>
      </c>
      <c r="AV41" s="122">
        <f t="shared" si="47"/>
        <v>4</v>
      </c>
      <c r="AW41" s="482">
        <f t="shared" si="47"/>
        <v>2.9698000000000002</v>
      </c>
    </row>
    <row r="42" spans="1:49" ht="12.95" customHeight="1" x14ac:dyDescent="0.25">
      <c r="A42" s="556">
        <v>8</v>
      </c>
      <c r="B42" s="113">
        <v>5466</v>
      </c>
      <c r="C42" s="113">
        <v>600098885</v>
      </c>
      <c r="D42" s="113">
        <v>72743794</v>
      </c>
      <c r="E42" s="545" t="s">
        <v>503</v>
      </c>
      <c r="F42" s="113">
        <v>3111</v>
      </c>
      <c r="G42" s="546" t="s">
        <v>331</v>
      </c>
      <c r="H42" s="755" t="s">
        <v>283</v>
      </c>
      <c r="I42" s="265">
        <v>8233628</v>
      </c>
      <c r="J42" s="266">
        <v>5956059</v>
      </c>
      <c r="K42" s="266">
        <v>50000</v>
      </c>
      <c r="L42" s="831">
        <v>2030048</v>
      </c>
      <c r="M42" s="831">
        <v>119121</v>
      </c>
      <c r="N42" s="266">
        <v>78400</v>
      </c>
      <c r="O42" s="622">
        <v>14.0092</v>
      </c>
      <c r="P42" s="678">
        <v>10.36</v>
      </c>
      <c r="Q42" s="744">
        <v>3.6492000000000004</v>
      </c>
      <c r="R42" s="268">
        <f t="shared" si="15"/>
        <v>0</v>
      </c>
      <c r="S42" s="269">
        <v>0</v>
      </c>
      <c r="T42" s="269">
        <v>0</v>
      </c>
      <c r="U42" s="269">
        <v>0</v>
      </c>
      <c r="V42" s="269">
        <f t="shared" si="9"/>
        <v>0</v>
      </c>
      <c r="W42" s="269">
        <v>0</v>
      </c>
      <c r="X42" s="269">
        <v>0</v>
      </c>
      <c r="Y42" s="269">
        <f>SUM(W42:X42)</f>
        <v>0</v>
      </c>
      <c r="Z42" s="269">
        <f>V42+Y42</f>
        <v>0</v>
      </c>
      <c r="AA42" s="577">
        <f t="shared" ref="AA42:AA43" si="48">ROUND((V42+W42)*33.8%,0)</f>
        <v>0</v>
      </c>
      <c r="AB42" s="270">
        <f>ROUND(V42*2%,0)</f>
        <v>0</v>
      </c>
      <c r="AC42" s="269">
        <v>0</v>
      </c>
      <c r="AD42" s="269">
        <v>0</v>
      </c>
      <c r="AE42" s="269">
        <f t="shared" si="10"/>
        <v>0</v>
      </c>
      <c r="AF42" s="269">
        <f t="shared" si="11"/>
        <v>0</v>
      </c>
      <c r="AG42" s="271">
        <v>0</v>
      </c>
      <c r="AH42" s="271">
        <v>0</v>
      </c>
      <c r="AI42" s="271">
        <v>0</v>
      </c>
      <c r="AJ42" s="271">
        <v>0</v>
      </c>
      <c r="AK42" s="271">
        <v>0</v>
      </c>
      <c r="AL42" s="271">
        <f t="shared" si="12"/>
        <v>0</v>
      </c>
      <c r="AM42" s="271">
        <f t="shared" si="13"/>
        <v>0</v>
      </c>
      <c r="AN42" s="696">
        <f t="shared" si="14"/>
        <v>0</v>
      </c>
      <c r="AO42" s="267">
        <f>I42+AF42</f>
        <v>8233628</v>
      </c>
      <c r="AP42" s="269">
        <f>J42+V42</f>
        <v>5956059</v>
      </c>
      <c r="AQ42" s="269">
        <f t="shared" ref="AQ42:AQ43" si="49">K42+Y42</f>
        <v>50000</v>
      </c>
      <c r="AR42" s="269">
        <f>L42+AA42</f>
        <v>2030048</v>
      </c>
      <c r="AS42" s="269">
        <f>M42+AB42</f>
        <v>119121</v>
      </c>
      <c r="AT42" s="269">
        <f>N42+AE42</f>
        <v>78400</v>
      </c>
      <c r="AU42" s="271">
        <f>O42+AN42</f>
        <v>14.0092</v>
      </c>
      <c r="AV42" s="271">
        <f>P42+AL42</f>
        <v>10.36</v>
      </c>
      <c r="AW42" s="272">
        <f>Q42+AM42</f>
        <v>3.6492000000000004</v>
      </c>
    </row>
    <row r="43" spans="1:49" ht="12.95" customHeight="1" x14ac:dyDescent="0.25">
      <c r="A43" s="556">
        <v>8</v>
      </c>
      <c r="B43" s="190">
        <v>5466</v>
      </c>
      <c r="C43" s="190">
        <v>600098885</v>
      </c>
      <c r="D43" s="190">
        <v>72743794</v>
      </c>
      <c r="E43" s="547" t="s">
        <v>503</v>
      </c>
      <c r="F43" s="190">
        <v>3141</v>
      </c>
      <c r="G43" s="546" t="s">
        <v>321</v>
      </c>
      <c r="H43" s="755" t="s">
        <v>284</v>
      </c>
      <c r="I43" s="265">
        <v>1031766</v>
      </c>
      <c r="J43" s="266">
        <v>755455</v>
      </c>
      <c r="K43" s="266">
        <v>0</v>
      </c>
      <c r="L43" s="831">
        <v>255344</v>
      </c>
      <c r="M43" s="831">
        <v>15109</v>
      </c>
      <c r="N43" s="266">
        <v>5858</v>
      </c>
      <c r="O43" s="622">
        <v>2.57</v>
      </c>
      <c r="P43" s="678">
        <v>0</v>
      </c>
      <c r="Q43" s="744">
        <v>2.57</v>
      </c>
      <c r="R43" s="268">
        <f t="shared" si="15"/>
        <v>0</v>
      </c>
      <c r="S43" s="269">
        <v>0</v>
      </c>
      <c r="T43" s="269">
        <v>0</v>
      </c>
      <c r="U43" s="269">
        <v>0</v>
      </c>
      <c r="V43" s="269">
        <f t="shared" si="9"/>
        <v>0</v>
      </c>
      <c r="W43" s="269">
        <v>0</v>
      </c>
      <c r="X43" s="269">
        <v>0</v>
      </c>
      <c r="Y43" s="269">
        <f>SUM(W43:X43)</f>
        <v>0</v>
      </c>
      <c r="Z43" s="269">
        <f>V43+Y43</f>
        <v>0</v>
      </c>
      <c r="AA43" s="577">
        <f t="shared" si="48"/>
        <v>0</v>
      </c>
      <c r="AB43" s="270">
        <f>ROUND(V43*2%,0)</f>
        <v>0</v>
      </c>
      <c r="AC43" s="269">
        <v>0</v>
      </c>
      <c r="AD43" s="269">
        <v>0</v>
      </c>
      <c r="AE43" s="269">
        <f t="shared" si="10"/>
        <v>0</v>
      </c>
      <c r="AF43" s="269">
        <f t="shared" si="11"/>
        <v>0</v>
      </c>
      <c r="AG43" s="271">
        <v>0</v>
      </c>
      <c r="AH43" s="271">
        <v>0</v>
      </c>
      <c r="AI43" s="271">
        <v>0</v>
      </c>
      <c r="AJ43" s="271">
        <v>0</v>
      </c>
      <c r="AK43" s="271">
        <v>0</v>
      </c>
      <c r="AL43" s="271">
        <f t="shared" si="12"/>
        <v>0</v>
      </c>
      <c r="AM43" s="271">
        <f t="shared" si="13"/>
        <v>0</v>
      </c>
      <c r="AN43" s="696">
        <f t="shared" si="14"/>
        <v>0</v>
      </c>
      <c r="AO43" s="267">
        <f>I43+AF43</f>
        <v>1031766</v>
      </c>
      <c r="AP43" s="269">
        <f>J43+V43</f>
        <v>755455</v>
      </c>
      <c r="AQ43" s="269">
        <f t="shared" si="49"/>
        <v>0</v>
      </c>
      <c r="AR43" s="269">
        <f>L43+AA43</f>
        <v>255344</v>
      </c>
      <c r="AS43" s="269">
        <f>M43+AB43</f>
        <v>15109</v>
      </c>
      <c r="AT43" s="269">
        <f>N43+AE43</f>
        <v>5858</v>
      </c>
      <c r="AU43" s="271">
        <f>O43+AN43</f>
        <v>2.57</v>
      </c>
      <c r="AV43" s="271">
        <f>P43+AL43</f>
        <v>0</v>
      </c>
      <c r="AW43" s="272">
        <f>Q43+AM43</f>
        <v>2.57</v>
      </c>
    </row>
    <row r="44" spans="1:49" ht="12.95" customHeight="1" x14ac:dyDescent="0.25">
      <c r="A44" s="557">
        <v>8</v>
      </c>
      <c r="B44" s="191">
        <v>5466</v>
      </c>
      <c r="C44" s="191">
        <v>600098885</v>
      </c>
      <c r="D44" s="191">
        <v>72743794</v>
      </c>
      <c r="E44" s="548" t="s">
        <v>504</v>
      </c>
      <c r="F44" s="191"/>
      <c r="G44" s="548"/>
      <c r="H44" s="756"/>
      <c r="I44" s="194">
        <v>9265394</v>
      </c>
      <c r="J44" s="210">
        <v>6711514</v>
      </c>
      <c r="K44" s="210">
        <v>50000</v>
      </c>
      <c r="L44" s="210">
        <v>2285392</v>
      </c>
      <c r="M44" s="210">
        <v>134230</v>
      </c>
      <c r="N44" s="210">
        <v>84258</v>
      </c>
      <c r="O44" s="775">
        <v>16.5792</v>
      </c>
      <c r="P44" s="775">
        <v>10.36</v>
      </c>
      <c r="Q44" s="797">
        <v>6.2192000000000007</v>
      </c>
      <c r="R44" s="210">
        <f t="shared" ref="R44:AW44" si="50">SUM(R42:R43)</f>
        <v>0</v>
      </c>
      <c r="S44" s="121">
        <f t="shared" si="50"/>
        <v>0</v>
      </c>
      <c r="T44" s="121">
        <f t="shared" si="50"/>
        <v>0</v>
      </c>
      <c r="U44" s="121">
        <f t="shared" si="50"/>
        <v>0</v>
      </c>
      <c r="V44" s="121">
        <f t="shared" si="50"/>
        <v>0</v>
      </c>
      <c r="W44" s="121">
        <f t="shared" si="50"/>
        <v>0</v>
      </c>
      <c r="X44" s="121">
        <f t="shared" si="50"/>
        <v>0</v>
      </c>
      <c r="Y44" s="121">
        <f t="shared" si="50"/>
        <v>0</v>
      </c>
      <c r="Z44" s="121">
        <f t="shared" si="50"/>
        <v>0</v>
      </c>
      <c r="AA44" s="121">
        <f t="shared" si="50"/>
        <v>0</v>
      </c>
      <c r="AB44" s="121">
        <f t="shared" si="50"/>
        <v>0</v>
      </c>
      <c r="AC44" s="121">
        <f t="shared" si="50"/>
        <v>0</v>
      </c>
      <c r="AD44" s="121">
        <f t="shared" si="50"/>
        <v>0</v>
      </c>
      <c r="AE44" s="121">
        <f t="shared" si="50"/>
        <v>0</v>
      </c>
      <c r="AF44" s="121">
        <f t="shared" si="50"/>
        <v>0</v>
      </c>
      <c r="AG44" s="122">
        <f t="shared" si="50"/>
        <v>0</v>
      </c>
      <c r="AH44" s="122">
        <f t="shared" si="50"/>
        <v>0</v>
      </c>
      <c r="AI44" s="122">
        <f t="shared" si="50"/>
        <v>0</v>
      </c>
      <c r="AJ44" s="122">
        <f t="shared" si="50"/>
        <v>0</v>
      </c>
      <c r="AK44" s="122">
        <f t="shared" si="50"/>
        <v>0</v>
      </c>
      <c r="AL44" s="122">
        <f t="shared" si="50"/>
        <v>0</v>
      </c>
      <c r="AM44" s="122">
        <f t="shared" si="50"/>
        <v>0</v>
      </c>
      <c r="AN44" s="788">
        <f t="shared" si="50"/>
        <v>0</v>
      </c>
      <c r="AO44" s="194">
        <f t="shared" si="50"/>
        <v>9265394</v>
      </c>
      <c r="AP44" s="121">
        <f t="shared" si="50"/>
        <v>6711514</v>
      </c>
      <c r="AQ44" s="121">
        <f t="shared" si="50"/>
        <v>50000</v>
      </c>
      <c r="AR44" s="121">
        <f t="shared" si="50"/>
        <v>2285392</v>
      </c>
      <c r="AS44" s="121">
        <f t="shared" si="50"/>
        <v>134230</v>
      </c>
      <c r="AT44" s="121">
        <f t="shared" si="50"/>
        <v>84258</v>
      </c>
      <c r="AU44" s="122">
        <f t="shared" si="50"/>
        <v>16.5792</v>
      </c>
      <c r="AV44" s="122">
        <f t="shared" si="50"/>
        <v>10.36</v>
      </c>
      <c r="AW44" s="482">
        <f t="shared" si="50"/>
        <v>6.2192000000000007</v>
      </c>
    </row>
    <row r="45" spans="1:49" ht="12.95" customHeight="1" x14ac:dyDescent="0.25">
      <c r="A45" s="556">
        <v>9</v>
      </c>
      <c r="B45" s="190">
        <v>5702</v>
      </c>
      <c r="C45" s="190">
        <v>600099547</v>
      </c>
      <c r="D45" s="190">
        <v>855022</v>
      </c>
      <c r="E45" s="545" t="s">
        <v>505</v>
      </c>
      <c r="F45" s="198">
        <v>3233</v>
      </c>
      <c r="G45" s="545" t="s">
        <v>413</v>
      </c>
      <c r="H45" s="755" t="s">
        <v>284</v>
      </c>
      <c r="I45" s="265">
        <v>3644199</v>
      </c>
      <c r="J45" s="266">
        <v>2657042</v>
      </c>
      <c r="K45" s="266">
        <v>0</v>
      </c>
      <c r="L45" s="831">
        <v>898080</v>
      </c>
      <c r="M45" s="831">
        <v>53141</v>
      </c>
      <c r="N45" s="266">
        <v>35936</v>
      </c>
      <c r="O45" s="622">
        <v>6.24</v>
      </c>
      <c r="P45" s="678">
        <v>4.01</v>
      </c>
      <c r="Q45" s="744">
        <v>2.23</v>
      </c>
      <c r="R45" s="268">
        <f t="shared" si="15"/>
        <v>0</v>
      </c>
      <c r="S45" s="269">
        <v>0</v>
      </c>
      <c r="T45" s="269">
        <v>0</v>
      </c>
      <c r="U45" s="269">
        <v>0</v>
      </c>
      <c r="V45" s="269">
        <f t="shared" si="9"/>
        <v>0</v>
      </c>
      <c r="W45" s="269">
        <v>0</v>
      </c>
      <c r="X45" s="269">
        <v>0</v>
      </c>
      <c r="Y45" s="269">
        <f>SUM(W45:X45)</f>
        <v>0</v>
      </c>
      <c r="Z45" s="269">
        <f>V45+Y45</f>
        <v>0</v>
      </c>
      <c r="AA45" s="577">
        <f>ROUND((V45+W45)*33.8%,0)</f>
        <v>0</v>
      </c>
      <c r="AB45" s="270">
        <f>ROUND(V45*2%,0)</f>
        <v>0</v>
      </c>
      <c r="AC45" s="269">
        <v>0</v>
      </c>
      <c r="AD45" s="269">
        <v>0</v>
      </c>
      <c r="AE45" s="269">
        <f t="shared" si="10"/>
        <v>0</v>
      </c>
      <c r="AF45" s="269">
        <f t="shared" si="11"/>
        <v>0</v>
      </c>
      <c r="AG45" s="271">
        <v>0</v>
      </c>
      <c r="AH45" s="271">
        <v>0</v>
      </c>
      <c r="AI45" s="271">
        <v>0</v>
      </c>
      <c r="AJ45" s="271">
        <v>0</v>
      </c>
      <c r="AK45" s="271">
        <v>0</v>
      </c>
      <c r="AL45" s="271">
        <f t="shared" si="12"/>
        <v>0</v>
      </c>
      <c r="AM45" s="271">
        <f t="shared" si="13"/>
        <v>0</v>
      </c>
      <c r="AN45" s="696">
        <f t="shared" si="14"/>
        <v>0</v>
      </c>
      <c r="AO45" s="267">
        <f>I45+AF45</f>
        <v>3644199</v>
      </c>
      <c r="AP45" s="269">
        <f>J45+V45</f>
        <v>2657042</v>
      </c>
      <c r="AQ45" s="269">
        <f>K45+Y45</f>
        <v>0</v>
      </c>
      <c r="AR45" s="269">
        <f>L45+AA45</f>
        <v>898080</v>
      </c>
      <c r="AS45" s="269">
        <f>M45+AB45</f>
        <v>53141</v>
      </c>
      <c r="AT45" s="269">
        <f>N45+AE45</f>
        <v>35936</v>
      </c>
      <c r="AU45" s="271">
        <f>O45+AN45</f>
        <v>6.24</v>
      </c>
      <c r="AV45" s="271">
        <f>P45+AL45</f>
        <v>4.01</v>
      </c>
      <c r="AW45" s="272">
        <f>Q45+AM45</f>
        <v>2.23</v>
      </c>
    </row>
    <row r="46" spans="1:49" ht="12.95" customHeight="1" x14ac:dyDescent="0.25">
      <c r="A46" s="557">
        <v>9</v>
      </c>
      <c r="B46" s="191">
        <v>5702</v>
      </c>
      <c r="C46" s="191">
        <v>600099547</v>
      </c>
      <c r="D46" s="191">
        <v>855022</v>
      </c>
      <c r="E46" s="552" t="s">
        <v>506</v>
      </c>
      <c r="F46" s="199"/>
      <c r="G46" s="552"/>
      <c r="H46" s="759"/>
      <c r="I46" s="192">
        <v>3644199</v>
      </c>
      <c r="J46" s="407">
        <v>2657042</v>
      </c>
      <c r="K46" s="407">
        <v>0</v>
      </c>
      <c r="L46" s="407">
        <v>898080</v>
      </c>
      <c r="M46" s="407">
        <v>53141</v>
      </c>
      <c r="N46" s="407">
        <v>35936</v>
      </c>
      <c r="O46" s="774">
        <v>6.24</v>
      </c>
      <c r="P46" s="774">
        <v>4.01</v>
      </c>
      <c r="Q46" s="796">
        <v>2.23</v>
      </c>
      <c r="R46" s="407">
        <f t="shared" ref="R46:AW46" si="51">SUM(R45)</f>
        <v>0</v>
      </c>
      <c r="S46" s="239">
        <f t="shared" si="51"/>
        <v>0</v>
      </c>
      <c r="T46" s="239">
        <f t="shared" si="51"/>
        <v>0</v>
      </c>
      <c r="U46" s="239">
        <f t="shared" si="51"/>
        <v>0</v>
      </c>
      <c r="V46" s="239">
        <f t="shared" si="51"/>
        <v>0</v>
      </c>
      <c r="W46" s="239">
        <f t="shared" si="51"/>
        <v>0</v>
      </c>
      <c r="X46" s="239">
        <f t="shared" si="51"/>
        <v>0</v>
      </c>
      <c r="Y46" s="239">
        <f t="shared" si="51"/>
        <v>0</v>
      </c>
      <c r="Z46" s="239">
        <f t="shared" si="51"/>
        <v>0</v>
      </c>
      <c r="AA46" s="239">
        <f t="shared" si="51"/>
        <v>0</v>
      </c>
      <c r="AB46" s="239">
        <f t="shared" si="51"/>
        <v>0</v>
      </c>
      <c r="AC46" s="239">
        <f t="shared" si="51"/>
        <v>0</v>
      </c>
      <c r="AD46" s="239">
        <f t="shared" si="51"/>
        <v>0</v>
      </c>
      <c r="AE46" s="239">
        <f t="shared" si="51"/>
        <v>0</v>
      </c>
      <c r="AF46" s="239">
        <f t="shared" si="51"/>
        <v>0</v>
      </c>
      <c r="AG46" s="569">
        <f t="shared" si="51"/>
        <v>0</v>
      </c>
      <c r="AH46" s="569">
        <f t="shared" si="51"/>
        <v>0</v>
      </c>
      <c r="AI46" s="569">
        <f t="shared" si="51"/>
        <v>0</v>
      </c>
      <c r="AJ46" s="569">
        <f t="shared" si="51"/>
        <v>0</v>
      </c>
      <c r="AK46" s="569">
        <f t="shared" si="51"/>
        <v>0</v>
      </c>
      <c r="AL46" s="569">
        <f t="shared" si="51"/>
        <v>0</v>
      </c>
      <c r="AM46" s="569">
        <f t="shared" si="51"/>
        <v>0</v>
      </c>
      <c r="AN46" s="787">
        <f t="shared" si="51"/>
        <v>0</v>
      </c>
      <c r="AO46" s="192">
        <f t="shared" si="51"/>
        <v>3644199</v>
      </c>
      <c r="AP46" s="239">
        <f t="shared" si="51"/>
        <v>2657042</v>
      </c>
      <c r="AQ46" s="239">
        <f t="shared" si="51"/>
        <v>0</v>
      </c>
      <c r="AR46" s="239">
        <f t="shared" si="51"/>
        <v>898080</v>
      </c>
      <c r="AS46" s="239">
        <f t="shared" si="51"/>
        <v>53141</v>
      </c>
      <c r="AT46" s="239">
        <f t="shared" si="51"/>
        <v>35936</v>
      </c>
      <c r="AU46" s="569">
        <f t="shared" si="51"/>
        <v>6.24</v>
      </c>
      <c r="AV46" s="569">
        <f t="shared" si="51"/>
        <v>4.01</v>
      </c>
      <c r="AW46" s="570">
        <f t="shared" si="51"/>
        <v>2.23</v>
      </c>
    </row>
    <row r="47" spans="1:49" ht="12.95" customHeight="1" x14ac:dyDescent="0.25">
      <c r="A47" s="556">
        <v>10</v>
      </c>
      <c r="B47" s="190">
        <v>5458</v>
      </c>
      <c r="C47" s="190">
        <v>600099288</v>
      </c>
      <c r="D47" s="190">
        <v>856126</v>
      </c>
      <c r="E47" s="547" t="s">
        <v>507</v>
      </c>
      <c r="F47" s="190">
        <v>3113</v>
      </c>
      <c r="G47" s="547" t="s">
        <v>335</v>
      </c>
      <c r="H47" s="755" t="s">
        <v>283</v>
      </c>
      <c r="I47" s="265">
        <v>35786311</v>
      </c>
      <c r="J47" s="266">
        <v>25172468</v>
      </c>
      <c r="K47" s="266">
        <v>250000</v>
      </c>
      <c r="L47" s="831">
        <v>8592794</v>
      </c>
      <c r="M47" s="831">
        <v>503449</v>
      </c>
      <c r="N47" s="266">
        <v>1267600</v>
      </c>
      <c r="O47" s="622">
        <v>46.4193</v>
      </c>
      <c r="P47" s="678">
        <v>35.843499999999999</v>
      </c>
      <c r="Q47" s="744">
        <v>10.575800000000001</v>
      </c>
      <c r="R47" s="268">
        <f t="shared" si="15"/>
        <v>0</v>
      </c>
      <c r="S47" s="269">
        <v>0</v>
      </c>
      <c r="T47" s="269">
        <v>0</v>
      </c>
      <c r="U47" s="269">
        <v>0</v>
      </c>
      <c r="V47" s="269">
        <f t="shared" si="9"/>
        <v>0</v>
      </c>
      <c r="W47" s="269">
        <v>0</v>
      </c>
      <c r="X47" s="269">
        <v>0</v>
      </c>
      <c r="Y47" s="269">
        <f>SUM(W47:X47)</f>
        <v>0</v>
      </c>
      <c r="Z47" s="269">
        <f>V47+Y47</f>
        <v>0</v>
      </c>
      <c r="AA47" s="577">
        <f t="shared" ref="AA47:AA51" si="52">ROUND((V47+W47)*33.8%,0)</f>
        <v>0</v>
      </c>
      <c r="AB47" s="270">
        <f>ROUND(V47*2%,0)</f>
        <v>0</v>
      </c>
      <c r="AC47" s="269">
        <v>0</v>
      </c>
      <c r="AD47" s="269">
        <v>0</v>
      </c>
      <c r="AE47" s="269">
        <f t="shared" si="10"/>
        <v>0</v>
      </c>
      <c r="AF47" s="269">
        <f t="shared" si="11"/>
        <v>0</v>
      </c>
      <c r="AG47" s="271">
        <v>0</v>
      </c>
      <c r="AH47" s="271">
        <v>0</v>
      </c>
      <c r="AI47" s="271">
        <v>0</v>
      </c>
      <c r="AJ47" s="271">
        <v>0</v>
      </c>
      <c r="AK47" s="271">
        <v>0</v>
      </c>
      <c r="AL47" s="271">
        <f t="shared" si="12"/>
        <v>0</v>
      </c>
      <c r="AM47" s="271">
        <f t="shared" si="13"/>
        <v>0</v>
      </c>
      <c r="AN47" s="696">
        <f t="shared" si="14"/>
        <v>0</v>
      </c>
      <c r="AO47" s="267">
        <f>I47+AF47</f>
        <v>35786311</v>
      </c>
      <c r="AP47" s="269">
        <f>J47+V47</f>
        <v>25172468</v>
      </c>
      <c r="AQ47" s="269">
        <f t="shared" ref="AQ47:AQ51" si="53">K47+Y47</f>
        <v>250000</v>
      </c>
      <c r="AR47" s="269">
        <f t="shared" ref="AR47:AS51" si="54">L47+AA47</f>
        <v>8592794</v>
      </c>
      <c r="AS47" s="269">
        <f t="shared" si="54"/>
        <v>503449</v>
      </c>
      <c r="AT47" s="269">
        <f>N47+AE47</f>
        <v>1267600</v>
      </c>
      <c r="AU47" s="271">
        <f>O47+AN47</f>
        <v>46.4193</v>
      </c>
      <c r="AV47" s="271">
        <f t="shared" ref="AV47:AW51" si="55">P47+AL47</f>
        <v>35.843499999999999</v>
      </c>
      <c r="AW47" s="272">
        <f t="shared" si="55"/>
        <v>10.575800000000001</v>
      </c>
    </row>
    <row r="48" spans="1:49" ht="12.95" customHeight="1" x14ac:dyDescent="0.25">
      <c r="A48" s="556">
        <v>10</v>
      </c>
      <c r="B48" s="190">
        <v>5458</v>
      </c>
      <c r="C48" s="190">
        <v>600099288</v>
      </c>
      <c r="D48" s="190">
        <v>856126</v>
      </c>
      <c r="E48" s="547" t="s">
        <v>507</v>
      </c>
      <c r="F48" s="190">
        <v>3113</v>
      </c>
      <c r="G48" s="533" t="s">
        <v>318</v>
      </c>
      <c r="H48" s="755" t="s">
        <v>284</v>
      </c>
      <c r="I48" s="265">
        <v>1080590</v>
      </c>
      <c r="J48" s="266">
        <v>790935</v>
      </c>
      <c r="K48" s="266">
        <v>0</v>
      </c>
      <c r="L48" s="831">
        <v>267336</v>
      </c>
      <c r="M48" s="831">
        <v>15819</v>
      </c>
      <c r="N48" s="266">
        <v>6500</v>
      </c>
      <c r="O48" s="622">
        <v>2.16</v>
      </c>
      <c r="P48" s="678">
        <v>2.16</v>
      </c>
      <c r="Q48" s="744">
        <v>0</v>
      </c>
      <c r="R48" s="268">
        <f t="shared" si="15"/>
        <v>0</v>
      </c>
      <c r="S48" s="269">
        <v>0</v>
      </c>
      <c r="T48" s="269">
        <v>0</v>
      </c>
      <c r="U48" s="269">
        <v>0</v>
      </c>
      <c r="V48" s="269">
        <f t="shared" si="9"/>
        <v>0</v>
      </c>
      <c r="W48" s="269">
        <v>0</v>
      </c>
      <c r="X48" s="269">
        <v>0</v>
      </c>
      <c r="Y48" s="269">
        <f>SUM(W48:X48)</f>
        <v>0</v>
      </c>
      <c r="Z48" s="269">
        <f>V48+Y48</f>
        <v>0</v>
      </c>
      <c r="AA48" s="577">
        <f t="shared" si="52"/>
        <v>0</v>
      </c>
      <c r="AB48" s="270">
        <f>ROUND(V48*2%,0)</f>
        <v>0</v>
      </c>
      <c r="AC48" s="269">
        <v>0</v>
      </c>
      <c r="AD48" s="269">
        <v>0</v>
      </c>
      <c r="AE48" s="269">
        <f t="shared" si="10"/>
        <v>0</v>
      </c>
      <c r="AF48" s="269">
        <f t="shared" si="11"/>
        <v>0</v>
      </c>
      <c r="AG48" s="271">
        <v>0</v>
      </c>
      <c r="AH48" s="271">
        <v>0</v>
      </c>
      <c r="AI48" s="271">
        <v>0</v>
      </c>
      <c r="AJ48" s="271">
        <v>0</v>
      </c>
      <c r="AK48" s="271">
        <v>0</v>
      </c>
      <c r="AL48" s="271">
        <f t="shared" si="12"/>
        <v>0</v>
      </c>
      <c r="AM48" s="271">
        <f t="shared" si="13"/>
        <v>0</v>
      </c>
      <c r="AN48" s="696">
        <f t="shared" si="14"/>
        <v>0</v>
      </c>
      <c r="AO48" s="267">
        <f>I48+AF48</f>
        <v>1080590</v>
      </c>
      <c r="AP48" s="269">
        <f>J48+V48</f>
        <v>790935</v>
      </c>
      <c r="AQ48" s="269">
        <f t="shared" si="53"/>
        <v>0</v>
      </c>
      <c r="AR48" s="269">
        <f t="shared" si="54"/>
        <v>267336</v>
      </c>
      <c r="AS48" s="269">
        <f t="shared" si="54"/>
        <v>15819</v>
      </c>
      <c r="AT48" s="269">
        <f>N48+AE48</f>
        <v>6500</v>
      </c>
      <c r="AU48" s="271">
        <f>O48+AN48</f>
        <v>2.16</v>
      </c>
      <c r="AV48" s="271">
        <f t="shared" si="55"/>
        <v>2.16</v>
      </c>
      <c r="AW48" s="272">
        <f t="shared" si="55"/>
        <v>0</v>
      </c>
    </row>
    <row r="49" spans="1:49" ht="12.95" customHeight="1" x14ac:dyDescent="0.25">
      <c r="A49" s="556">
        <v>10</v>
      </c>
      <c r="B49" s="190">
        <v>5458</v>
      </c>
      <c r="C49" s="190">
        <v>600099288</v>
      </c>
      <c r="D49" s="190">
        <v>856126</v>
      </c>
      <c r="E49" s="545" t="s">
        <v>507</v>
      </c>
      <c r="F49" s="198">
        <v>3141</v>
      </c>
      <c r="G49" s="546" t="s">
        <v>321</v>
      </c>
      <c r="H49" s="755" t="s">
        <v>284</v>
      </c>
      <c r="I49" s="265">
        <v>3315787</v>
      </c>
      <c r="J49" s="266">
        <v>2416641</v>
      </c>
      <c r="K49" s="266">
        <v>0</v>
      </c>
      <c r="L49" s="831">
        <v>816825</v>
      </c>
      <c r="M49" s="831">
        <v>48333</v>
      </c>
      <c r="N49" s="266">
        <v>33988</v>
      </c>
      <c r="O49" s="622">
        <v>8.2200000000000006</v>
      </c>
      <c r="P49" s="678">
        <v>0</v>
      </c>
      <c r="Q49" s="744">
        <v>8.2200000000000006</v>
      </c>
      <c r="R49" s="268">
        <f t="shared" si="15"/>
        <v>0</v>
      </c>
      <c r="S49" s="269">
        <v>0</v>
      </c>
      <c r="T49" s="269">
        <v>0</v>
      </c>
      <c r="U49" s="269">
        <v>0</v>
      </c>
      <c r="V49" s="269">
        <f t="shared" si="9"/>
        <v>0</v>
      </c>
      <c r="W49" s="269">
        <v>0</v>
      </c>
      <c r="X49" s="269">
        <v>0</v>
      </c>
      <c r="Y49" s="269">
        <f>SUM(W49:X49)</f>
        <v>0</v>
      </c>
      <c r="Z49" s="269">
        <f>V49+Y49</f>
        <v>0</v>
      </c>
      <c r="AA49" s="577">
        <f t="shared" si="52"/>
        <v>0</v>
      </c>
      <c r="AB49" s="270">
        <f>ROUND(V49*2%,0)</f>
        <v>0</v>
      </c>
      <c r="AC49" s="269">
        <v>0</v>
      </c>
      <c r="AD49" s="269">
        <v>0</v>
      </c>
      <c r="AE49" s="269">
        <f t="shared" si="10"/>
        <v>0</v>
      </c>
      <c r="AF49" s="269">
        <f t="shared" si="11"/>
        <v>0</v>
      </c>
      <c r="AG49" s="271">
        <v>0</v>
      </c>
      <c r="AH49" s="271">
        <v>0</v>
      </c>
      <c r="AI49" s="271">
        <v>0</v>
      </c>
      <c r="AJ49" s="271">
        <v>0</v>
      </c>
      <c r="AK49" s="271">
        <v>0</v>
      </c>
      <c r="AL49" s="271">
        <f t="shared" si="12"/>
        <v>0</v>
      </c>
      <c r="AM49" s="271">
        <f t="shared" si="13"/>
        <v>0</v>
      </c>
      <c r="AN49" s="696">
        <f t="shared" si="14"/>
        <v>0</v>
      </c>
      <c r="AO49" s="267">
        <f>I49+AF49</f>
        <v>3315787</v>
      </c>
      <c r="AP49" s="269">
        <f>J49+V49</f>
        <v>2416641</v>
      </c>
      <c r="AQ49" s="269">
        <f t="shared" si="53"/>
        <v>0</v>
      </c>
      <c r="AR49" s="269">
        <f t="shared" si="54"/>
        <v>816825</v>
      </c>
      <c r="AS49" s="269">
        <f t="shared" si="54"/>
        <v>48333</v>
      </c>
      <c r="AT49" s="269">
        <f>N49+AE49</f>
        <v>33988</v>
      </c>
      <c r="AU49" s="271">
        <f>O49+AN49</f>
        <v>8.2200000000000006</v>
      </c>
      <c r="AV49" s="271">
        <f t="shared" si="55"/>
        <v>0</v>
      </c>
      <c r="AW49" s="272">
        <f t="shared" si="55"/>
        <v>8.2200000000000006</v>
      </c>
    </row>
    <row r="50" spans="1:49" ht="12.95" customHeight="1" x14ac:dyDescent="0.25">
      <c r="A50" s="556">
        <v>10</v>
      </c>
      <c r="B50" s="190">
        <v>5458</v>
      </c>
      <c r="C50" s="190">
        <v>600099288</v>
      </c>
      <c r="D50" s="190">
        <v>856126</v>
      </c>
      <c r="E50" s="547" t="s">
        <v>507</v>
      </c>
      <c r="F50" s="190">
        <v>3143</v>
      </c>
      <c r="G50" s="533" t="s">
        <v>635</v>
      </c>
      <c r="H50" s="755" t="s">
        <v>283</v>
      </c>
      <c r="I50" s="265">
        <v>2909217</v>
      </c>
      <c r="J50" s="266">
        <v>2142280</v>
      </c>
      <c r="K50" s="266">
        <v>0</v>
      </c>
      <c r="L50" s="831">
        <v>724091</v>
      </c>
      <c r="M50" s="831">
        <v>42846</v>
      </c>
      <c r="N50" s="266">
        <v>0</v>
      </c>
      <c r="O50" s="622">
        <v>4.6425999999999998</v>
      </c>
      <c r="P50" s="678">
        <v>4.6425999999999998</v>
      </c>
      <c r="Q50" s="744">
        <v>0</v>
      </c>
      <c r="R50" s="268">
        <f t="shared" si="15"/>
        <v>0</v>
      </c>
      <c r="S50" s="269">
        <v>0</v>
      </c>
      <c r="T50" s="269">
        <v>0</v>
      </c>
      <c r="U50" s="269">
        <v>0</v>
      </c>
      <c r="V50" s="269">
        <f t="shared" si="9"/>
        <v>0</v>
      </c>
      <c r="W50" s="269">
        <v>0</v>
      </c>
      <c r="X50" s="269">
        <v>0</v>
      </c>
      <c r="Y50" s="269">
        <f>SUM(W50:X50)</f>
        <v>0</v>
      </c>
      <c r="Z50" s="269">
        <f>V50+Y50</f>
        <v>0</v>
      </c>
      <c r="AA50" s="577">
        <f t="shared" si="52"/>
        <v>0</v>
      </c>
      <c r="AB50" s="270">
        <f>ROUND(V50*2%,0)</f>
        <v>0</v>
      </c>
      <c r="AC50" s="269">
        <v>0</v>
      </c>
      <c r="AD50" s="269">
        <v>0</v>
      </c>
      <c r="AE50" s="269">
        <f t="shared" si="10"/>
        <v>0</v>
      </c>
      <c r="AF50" s="269">
        <f t="shared" si="11"/>
        <v>0</v>
      </c>
      <c r="AG50" s="271">
        <v>0</v>
      </c>
      <c r="AH50" s="271">
        <v>0</v>
      </c>
      <c r="AI50" s="271">
        <v>0</v>
      </c>
      <c r="AJ50" s="271">
        <v>0</v>
      </c>
      <c r="AK50" s="271">
        <v>0</v>
      </c>
      <c r="AL50" s="271">
        <f t="shared" si="12"/>
        <v>0</v>
      </c>
      <c r="AM50" s="271">
        <f t="shared" si="13"/>
        <v>0</v>
      </c>
      <c r="AN50" s="696">
        <f t="shared" si="14"/>
        <v>0</v>
      </c>
      <c r="AO50" s="267">
        <f>I50+AF50</f>
        <v>2909217</v>
      </c>
      <c r="AP50" s="269">
        <f>J50+V50</f>
        <v>2142280</v>
      </c>
      <c r="AQ50" s="269">
        <f t="shared" si="53"/>
        <v>0</v>
      </c>
      <c r="AR50" s="269">
        <f t="shared" si="54"/>
        <v>724091</v>
      </c>
      <c r="AS50" s="269">
        <f t="shared" si="54"/>
        <v>42846</v>
      </c>
      <c r="AT50" s="269">
        <f>N50+AE50</f>
        <v>0</v>
      </c>
      <c r="AU50" s="271">
        <f>O50+AN50</f>
        <v>4.6425999999999998</v>
      </c>
      <c r="AV50" s="271">
        <f t="shared" si="55"/>
        <v>4.6425999999999998</v>
      </c>
      <c r="AW50" s="272">
        <f t="shared" si="55"/>
        <v>0</v>
      </c>
    </row>
    <row r="51" spans="1:49" ht="12.95" customHeight="1" x14ac:dyDescent="0.25">
      <c r="A51" s="556">
        <v>10</v>
      </c>
      <c r="B51" s="190">
        <v>5458</v>
      </c>
      <c r="C51" s="190">
        <v>600099288</v>
      </c>
      <c r="D51" s="190">
        <v>856126</v>
      </c>
      <c r="E51" s="547" t="s">
        <v>507</v>
      </c>
      <c r="F51" s="190">
        <v>3143</v>
      </c>
      <c r="G51" s="533" t="s">
        <v>636</v>
      </c>
      <c r="H51" s="755" t="s">
        <v>284</v>
      </c>
      <c r="I51" s="265">
        <v>98309</v>
      </c>
      <c r="J51" s="266">
        <v>69300</v>
      </c>
      <c r="K51" s="266">
        <v>0</v>
      </c>
      <c r="L51" s="831">
        <v>23423</v>
      </c>
      <c r="M51" s="831">
        <v>1386</v>
      </c>
      <c r="N51" s="266">
        <v>4200</v>
      </c>
      <c r="O51" s="622">
        <v>0.28999999999999998</v>
      </c>
      <c r="P51" s="678">
        <v>0</v>
      </c>
      <c r="Q51" s="744">
        <v>0.28999999999999998</v>
      </c>
      <c r="R51" s="268">
        <f t="shared" si="15"/>
        <v>0</v>
      </c>
      <c r="S51" s="269">
        <v>0</v>
      </c>
      <c r="T51" s="269">
        <v>0</v>
      </c>
      <c r="U51" s="269">
        <v>0</v>
      </c>
      <c r="V51" s="269">
        <f t="shared" si="9"/>
        <v>0</v>
      </c>
      <c r="W51" s="269">
        <v>0</v>
      </c>
      <c r="X51" s="269">
        <v>0</v>
      </c>
      <c r="Y51" s="269">
        <f>SUM(W51:X51)</f>
        <v>0</v>
      </c>
      <c r="Z51" s="269">
        <f>V51+Y51</f>
        <v>0</v>
      </c>
      <c r="AA51" s="577">
        <f t="shared" si="52"/>
        <v>0</v>
      </c>
      <c r="AB51" s="270">
        <f>ROUND(V51*2%,0)</f>
        <v>0</v>
      </c>
      <c r="AC51" s="269">
        <v>0</v>
      </c>
      <c r="AD51" s="269">
        <v>0</v>
      </c>
      <c r="AE51" s="269">
        <f t="shared" si="10"/>
        <v>0</v>
      </c>
      <c r="AF51" s="269">
        <f t="shared" si="11"/>
        <v>0</v>
      </c>
      <c r="AG51" s="271">
        <v>0</v>
      </c>
      <c r="AH51" s="271">
        <v>0</v>
      </c>
      <c r="AI51" s="271">
        <v>0</v>
      </c>
      <c r="AJ51" s="271">
        <v>0</v>
      </c>
      <c r="AK51" s="271">
        <v>0</v>
      </c>
      <c r="AL51" s="271">
        <f t="shared" si="12"/>
        <v>0</v>
      </c>
      <c r="AM51" s="271">
        <f t="shared" si="13"/>
        <v>0</v>
      </c>
      <c r="AN51" s="696">
        <f t="shared" si="14"/>
        <v>0</v>
      </c>
      <c r="AO51" s="267">
        <f>I51+AF51</f>
        <v>98309</v>
      </c>
      <c r="AP51" s="269">
        <f>J51+V51</f>
        <v>69300</v>
      </c>
      <c r="AQ51" s="269">
        <f t="shared" si="53"/>
        <v>0</v>
      </c>
      <c r="AR51" s="269">
        <f t="shared" si="54"/>
        <v>23423</v>
      </c>
      <c r="AS51" s="269">
        <f t="shared" si="54"/>
        <v>1386</v>
      </c>
      <c r="AT51" s="269">
        <f>N51+AE51</f>
        <v>4200</v>
      </c>
      <c r="AU51" s="271">
        <f>O51+AN51</f>
        <v>0.28999999999999998</v>
      </c>
      <c r="AV51" s="271">
        <f t="shared" si="55"/>
        <v>0</v>
      </c>
      <c r="AW51" s="272">
        <f t="shared" si="55"/>
        <v>0.28999999999999998</v>
      </c>
    </row>
    <row r="52" spans="1:49" ht="12.95" customHeight="1" x14ac:dyDescent="0.25">
      <c r="A52" s="557">
        <v>10</v>
      </c>
      <c r="B52" s="191">
        <v>5458</v>
      </c>
      <c r="C52" s="191">
        <v>600099288</v>
      </c>
      <c r="D52" s="191">
        <v>856126</v>
      </c>
      <c r="E52" s="548" t="s">
        <v>508</v>
      </c>
      <c r="F52" s="191"/>
      <c r="G52" s="548"/>
      <c r="H52" s="756"/>
      <c r="I52" s="196">
        <v>43190214</v>
      </c>
      <c r="J52" s="408">
        <v>30591624</v>
      </c>
      <c r="K52" s="408">
        <v>250000</v>
      </c>
      <c r="L52" s="408">
        <v>10424469</v>
      </c>
      <c r="M52" s="408">
        <v>611833</v>
      </c>
      <c r="N52" s="408">
        <v>1312288</v>
      </c>
      <c r="O52" s="776">
        <v>61.731900000000003</v>
      </c>
      <c r="P52" s="776">
        <v>42.646100000000004</v>
      </c>
      <c r="Q52" s="798">
        <v>19.085799999999999</v>
      </c>
      <c r="R52" s="408">
        <f t="shared" ref="R52:AW52" si="56">SUM(R47:R51)</f>
        <v>0</v>
      </c>
      <c r="S52" s="240">
        <f t="shared" si="56"/>
        <v>0</v>
      </c>
      <c r="T52" s="240">
        <f t="shared" si="56"/>
        <v>0</v>
      </c>
      <c r="U52" s="240">
        <f t="shared" si="56"/>
        <v>0</v>
      </c>
      <c r="V52" s="240">
        <f t="shared" si="56"/>
        <v>0</v>
      </c>
      <c r="W52" s="240">
        <f t="shared" si="56"/>
        <v>0</v>
      </c>
      <c r="X52" s="240">
        <f t="shared" si="56"/>
        <v>0</v>
      </c>
      <c r="Y52" s="240">
        <f t="shared" si="56"/>
        <v>0</v>
      </c>
      <c r="Z52" s="240">
        <f t="shared" si="56"/>
        <v>0</v>
      </c>
      <c r="AA52" s="240">
        <f t="shared" si="56"/>
        <v>0</v>
      </c>
      <c r="AB52" s="240">
        <f t="shared" si="56"/>
        <v>0</v>
      </c>
      <c r="AC52" s="240">
        <f t="shared" si="56"/>
        <v>0</v>
      </c>
      <c r="AD52" s="240">
        <f t="shared" si="56"/>
        <v>0</v>
      </c>
      <c r="AE52" s="240">
        <f t="shared" si="56"/>
        <v>0</v>
      </c>
      <c r="AF52" s="240">
        <f t="shared" si="56"/>
        <v>0</v>
      </c>
      <c r="AG52" s="571">
        <f t="shared" si="56"/>
        <v>0</v>
      </c>
      <c r="AH52" s="571">
        <f t="shared" si="56"/>
        <v>0</v>
      </c>
      <c r="AI52" s="571">
        <f t="shared" si="56"/>
        <v>0</v>
      </c>
      <c r="AJ52" s="571">
        <f t="shared" si="56"/>
        <v>0</v>
      </c>
      <c r="AK52" s="571">
        <f t="shared" si="56"/>
        <v>0</v>
      </c>
      <c r="AL52" s="571">
        <f t="shared" si="56"/>
        <v>0</v>
      </c>
      <c r="AM52" s="571">
        <f t="shared" si="56"/>
        <v>0</v>
      </c>
      <c r="AN52" s="789">
        <f t="shared" si="56"/>
        <v>0</v>
      </c>
      <c r="AO52" s="196">
        <f t="shared" si="56"/>
        <v>43190214</v>
      </c>
      <c r="AP52" s="240">
        <f t="shared" si="56"/>
        <v>30591624</v>
      </c>
      <c r="AQ52" s="240">
        <f t="shared" si="56"/>
        <v>250000</v>
      </c>
      <c r="AR52" s="240">
        <f t="shared" si="56"/>
        <v>10424469</v>
      </c>
      <c r="AS52" s="240">
        <f t="shared" si="56"/>
        <v>611833</v>
      </c>
      <c r="AT52" s="240">
        <f t="shared" si="56"/>
        <v>1312288</v>
      </c>
      <c r="AU52" s="571">
        <f t="shared" si="56"/>
        <v>61.731900000000003</v>
      </c>
      <c r="AV52" s="571">
        <f t="shared" si="56"/>
        <v>42.646100000000004</v>
      </c>
      <c r="AW52" s="572">
        <f t="shared" si="56"/>
        <v>19.085799999999999</v>
      </c>
    </row>
    <row r="53" spans="1:49" ht="12.95" customHeight="1" x14ac:dyDescent="0.25">
      <c r="A53" s="556">
        <v>11</v>
      </c>
      <c r="B53" s="190">
        <v>5456</v>
      </c>
      <c r="C53" s="190">
        <v>600099369</v>
      </c>
      <c r="D53" s="190">
        <v>854794</v>
      </c>
      <c r="E53" s="547" t="s">
        <v>509</v>
      </c>
      <c r="F53" s="190">
        <v>3113</v>
      </c>
      <c r="G53" s="547" t="s">
        <v>335</v>
      </c>
      <c r="H53" s="755" t="s">
        <v>283</v>
      </c>
      <c r="I53" s="265">
        <v>40644581</v>
      </c>
      <c r="J53" s="266">
        <v>28682382</v>
      </c>
      <c r="K53" s="266">
        <v>223248</v>
      </c>
      <c r="L53" s="831">
        <v>9770103</v>
      </c>
      <c r="M53" s="831">
        <v>573648</v>
      </c>
      <c r="N53" s="266">
        <v>1395200</v>
      </c>
      <c r="O53" s="622">
        <v>55.597900000000003</v>
      </c>
      <c r="P53" s="678">
        <v>43.4191</v>
      </c>
      <c r="Q53" s="744">
        <v>12.178799999999999</v>
      </c>
      <c r="R53" s="268">
        <f t="shared" si="15"/>
        <v>0</v>
      </c>
      <c r="S53" s="269">
        <v>0</v>
      </c>
      <c r="T53" s="269">
        <v>0</v>
      </c>
      <c r="U53" s="269">
        <v>0</v>
      </c>
      <c r="V53" s="269">
        <f t="shared" si="9"/>
        <v>0</v>
      </c>
      <c r="W53" s="269">
        <v>0</v>
      </c>
      <c r="X53" s="269">
        <v>0</v>
      </c>
      <c r="Y53" s="269">
        <f>SUM(W53:X53)</f>
        <v>0</v>
      </c>
      <c r="Z53" s="269">
        <f>V53+Y53</f>
        <v>0</v>
      </c>
      <c r="AA53" s="577">
        <f t="shared" ref="AA53:AA57" si="57">ROUND((V53+W53)*33.8%,0)</f>
        <v>0</v>
      </c>
      <c r="AB53" s="270">
        <f>ROUND(V53*2%,0)</f>
        <v>0</v>
      </c>
      <c r="AC53" s="269">
        <v>0</v>
      </c>
      <c r="AD53" s="269">
        <v>0</v>
      </c>
      <c r="AE53" s="269">
        <f t="shared" si="10"/>
        <v>0</v>
      </c>
      <c r="AF53" s="269">
        <f t="shared" si="11"/>
        <v>0</v>
      </c>
      <c r="AG53" s="271">
        <v>0</v>
      </c>
      <c r="AH53" s="271">
        <v>0</v>
      </c>
      <c r="AI53" s="271">
        <v>0</v>
      </c>
      <c r="AJ53" s="271">
        <v>0</v>
      </c>
      <c r="AK53" s="271">
        <v>0</v>
      </c>
      <c r="AL53" s="271">
        <f t="shared" si="12"/>
        <v>0</v>
      </c>
      <c r="AM53" s="271">
        <f t="shared" si="13"/>
        <v>0</v>
      </c>
      <c r="AN53" s="696">
        <f t="shared" si="14"/>
        <v>0</v>
      </c>
      <c r="AO53" s="267">
        <f>I53+AF53</f>
        <v>40644581</v>
      </c>
      <c r="AP53" s="269">
        <f>J53+V53</f>
        <v>28682382</v>
      </c>
      <c r="AQ53" s="269">
        <f t="shared" ref="AQ53:AQ57" si="58">K53+Y53</f>
        <v>223248</v>
      </c>
      <c r="AR53" s="269">
        <f t="shared" ref="AR53:AS57" si="59">L53+AA53</f>
        <v>9770103</v>
      </c>
      <c r="AS53" s="269">
        <f t="shared" si="59"/>
        <v>573648</v>
      </c>
      <c r="AT53" s="269">
        <f>N53+AE53</f>
        <v>1395200</v>
      </c>
      <c r="AU53" s="271">
        <f>O53+AN53</f>
        <v>55.597900000000003</v>
      </c>
      <c r="AV53" s="271">
        <f t="shared" ref="AV53:AW57" si="60">P53+AL53</f>
        <v>43.4191</v>
      </c>
      <c r="AW53" s="272">
        <f t="shared" si="60"/>
        <v>12.178799999999999</v>
      </c>
    </row>
    <row r="54" spans="1:49" ht="12.95" customHeight="1" x14ac:dyDescent="0.25">
      <c r="A54" s="556">
        <v>11</v>
      </c>
      <c r="B54" s="190">
        <v>5456</v>
      </c>
      <c r="C54" s="190">
        <v>600099369</v>
      </c>
      <c r="D54" s="190">
        <v>854794</v>
      </c>
      <c r="E54" s="549" t="s">
        <v>509</v>
      </c>
      <c r="F54" s="190">
        <v>3113</v>
      </c>
      <c r="G54" s="533" t="s">
        <v>318</v>
      </c>
      <c r="H54" s="755" t="s">
        <v>284</v>
      </c>
      <c r="I54" s="265">
        <v>3910192</v>
      </c>
      <c r="J54" s="266">
        <v>2879375</v>
      </c>
      <c r="K54" s="266">
        <v>0</v>
      </c>
      <c r="L54" s="831">
        <v>973229</v>
      </c>
      <c r="M54" s="831">
        <v>57588</v>
      </c>
      <c r="N54" s="266">
        <v>0</v>
      </c>
      <c r="O54" s="622">
        <v>7.75</v>
      </c>
      <c r="P54" s="678">
        <v>7.75</v>
      </c>
      <c r="Q54" s="744">
        <v>0</v>
      </c>
      <c r="R54" s="268">
        <f t="shared" si="15"/>
        <v>0</v>
      </c>
      <c r="S54" s="269">
        <v>0</v>
      </c>
      <c r="T54" s="269">
        <v>0</v>
      </c>
      <c r="U54" s="269">
        <v>0</v>
      </c>
      <c r="V54" s="269">
        <f t="shared" si="9"/>
        <v>0</v>
      </c>
      <c r="W54" s="269">
        <v>0</v>
      </c>
      <c r="X54" s="269">
        <v>0</v>
      </c>
      <c r="Y54" s="269">
        <f>SUM(W54:X54)</f>
        <v>0</v>
      </c>
      <c r="Z54" s="269">
        <f>V54+Y54</f>
        <v>0</v>
      </c>
      <c r="AA54" s="577">
        <f t="shared" si="57"/>
        <v>0</v>
      </c>
      <c r="AB54" s="270">
        <f>ROUND(V54*2%,0)</f>
        <v>0</v>
      </c>
      <c r="AC54" s="269">
        <v>0</v>
      </c>
      <c r="AD54" s="269">
        <v>0</v>
      </c>
      <c r="AE54" s="269">
        <f t="shared" si="10"/>
        <v>0</v>
      </c>
      <c r="AF54" s="269">
        <f t="shared" si="11"/>
        <v>0</v>
      </c>
      <c r="AG54" s="271">
        <v>0</v>
      </c>
      <c r="AH54" s="271">
        <v>0</v>
      </c>
      <c r="AI54" s="271">
        <v>0</v>
      </c>
      <c r="AJ54" s="271">
        <v>0</v>
      </c>
      <c r="AK54" s="271">
        <v>0</v>
      </c>
      <c r="AL54" s="271">
        <f t="shared" si="12"/>
        <v>0</v>
      </c>
      <c r="AM54" s="271">
        <f t="shared" si="13"/>
        <v>0</v>
      </c>
      <c r="AN54" s="696">
        <f t="shared" si="14"/>
        <v>0</v>
      </c>
      <c r="AO54" s="267">
        <f>I54+AF54</f>
        <v>3910192</v>
      </c>
      <c r="AP54" s="269">
        <f>J54+V54</f>
        <v>2879375</v>
      </c>
      <c r="AQ54" s="269">
        <f t="shared" si="58"/>
        <v>0</v>
      </c>
      <c r="AR54" s="269">
        <f t="shared" si="59"/>
        <v>973229</v>
      </c>
      <c r="AS54" s="269">
        <f t="shared" si="59"/>
        <v>57588</v>
      </c>
      <c r="AT54" s="269">
        <f>N54+AE54</f>
        <v>0</v>
      </c>
      <c r="AU54" s="271">
        <f>O54+AN54</f>
        <v>7.75</v>
      </c>
      <c r="AV54" s="271">
        <f t="shared" si="60"/>
        <v>7.75</v>
      </c>
      <c r="AW54" s="272">
        <f t="shared" si="60"/>
        <v>0</v>
      </c>
    </row>
    <row r="55" spans="1:49" ht="12.95" customHeight="1" x14ac:dyDescent="0.25">
      <c r="A55" s="556">
        <v>11</v>
      </c>
      <c r="B55" s="190">
        <v>5456</v>
      </c>
      <c r="C55" s="190">
        <v>600099369</v>
      </c>
      <c r="D55" s="190">
        <v>854794</v>
      </c>
      <c r="E55" s="545" t="s">
        <v>509</v>
      </c>
      <c r="F55" s="198">
        <v>3141</v>
      </c>
      <c r="G55" s="546" t="s">
        <v>321</v>
      </c>
      <c r="H55" s="755" t="s">
        <v>284</v>
      </c>
      <c r="I55" s="265">
        <v>4623355</v>
      </c>
      <c r="J55" s="266">
        <v>3329559</v>
      </c>
      <c r="K55" s="266">
        <v>40000</v>
      </c>
      <c r="L55" s="831">
        <v>1138911</v>
      </c>
      <c r="M55" s="831">
        <v>66591</v>
      </c>
      <c r="N55" s="266">
        <v>48294</v>
      </c>
      <c r="O55" s="622">
        <v>11.46</v>
      </c>
      <c r="P55" s="678">
        <v>0</v>
      </c>
      <c r="Q55" s="744">
        <v>11.46</v>
      </c>
      <c r="R55" s="268">
        <f t="shared" si="15"/>
        <v>0</v>
      </c>
      <c r="S55" s="269">
        <v>0</v>
      </c>
      <c r="T55" s="269">
        <v>0</v>
      </c>
      <c r="U55" s="269">
        <v>0</v>
      </c>
      <c r="V55" s="269">
        <f t="shared" si="9"/>
        <v>0</v>
      </c>
      <c r="W55" s="269">
        <v>0</v>
      </c>
      <c r="X55" s="269">
        <v>0</v>
      </c>
      <c r="Y55" s="269">
        <f>SUM(W55:X55)</f>
        <v>0</v>
      </c>
      <c r="Z55" s="269">
        <f>V55+Y55</f>
        <v>0</v>
      </c>
      <c r="AA55" s="577">
        <f t="shared" si="57"/>
        <v>0</v>
      </c>
      <c r="AB55" s="270">
        <f>ROUND(V55*2%,0)</f>
        <v>0</v>
      </c>
      <c r="AC55" s="269">
        <v>0</v>
      </c>
      <c r="AD55" s="269">
        <v>0</v>
      </c>
      <c r="AE55" s="269">
        <f t="shared" si="10"/>
        <v>0</v>
      </c>
      <c r="AF55" s="269">
        <f t="shared" si="11"/>
        <v>0</v>
      </c>
      <c r="AG55" s="271">
        <v>0</v>
      </c>
      <c r="AH55" s="271">
        <v>0</v>
      </c>
      <c r="AI55" s="271">
        <v>0</v>
      </c>
      <c r="AJ55" s="271">
        <v>0</v>
      </c>
      <c r="AK55" s="271">
        <v>0</v>
      </c>
      <c r="AL55" s="271">
        <f t="shared" si="12"/>
        <v>0</v>
      </c>
      <c r="AM55" s="271">
        <f t="shared" si="13"/>
        <v>0</v>
      </c>
      <c r="AN55" s="696">
        <f t="shared" si="14"/>
        <v>0</v>
      </c>
      <c r="AO55" s="267">
        <f>I55+AF55</f>
        <v>4623355</v>
      </c>
      <c r="AP55" s="269">
        <f>J55+V55</f>
        <v>3329559</v>
      </c>
      <c r="AQ55" s="269">
        <f t="shared" si="58"/>
        <v>40000</v>
      </c>
      <c r="AR55" s="269">
        <f t="shared" si="59"/>
        <v>1138911</v>
      </c>
      <c r="AS55" s="269">
        <f t="shared" si="59"/>
        <v>66591</v>
      </c>
      <c r="AT55" s="269">
        <f>N55+AE55</f>
        <v>48294</v>
      </c>
      <c r="AU55" s="271">
        <f>O55+AN55</f>
        <v>11.46</v>
      </c>
      <c r="AV55" s="271">
        <f t="shared" si="60"/>
        <v>0</v>
      </c>
      <c r="AW55" s="272">
        <f t="shared" si="60"/>
        <v>11.46</v>
      </c>
    </row>
    <row r="56" spans="1:49" ht="12.95" customHeight="1" x14ac:dyDescent="0.25">
      <c r="A56" s="556">
        <v>11</v>
      </c>
      <c r="B56" s="190">
        <v>5456</v>
      </c>
      <c r="C56" s="190">
        <v>600099369</v>
      </c>
      <c r="D56" s="190">
        <v>854794</v>
      </c>
      <c r="E56" s="549" t="s">
        <v>509</v>
      </c>
      <c r="F56" s="190">
        <v>3143</v>
      </c>
      <c r="G56" s="533" t="s">
        <v>635</v>
      </c>
      <c r="H56" s="755" t="s">
        <v>283</v>
      </c>
      <c r="I56" s="265">
        <v>2812281</v>
      </c>
      <c r="J56" s="266">
        <v>2061046</v>
      </c>
      <c r="K56" s="266">
        <v>10000</v>
      </c>
      <c r="L56" s="831">
        <v>700014</v>
      </c>
      <c r="M56" s="831">
        <v>41221</v>
      </c>
      <c r="N56" s="266">
        <v>0</v>
      </c>
      <c r="O56" s="622">
        <v>4.3250000000000002</v>
      </c>
      <c r="P56" s="678">
        <v>4.3250000000000002</v>
      </c>
      <c r="Q56" s="744">
        <v>0</v>
      </c>
      <c r="R56" s="268">
        <f t="shared" si="15"/>
        <v>0</v>
      </c>
      <c r="S56" s="269">
        <v>0</v>
      </c>
      <c r="T56" s="269">
        <v>0</v>
      </c>
      <c r="U56" s="269">
        <v>0</v>
      </c>
      <c r="V56" s="269">
        <f t="shared" si="9"/>
        <v>0</v>
      </c>
      <c r="W56" s="269">
        <v>0</v>
      </c>
      <c r="X56" s="269">
        <v>0</v>
      </c>
      <c r="Y56" s="269">
        <f>SUM(W56:X56)</f>
        <v>0</v>
      </c>
      <c r="Z56" s="269">
        <f>V56+Y56</f>
        <v>0</v>
      </c>
      <c r="AA56" s="577">
        <f t="shared" si="57"/>
        <v>0</v>
      </c>
      <c r="AB56" s="270">
        <f>ROUND(V56*2%,0)</f>
        <v>0</v>
      </c>
      <c r="AC56" s="269">
        <v>0</v>
      </c>
      <c r="AD56" s="269">
        <v>0</v>
      </c>
      <c r="AE56" s="269">
        <f t="shared" si="10"/>
        <v>0</v>
      </c>
      <c r="AF56" s="269">
        <f t="shared" si="11"/>
        <v>0</v>
      </c>
      <c r="AG56" s="271">
        <v>0</v>
      </c>
      <c r="AH56" s="271">
        <v>0</v>
      </c>
      <c r="AI56" s="271">
        <v>0</v>
      </c>
      <c r="AJ56" s="271">
        <v>0</v>
      </c>
      <c r="AK56" s="271">
        <v>0</v>
      </c>
      <c r="AL56" s="271">
        <f t="shared" si="12"/>
        <v>0</v>
      </c>
      <c r="AM56" s="271">
        <f t="shared" si="13"/>
        <v>0</v>
      </c>
      <c r="AN56" s="696">
        <f t="shared" si="14"/>
        <v>0</v>
      </c>
      <c r="AO56" s="267">
        <f>I56+AF56</f>
        <v>2812281</v>
      </c>
      <c r="AP56" s="269">
        <f>J56+V56</f>
        <v>2061046</v>
      </c>
      <c r="AQ56" s="269">
        <f t="shared" si="58"/>
        <v>10000</v>
      </c>
      <c r="AR56" s="269">
        <f t="shared" si="59"/>
        <v>700014</v>
      </c>
      <c r="AS56" s="269">
        <f t="shared" si="59"/>
        <v>41221</v>
      </c>
      <c r="AT56" s="269">
        <f>N56+AE56</f>
        <v>0</v>
      </c>
      <c r="AU56" s="271">
        <f>O56+AN56</f>
        <v>4.3250000000000002</v>
      </c>
      <c r="AV56" s="271">
        <f t="shared" si="60"/>
        <v>4.3250000000000002</v>
      </c>
      <c r="AW56" s="272">
        <f t="shared" si="60"/>
        <v>0</v>
      </c>
    </row>
    <row r="57" spans="1:49" ht="12.95" customHeight="1" x14ac:dyDescent="0.25">
      <c r="A57" s="556">
        <v>11</v>
      </c>
      <c r="B57" s="190">
        <v>5456</v>
      </c>
      <c r="C57" s="190">
        <v>600099369</v>
      </c>
      <c r="D57" s="190">
        <v>854794</v>
      </c>
      <c r="E57" s="549" t="s">
        <v>509</v>
      </c>
      <c r="F57" s="190">
        <v>3143</v>
      </c>
      <c r="G57" s="533" t="s">
        <v>636</v>
      </c>
      <c r="H57" s="755" t="s">
        <v>284</v>
      </c>
      <c r="I57" s="265">
        <v>104629</v>
      </c>
      <c r="J57" s="266">
        <v>73755</v>
      </c>
      <c r="K57" s="266">
        <v>0</v>
      </c>
      <c r="L57" s="831">
        <v>24929</v>
      </c>
      <c r="M57" s="831">
        <v>1475</v>
      </c>
      <c r="N57" s="266">
        <v>4470</v>
      </c>
      <c r="O57" s="622">
        <v>0.31</v>
      </c>
      <c r="P57" s="678">
        <v>0</v>
      </c>
      <c r="Q57" s="744">
        <v>0.31</v>
      </c>
      <c r="R57" s="268">
        <f t="shared" si="15"/>
        <v>0</v>
      </c>
      <c r="S57" s="269">
        <v>0</v>
      </c>
      <c r="T57" s="269">
        <v>0</v>
      </c>
      <c r="U57" s="269">
        <v>0</v>
      </c>
      <c r="V57" s="269">
        <f t="shared" si="9"/>
        <v>0</v>
      </c>
      <c r="W57" s="269">
        <v>0</v>
      </c>
      <c r="X57" s="269">
        <v>0</v>
      </c>
      <c r="Y57" s="269">
        <f>SUM(W57:X57)</f>
        <v>0</v>
      </c>
      <c r="Z57" s="269">
        <f>V57+Y57</f>
        <v>0</v>
      </c>
      <c r="AA57" s="577">
        <f t="shared" si="57"/>
        <v>0</v>
      </c>
      <c r="AB57" s="270">
        <f>ROUND(V57*2%,0)</f>
        <v>0</v>
      </c>
      <c r="AC57" s="269">
        <v>0</v>
      </c>
      <c r="AD57" s="269">
        <v>0</v>
      </c>
      <c r="AE57" s="269">
        <f t="shared" si="10"/>
        <v>0</v>
      </c>
      <c r="AF57" s="269">
        <f t="shared" si="11"/>
        <v>0</v>
      </c>
      <c r="AG57" s="271">
        <v>0</v>
      </c>
      <c r="AH57" s="271">
        <v>0</v>
      </c>
      <c r="AI57" s="271">
        <v>0</v>
      </c>
      <c r="AJ57" s="271">
        <v>0</v>
      </c>
      <c r="AK57" s="271">
        <v>0</v>
      </c>
      <c r="AL57" s="271">
        <f t="shared" si="12"/>
        <v>0</v>
      </c>
      <c r="AM57" s="271">
        <f t="shared" si="13"/>
        <v>0</v>
      </c>
      <c r="AN57" s="696">
        <f t="shared" si="14"/>
        <v>0</v>
      </c>
      <c r="AO57" s="267">
        <f>I57+AF57</f>
        <v>104629</v>
      </c>
      <c r="AP57" s="269">
        <f>J57+V57</f>
        <v>73755</v>
      </c>
      <c r="AQ57" s="269">
        <f t="shared" si="58"/>
        <v>0</v>
      </c>
      <c r="AR57" s="269">
        <f t="shared" si="59"/>
        <v>24929</v>
      </c>
      <c r="AS57" s="269">
        <f t="shared" si="59"/>
        <v>1475</v>
      </c>
      <c r="AT57" s="269">
        <f>N57+AE57</f>
        <v>4470</v>
      </c>
      <c r="AU57" s="271">
        <f>O57+AN57</f>
        <v>0.31</v>
      </c>
      <c r="AV57" s="271">
        <f t="shared" si="60"/>
        <v>0</v>
      </c>
      <c r="AW57" s="272">
        <f t="shared" si="60"/>
        <v>0.31</v>
      </c>
    </row>
    <row r="58" spans="1:49" ht="12.95" customHeight="1" x14ac:dyDescent="0.25">
      <c r="A58" s="557">
        <v>11</v>
      </c>
      <c r="B58" s="203">
        <v>5456</v>
      </c>
      <c r="C58" s="203">
        <v>600099369</v>
      </c>
      <c r="D58" s="203">
        <v>854794</v>
      </c>
      <c r="E58" s="548" t="s">
        <v>510</v>
      </c>
      <c r="F58" s="203"/>
      <c r="G58" s="554"/>
      <c r="H58" s="761"/>
      <c r="I58" s="200">
        <v>52095038</v>
      </c>
      <c r="J58" s="409">
        <v>37026117</v>
      </c>
      <c r="K58" s="409">
        <v>273248</v>
      </c>
      <c r="L58" s="409">
        <v>12607186</v>
      </c>
      <c r="M58" s="409">
        <v>740523</v>
      </c>
      <c r="N58" s="409">
        <v>1447964</v>
      </c>
      <c r="O58" s="777">
        <v>79.442900000000009</v>
      </c>
      <c r="P58" s="777">
        <v>55.494100000000003</v>
      </c>
      <c r="Q58" s="799">
        <v>23.948799999999999</v>
      </c>
      <c r="R58" s="409">
        <f t="shared" ref="R58:AW58" si="61">SUM(R53:R57)</f>
        <v>0</v>
      </c>
      <c r="S58" s="166">
        <f t="shared" si="61"/>
        <v>0</v>
      </c>
      <c r="T58" s="166">
        <f t="shared" si="61"/>
        <v>0</v>
      </c>
      <c r="U58" s="166">
        <f t="shared" si="61"/>
        <v>0</v>
      </c>
      <c r="V58" s="166">
        <f t="shared" si="61"/>
        <v>0</v>
      </c>
      <c r="W58" s="166">
        <f t="shared" si="61"/>
        <v>0</v>
      </c>
      <c r="X58" s="166">
        <f t="shared" si="61"/>
        <v>0</v>
      </c>
      <c r="Y58" s="166">
        <f t="shared" si="61"/>
        <v>0</v>
      </c>
      <c r="Z58" s="166">
        <f t="shared" si="61"/>
        <v>0</v>
      </c>
      <c r="AA58" s="166">
        <f t="shared" si="61"/>
        <v>0</v>
      </c>
      <c r="AB58" s="166">
        <f t="shared" si="61"/>
        <v>0</v>
      </c>
      <c r="AC58" s="166">
        <f t="shared" si="61"/>
        <v>0</v>
      </c>
      <c r="AD58" s="166">
        <f t="shared" si="61"/>
        <v>0</v>
      </c>
      <c r="AE58" s="166">
        <f t="shared" si="61"/>
        <v>0</v>
      </c>
      <c r="AF58" s="166">
        <f t="shared" si="61"/>
        <v>0</v>
      </c>
      <c r="AG58" s="541">
        <f t="shared" si="61"/>
        <v>0</v>
      </c>
      <c r="AH58" s="541">
        <f t="shared" si="61"/>
        <v>0</v>
      </c>
      <c r="AI58" s="541">
        <f t="shared" si="61"/>
        <v>0</v>
      </c>
      <c r="AJ58" s="541">
        <f t="shared" si="61"/>
        <v>0</v>
      </c>
      <c r="AK58" s="541">
        <f t="shared" si="61"/>
        <v>0</v>
      </c>
      <c r="AL58" s="541">
        <f t="shared" si="61"/>
        <v>0</v>
      </c>
      <c r="AM58" s="541">
        <f t="shared" si="61"/>
        <v>0</v>
      </c>
      <c r="AN58" s="790">
        <f t="shared" si="61"/>
        <v>0</v>
      </c>
      <c r="AO58" s="200">
        <f t="shared" si="61"/>
        <v>52095038</v>
      </c>
      <c r="AP58" s="166">
        <f t="shared" si="61"/>
        <v>37026117</v>
      </c>
      <c r="AQ58" s="166">
        <f t="shared" si="61"/>
        <v>273248</v>
      </c>
      <c r="AR58" s="166">
        <f t="shared" si="61"/>
        <v>12607186</v>
      </c>
      <c r="AS58" s="166">
        <f t="shared" si="61"/>
        <v>740523</v>
      </c>
      <c r="AT58" s="166">
        <f t="shared" si="61"/>
        <v>1447964</v>
      </c>
      <c r="AU58" s="541">
        <f t="shared" si="61"/>
        <v>79.442900000000009</v>
      </c>
      <c r="AV58" s="541">
        <f t="shared" si="61"/>
        <v>55.494100000000003</v>
      </c>
      <c r="AW58" s="542">
        <f t="shared" si="61"/>
        <v>23.948799999999999</v>
      </c>
    </row>
    <row r="59" spans="1:49" ht="12.95" customHeight="1" x14ac:dyDescent="0.25">
      <c r="A59" s="556">
        <v>12</v>
      </c>
      <c r="B59" s="190">
        <v>5481</v>
      </c>
      <c r="C59" s="190">
        <v>600099075</v>
      </c>
      <c r="D59" s="190">
        <v>72742739</v>
      </c>
      <c r="E59" s="547" t="s">
        <v>511</v>
      </c>
      <c r="F59" s="190">
        <v>3117</v>
      </c>
      <c r="G59" s="547" t="s">
        <v>335</v>
      </c>
      <c r="H59" s="755" t="s">
        <v>283</v>
      </c>
      <c r="I59" s="265">
        <v>6098695</v>
      </c>
      <c r="J59" s="266">
        <v>4186927</v>
      </c>
      <c r="K59" s="266">
        <v>124700</v>
      </c>
      <c r="L59" s="831">
        <v>1457330</v>
      </c>
      <c r="M59" s="831">
        <v>83738</v>
      </c>
      <c r="N59" s="266">
        <v>246000</v>
      </c>
      <c r="O59" s="622">
        <v>7.8887000000000009</v>
      </c>
      <c r="P59" s="678">
        <v>5.5910000000000002</v>
      </c>
      <c r="Q59" s="744">
        <v>2.2976999999999999</v>
      </c>
      <c r="R59" s="268">
        <f t="shared" si="15"/>
        <v>0</v>
      </c>
      <c r="S59" s="269">
        <v>0</v>
      </c>
      <c r="T59" s="269">
        <v>0</v>
      </c>
      <c r="U59" s="269">
        <v>0</v>
      </c>
      <c r="V59" s="269">
        <f t="shared" si="9"/>
        <v>0</v>
      </c>
      <c r="W59" s="269">
        <v>0</v>
      </c>
      <c r="X59" s="269">
        <v>0</v>
      </c>
      <c r="Y59" s="269">
        <f>SUM(W59:X59)</f>
        <v>0</v>
      </c>
      <c r="Z59" s="269">
        <f>V59+Y59</f>
        <v>0</v>
      </c>
      <c r="AA59" s="577">
        <f t="shared" ref="AA59:AA62" si="62">ROUND((V59+W59)*33.8%,0)</f>
        <v>0</v>
      </c>
      <c r="AB59" s="270">
        <f>ROUND(V59*2%,0)</f>
        <v>0</v>
      </c>
      <c r="AC59" s="269">
        <v>0</v>
      </c>
      <c r="AD59" s="269">
        <v>0</v>
      </c>
      <c r="AE59" s="269">
        <f t="shared" si="10"/>
        <v>0</v>
      </c>
      <c r="AF59" s="269">
        <f t="shared" si="11"/>
        <v>0</v>
      </c>
      <c r="AG59" s="271">
        <v>0</v>
      </c>
      <c r="AH59" s="271">
        <v>0</v>
      </c>
      <c r="AI59" s="271">
        <v>0</v>
      </c>
      <c r="AJ59" s="271">
        <v>0</v>
      </c>
      <c r="AK59" s="271">
        <v>0</v>
      </c>
      <c r="AL59" s="271">
        <f t="shared" si="12"/>
        <v>0</v>
      </c>
      <c r="AM59" s="271">
        <f t="shared" si="13"/>
        <v>0</v>
      </c>
      <c r="AN59" s="696">
        <f t="shared" si="14"/>
        <v>0</v>
      </c>
      <c r="AO59" s="267">
        <f>I59+AF59</f>
        <v>6098695</v>
      </c>
      <c r="AP59" s="269">
        <f>J59+V59</f>
        <v>4186927</v>
      </c>
      <c r="AQ59" s="269">
        <f t="shared" ref="AQ59:AQ62" si="63">K59+Y59</f>
        <v>124700</v>
      </c>
      <c r="AR59" s="269">
        <f t="shared" ref="AR59:AS62" si="64">L59+AA59</f>
        <v>1457330</v>
      </c>
      <c r="AS59" s="269">
        <f t="shared" si="64"/>
        <v>83738</v>
      </c>
      <c r="AT59" s="269">
        <f>N59+AE59</f>
        <v>246000</v>
      </c>
      <c r="AU59" s="271">
        <f>O59+AN59</f>
        <v>7.8887000000000009</v>
      </c>
      <c r="AV59" s="271">
        <f t="shared" ref="AV59:AW62" si="65">P59+AL59</f>
        <v>5.5910000000000002</v>
      </c>
      <c r="AW59" s="272">
        <f t="shared" si="65"/>
        <v>2.2976999999999999</v>
      </c>
    </row>
    <row r="60" spans="1:49" ht="12.95" customHeight="1" x14ac:dyDescent="0.25">
      <c r="A60" s="556">
        <v>12</v>
      </c>
      <c r="B60" s="190">
        <v>5481</v>
      </c>
      <c r="C60" s="190">
        <v>600099075</v>
      </c>
      <c r="D60" s="190">
        <v>72742739</v>
      </c>
      <c r="E60" s="549" t="s">
        <v>511</v>
      </c>
      <c r="F60" s="190">
        <v>3117</v>
      </c>
      <c r="G60" s="533" t="s">
        <v>318</v>
      </c>
      <c r="H60" s="755" t="s">
        <v>284</v>
      </c>
      <c r="I60" s="265">
        <v>33366</v>
      </c>
      <c r="J60" s="266">
        <v>24570</v>
      </c>
      <c r="K60" s="266">
        <v>0</v>
      </c>
      <c r="L60" s="831">
        <v>8305</v>
      </c>
      <c r="M60" s="831">
        <v>491</v>
      </c>
      <c r="N60" s="266">
        <v>0</v>
      </c>
      <c r="O60" s="622">
        <v>0.05</v>
      </c>
      <c r="P60" s="678">
        <v>0.05</v>
      </c>
      <c r="Q60" s="744">
        <v>0</v>
      </c>
      <c r="R60" s="268">
        <f t="shared" si="15"/>
        <v>0</v>
      </c>
      <c r="S60" s="269">
        <v>0</v>
      </c>
      <c r="T60" s="269">
        <v>0</v>
      </c>
      <c r="U60" s="269">
        <v>0</v>
      </c>
      <c r="V60" s="269">
        <f t="shared" si="9"/>
        <v>0</v>
      </c>
      <c r="W60" s="269">
        <v>0</v>
      </c>
      <c r="X60" s="269">
        <v>0</v>
      </c>
      <c r="Y60" s="269">
        <f>SUM(W60:X60)</f>
        <v>0</v>
      </c>
      <c r="Z60" s="269">
        <f>V60+Y60</f>
        <v>0</v>
      </c>
      <c r="AA60" s="577">
        <f t="shared" si="62"/>
        <v>0</v>
      </c>
      <c r="AB60" s="270">
        <f>ROUND(V60*2%,0)</f>
        <v>0</v>
      </c>
      <c r="AC60" s="269">
        <v>0</v>
      </c>
      <c r="AD60" s="269">
        <v>0</v>
      </c>
      <c r="AE60" s="269">
        <f t="shared" si="10"/>
        <v>0</v>
      </c>
      <c r="AF60" s="269">
        <f t="shared" si="11"/>
        <v>0</v>
      </c>
      <c r="AG60" s="271">
        <v>0</v>
      </c>
      <c r="AH60" s="271">
        <v>0</v>
      </c>
      <c r="AI60" s="271">
        <v>0</v>
      </c>
      <c r="AJ60" s="271">
        <v>0</v>
      </c>
      <c r="AK60" s="271">
        <v>0</v>
      </c>
      <c r="AL60" s="271">
        <f t="shared" si="12"/>
        <v>0</v>
      </c>
      <c r="AM60" s="271">
        <f t="shared" si="13"/>
        <v>0</v>
      </c>
      <c r="AN60" s="696">
        <f t="shared" si="14"/>
        <v>0</v>
      </c>
      <c r="AO60" s="267">
        <f>I60+AF60</f>
        <v>33366</v>
      </c>
      <c r="AP60" s="269">
        <f>J60+V60</f>
        <v>24570</v>
      </c>
      <c r="AQ60" s="269">
        <f t="shared" si="63"/>
        <v>0</v>
      </c>
      <c r="AR60" s="269">
        <f t="shared" si="64"/>
        <v>8305</v>
      </c>
      <c r="AS60" s="269">
        <f t="shared" si="64"/>
        <v>491</v>
      </c>
      <c r="AT60" s="269">
        <f>N60+AE60</f>
        <v>0</v>
      </c>
      <c r="AU60" s="271">
        <f>O60+AN60</f>
        <v>0.05</v>
      </c>
      <c r="AV60" s="271">
        <f t="shared" si="65"/>
        <v>0.05</v>
      </c>
      <c r="AW60" s="272">
        <f t="shared" si="65"/>
        <v>0</v>
      </c>
    </row>
    <row r="61" spans="1:49" ht="12.95" customHeight="1" x14ac:dyDescent="0.25">
      <c r="A61" s="556">
        <v>12</v>
      </c>
      <c r="B61" s="190">
        <v>5481</v>
      </c>
      <c r="C61" s="190">
        <v>600099075</v>
      </c>
      <c r="D61" s="190">
        <v>72742739</v>
      </c>
      <c r="E61" s="549" t="s">
        <v>511</v>
      </c>
      <c r="F61" s="190">
        <v>3143</v>
      </c>
      <c r="G61" s="533" t="s">
        <v>635</v>
      </c>
      <c r="H61" s="755" t="s">
        <v>283</v>
      </c>
      <c r="I61" s="265">
        <v>983702</v>
      </c>
      <c r="J61" s="266">
        <v>724375</v>
      </c>
      <c r="K61" s="266">
        <v>0</v>
      </c>
      <c r="L61" s="831">
        <v>244839</v>
      </c>
      <c r="M61" s="831">
        <v>14488</v>
      </c>
      <c r="N61" s="266">
        <v>0</v>
      </c>
      <c r="O61" s="622">
        <v>1.5</v>
      </c>
      <c r="P61" s="678">
        <v>1.5</v>
      </c>
      <c r="Q61" s="744">
        <v>0</v>
      </c>
      <c r="R61" s="268">
        <f t="shared" si="15"/>
        <v>0</v>
      </c>
      <c r="S61" s="269">
        <v>0</v>
      </c>
      <c r="T61" s="269">
        <v>0</v>
      </c>
      <c r="U61" s="269">
        <v>0</v>
      </c>
      <c r="V61" s="269">
        <f t="shared" si="9"/>
        <v>0</v>
      </c>
      <c r="W61" s="269">
        <v>0</v>
      </c>
      <c r="X61" s="269">
        <v>0</v>
      </c>
      <c r="Y61" s="269">
        <f>SUM(W61:X61)</f>
        <v>0</v>
      </c>
      <c r="Z61" s="269">
        <f>V61+Y61</f>
        <v>0</v>
      </c>
      <c r="AA61" s="577">
        <f t="shared" si="62"/>
        <v>0</v>
      </c>
      <c r="AB61" s="270">
        <f>ROUND(V61*2%,0)</f>
        <v>0</v>
      </c>
      <c r="AC61" s="269">
        <v>0</v>
      </c>
      <c r="AD61" s="269">
        <v>0</v>
      </c>
      <c r="AE61" s="269">
        <f t="shared" si="10"/>
        <v>0</v>
      </c>
      <c r="AF61" s="269">
        <f t="shared" si="11"/>
        <v>0</v>
      </c>
      <c r="AG61" s="271">
        <v>0</v>
      </c>
      <c r="AH61" s="271">
        <v>0</v>
      </c>
      <c r="AI61" s="271">
        <v>0</v>
      </c>
      <c r="AJ61" s="271">
        <v>0</v>
      </c>
      <c r="AK61" s="271">
        <v>0</v>
      </c>
      <c r="AL61" s="271">
        <f t="shared" si="12"/>
        <v>0</v>
      </c>
      <c r="AM61" s="271">
        <f t="shared" si="13"/>
        <v>0</v>
      </c>
      <c r="AN61" s="696">
        <f t="shared" si="14"/>
        <v>0</v>
      </c>
      <c r="AO61" s="267">
        <f>I61+AF61</f>
        <v>983702</v>
      </c>
      <c r="AP61" s="269">
        <f>J61+V61</f>
        <v>724375</v>
      </c>
      <c r="AQ61" s="269">
        <f t="shared" si="63"/>
        <v>0</v>
      </c>
      <c r="AR61" s="269">
        <f t="shared" si="64"/>
        <v>244839</v>
      </c>
      <c r="AS61" s="269">
        <f t="shared" si="64"/>
        <v>14488</v>
      </c>
      <c r="AT61" s="269">
        <f>N61+AE61</f>
        <v>0</v>
      </c>
      <c r="AU61" s="271">
        <f>O61+AN61</f>
        <v>1.5</v>
      </c>
      <c r="AV61" s="271">
        <f t="shared" si="65"/>
        <v>1.5</v>
      </c>
      <c r="AW61" s="272">
        <f t="shared" si="65"/>
        <v>0</v>
      </c>
    </row>
    <row r="62" spans="1:49" ht="12.95" customHeight="1" x14ac:dyDescent="0.25">
      <c r="A62" s="556">
        <v>12</v>
      </c>
      <c r="B62" s="190">
        <v>5481</v>
      </c>
      <c r="C62" s="190">
        <v>600099075</v>
      </c>
      <c r="D62" s="190">
        <v>72742739</v>
      </c>
      <c r="E62" s="549" t="s">
        <v>511</v>
      </c>
      <c r="F62" s="190">
        <v>3143</v>
      </c>
      <c r="G62" s="533" t="s">
        <v>636</v>
      </c>
      <c r="H62" s="755" t="s">
        <v>284</v>
      </c>
      <c r="I62" s="265">
        <v>39323</v>
      </c>
      <c r="J62" s="266">
        <v>27720</v>
      </c>
      <c r="K62" s="266">
        <v>0</v>
      </c>
      <c r="L62" s="831">
        <v>9369</v>
      </c>
      <c r="M62" s="831">
        <v>554</v>
      </c>
      <c r="N62" s="266">
        <v>1680</v>
      </c>
      <c r="O62" s="622">
        <v>0.12</v>
      </c>
      <c r="P62" s="678">
        <v>0</v>
      </c>
      <c r="Q62" s="744">
        <v>0.12</v>
      </c>
      <c r="R62" s="268">
        <f t="shared" si="15"/>
        <v>0</v>
      </c>
      <c r="S62" s="269">
        <v>0</v>
      </c>
      <c r="T62" s="269">
        <v>0</v>
      </c>
      <c r="U62" s="269">
        <v>0</v>
      </c>
      <c r="V62" s="269">
        <f t="shared" si="9"/>
        <v>0</v>
      </c>
      <c r="W62" s="269">
        <v>0</v>
      </c>
      <c r="X62" s="269">
        <v>0</v>
      </c>
      <c r="Y62" s="269">
        <f>SUM(W62:X62)</f>
        <v>0</v>
      </c>
      <c r="Z62" s="269">
        <f>V62+Y62</f>
        <v>0</v>
      </c>
      <c r="AA62" s="577">
        <f t="shared" si="62"/>
        <v>0</v>
      </c>
      <c r="AB62" s="270">
        <f>ROUND(V62*2%,0)</f>
        <v>0</v>
      </c>
      <c r="AC62" s="269">
        <v>0</v>
      </c>
      <c r="AD62" s="269">
        <v>0</v>
      </c>
      <c r="AE62" s="269">
        <f t="shared" si="10"/>
        <v>0</v>
      </c>
      <c r="AF62" s="269">
        <f t="shared" si="11"/>
        <v>0</v>
      </c>
      <c r="AG62" s="271">
        <v>0</v>
      </c>
      <c r="AH62" s="271">
        <v>0</v>
      </c>
      <c r="AI62" s="271">
        <v>0</v>
      </c>
      <c r="AJ62" s="271">
        <v>0</v>
      </c>
      <c r="AK62" s="271">
        <v>0</v>
      </c>
      <c r="AL62" s="271">
        <f t="shared" si="12"/>
        <v>0</v>
      </c>
      <c r="AM62" s="271">
        <f t="shared" si="13"/>
        <v>0</v>
      </c>
      <c r="AN62" s="696">
        <f t="shared" si="14"/>
        <v>0</v>
      </c>
      <c r="AO62" s="267">
        <f>I62+AF62</f>
        <v>39323</v>
      </c>
      <c r="AP62" s="269">
        <f>J62+V62</f>
        <v>27720</v>
      </c>
      <c r="AQ62" s="269">
        <f t="shared" si="63"/>
        <v>0</v>
      </c>
      <c r="AR62" s="269">
        <f t="shared" si="64"/>
        <v>9369</v>
      </c>
      <c r="AS62" s="269">
        <f t="shared" si="64"/>
        <v>554</v>
      </c>
      <c r="AT62" s="269">
        <f>N62+AE62</f>
        <v>1680</v>
      </c>
      <c r="AU62" s="271">
        <f>O62+AN62</f>
        <v>0.12</v>
      </c>
      <c r="AV62" s="271">
        <f t="shared" si="65"/>
        <v>0</v>
      </c>
      <c r="AW62" s="272">
        <f t="shared" si="65"/>
        <v>0.12</v>
      </c>
    </row>
    <row r="63" spans="1:49" ht="12.95" customHeight="1" x14ac:dyDescent="0.25">
      <c r="A63" s="557">
        <v>12</v>
      </c>
      <c r="B63" s="191">
        <v>5481</v>
      </c>
      <c r="C63" s="191">
        <v>600099075</v>
      </c>
      <c r="D63" s="191">
        <v>72742739</v>
      </c>
      <c r="E63" s="548" t="s">
        <v>512</v>
      </c>
      <c r="F63" s="191"/>
      <c r="G63" s="548"/>
      <c r="H63" s="756"/>
      <c r="I63" s="204">
        <v>7155086</v>
      </c>
      <c r="J63" s="411">
        <v>4963592</v>
      </c>
      <c r="K63" s="411">
        <v>124700</v>
      </c>
      <c r="L63" s="411">
        <v>1719843</v>
      </c>
      <c r="M63" s="411">
        <v>99271</v>
      </c>
      <c r="N63" s="411">
        <v>247680</v>
      </c>
      <c r="O63" s="779">
        <v>9.5587</v>
      </c>
      <c r="P63" s="779">
        <v>7.141</v>
      </c>
      <c r="Q63" s="801">
        <v>2.4177</v>
      </c>
      <c r="R63" s="411">
        <f t="shared" ref="R63:AW63" si="66">SUM(R59:R62)</f>
        <v>0</v>
      </c>
      <c r="S63" s="167">
        <f t="shared" si="66"/>
        <v>0</v>
      </c>
      <c r="T63" s="167">
        <f t="shared" si="66"/>
        <v>0</v>
      </c>
      <c r="U63" s="167">
        <f t="shared" si="66"/>
        <v>0</v>
      </c>
      <c r="V63" s="167">
        <f t="shared" si="66"/>
        <v>0</v>
      </c>
      <c r="W63" s="167">
        <f t="shared" si="66"/>
        <v>0</v>
      </c>
      <c r="X63" s="167">
        <f t="shared" si="66"/>
        <v>0</v>
      </c>
      <c r="Y63" s="167">
        <f t="shared" si="66"/>
        <v>0</v>
      </c>
      <c r="Z63" s="167">
        <f t="shared" si="66"/>
        <v>0</v>
      </c>
      <c r="AA63" s="167">
        <f t="shared" si="66"/>
        <v>0</v>
      </c>
      <c r="AB63" s="167">
        <f t="shared" si="66"/>
        <v>0</v>
      </c>
      <c r="AC63" s="167">
        <f t="shared" si="66"/>
        <v>0</v>
      </c>
      <c r="AD63" s="167">
        <f t="shared" si="66"/>
        <v>0</v>
      </c>
      <c r="AE63" s="167">
        <f t="shared" si="66"/>
        <v>0</v>
      </c>
      <c r="AF63" s="167">
        <f t="shared" si="66"/>
        <v>0</v>
      </c>
      <c r="AG63" s="543">
        <f t="shared" si="66"/>
        <v>0</v>
      </c>
      <c r="AH63" s="543">
        <f t="shared" si="66"/>
        <v>0</v>
      </c>
      <c r="AI63" s="543">
        <f t="shared" si="66"/>
        <v>0</v>
      </c>
      <c r="AJ63" s="543">
        <f t="shared" si="66"/>
        <v>0</v>
      </c>
      <c r="AK63" s="543">
        <f t="shared" si="66"/>
        <v>0</v>
      </c>
      <c r="AL63" s="543">
        <f t="shared" si="66"/>
        <v>0</v>
      </c>
      <c r="AM63" s="543">
        <f t="shared" si="66"/>
        <v>0</v>
      </c>
      <c r="AN63" s="792">
        <f t="shared" si="66"/>
        <v>0</v>
      </c>
      <c r="AO63" s="204">
        <f t="shared" si="66"/>
        <v>7155086</v>
      </c>
      <c r="AP63" s="167">
        <f t="shared" si="66"/>
        <v>4963592</v>
      </c>
      <c r="AQ63" s="167">
        <f t="shared" si="66"/>
        <v>124700</v>
      </c>
      <c r="AR63" s="167">
        <f t="shared" si="66"/>
        <v>1719843</v>
      </c>
      <c r="AS63" s="167">
        <f t="shared" si="66"/>
        <v>99271</v>
      </c>
      <c r="AT63" s="167">
        <f t="shared" si="66"/>
        <v>247680</v>
      </c>
      <c r="AU63" s="543">
        <f t="shared" si="66"/>
        <v>9.5587</v>
      </c>
      <c r="AV63" s="543">
        <f t="shared" si="66"/>
        <v>7.141</v>
      </c>
      <c r="AW63" s="544">
        <f t="shared" si="66"/>
        <v>2.4177</v>
      </c>
    </row>
    <row r="64" spans="1:49" ht="12.95" customHeight="1" x14ac:dyDescent="0.25">
      <c r="A64" s="556">
        <v>13</v>
      </c>
      <c r="B64" s="190">
        <v>5492</v>
      </c>
      <c r="C64" s="190">
        <v>691007322</v>
      </c>
      <c r="D64" s="190">
        <v>71294180</v>
      </c>
      <c r="E64" s="549" t="s">
        <v>513</v>
      </c>
      <c r="F64" s="190">
        <v>3114</v>
      </c>
      <c r="G64" s="522" t="s">
        <v>565</v>
      </c>
      <c r="H64" s="755" t="s">
        <v>283</v>
      </c>
      <c r="I64" s="265">
        <v>9926957</v>
      </c>
      <c r="J64" s="266">
        <v>6846065</v>
      </c>
      <c r="K64" s="266">
        <v>350000</v>
      </c>
      <c r="L64" s="831">
        <v>2432270</v>
      </c>
      <c r="M64" s="831">
        <v>136922</v>
      </c>
      <c r="N64" s="266">
        <v>161700</v>
      </c>
      <c r="O64" s="622">
        <v>12.1127</v>
      </c>
      <c r="P64" s="678">
        <v>9.06</v>
      </c>
      <c r="Q64" s="744">
        <v>3.0526999999999997</v>
      </c>
      <c r="R64" s="268">
        <f t="shared" si="15"/>
        <v>0</v>
      </c>
      <c r="S64" s="269">
        <v>0</v>
      </c>
      <c r="T64" s="269">
        <v>0</v>
      </c>
      <c r="U64" s="269">
        <v>0</v>
      </c>
      <c r="V64" s="269">
        <f t="shared" si="9"/>
        <v>0</v>
      </c>
      <c r="W64" s="269">
        <v>0</v>
      </c>
      <c r="X64" s="269">
        <v>0</v>
      </c>
      <c r="Y64" s="269">
        <f>SUM(W64:X64)</f>
        <v>0</v>
      </c>
      <c r="Z64" s="269">
        <f>V64+Y64</f>
        <v>0</v>
      </c>
      <c r="AA64" s="577">
        <f t="shared" ref="AA64:AA67" si="67">ROUND((V64+W64)*33.8%,0)</f>
        <v>0</v>
      </c>
      <c r="AB64" s="270">
        <f>ROUND(V64*2%,0)</f>
        <v>0</v>
      </c>
      <c r="AC64" s="269">
        <v>0</v>
      </c>
      <c r="AD64" s="269">
        <v>0</v>
      </c>
      <c r="AE64" s="269">
        <f t="shared" si="10"/>
        <v>0</v>
      </c>
      <c r="AF64" s="269">
        <f t="shared" si="11"/>
        <v>0</v>
      </c>
      <c r="AG64" s="271">
        <v>0</v>
      </c>
      <c r="AH64" s="271">
        <v>0</v>
      </c>
      <c r="AI64" s="271">
        <v>0</v>
      </c>
      <c r="AJ64" s="271">
        <v>0</v>
      </c>
      <c r="AK64" s="271">
        <v>0</v>
      </c>
      <c r="AL64" s="271">
        <f t="shared" si="12"/>
        <v>0</v>
      </c>
      <c r="AM64" s="271">
        <f t="shared" si="13"/>
        <v>0</v>
      </c>
      <c r="AN64" s="696">
        <f t="shared" si="14"/>
        <v>0</v>
      </c>
      <c r="AO64" s="267">
        <f>I64+AF64</f>
        <v>9926957</v>
      </c>
      <c r="AP64" s="269">
        <f>J64+V64</f>
        <v>6846065</v>
      </c>
      <c r="AQ64" s="269">
        <f t="shared" ref="AQ64:AQ67" si="68">K64+Y64</f>
        <v>350000</v>
      </c>
      <c r="AR64" s="269">
        <f t="shared" ref="AR64:AS67" si="69">L64+AA64</f>
        <v>2432270</v>
      </c>
      <c r="AS64" s="269">
        <f t="shared" si="69"/>
        <v>136922</v>
      </c>
      <c r="AT64" s="269">
        <f>N64+AE64</f>
        <v>161700</v>
      </c>
      <c r="AU64" s="271">
        <f>O64+AN64</f>
        <v>12.1127</v>
      </c>
      <c r="AV64" s="271">
        <f t="shared" ref="AV64:AW67" si="70">P64+AL64</f>
        <v>9.06</v>
      </c>
      <c r="AW64" s="272">
        <f t="shared" si="70"/>
        <v>3.0526999999999997</v>
      </c>
    </row>
    <row r="65" spans="1:49" ht="12.95" customHeight="1" x14ac:dyDescent="0.25">
      <c r="A65" s="556">
        <v>13</v>
      </c>
      <c r="B65" s="190">
        <v>5492</v>
      </c>
      <c r="C65" s="190">
        <v>691007322</v>
      </c>
      <c r="D65" s="190">
        <v>71294180</v>
      </c>
      <c r="E65" s="549" t="s">
        <v>513</v>
      </c>
      <c r="F65" s="190">
        <v>3114</v>
      </c>
      <c r="G65" s="522" t="s">
        <v>319</v>
      </c>
      <c r="H65" s="755" t="s">
        <v>283</v>
      </c>
      <c r="I65" s="265">
        <v>1319976</v>
      </c>
      <c r="J65" s="266">
        <v>972000</v>
      </c>
      <c r="K65" s="266">
        <v>0</v>
      </c>
      <c r="L65" s="831">
        <v>328536</v>
      </c>
      <c r="M65" s="831">
        <v>19440</v>
      </c>
      <c r="N65" s="266">
        <v>0</v>
      </c>
      <c r="O65" s="622">
        <v>2.5</v>
      </c>
      <c r="P65" s="678">
        <v>2.5</v>
      </c>
      <c r="Q65" s="744">
        <v>0</v>
      </c>
      <c r="R65" s="268">
        <f t="shared" si="15"/>
        <v>0</v>
      </c>
      <c r="S65" s="269">
        <v>0</v>
      </c>
      <c r="T65" s="269">
        <v>0</v>
      </c>
      <c r="U65" s="269">
        <v>0</v>
      </c>
      <c r="V65" s="269">
        <f t="shared" si="9"/>
        <v>0</v>
      </c>
      <c r="W65" s="269">
        <v>0</v>
      </c>
      <c r="X65" s="269">
        <v>0</v>
      </c>
      <c r="Y65" s="269">
        <f>SUM(W65:X65)</f>
        <v>0</v>
      </c>
      <c r="Z65" s="269">
        <f>V65+Y65</f>
        <v>0</v>
      </c>
      <c r="AA65" s="577">
        <f t="shared" si="67"/>
        <v>0</v>
      </c>
      <c r="AB65" s="270">
        <f>ROUND(V65*2%,0)</f>
        <v>0</v>
      </c>
      <c r="AC65" s="269">
        <v>0</v>
      </c>
      <c r="AD65" s="269">
        <v>0</v>
      </c>
      <c r="AE65" s="269">
        <f t="shared" si="10"/>
        <v>0</v>
      </c>
      <c r="AF65" s="269">
        <f t="shared" si="11"/>
        <v>0</v>
      </c>
      <c r="AG65" s="271">
        <v>0</v>
      </c>
      <c r="AH65" s="271">
        <v>0</v>
      </c>
      <c r="AI65" s="271">
        <v>0</v>
      </c>
      <c r="AJ65" s="271">
        <v>0</v>
      </c>
      <c r="AK65" s="271">
        <v>0</v>
      </c>
      <c r="AL65" s="271">
        <f t="shared" si="12"/>
        <v>0</v>
      </c>
      <c r="AM65" s="271">
        <f t="shared" si="13"/>
        <v>0</v>
      </c>
      <c r="AN65" s="696">
        <f t="shared" si="14"/>
        <v>0</v>
      </c>
      <c r="AO65" s="267">
        <f>I65+AF65</f>
        <v>1319976</v>
      </c>
      <c r="AP65" s="269">
        <f>J65+V65</f>
        <v>972000</v>
      </c>
      <c r="AQ65" s="269">
        <f t="shared" si="68"/>
        <v>0</v>
      </c>
      <c r="AR65" s="269">
        <f t="shared" si="69"/>
        <v>328536</v>
      </c>
      <c r="AS65" s="269">
        <f t="shared" si="69"/>
        <v>19440</v>
      </c>
      <c r="AT65" s="269">
        <f>N65+AE65</f>
        <v>0</v>
      </c>
      <c r="AU65" s="271">
        <f>O65+AN65</f>
        <v>2.5</v>
      </c>
      <c r="AV65" s="271">
        <f t="shared" si="70"/>
        <v>2.5</v>
      </c>
      <c r="AW65" s="272">
        <f t="shared" si="70"/>
        <v>0</v>
      </c>
    </row>
    <row r="66" spans="1:49" ht="12.95" customHeight="1" x14ac:dyDescent="0.25">
      <c r="A66" s="556">
        <v>13</v>
      </c>
      <c r="B66" s="190">
        <v>5492</v>
      </c>
      <c r="C66" s="190">
        <v>691007322</v>
      </c>
      <c r="D66" s="190">
        <v>71294180</v>
      </c>
      <c r="E66" s="547" t="s">
        <v>513</v>
      </c>
      <c r="F66" s="190">
        <v>3143</v>
      </c>
      <c r="G66" s="533" t="s">
        <v>635</v>
      </c>
      <c r="H66" s="755" t="s">
        <v>283</v>
      </c>
      <c r="I66" s="265">
        <v>510969</v>
      </c>
      <c r="J66" s="266">
        <v>376266</v>
      </c>
      <c r="K66" s="266">
        <v>0</v>
      </c>
      <c r="L66" s="831">
        <v>127178</v>
      </c>
      <c r="M66" s="831">
        <v>7525</v>
      </c>
      <c r="N66" s="266">
        <v>0</v>
      </c>
      <c r="O66" s="622">
        <v>0.77049999999999996</v>
      </c>
      <c r="P66" s="678">
        <v>0.77049999999999996</v>
      </c>
      <c r="Q66" s="744">
        <v>0</v>
      </c>
      <c r="R66" s="268">
        <f t="shared" si="15"/>
        <v>0</v>
      </c>
      <c r="S66" s="269">
        <v>0</v>
      </c>
      <c r="T66" s="269">
        <v>0</v>
      </c>
      <c r="U66" s="269">
        <v>0</v>
      </c>
      <c r="V66" s="269">
        <f t="shared" si="9"/>
        <v>0</v>
      </c>
      <c r="W66" s="269">
        <v>0</v>
      </c>
      <c r="X66" s="269">
        <v>0</v>
      </c>
      <c r="Y66" s="269">
        <f>SUM(W66:X66)</f>
        <v>0</v>
      </c>
      <c r="Z66" s="269">
        <f>V66+Y66</f>
        <v>0</v>
      </c>
      <c r="AA66" s="577">
        <f t="shared" si="67"/>
        <v>0</v>
      </c>
      <c r="AB66" s="270">
        <f>ROUND(V66*2%,0)</f>
        <v>0</v>
      </c>
      <c r="AC66" s="269">
        <v>0</v>
      </c>
      <c r="AD66" s="269">
        <v>0</v>
      </c>
      <c r="AE66" s="269">
        <f t="shared" si="10"/>
        <v>0</v>
      </c>
      <c r="AF66" s="269">
        <f t="shared" si="11"/>
        <v>0</v>
      </c>
      <c r="AG66" s="271">
        <v>0</v>
      </c>
      <c r="AH66" s="271">
        <v>0</v>
      </c>
      <c r="AI66" s="271">
        <v>0</v>
      </c>
      <c r="AJ66" s="271">
        <v>0</v>
      </c>
      <c r="AK66" s="271">
        <v>0</v>
      </c>
      <c r="AL66" s="271">
        <f t="shared" si="12"/>
        <v>0</v>
      </c>
      <c r="AM66" s="271">
        <f t="shared" si="13"/>
        <v>0</v>
      </c>
      <c r="AN66" s="696">
        <f t="shared" si="14"/>
        <v>0</v>
      </c>
      <c r="AO66" s="267">
        <f>I66+AF66</f>
        <v>510969</v>
      </c>
      <c r="AP66" s="269">
        <f>J66+V66</f>
        <v>376266</v>
      </c>
      <c r="AQ66" s="269">
        <f t="shared" si="68"/>
        <v>0</v>
      </c>
      <c r="AR66" s="269">
        <f t="shared" si="69"/>
        <v>127178</v>
      </c>
      <c r="AS66" s="269">
        <f t="shared" si="69"/>
        <v>7525</v>
      </c>
      <c r="AT66" s="269">
        <f>N66+AE66</f>
        <v>0</v>
      </c>
      <c r="AU66" s="271">
        <f>O66+AN66</f>
        <v>0.77049999999999996</v>
      </c>
      <c r="AV66" s="271">
        <f t="shared" si="70"/>
        <v>0.77049999999999996</v>
      </c>
      <c r="AW66" s="272">
        <f t="shared" si="70"/>
        <v>0</v>
      </c>
    </row>
    <row r="67" spans="1:49" ht="12.95" customHeight="1" x14ac:dyDescent="0.25">
      <c r="A67" s="556">
        <v>13</v>
      </c>
      <c r="B67" s="190">
        <v>5492</v>
      </c>
      <c r="C67" s="190">
        <v>691007322</v>
      </c>
      <c r="D67" s="190">
        <v>71294180</v>
      </c>
      <c r="E67" s="547" t="s">
        <v>513</v>
      </c>
      <c r="F67" s="190">
        <v>3143</v>
      </c>
      <c r="G67" s="533" t="s">
        <v>636</v>
      </c>
      <c r="H67" s="755" t="s">
        <v>284</v>
      </c>
      <c r="I67" s="265">
        <v>10534</v>
      </c>
      <c r="J67" s="266">
        <v>7425</v>
      </c>
      <c r="K67" s="266">
        <v>0</v>
      </c>
      <c r="L67" s="831">
        <v>2510</v>
      </c>
      <c r="M67" s="831">
        <v>149</v>
      </c>
      <c r="N67" s="266">
        <v>450</v>
      </c>
      <c r="O67" s="622">
        <v>0.03</v>
      </c>
      <c r="P67" s="678">
        <v>0</v>
      </c>
      <c r="Q67" s="744">
        <v>0.03</v>
      </c>
      <c r="R67" s="268">
        <f t="shared" si="15"/>
        <v>0</v>
      </c>
      <c r="S67" s="269">
        <v>0</v>
      </c>
      <c r="T67" s="269">
        <v>0</v>
      </c>
      <c r="U67" s="269">
        <v>0</v>
      </c>
      <c r="V67" s="269">
        <f t="shared" si="9"/>
        <v>0</v>
      </c>
      <c r="W67" s="269">
        <v>0</v>
      </c>
      <c r="X67" s="269">
        <v>0</v>
      </c>
      <c r="Y67" s="269">
        <f>SUM(W67:X67)</f>
        <v>0</v>
      </c>
      <c r="Z67" s="269">
        <f>V67+Y67</f>
        <v>0</v>
      </c>
      <c r="AA67" s="577">
        <f t="shared" si="67"/>
        <v>0</v>
      </c>
      <c r="AB67" s="270">
        <f>ROUND(V67*2%,0)</f>
        <v>0</v>
      </c>
      <c r="AC67" s="269">
        <v>0</v>
      </c>
      <c r="AD67" s="269">
        <v>0</v>
      </c>
      <c r="AE67" s="269">
        <f t="shared" si="10"/>
        <v>0</v>
      </c>
      <c r="AF67" s="269">
        <f t="shared" si="11"/>
        <v>0</v>
      </c>
      <c r="AG67" s="271">
        <v>0</v>
      </c>
      <c r="AH67" s="271">
        <v>0</v>
      </c>
      <c r="AI67" s="271">
        <v>0</v>
      </c>
      <c r="AJ67" s="271">
        <v>0</v>
      </c>
      <c r="AK67" s="271">
        <v>0</v>
      </c>
      <c r="AL67" s="271">
        <f t="shared" si="12"/>
        <v>0</v>
      </c>
      <c r="AM67" s="271">
        <f t="shared" si="13"/>
        <v>0</v>
      </c>
      <c r="AN67" s="696">
        <f t="shared" si="14"/>
        <v>0</v>
      </c>
      <c r="AO67" s="267">
        <f>I67+AF67</f>
        <v>10534</v>
      </c>
      <c r="AP67" s="269">
        <f>J67+V67</f>
        <v>7425</v>
      </c>
      <c r="AQ67" s="269">
        <f t="shared" si="68"/>
        <v>0</v>
      </c>
      <c r="AR67" s="269">
        <f t="shared" si="69"/>
        <v>2510</v>
      </c>
      <c r="AS67" s="269">
        <f t="shared" si="69"/>
        <v>149</v>
      </c>
      <c r="AT67" s="269">
        <f>N67+AE67</f>
        <v>450</v>
      </c>
      <c r="AU67" s="271">
        <f>O67+AN67</f>
        <v>0.03</v>
      </c>
      <c r="AV67" s="271">
        <f t="shared" si="70"/>
        <v>0</v>
      </c>
      <c r="AW67" s="272">
        <f t="shared" si="70"/>
        <v>0.03</v>
      </c>
    </row>
    <row r="68" spans="1:49" ht="12.95" customHeight="1" x14ac:dyDescent="0.25">
      <c r="A68" s="557">
        <v>13</v>
      </c>
      <c r="B68" s="191">
        <v>5492</v>
      </c>
      <c r="C68" s="191">
        <v>691007322</v>
      </c>
      <c r="D68" s="191">
        <v>71294180</v>
      </c>
      <c r="E68" s="548" t="s">
        <v>514</v>
      </c>
      <c r="F68" s="191"/>
      <c r="G68" s="548"/>
      <c r="H68" s="756"/>
      <c r="I68" s="204">
        <v>11768436</v>
      </c>
      <c r="J68" s="411">
        <v>8201756</v>
      </c>
      <c r="K68" s="411">
        <v>350000</v>
      </c>
      <c r="L68" s="411">
        <v>2890494</v>
      </c>
      <c r="M68" s="411">
        <v>164036</v>
      </c>
      <c r="N68" s="411">
        <v>162150</v>
      </c>
      <c r="O68" s="779">
        <v>15.4132</v>
      </c>
      <c r="P68" s="779">
        <v>12.330500000000001</v>
      </c>
      <c r="Q68" s="801">
        <v>3.0826999999999996</v>
      </c>
      <c r="R68" s="411">
        <f t="shared" ref="R68:AW68" si="71">SUM(R64:R67)</f>
        <v>0</v>
      </c>
      <c r="S68" s="167">
        <f t="shared" si="71"/>
        <v>0</v>
      </c>
      <c r="T68" s="167">
        <f t="shared" si="71"/>
        <v>0</v>
      </c>
      <c r="U68" s="167">
        <f t="shared" si="71"/>
        <v>0</v>
      </c>
      <c r="V68" s="167">
        <f t="shared" si="71"/>
        <v>0</v>
      </c>
      <c r="W68" s="167">
        <f t="shared" si="71"/>
        <v>0</v>
      </c>
      <c r="X68" s="167">
        <f t="shared" si="71"/>
        <v>0</v>
      </c>
      <c r="Y68" s="167">
        <f t="shared" si="71"/>
        <v>0</v>
      </c>
      <c r="Z68" s="167">
        <f t="shared" si="71"/>
        <v>0</v>
      </c>
      <c r="AA68" s="167">
        <f t="shared" si="71"/>
        <v>0</v>
      </c>
      <c r="AB68" s="167">
        <f t="shared" si="71"/>
        <v>0</v>
      </c>
      <c r="AC68" s="167">
        <f t="shared" si="71"/>
        <v>0</v>
      </c>
      <c r="AD68" s="167">
        <f t="shared" si="71"/>
        <v>0</v>
      </c>
      <c r="AE68" s="167">
        <f t="shared" si="71"/>
        <v>0</v>
      </c>
      <c r="AF68" s="167">
        <f t="shared" si="71"/>
        <v>0</v>
      </c>
      <c r="AG68" s="543">
        <f t="shared" si="71"/>
        <v>0</v>
      </c>
      <c r="AH68" s="543">
        <f t="shared" si="71"/>
        <v>0</v>
      </c>
      <c r="AI68" s="543">
        <f t="shared" si="71"/>
        <v>0</v>
      </c>
      <c r="AJ68" s="543">
        <f t="shared" si="71"/>
        <v>0</v>
      </c>
      <c r="AK68" s="543">
        <f t="shared" si="71"/>
        <v>0</v>
      </c>
      <c r="AL68" s="543">
        <f t="shared" si="71"/>
        <v>0</v>
      </c>
      <c r="AM68" s="543">
        <f t="shared" si="71"/>
        <v>0</v>
      </c>
      <c r="AN68" s="792">
        <f t="shared" si="71"/>
        <v>0</v>
      </c>
      <c r="AO68" s="204">
        <f t="shared" si="71"/>
        <v>11768436</v>
      </c>
      <c r="AP68" s="167">
        <f t="shared" si="71"/>
        <v>8201756</v>
      </c>
      <c r="AQ68" s="167">
        <f t="shared" si="71"/>
        <v>350000</v>
      </c>
      <c r="AR68" s="167">
        <f t="shared" si="71"/>
        <v>2890494</v>
      </c>
      <c r="AS68" s="167">
        <f t="shared" si="71"/>
        <v>164036</v>
      </c>
      <c r="AT68" s="167">
        <f t="shared" si="71"/>
        <v>162150</v>
      </c>
      <c r="AU68" s="543">
        <f t="shared" si="71"/>
        <v>15.4132</v>
      </c>
      <c r="AV68" s="543">
        <f t="shared" si="71"/>
        <v>12.330500000000001</v>
      </c>
      <c r="AW68" s="544">
        <f t="shared" si="71"/>
        <v>3.0826999999999996</v>
      </c>
    </row>
    <row r="69" spans="1:49" ht="12.95" customHeight="1" x14ac:dyDescent="0.25">
      <c r="A69" s="556">
        <v>14</v>
      </c>
      <c r="B69" s="190">
        <v>5457</v>
      </c>
      <c r="C69" s="190">
        <v>600099377</v>
      </c>
      <c r="D69" s="190">
        <v>855049</v>
      </c>
      <c r="E69" s="547" t="s">
        <v>515</v>
      </c>
      <c r="F69" s="190">
        <v>3113</v>
      </c>
      <c r="G69" s="547" t="s">
        <v>335</v>
      </c>
      <c r="H69" s="755" t="s">
        <v>283</v>
      </c>
      <c r="I69" s="265">
        <v>35022661</v>
      </c>
      <c r="J69" s="266">
        <v>24678101</v>
      </c>
      <c r="K69" s="266">
        <v>240000</v>
      </c>
      <c r="L69" s="831">
        <v>8374998</v>
      </c>
      <c r="M69" s="831">
        <v>493562</v>
      </c>
      <c r="N69" s="266">
        <v>1236000</v>
      </c>
      <c r="O69" s="622">
        <v>46.986200000000004</v>
      </c>
      <c r="P69" s="678">
        <v>37.0931</v>
      </c>
      <c r="Q69" s="744">
        <v>9.8930999999999987</v>
      </c>
      <c r="R69" s="268">
        <f t="shared" si="15"/>
        <v>0</v>
      </c>
      <c r="S69" s="269">
        <v>0</v>
      </c>
      <c r="T69" s="269">
        <v>0</v>
      </c>
      <c r="U69" s="269">
        <v>0</v>
      </c>
      <c r="V69" s="269">
        <f t="shared" si="9"/>
        <v>0</v>
      </c>
      <c r="W69" s="269">
        <v>0</v>
      </c>
      <c r="X69" s="269">
        <v>0</v>
      </c>
      <c r="Y69" s="269">
        <f t="shared" ref="Y69:Y74" si="72">SUM(W69:X69)</f>
        <v>0</v>
      </c>
      <c r="Z69" s="269">
        <f t="shared" ref="Z69:Z74" si="73">V69+Y69</f>
        <v>0</v>
      </c>
      <c r="AA69" s="577">
        <f t="shared" ref="AA69:AA74" si="74">ROUND((V69+W69)*33.8%,0)</f>
        <v>0</v>
      </c>
      <c r="AB69" s="270">
        <f t="shared" ref="AB69:AB74" si="75">ROUND(V69*2%,0)</f>
        <v>0</v>
      </c>
      <c r="AC69" s="269">
        <v>0</v>
      </c>
      <c r="AD69" s="269">
        <v>0</v>
      </c>
      <c r="AE69" s="269">
        <f t="shared" si="10"/>
        <v>0</v>
      </c>
      <c r="AF69" s="269">
        <f t="shared" si="11"/>
        <v>0</v>
      </c>
      <c r="AG69" s="271">
        <v>0</v>
      </c>
      <c r="AH69" s="271">
        <v>0</v>
      </c>
      <c r="AI69" s="271">
        <v>0</v>
      </c>
      <c r="AJ69" s="271">
        <v>0</v>
      </c>
      <c r="AK69" s="271">
        <v>0</v>
      </c>
      <c r="AL69" s="271">
        <f t="shared" si="12"/>
        <v>0</v>
      </c>
      <c r="AM69" s="271">
        <f t="shared" si="13"/>
        <v>0</v>
      </c>
      <c r="AN69" s="696">
        <f t="shared" si="14"/>
        <v>0</v>
      </c>
      <c r="AO69" s="267">
        <f t="shared" ref="AO69:AO74" si="76">I69+AF69</f>
        <v>35022661</v>
      </c>
      <c r="AP69" s="269">
        <f t="shared" ref="AP69:AP74" si="77">J69+V69</f>
        <v>24678101</v>
      </c>
      <c r="AQ69" s="269">
        <f t="shared" ref="AQ69:AQ74" si="78">K69+Y69</f>
        <v>240000</v>
      </c>
      <c r="AR69" s="269">
        <f t="shared" ref="AR69:AS74" si="79">L69+AA69</f>
        <v>8374998</v>
      </c>
      <c r="AS69" s="269">
        <f t="shared" si="79"/>
        <v>493562</v>
      </c>
      <c r="AT69" s="269">
        <f t="shared" ref="AT69:AT74" si="80">N69+AE69</f>
        <v>1236000</v>
      </c>
      <c r="AU69" s="271">
        <f t="shared" ref="AU69:AU74" si="81">O69+AN69</f>
        <v>46.986200000000004</v>
      </c>
      <c r="AV69" s="271">
        <f t="shared" ref="AV69:AW74" si="82">P69+AL69</f>
        <v>37.0931</v>
      </c>
      <c r="AW69" s="272">
        <f t="shared" si="82"/>
        <v>9.8930999999999987</v>
      </c>
    </row>
    <row r="70" spans="1:49" ht="12.95" customHeight="1" x14ac:dyDescent="0.25">
      <c r="A70" s="556">
        <v>14</v>
      </c>
      <c r="B70" s="190">
        <v>5457</v>
      </c>
      <c r="C70" s="190">
        <v>600099377</v>
      </c>
      <c r="D70" s="190">
        <v>855049</v>
      </c>
      <c r="E70" s="549" t="s">
        <v>515</v>
      </c>
      <c r="F70" s="190">
        <v>3113</v>
      </c>
      <c r="G70" s="533" t="s">
        <v>318</v>
      </c>
      <c r="H70" s="755" t="s">
        <v>284</v>
      </c>
      <c r="I70" s="265">
        <v>2396578</v>
      </c>
      <c r="J70" s="266">
        <v>1764785</v>
      </c>
      <c r="K70" s="266">
        <v>0</v>
      </c>
      <c r="L70" s="831">
        <v>596497</v>
      </c>
      <c r="M70" s="831">
        <v>35296</v>
      </c>
      <c r="N70" s="266">
        <v>0</v>
      </c>
      <c r="O70" s="622">
        <v>4.4499999999999993</v>
      </c>
      <c r="P70" s="678">
        <v>4.4499999999999993</v>
      </c>
      <c r="Q70" s="744">
        <v>0</v>
      </c>
      <c r="R70" s="268">
        <f t="shared" si="15"/>
        <v>0</v>
      </c>
      <c r="S70" s="269">
        <v>0</v>
      </c>
      <c r="T70" s="269">
        <v>0</v>
      </c>
      <c r="U70" s="269">
        <v>0</v>
      </c>
      <c r="V70" s="269">
        <f t="shared" si="9"/>
        <v>0</v>
      </c>
      <c r="W70" s="269">
        <v>0</v>
      </c>
      <c r="X70" s="269">
        <v>0</v>
      </c>
      <c r="Y70" s="269">
        <f t="shared" si="72"/>
        <v>0</v>
      </c>
      <c r="Z70" s="269">
        <f t="shared" si="73"/>
        <v>0</v>
      </c>
      <c r="AA70" s="577">
        <f t="shared" si="74"/>
        <v>0</v>
      </c>
      <c r="AB70" s="270">
        <f t="shared" si="75"/>
        <v>0</v>
      </c>
      <c r="AC70" s="269">
        <v>0</v>
      </c>
      <c r="AD70" s="269">
        <v>0</v>
      </c>
      <c r="AE70" s="269">
        <f t="shared" si="10"/>
        <v>0</v>
      </c>
      <c r="AF70" s="269">
        <f t="shared" si="11"/>
        <v>0</v>
      </c>
      <c r="AG70" s="271">
        <v>0</v>
      </c>
      <c r="AH70" s="271">
        <v>0</v>
      </c>
      <c r="AI70" s="271">
        <v>0</v>
      </c>
      <c r="AJ70" s="271">
        <v>0</v>
      </c>
      <c r="AK70" s="271">
        <v>0</v>
      </c>
      <c r="AL70" s="271">
        <f t="shared" si="12"/>
        <v>0</v>
      </c>
      <c r="AM70" s="271">
        <f t="shared" si="13"/>
        <v>0</v>
      </c>
      <c r="AN70" s="696">
        <f t="shared" si="14"/>
        <v>0</v>
      </c>
      <c r="AO70" s="267">
        <f t="shared" si="76"/>
        <v>2396578</v>
      </c>
      <c r="AP70" s="269">
        <f t="shared" si="77"/>
        <v>1764785</v>
      </c>
      <c r="AQ70" s="269">
        <f t="shared" si="78"/>
        <v>0</v>
      </c>
      <c r="AR70" s="269">
        <f t="shared" si="79"/>
        <v>596497</v>
      </c>
      <c r="AS70" s="269">
        <f t="shared" si="79"/>
        <v>35296</v>
      </c>
      <c r="AT70" s="269">
        <f t="shared" si="80"/>
        <v>0</v>
      </c>
      <c r="AU70" s="271">
        <f t="shared" si="81"/>
        <v>4.4499999999999993</v>
      </c>
      <c r="AV70" s="271">
        <f t="shared" si="82"/>
        <v>4.4499999999999993</v>
      </c>
      <c r="AW70" s="272">
        <f t="shared" si="82"/>
        <v>0</v>
      </c>
    </row>
    <row r="71" spans="1:49" ht="12.95" customHeight="1" x14ac:dyDescent="0.25">
      <c r="A71" s="556">
        <v>14</v>
      </c>
      <c r="B71" s="113">
        <v>5457</v>
      </c>
      <c r="C71" s="113">
        <v>600099377</v>
      </c>
      <c r="D71" s="113">
        <v>855049</v>
      </c>
      <c r="E71" s="545" t="s">
        <v>515</v>
      </c>
      <c r="F71" s="113">
        <v>3141</v>
      </c>
      <c r="G71" s="546" t="s">
        <v>321</v>
      </c>
      <c r="H71" s="755" t="s">
        <v>284</v>
      </c>
      <c r="I71" s="265">
        <v>1155824</v>
      </c>
      <c r="J71" s="266">
        <v>837411</v>
      </c>
      <c r="K71" s="266">
        <v>0</v>
      </c>
      <c r="L71" s="831">
        <v>283045</v>
      </c>
      <c r="M71" s="831">
        <v>16748</v>
      </c>
      <c r="N71" s="266">
        <v>18620</v>
      </c>
      <c r="O71" s="622">
        <v>2.85</v>
      </c>
      <c r="P71" s="678">
        <v>0</v>
      </c>
      <c r="Q71" s="744">
        <v>2.85</v>
      </c>
      <c r="R71" s="268">
        <f t="shared" si="15"/>
        <v>0</v>
      </c>
      <c r="S71" s="269">
        <v>0</v>
      </c>
      <c r="T71" s="269">
        <v>0</v>
      </c>
      <c r="U71" s="269">
        <v>0</v>
      </c>
      <c r="V71" s="269">
        <f t="shared" si="9"/>
        <v>0</v>
      </c>
      <c r="W71" s="269">
        <v>0</v>
      </c>
      <c r="X71" s="269">
        <v>0</v>
      </c>
      <c r="Y71" s="269">
        <f t="shared" si="72"/>
        <v>0</v>
      </c>
      <c r="Z71" s="269">
        <f t="shared" si="73"/>
        <v>0</v>
      </c>
      <c r="AA71" s="577">
        <f t="shared" si="74"/>
        <v>0</v>
      </c>
      <c r="AB71" s="270">
        <f t="shared" si="75"/>
        <v>0</v>
      </c>
      <c r="AC71" s="269">
        <v>0</v>
      </c>
      <c r="AD71" s="269">
        <v>0</v>
      </c>
      <c r="AE71" s="269">
        <f t="shared" si="10"/>
        <v>0</v>
      </c>
      <c r="AF71" s="269">
        <f t="shared" si="11"/>
        <v>0</v>
      </c>
      <c r="AG71" s="271">
        <v>0</v>
      </c>
      <c r="AH71" s="271">
        <v>0</v>
      </c>
      <c r="AI71" s="271">
        <v>0</v>
      </c>
      <c r="AJ71" s="271">
        <v>0</v>
      </c>
      <c r="AK71" s="271">
        <v>0</v>
      </c>
      <c r="AL71" s="271">
        <f t="shared" si="12"/>
        <v>0</v>
      </c>
      <c r="AM71" s="271">
        <f t="shared" si="13"/>
        <v>0</v>
      </c>
      <c r="AN71" s="696">
        <f t="shared" si="14"/>
        <v>0</v>
      </c>
      <c r="AO71" s="267">
        <f t="shared" si="76"/>
        <v>1155824</v>
      </c>
      <c r="AP71" s="269">
        <f t="shared" si="77"/>
        <v>837411</v>
      </c>
      <c r="AQ71" s="269">
        <f t="shared" si="78"/>
        <v>0</v>
      </c>
      <c r="AR71" s="269">
        <f t="shared" si="79"/>
        <v>283045</v>
      </c>
      <c r="AS71" s="269">
        <f t="shared" si="79"/>
        <v>16748</v>
      </c>
      <c r="AT71" s="269">
        <f t="shared" si="80"/>
        <v>18620</v>
      </c>
      <c r="AU71" s="271">
        <f t="shared" si="81"/>
        <v>2.85</v>
      </c>
      <c r="AV71" s="271">
        <f t="shared" si="82"/>
        <v>0</v>
      </c>
      <c r="AW71" s="272">
        <f t="shared" si="82"/>
        <v>2.85</v>
      </c>
    </row>
    <row r="72" spans="1:49" ht="12.95" customHeight="1" x14ac:dyDescent="0.25">
      <c r="A72" s="556">
        <v>14</v>
      </c>
      <c r="B72" s="190">
        <v>5457</v>
      </c>
      <c r="C72" s="190">
        <v>600099377</v>
      </c>
      <c r="D72" s="190">
        <v>855049</v>
      </c>
      <c r="E72" s="547" t="s">
        <v>515</v>
      </c>
      <c r="F72" s="190">
        <v>3143</v>
      </c>
      <c r="G72" s="533" t="s">
        <v>635</v>
      </c>
      <c r="H72" s="755" t="s">
        <v>283</v>
      </c>
      <c r="I72" s="265">
        <v>3043021</v>
      </c>
      <c r="J72" s="266">
        <v>2240811</v>
      </c>
      <c r="K72" s="266">
        <v>0</v>
      </c>
      <c r="L72" s="831">
        <v>757394</v>
      </c>
      <c r="M72" s="831">
        <v>44816</v>
      </c>
      <c r="N72" s="266">
        <v>0</v>
      </c>
      <c r="O72" s="622">
        <v>4.8882000000000003</v>
      </c>
      <c r="P72" s="678">
        <v>4.8882000000000003</v>
      </c>
      <c r="Q72" s="744">
        <v>0</v>
      </c>
      <c r="R72" s="268">
        <f t="shared" si="15"/>
        <v>0</v>
      </c>
      <c r="S72" s="269">
        <v>0</v>
      </c>
      <c r="T72" s="269">
        <v>0</v>
      </c>
      <c r="U72" s="269">
        <v>0</v>
      </c>
      <c r="V72" s="269">
        <f t="shared" si="9"/>
        <v>0</v>
      </c>
      <c r="W72" s="269">
        <v>0</v>
      </c>
      <c r="X72" s="269">
        <v>0</v>
      </c>
      <c r="Y72" s="269">
        <f t="shared" si="72"/>
        <v>0</v>
      </c>
      <c r="Z72" s="269">
        <f t="shared" si="73"/>
        <v>0</v>
      </c>
      <c r="AA72" s="577">
        <f t="shared" si="74"/>
        <v>0</v>
      </c>
      <c r="AB72" s="270">
        <f t="shared" si="75"/>
        <v>0</v>
      </c>
      <c r="AC72" s="269">
        <v>0</v>
      </c>
      <c r="AD72" s="269">
        <v>0</v>
      </c>
      <c r="AE72" s="269">
        <f t="shared" si="10"/>
        <v>0</v>
      </c>
      <c r="AF72" s="269">
        <f t="shared" si="11"/>
        <v>0</v>
      </c>
      <c r="AG72" s="271">
        <v>0</v>
      </c>
      <c r="AH72" s="271">
        <v>0</v>
      </c>
      <c r="AI72" s="271">
        <v>0</v>
      </c>
      <c r="AJ72" s="271">
        <v>0</v>
      </c>
      <c r="AK72" s="271">
        <v>0</v>
      </c>
      <c r="AL72" s="271">
        <f t="shared" si="12"/>
        <v>0</v>
      </c>
      <c r="AM72" s="271">
        <f t="shared" si="13"/>
        <v>0</v>
      </c>
      <c r="AN72" s="696">
        <f t="shared" si="14"/>
        <v>0</v>
      </c>
      <c r="AO72" s="267">
        <f t="shared" si="76"/>
        <v>3043021</v>
      </c>
      <c r="AP72" s="269">
        <f t="shared" si="77"/>
        <v>2240811</v>
      </c>
      <c r="AQ72" s="269">
        <f t="shared" si="78"/>
        <v>0</v>
      </c>
      <c r="AR72" s="269">
        <f t="shared" si="79"/>
        <v>757394</v>
      </c>
      <c r="AS72" s="269">
        <f t="shared" si="79"/>
        <v>44816</v>
      </c>
      <c r="AT72" s="269">
        <f t="shared" si="80"/>
        <v>0</v>
      </c>
      <c r="AU72" s="271">
        <f t="shared" si="81"/>
        <v>4.8882000000000003</v>
      </c>
      <c r="AV72" s="271">
        <f t="shared" si="82"/>
        <v>4.8882000000000003</v>
      </c>
      <c r="AW72" s="272">
        <f t="shared" si="82"/>
        <v>0</v>
      </c>
    </row>
    <row r="73" spans="1:49" ht="12.95" customHeight="1" x14ac:dyDescent="0.25">
      <c r="A73" s="556">
        <v>14</v>
      </c>
      <c r="B73" s="190">
        <v>5457</v>
      </c>
      <c r="C73" s="190">
        <v>600099377</v>
      </c>
      <c r="D73" s="190">
        <v>855049</v>
      </c>
      <c r="E73" s="547" t="s">
        <v>515</v>
      </c>
      <c r="F73" s="190">
        <v>3143</v>
      </c>
      <c r="G73" s="533" t="s">
        <v>636</v>
      </c>
      <c r="H73" s="755" t="s">
        <v>284</v>
      </c>
      <c r="I73" s="265">
        <v>101119</v>
      </c>
      <c r="J73" s="266">
        <v>71280</v>
      </c>
      <c r="K73" s="266">
        <v>0</v>
      </c>
      <c r="L73" s="831">
        <v>24093</v>
      </c>
      <c r="M73" s="831">
        <v>1426</v>
      </c>
      <c r="N73" s="266">
        <v>4320</v>
      </c>
      <c r="O73" s="622">
        <v>0.3</v>
      </c>
      <c r="P73" s="678">
        <v>0</v>
      </c>
      <c r="Q73" s="744">
        <v>0.3</v>
      </c>
      <c r="R73" s="268">
        <f t="shared" si="15"/>
        <v>0</v>
      </c>
      <c r="S73" s="269">
        <v>0</v>
      </c>
      <c r="T73" s="269">
        <v>0</v>
      </c>
      <c r="U73" s="269">
        <v>0</v>
      </c>
      <c r="V73" s="269">
        <f t="shared" si="9"/>
        <v>0</v>
      </c>
      <c r="W73" s="269">
        <v>0</v>
      </c>
      <c r="X73" s="269">
        <v>0</v>
      </c>
      <c r="Y73" s="269">
        <f t="shared" si="72"/>
        <v>0</v>
      </c>
      <c r="Z73" s="269">
        <f t="shared" si="73"/>
        <v>0</v>
      </c>
      <c r="AA73" s="577">
        <f t="shared" si="74"/>
        <v>0</v>
      </c>
      <c r="AB73" s="270">
        <f t="shared" si="75"/>
        <v>0</v>
      </c>
      <c r="AC73" s="269">
        <v>0</v>
      </c>
      <c r="AD73" s="269">
        <v>0</v>
      </c>
      <c r="AE73" s="269">
        <f t="shared" si="10"/>
        <v>0</v>
      </c>
      <c r="AF73" s="269">
        <f t="shared" si="11"/>
        <v>0</v>
      </c>
      <c r="AG73" s="271">
        <v>0</v>
      </c>
      <c r="AH73" s="271">
        <v>0</v>
      </c>
      <c r="AI73" s="271">
        <v>0</v>
      </c>
      <c r="AJ73" s="271">
        <v>0</v>
      </c>
      <c r="AK73" s="271">
        <v>0</v>
      </c>
      <c r="AL73" s="271">
        <f t="shared" si="12"/>
        <v>0</v>
      </c>
      <c r="AM73" s="271">
        <f t="shared" si="13"/>
        <v>0</v>
      </c>
      <c r="AN73" s="696">
        <f t="shared" si="14"/>
        <v>0</v>
      </c>
      <c r="AO73" s="267">
        <f t="shared" si="76"/>
        <v>101119</v>
      </c>
      <c r="AP73" s="269">
        <f t="shared" si="77"/>
        <v>71280</v>
      </c>
      <c r="AQ73" s="269">
        <f t="shared" si="78"/>
        <v>0</v>
      </c>
      <c r="AR73" s="269">
        <f t="shared" si="79"/>
        <v>24093</v>
      </c>
      <c r="AS73" s="269">
        <f t="shared" si="79"/>
        <v>1426</v>
      </c>
      <c r="AT73" s="269">
        <f t="shared" si="80"/>
        <v>4320</v>
      </c>
      <c r="AU73" s="271">
        <f t="shared" si="81"/>
        <v>0.3</v>
      </c>
      <c r="AV73" s="271">
        <f t="shared" si="82"/>
        <v>0</v>
      </c>
      <c r="AW73" s="272">
        <f t="shared" si="82"/>
        <v>0.3</v>
      </c>
    </row>
    <row r="74" spans="1:49" ht="12.95" customHeight="1" x14ac:dyDescent="0.25">
      <c r="A74" s="556">
        <v>14</v>
      </c>
      <c r="B74" s="190">
        <v>5457</v>
      </c>
      <c r="C74" s="190">
        <v>600099377</v>
      </c>
      <c r="D74" s="190">
        <v>855049</v>
      </c>
      <c r="E74" s="549" t="s">
        <v>515</v>
      </c>
      <c r="F74" s="190">
        <v>3143</v>
      </c>
      <c r="G74" s="533" t="s">
        <v>323</v>
      </c>
      <c r="H74" s="755" t="s">
        <v>284</v>
      </c>
      <c r="I74" s="265">
        <v>583196</v>
      </c>
      <c r="J74" s="266">
        <v>426801</v>
      </c>
      <c r="K74" s="266">
        <v>0</v>
      </c>
      <c r="L74" s="831">
        <v>144259</v>
      </c>
      <c r="M74" s="831">
        <v>8536</v>
      </c>
      <c r="N74" s="266">
        <v>3600</v>
      </c>
      <c r="O74" s="622">
        <v>1.04</v>
      </c>
      <c r="P74" s="678">
        <v>0.79</v>
      </c>
      <c r="Q74" s="744">
        <v>0.25</v>
      </c>
      <c r="R74" s="268">
        <f t="shared" si="15"/>
        <v>0</v>
      </c>
      <c r="S74" s="269">
        <v>0</v>
      </c>
      <c r="T74" s="269">
        <v>0</v>
      </c>
      <c r="U74" s="269">
        <v>0</v>
      </c>
      <c r="V74" s="269">
        <f t="shared" si="9"/>
        <v>0</v>
      </c>
      <c r="W74" s="269">
        <v>0</v>
      </c>
      <c r="X74" s="269">
        <v>0</v>
      </c>
      <c r="Y74" s="269">
        <f t="shared" si="72"/>
        <v>0</v>
      </c>
      <c r="Z74" s="269">
        <f t="shared" si="73"/>
        <v>0</v>
      </c>
      <c r="AA74" s="577">
        <f t="shared" si="74"/>
        <v>0</v>
      </c>
      <c r="AB74" s="270">
        <f t="shared" si="75"/>
        <v>0</v>
      </c>
      <c r="AC74" s="269">
        <v>0</v>
      </c>
      <c r="AD74" s="269">
        <v>0</v>
      </c>
      <c r="AE74" s="269">
        <f t="shared" si="10"/>
        <v>0</v>
      </c>
      <c r="AF74" s="269">
        <f t="shared" si="11"/>
        <v>0</v>
      </c>
      <c r="AG74" s="271">
        <v>0</v>
      </c>
      <c r="AH74" s="271">
        <v>0</v>
      </c>
      <c r="AI74" s="271">
        <v>0</v>
      </c>
      <c r="AJ74" s="271">
        <v>0</v>
      </c>
      <c r="AK74" s="271">
        <v>0</v>
      </c>
      <c r="AL74" s="271">
        <f t="shared" si="12"/>
        <v>0</v>
      </c>
      <c r="AM74" s="271">
        <f t="shared" si="13"/>
        <v>0</v>
      </c>
      <c r="AN74" s="696">
        <f t="shared" si="14"/>
        <v>0</v>
      </c>
      <c r="AO74" s="267">
        <f t="shared" si="76"/>
        <v>583196</v>
      </c>
      <c r="AP74" s="269">
        <f t="shared" si="77"/>
        <v>426801</v>
      </c>
      <c r="AQ74" s="269">
        <f t="shared" si="78"/>
        <v>0</v>
      </c>
      <c r="AR74" s="269">
        <f t="shared" si="79"/>
        <v>144259</v>
      </c>
      <c r="AS74" s="269">
        <f t="shared" si="79"/>
        <v>8536</v>
      </c>
      <c r="AT74" s="269">
        <f t="shared" si="80"/>
        <v>3600</v>
      </c>
      <c r="AU74" s="271">
        <f t="shared" si="81"/>
        <v>1.04</v>
      </c>
      <c r="AV74" s="271">
        <f t="shared" si="82"/>
        <v>0.79</v>
      </c>
      <c r="AW74" s="272">
        <f t="shared" si="82"/>
        <v>0.25</v>
      </c>
    </row>
    <row r="75" spans="1:49" ht="12.95" customHeight="1" x14ac:dyDescent="0.25">
      <c r="A75" s="557">
        <v>14</v>
      </c>
      <c r="B75" s="203">
        <v>5457</v>
      </c>
      <c r="C75" s="203">
        <v>600099377</v>
      </c>
      <c r="D75" s="203">
        <v>855049</v>
      </c>
      <c r="E75" s="548" t="s">
        <v>516</v>
      </c>
      <c r="F75" s="203"/>
      <c r="G75" s="554"/>
      <c r="H75" s="761"/>
      <c r="I75" s="192">
        <v>42302399</v>
      </c>
      <c r="J75" s="407">
        <v>30019189</v>
      </c>
      <c r="K75" s="407">
        <v>240000</v>
      </c>
      <c r="L75" s="407">
        <v>10180286</v>
      </c>
      <c r="M75" s="407">
        <v>600384</v>
      </c>
      <c r="N75" s="407">
        <v>1262540</v>
      </c>
      <c r="O75" s="774">
        <v>60.514399999999995</v>
      </c>
      <c r="P75" s="774">
        <v>47.221299999999992</v>
      </c>
      <c r="Q75" s="796">
        <v>13.293099999999999</v>
      </c>
      <c r="R75" s="407">
        <f t="shared" ref="R75:AW75" si="83">SUM(R69:R74)</f>
        <v>0</v>
      </c>
      <c r="S75" s="239">
        <f t="shared" si="83"/>
        <v>0</v>
      </c>
      <c r="T75" s="239">
        <f t="shared" si="83"/>
        <v>0</v>
      </c>
      <c r="U75" s="239">
        <f t="shared" si="83"/>
        <v>0</v>
      </c>
      <c r="V75" s="239">
        <f t="shared" si="83"/>
        <v>0</v>
      </c>
      <c r="W75" s="239">
        <f t="shared" si="83"/>
        <v>0</v>
      </c>
      <c r="X75" s="239">
        <f t="shared" si="83"/>
        <v>0</v>
      </c>
      <c r="Y75" s="239">
        <f t="shared" si="83"/>
        <v>0</v>
      </c>
      <c r="Z75" s="239">
        <f t="shared" si="83"/>
        <v>0</v>
      </c>
      <c r="AA75" s="239">
        <f t="shared" si="83"/>
        <v>0</v>
      </c>
      <c r="AB75" s="239">
        <f t="shared" si="83"/>
        <v>0</v>
      </c>
      <c r="AC75" s="239">
        <f t="shared" si="83"/>
        <v>0</v>
      </c>
      <c r="AD75" s="239">
        <f t="shared" si="83"/>
        <v>0</v>
      </c>
      <c r="AE75" s="239">
        <f t="shared" si="83"/>
        <v>0</v>
      </c>
      <c r="AF75" s="239">
        <f t="shared" si="83"/>
        <v>0</v>
      </c>
      <c r="AG75" s="569">
        <f t="shared" si="83"/>
        <v>0</v>
      </c>
      <c r="AH75" s="569">
        <f t="shared" si="83"/>
        <v>0</v>
      </c>
      <c r="AI75" s="569">
        <f t="shared" si="83"/>
        <v>0</v>
      </c>
      <c r="AJ75" s="569">
        <f t="shared" si="83"/>
        <v>0</v>
      </c>
      <c r="AK75" s="569">
        <f t="shared" si="83"/>
        <v>0</v>
      </c>
      <c r="AL75" s="569">
        <f t="shared" si="83"/>
        <v>0</v>
      </c>
      <c r="AM75" s="569">
        <f t="shared" si="83"/>
        <v>0</v>
      </c>
      <c r="AN75" s="787">
        <f t="shared" si="83"/>
        <v>0</v>
      </c>
      <c r="AO75" s="192">
        <f t="shared" si="83"/>
        <v>42302399</v>
      </c>
      <c r="AP75" s="239">
        <f t="shared" si="83"/>
        <v>30019189</v>
      </c>
      <c r="AQ75" s="239">
        <f t="shared" si="83"/>
        <v>240000</v>
      </c>
      <c r="AR75" s="239">
        <f t="shared" si="83"/>
        <v>10180286</v>
      </c>
      <c r="AS75" s="239">
        <f t="shared" si="83"/>
        <v>600384</v>
      </c>
      <c r="AT75" s="239">
        <f t="shared" si="83"/>
        <v>1262540</v>
      </c>
      <c r="AU75" s="569">
        <f t="shared" si="83"/>
        <v>60.514399999999995</v>
      </c>
      <c r="AV75" s="569">
        <f t="shared" si="83"/>
        <v>47.221299999999992</v>
      </c>
      <c r="AW75" s="570">
        <f t="shared" si="83"/>
        <v>13.293099999999999</v>
      </c>
    </row>
    <row r="76" spans="1:49" ht="12.95" customHeight="1" x14ac:dyDescent="0.25">
      <c r="A76" s="556">
        <v>15</v>
      </c>
      <c r="B76" s="190">
        <v>5459</v>
      </c>
      <c r="C76" s="190">
        <v>600099415</v>
      </c>
      <c r="D76" s="190">
        <v>70946086</v>
      </c>
      <c r="E76" s="547" t="s">
        <v>517</v>
      </c>
      <c r="F76" s="190">
        <v>3231</v>
      </c>
      <c r="G76" s="547" t="s">
        <v>517</v>
      </c>
      <c r="H76" s="755" t="s">
        <v>283</v>
      </c>
      <c r="I76" s="265">
        <v>20040698</v>
      </c>
      <c r="J76" s="266">
        <v>14707959</v>
      </c>
      <c r="K76" s="266">
        <v>0</v>
      </c>
      <c r="L76" s="831">
        <v>4971290</v>
      </c>
      <c r="M76" s="831">
        <v>294159</v>
      </c>
      <c r="N76" s="266">
        <v>67290</v>
      </c>
      <c r="O76" s="622">
        <v>28.902799999999999</v>
      </c>
      <c r="P76" s="678">
        <v>25.6968</v>
      </c>
      <c r="Q76" s="744">
        <v>3.206</v>
      </c>
      <c r="R76" s="268">
        <f t="shared" si="15"/>
        <v>0</v>
      </c>
      <c r="S76" s="269">
        <v>0</v>
      </c>
      <c r="T76" s="269">
        <v>0</v>
      </c>
      <c r="U76" s="269">
        <v>0</v>
      </c>
      <c r="V76" s="269">
        <f t="shared" si="9"/>
        <v>0</v>
      </c>
      <c r="W76" s="269">
        <v>0</v>
      </c>
      <c r="X76" s="269">
        <v>0</v>
      </c>
      <c r="Y76" s="269">
        <f>SUM(W76:X76)</f>
        <v>0</v>
      </c>
      <c r="Z76" s="269">
        <f>V76+Y76</f>
        <v>0</v>
      </c>
      <c r="AA76" s="577">
        <f>ROUND((V76+W76)*33.8%,0)</f>
        <v>0</v>
      </c>
      <c r="AB76" s="270">
        <f>ROUND(V76*2%,0)</f>
        <v>0</v>
      </c>
      <c r="AC76" s="269">
        <v>0</v>
      </c>
      <c r="AD76" s="269">
        <v>0</v>
      </c>
      <c r="AE76" s="269">
        <f t="shared" si="10"/>
        <v>0</v>
      </c>
      <c r="AF76" s="269">
        <f t="shared" si="11"/>
        <v>0</v>
      </c>
      <c r="AG76" s="271">
        <v>0</v>
      </c>
      <c r="AH76" s="271">
        <v>0</v>
      </c>
      <c r="AI76" s="271">
        <v>0</v>
      </c>
      <c r="AJ76" s="271">
        <v>0</v>
      </c>
      <c r="AK76" s="271">
        <v>0</v>
      </c>
      <c r="AL76" s="271">
        <f t="shared" si="12"/>
        <v>0</v>
      </c>
      <c r="AM76" s="271">
        <f t="shared" si="13"/>
        <v>0</v>
      </c>
      <c r="AN76" s="696">
        <f t="shared" si="14"/>
        <v>0</v>
      </c>
      <c r="AO76" s="267">
        <f>I76+AF76</f>
        <v>20040698</v>
      </c>
      <c r="AP76" s="269">
        <f>J76+V76</f>
        <v>14707959</v>
      </c>
      <c r="AQ76" s="269">
        <f>K76+Y76</f>
        <v>0</v>
      </c>
      <c r="AR76" s="269">
        <f>L76+AA76</f>
        <v>4971290</v>
      </c>
      <c r="AS76" s="269">
        <f>M76+AB76</f>
        <v>294159</v>
      </c>
      <c r="AT76" s="269">
        <f>N76+AE76</f>
        <v>67290</v>
      </c>
      <c r="AU76" s="271">
        <f>O76+AN76</f>
        <v>28.902799999999999</v>
      </c>
      <c r="AV76" s="271">
        <f>P76+AL76</f>
        <v>25.6968</v>
      </c>
      <c r="AW76" s="272">
        <f>Q76+AM76</f>
        <v>3.206</v>
      </c>
    </row>
    <row r="77" spans="1:49" ht="12.95" customHeight="1" x14ac:dyDescent="0.25">
      <c r="A77" s="557">
        <v>15</v>
      </c>
      <c r="B77" s="191">
        <v>5459</v>
      </c>
      <c r="C77" s="191">
        <v>600099415</v>
      </c>
      <c r="D77" s="191">
        <v>70946086</v>
      </c>
      <c r="E77" s="548" t="s">
        <v>518</v>
      </c>
      <c r="F77" s="191"/>
      <c r="G77" s="548"/>
      <c r="H77" s="756"/>
      <c r="I77" s="194">
        <v>20040698</v>
      </c>
      <c r="J77" s="210">
        <v>14707959</v>
      </c>
      <c r="K77" s="210">
        <v>0</v>
      </c>
      <c r="L77" s="210">
        <v>4971290</v>
      </c>
      <c r="M77" s="210">
        <v>294159</v>
      </c>
      <c r="N77" s="210">
        <v>67290</v>
      </c>
      <c r="O77" s="775">
        <v>28.902799999999999</v>
      </c>
      <c r="P77" s="775">
        <v>25.6968</v>
      </c>
      <c r="Q77" s="797">
        <v>3.206</v>
      </c>
      <c r="R77" s="210">
        <f t="shared" ref="R77:AW77" si="84">SUM(R76)</f>
        <v>0</v>
      </c>
      <c r="S77" s="121">
        <f t="shared" si="84"/>
        <v>0</v>
      </c>
      <c r="T77" s="121">
        <f t="shared" si="84"/>
        <v>0</v>
      </c>
      <c r="U77" s="121">
        <f t="shared" si="84"/>
        <v>0</v>
      </c>
      <c r="V77" s="121">
        <f t="shared" si="84"/>
        <v>0</v>
      </c>
      <c r="W77" s="121">
        <f t="shared" si="84"/>
        <v>0</v>
      </c>
      <c r="X77" s="121">
        <f t="shared" si="84"/>
        <v>0</v>
      </c>
      <c r="Y77" s="121">
        <f t="shared" si="84"/>
        <v>0</v>
      </c>
      <c r="Z77" s="121">
        <f t="shared" si="84"/>
        <v>0</v>
      </c>
      <c r="AA77" s="121">
        <f t="shared" si="84"/>
        <v>0</v>
      </c>
      <c r="AB77" s="121">
        <f t="shared" si="84"/>
        <v>0</v>
      </c>
      <c r="AC77" s="121">
        <f t="shared" si="84"/>
        <v>0</v>
      </c>
      <c r="AD77" s="121">
        <f t="shared" si="84"/>
        <v>0</v>
      </c>
      <c r="AE77" s="121">
        <f t="shared" si="84"/>
        <v>0</v>
      </c>
      <c r="AF77" s="121">
        <f t="shared" si="84"/>
        <v>0</v>
      </c>
      <c r="AG77" s="122">
        <f t="shared" si="84"/>
        <v>0</v>
      </c>
      <c r="AH77" s="122">
        <f t="shared" si="84"/>
        <v>0</v>
      </c>
      <c r="AI77" s="122">
        <f t="shared" si="84"/>
        <v>0</v>
      </c>
      <c r="AJ77" s="122">
        <f t="shared" si="84"/>
        <v>0</v>
      </c>
      <c r="AK77" s="122">
        <f t="shared" si="84"/>
        <v>0</v>
      </c>
      <c r="AL77" s="122">
        <f t="shared" si="84"/>
        <v>0</v>
      </c>
      <c r="AM77" s="122">
        <f t="shared" si="84"/>
        <v>0</v>
      </c>
      <c r="AN77" s="788">
        <f t="shared" si="84"/>
        <v>0</v>
      </c>
      <c r="AO77" s="194">
        <f t="shared" si="84"/>
        <v>20040698</v>
      </c>
      <c r="AP77" s="121">
        <f t="shared" si="84"/>
        <v>14707959</v>
      </c>
      <c r="AQ77" s="121">
        <f t="shared" si="84"/>
        <v>0</v>
      </c>
      <c r="AR77" s="121">
        <f t="shared" si="84"/>
        <v>4971290</v>
      </c>
      <c r="AS77" s="121">
        <f t="shared" si="84"/>
        <v>294159</v>
      </c>
      <c r="AT77" s="121">
        <f t="shared" si="84"/>
        <v>67290</v>
      </c>
      <c r="AU77" s="122">
        <f t="shared" si="84"/>
        <v>28.902799999999999</v>
      </c>
      <c r="AV77" s="122">
        <f t="shared" si="84"/>
        <v>25.6968</v>
      </c>
      <c r="AW77" s="482">
        <f t="shared" si="84"/>
        <v>3.206</v>
      </c>
    </row>
    <row r="78" spans="1:49" ht="12.95" customHeight="1" x14ac:dyDescent="0.25">
      <c r="A78" s="556">
        <v>16</v>
      </c>
      <c r="B78" s="193">
        <v>5482</v>
      </c>
      <c r="C78" s="193">
        <v>600098982</v>
      </c>
      <c r="D78" s="193">
        <v>71006923</v>
      </c>
      <c r="E78" s="547" t="s">
        <v>519</v>
      </c>
      <c r="F78" s="190">
        <v>3111</v>
      </c>
      <c r="G78" s="546" t="s">
        <v>331</v>
      </c>
      <c r="H78" s="755" t="s">
        <v>283</v>
      </c>
      <c r="I78" s="265">
        <v>1519818</v>
      </c>
      <c r="J78" s="266">
        <v>1104726</v>
      </c>
      <c r="K78" s="266">
        <v>0</v>
      </c>
      <c r="L78" s="831">
        <v>373397</v>
      </c>
      <c r="M78" s="831">
        <v>22095</v>
      </c>
      <c r="N78" s="266">
        <v>19600</v>
      </c>
      <c r="O78" s="622">
        <v>2.4464000000000001</v>
      </c>
      <c r="P78" s="678">
        <v>1.9355</v>
      </c>
      <c r="Q78" s="744">
        <v>0.51090000000000002</v>
      </c>
      <c r="R78" s="268">
        <f t="shared" si="15"/>
        <v>0</v>
      </c>
      <c r="S78" s="269">
        <v>0</v>
      </c>
      <c r="T78" s="269">
        <v>0</v>
      </c>
      <c r="U78" s="269">
        <v>0</v>
      </c>
      <c r="V78" s="269">
        <f t="shared" ref="V78:V141" si="85">SUM(R78:U78)</f>
        <v>0</v>
      </c>
      <c r="W78" s="269">
        <v>0</v>
      </c>
      <c r="X78" s="269">
        <v>0</v>
      </c>
      <c r="Y78" s="269">
        <f t="shared" ref="Y78:Y83" si="86">SUM(W78:X78)</f>
        <v>0</v>
      </c>
      <c r="Z78" s="269">
        <f t="shared" ref="Z78:Z83" si="87">V78+Y78</f>
        <v>0</v>
      </c>
      <c r="AA78" s="577">
        <f t="shared" ref="AA78:AA83" si="88">ROUND((V78+W78)*33.8%,0)</f>
        <v>0</v>
      </c>
      <c r="AB78" s="270">
        <f t="shared" ref="AB78:AB83" si="89">ROUND(V78*2%,0)</f>
        <v>0</v>
      </c>
      <c r="AC78" s="269">
        <v>0</v>
      </c>
      <c r="AD78" s="269">
        <v>0</v>
      </c>
      <c r="AE78" s="269">
        <f t="shared" ref="AE78:AE141" si="90">SUM(AC78:AD78)</f>
        <v>0</v>
      </c>
      <c r="AF78" s="269">
        <f t="shared" ref="AF78:AF141" si="91">Z78+AA78+AB78+AE78</f>
        <v>0</v>
      </c>
      <c r="AG78" s="271">
        <v>0</v>
      </c>
      <c r="AH78" s="271">
        <v>0</v>
      </c>
      <c r="AI78" s="271">
        <v>0</v>
      </c>
      <c r="AJ78" s="271">
        <v>0</v>
      </c>
      <c r="AK78" s="271">
        <v>0</v>
      </c>
      <c r="AL78" s="271">
        <f t="shared" ref="AL78:AL141" si="92">AG78+AI78+AJ78</f>
        <v>0</v>
      </c>
      <c r="AM78" s="271">
        <f t="shared" ref="AM78:AM141" si="93">AH78+AK78</f>
        <v>0</v>
      </c>
      <c r="AN78" s="696">
        <f t="shared" ref="AN78:AN141" si="94">SUM(AL78:AM78)</f>
        <v>0</v>
      </c>
      <c r="AO78" s="267">
        <f t="shared" ref="AO78:AO83" si="95">I78+AF78</f>
        <v>1519818</v>
      </c>
      <c r="AP78" s="269">
        <f t="shared" ref="AP78:AP83" si="96">J78+V78</f>
        <v>1104726</v>
      </c>
      <c r="AQ78" s="269">
        <f t="shared" ref="AQ78:AQ83" si="97">K78+Y78</f>
        <v>0</v>
      </c>
      <c r="AR78" s="269">
        <f t="shared" ref="AR78:AS83" si="98">L78+AA78</f>
        <v>373397</v>
      </c>
      <c r="AS78" s="269">
        <f t="shared" si="98"/>
        <v>22095</v>
      </c>
      <c r="AT78" s="269">
        <f t="shared" ref="AT78:AT83" si="99">N78+AE78</f>
        <v>19600</v>
      </c>
      <c r="AU78" s="271">
        <f t="shared" ref="AU78:AU83" si="100">O78+AN78</f>
        <v>2.4464000000000001</v>
      </c>
      <c r="AV78" s="271">
        <f t="shared" ref="AV78:AW83" si="101">P78+AL78</f>
        <v>1.9355</v>
      </c>
      <c r="AW78" s="272">
        <f t="shared" si="101"/>
        <v>0.51090000000000002</v>
      </c>
    </row>
    <row r="79" spans="1:49" ht="12.95" customHeight="1" x14ac:dyDescent="0.25">
      <c r="A79" s="556">
        <v>16</v>
      </c>
      <c r="B79" s="190">
        <v>5482</v>
      </c>
      <c r="C79" s="190">
        <v>600098982</v>
      </c>
      <c r="D79" s="190">
        <v>71006923</v>
      </c>
      <c r="E79" s="547" t="s">
        <v>519</v>
      </c>
      <c r="F79" s="190">
        <v>3117</v>
      </c>
      <c r="G79" s="547" t="s">
        <v>335</v>
      </c>
      <c r="H79" s="755" t="s">
        <v>283</v>
      </c>
      <c r="I79" s="265">
        <v>3674749</v>
      </c>
      <c r="J79" s="266">
        <v>2619845</v>
      </c>
      <c r="K79" s="266">
        <v>0</v>
      </c>
      <c r="L79" s="831">
        <v>885508</v>
      </c>
      <c r="M79" s="831">
        <v>52396</v>
      </c>
      <c r="N79" s="266">
        <v>117000</v>
      </c>
      <c r="O79" s="622">
        <v>4.9872000000000005</v>
      </c>
      <c r="P79" s="678">
        <v>3.3572000000000002</v>
      </c>
      <c r="Q79" s="744">
        <v>1.6300000000000001</v>
      </c>
      <c r="R79" s="268">
        <f t="shared" ref="R79:R83" si="102">W79*-1</f>
        <v>0</v>
      </c>
      <c r="S79" s="269">
        <v>0</v>
      </c>
      <c r="T79" s="269">
        <v>0</v>
      </c>
      <c r="U79" s="269">
        <v>0</v>
      </c>
      <c r="V79" s="269">
        <f t="shared" si="85"/>
        <v>0</v>
      </c>
      <c r="W79" s="269">
        <v>0</v>
      </c>
      <c r="X79" s="269">
        <v>0</v>
      </c>
      <c r="Y79" s="269">
        <f t="shared" si="86"/>
        <v>0</v>
      </c>
      <c r="Z79" s="269">
        <f t="shared" si="87"/>
        <v>0</v>
      </c>
      <c r="AA79" s="577">
        <f t="shared" si="88"/>
        <v>0</v>
      </c>
      <c r="AB79" s="270">
        <f t="shared" si="89"/>
        <v>0</v>
      </c>
      <c r="AC79" s="269">
        <v>0</v>
      </c>
      <c r="AD79" s="269">
        <v>0</v>
      </c>
      <c r="AE79" s="269">
        <f t="shared" si="90"/>
        <v>0</v>
      </c>
      <c r="AF79" s="269">
        <f t="shared" si="91"/>
        <v>0</v>
      </c>
      <c r="AG79" s="271">
        <v>0</v>
      </c>
      <c r="AH79" s="271">
        <v>0</v>
      </c>
      <c r="AI79" s="271">
        <v>0</v>
      </c>
      <c r="AJ79" s="271">
        <v>0</v>
      </c>
      <c r="AK79" s="271">
        <v>0</v>
      </c>
      <c r="AL79" s="271">
        <f t="shared" si="92"/>
        <v>0</v>
      </c>
      <c r="AM79" s="271">
        <f t="shared" si="93"/>
        <v>0</v>
      </c>
      <c r="AN79" s="696">
        <f t="shared" si="94"/>
        <v>0</v>
      </c>
      <c r="AO79" s="267">
        <f t="shared" si="95"/>
        <v>3674749</v>
      </c>
      <c r="AP79" s="269">
        <f t="shared" si="96"/>
        <v>2619845</v>
      </c>
      <c r="AQ79" s="269">
        <f t="shared" si="97"/>
        <v>0</v>
      </c>
      <c r="AR79" s="269">
        <f t="shared" si="98"/>
        <v>885508</v>
      </c>
      <c r="AS79" s="269">
        <f t="shared" si="98"/>
        <v>52396</v>
      </c>
      <c r="AT79" s="269">
        <f t="shared" si="99"/>
        <v>117000</v>
      </c>
      <c r="AU79" s="271">
        <f t="shared" si="100"/>
        <v>4.9872000000000005</v>
      </c>
      <c r="AV79" s="271">
        <f t="shared" si="101"/>
        <v>3.3572000000000002</v>
      </c>
      <c r="AW79" s="272">
        <f t="shared" si="101"/>
        <v>1.6300000000000001</v>
      </c>
    </row>
    <row r="80" spans="1:49" ht="12.95" customHeight="1" x14ac:dyDescent="0.25">
      <c r="A80" s="556">
        <v>16</v>
      </c>
      <c r="B80" s="190">
        <v>5482</v>
      </c>
      <c r="C80" s="190">
        <v>600098982</v>
      </c>
      <c r="D80" s="190">
        <v>71006923</v>
      </c>
      <c r="E80" s="547" t="s">
        <v>519</v>
      </c>
      <c r="F80" s="190">
        <v>3117</v>
      </c>
      <c r="G80" s="533" t="s">
        <v>318</v>
      </c>
      <c r="H80" s="755" t="s">
        <v>284</v>
      </c>
      <c r="I80" s="265">
        <v>0</v>
      </c>
      <c r="J80" s="266">
        <v>0</v>
      </c>
      <c r="K80" s="266">
        <v>0</v>
      </c>
      <c r="L80" s="831">
        <v>0</v>
      </c>
      <c r="M80" s="831">
        <v>0</v>
      </c>
      <c r="N80" s="266">
        <v>0</v>
      </c>
      <c r="O80" s="622">
        <v>0</v>
      </c>
      <c r="P80" s="678">
        <v>0</v>
      </c>
      <c r="Q80" s="744">
        <v>0</v>
      </c>
      <c r="R80" s="268">
        <f t="shared" si="102"/>
        <v>0</v>
      </c>
      <c r="S80" s="269">
        <v>0</v>
      </c>
      <c r="T80" s="269">
        <v>0</v>
      </c>
      <c r="U80" s="269">
        <v>0</v>
      </c>
      <c r="V80" s="269">
        <f t="shared" si="85"/>
        <v>0</v>
      </c>
      <c r="W80" s="269">
        <v>0</v>
      </c>
      <c r="X80" s="269">
        <v>0</v>
      </c>
      <c r="Y80" s="269">
        <f t="shared" si="86"/>
        <v>0</v>
      </c>
      <c r="Z80" s="269">
        <f t="shared" si="87"/>
        <v>0</v>
      </c>
      <c r="AA80" s="577">
        <f t="shared" si="88"/>
        <v>0</v>
      </c>
      <c r="AB80" s="270">
        <f t="shared" si="89"/>
        <v>0</v>
      </c>
      <c r="AC80" s="269">
        <v>0</v>
      </c>
      <c r="AD80" s="269">
        <v>0</v>
      </c>
      <c r="AE80" s="269">
        <f t="shared" si="90"/>
        <v>0</v>
      </c>
      <c r="AF80" s="269">
        <f t="shared" si="91"/>
        <v>0</v>
      </c>
      <c r="AG80" s="271">
        <v>0</v>
      </c>
      <c r="AH80" s="271">
        <v>0</v>
      </c>
      <c r="AI80" s="271">
        <v>0</v>
      </c>
      <c r="AJ80" s="271">
        <v>0</v>
      </c>
      <c r="AK80" s="271">
        <v>0</v>
      </c>
      <c r="AL80" s="271">
        <f t="shared" si="92"/>
        <v>0</v>
      </c>
      <c r="AM80" s="271">
        <f t="shared" si="93"/>
        <v>0</v>
      </c>
      <c r="AN80" s="696">
        <f t="shared" si="94"/>
        <v>0</v>
      </c>
      <c r="AO80" s="267">
        <f t="shared" si="95"/>
        <v>0</v>
      </c>
      <c r="AP80" s="269">
        <f t="shared" si="96"/>
        <v>0</v>
      </c>
      <c r="AQ80" s="269">
        <f t="shared" si="97"/>
        <v>0</v>
      </c>
      <c r="AR80" s="269">
        <f t="shared" si="98"/>
        <v>0</v>
      </c>
      <c r="AS80" s="269">
        <f t="shared" si="98"/>
        <v>0</v>
      </c>
      <c r="AT80" s="269">
        <f t="shared" si="99"/>
        <v>0</v>
      </c>
      <c r="AU80" s="271">
        <f t="shared" si="100"/>
        <v>0</v>
      </c>
      <c r="AV80" s="271">
        <f t="shared" si="101"/>
        <v>0</v>
      </c>
      <c r="AW80" s="272">
        <f t="shared" si="101"/>
        <v>0</v>
      </c>
    </row>
    <row r="81" spans="1:49" ht="12.95" customHeight="1" x14ac:dyDescent="0.25">
      <c r="A81" s="556">
        <v>16</v>
      </c>
      <c r="B81" s="193">
        <v>5482</v>
      </c>
      <c r="C81" s="193">
        <v>600098982</v>
      </c>
      <c r="D81" s="193">
        <v>71006923</v>
      </c>
      <c r="E81" s="547" t="s">
        <v>519</v>
      </c>
      <c r="F81" s="190">
        <v>3141</v>
      </c>
      <c r="G81" s="546" t="s">
        <v>321</v>
      </c>
      <c r="H81" s="755" t="s">
        <v>284</v>
      </c>
      <c r="I81" s="265">
        <v>829366</v>
      </c>
      <c r="J81" s="266">
        <v>607865</v>
      </c>
      <c r="K81" s="266">
        <v>0</v>
      </c>
      <c r="L81" s="831">
        <v>205458</v>
      </c>
      <c r="M81" s="831">
        <v>12157</v>
      </c>
      <c r="N81" s="266">
        <v>3886</v>
      </c>
      <c r="O81" s="622">
        <v>2.0699999999999998</v>
      </c>
      <c r="P81" s="678">
        <v>0</v>
      </c>
      <c r="Q81" s="744">
        <v>2.0699999999999998</v>
      </c>
      <c r="R81" s="268">
        <f t="shared" si="102"/>
        <v>0</v>
      </c>
      <c r="S81" s="269">
        <v>0</v>
      </c>
      <c r="T81" s="269">
        <v>0</v>
      </c>
      <c r="U81" s="269">
        <v>0</v>
      </c>
      <c r="V81" s="269">
        <f t="shared" si="85"/>
        <v>0</v>
      </c>
      <c r="W81" s="269">
        <v>0</v>
      </c>
      <c r="X81" s="269">
        <v>0</v>
      </c>
      <c r="Y81" s="269">
        <f t="shared" si="86"/>
        <v>0</v>
      </c>
      <c r="Z81" s="269">
        <f t="shared" si="87"/>
        <v>0</v>
      </c>
      <c r="AA81" s="577">
        <f t="shared" si="88"/>
        <v>0</v>
      </c>
      <c r="AB81" s="270">
        <f t="shared" si="89"/>
        <v>0</v>
      </c>
      <c r="AC81" s="269">
        <v>0</v>
      </c>
      <c r="AD81" s="269">
        <v>0</v>
      </c>
      <c r="AE81" s="269">
        <f t="shared" si="90"/>
        <v>0</v>
      </c>
      <c r="AF81" s="269">
        <f t="shared" si="91"/>
        <v>0</v>
      </c>
      <c r="AG81" s="271">
        <v>0</v>
      </c>
      <c r="AH81" s="271">
        <v>0</v>
      </c>
      <c r="AI81" s="271">
        <v>0</v>
      </c>
      <c r="AJ81" s="271">
        <v>0</v>
      </c>
      <c r="AK81" s="271">
        <v>0</v>
      </c>
      <c r="AL81" s="271">
        <f t="shared" si="92"/>
        <v>0</v>
      </c>
      <c r="AM81" s="271">
        <f t="shared" si="93"/>
        <v>0</v>
      </c>
      <c r="AN81" s="696">
        <f t="shared" si="94"/>
        <v>0</v>
      </c>
      <c r="AO81" s="267">
        <f t="shared" si="95"/>
        <v>829366</v>
      </c>
      <c r="AP81" s="269">
        <f t="shared" si="96"/>
        <v>607865</v>
      </c>
      <c r="AQ81" s="269">
        <f t="shared" si="97"/>
        <v>0</v>
      </c>
      <c r="AR81" s="269">
        <f t="shared" si="98"/>
        <v>205458</v>
      </c>
      <c r="AS81" s="269">
        <f t="shared" si="98"/>
        <v>12157</v>
      </c>
      <c r="AT81" s="269">
        <f t="shared" si="99"/>
        <v>3886</v>
      </c>
      <c r="AU81" s="271">
        <f t="shared" si="100"/>
        <v>2.0699999999999998</v>
      </c>
      <c r="AV81" s="271">
        <f t="shared" si="101"/>
        <v>0</v>
      </c>
      <c r="AW81" s="272">
        <f t="shared" si="101"/>
        <v>2.0699999999999998</v>
      </c>
    </row>
    <row r="82" spans="1:49" ht="12.95" customHeight="1" x14ac:dyDescent="0.25">
      <c r="A82" s="556">
        <v>16</v>
      </c>
      <c r="B82" s="190">
        <v>5482</v>
      </c>
      <c r="C82" s="190">
        <v>600098982</v>
      </c>
      <c r="D82" s="190">
        <v>71006923</v>
      </c>
      <c r="E82" s="547" t="s">
        <v>519</v>
      </c>
      <c r="F82" s="190">
        <v>3143</v>
      </c>
      <c r="G82" s="533" t="s">
        <v>635</v>
      </c>
      <c r="H82" s="755" t="s">
        <v>283</v>
      </c>
      <c r="I82" s="265">
        <v>506578</v>
      </c>
      <c r="J82" s="266">
        <v>373032</v>
      </c>
      <c r="K82" s="266">
        <v>0</v>
      </c>
      <c r="L82" s="831">
        <v>126085</v>
      </c>
      <c r="M82" s="831">
        <v>7461</v>
      </c>
      <c r="N82" s="266">
        <v>0</v>
      </c>
      <c r="O82" s="622">
        <v>0.71430000000000005</v>
      </c>
      <c r="P82" s="678">
        <v>0.71430000000000005</v>
      </c>
      <c r="Q82" s="744">
        <v>0</v>
      </c>
      <c r="R82" s="268">
        <f t="shared" si="102"/>
        <v>0</v>
      </c>
      <c r="S82" s="269">
        <v>0</v>
      </c>
      <c r="T82" s="269">
        <v>0</v>
      </c>
      <c r="U82" s="269">
        <v>0</v>
      </c>
      <c r="V82" s="269">
        <f t="shared" si="85"/>
        <v>0</v>
      </c>
      <c r="W82" s="269">
        <v>0</v>
      </c>
      <c r="X82" s="269">
        <v>0</v>
      </c>
      <c r="Y82" s="269">
        <f t="shared" si="86"/>
        <v>0</v>
      </c>
      <c r="Z82" s="269">
        <f t="shared" si="87"/>
        <v>0</v>
      </c>
      <c r="AA82" s="577">
        <f t="shared" si="88"/>
        <v>0</v>
      </c>
      <c r="AB82" s="270">
        <f t="shared" si="89"/>
        <v>0</v>
      </c>
      <c r="AC82" s="269">
        <v>0</v>
      </c>
      <c r="AD82" s="269">
        <v>0</v>
      </c>
      <c r="AE82" s="269">
        <f t="shared" si="90"/>
        <v>0</v>
      </c>
      <c r="AF82" s="269">
        <f t="shared" si="91"/>
        <v>0</v>
      </c>
      <c r="AG82" s="271">
        <v>0</v>
      </c>
      <c r="AH82" s="271">
        <v>0</v>
      </c>
      <c r="AI82" s="271">
        <v>0</v>
      </c>
      <c r="AJ82" s="271">
        <v>0</v>
      </c>
      <c r="AK82" s="271">
        <v>0</v>
      </c>
      <c r="AL82" s="271">
        <f t="shared" si="92"/>
        <v>0</v>
      </c>
      <c r="AM82" s="271">
        <f t="shared" si="93"/>
        <v>0</v>
      </c>
      <c r="AN82" s="696">
        <f t="shared" si="94"/>
        <v>0</v>
      </c>
      <c r="AO82" s="267">
        <f t="shared" si="95"/>
        <v>506578</v>
      </c>
      <c r="AP82" s="269">
        <f t="shared" si="96"/>
        <v>373032</v>
      </c>
      <c r="AQ82" s="269">
        <f t="shared" si="97"/>
        <v>0</v>
      </c>
      <c r="AR82" s="269">
        <f t="shared" si="98"/>
        <v>126085</v>
      </c>
      <c r="AS82" s="269">
        <f t="shared" si="98"/>
        <v>7461</v>
      </c>
      <c r="AT82" s="269">
        <f t="shared" si="99"/>
        <v>0</v>
      </c>
      <c r="AU82" s="271">
        <f t="shared" si="100"/>
        <v>0.71430000000000005</v>
      </c>
      <c r="AV82" s="271">
        <f t="shared" si="101"/>
        <v>0.71430000000000005</v>
      </c>
      <c r="AW82" s="272">
        <f t="shared" si="101"/>
        <v>0</v>
      </c>
    </row>
    <row r="83" spans="1:49" ht="12.95" customHeight="1" x14ac:dyDescent="0.25">
      <c r="A83" s="556">
        <v>16</v>
      </c>
      <c r="B83" s="190">
        <v>5482</v>
      </c>
      <c r="C83" s="190">
        <v>600098982</v>
      </c>
      <c r="D83" s="190">
        <v>71006923</v>
      </c>
      <c r="E83" s="547" t="s">
        <v>519</v>
      </c>
      <c r="F83" s="190">
        <v>3143</v>
      </c>
      <c r="G83" s="533" t="s">
        <v>636</v>
      </c>
      <c r="H83" s="755" t="s">
        <v>284</v>
      </c>
      <c r="I83" s="265">
        <v>21066</v>
      </c>
      <c r="J83" s="266">
        <v>14850</v>
      </c>
      <c r="K83" s="266">
        <v>0</v>
      </c>
      <c r="L83" s="831">
        <v>5019</v>
      </c>
      <c r="M83" s="831">
        <v>297</v>
      </c>
      <c r="N83" s="266">
        <v>900</v>
      </c>
      <c r="O83" s="622">
        <v>0.06</v>
      </c>
      <c r="P83" s="678">
        <v>0</v>
      </c>
      <c r="Q83" s="744">
        <v>0.06</v>
      </c>
      <c r="R83" s="268">
        <f t="shared" si="102"/>
        <v>0</v>
      </c>
      <c r="S83" s="269">
        <v>0</v>
      </c>
      <c r="T83" s="269">
        <v>0</v>
      </c>
      <c r="U83" s="269">
        <v>0</v>
      </c>
      <c r="V83" s="269">
        <f t="shared" si="85"/>
        <v>0</v>
      </c>
      <c r="W83" s="269">
        <v>0</v>
      </c>
      <c r="X83" s="269">
        <v>0</v>
      </c>
      <c r="Y83" s="269">
        <f t="shared" si="86"/>
        <v>0</v>
      </c>
      <c r="Z83" s="269">
        <f t="shared" si="87"/>
        <v>0</v>
      </c>
      <c r="AA83" s="577">
        <f t="shared" si="88"/>
        <v>0</v>
      </c>
      <c r="AB83" s="270">
        <f t="shared" si="89"/>
        <v>0</v>
      </c>
      <c r="AC83" s="269">
        <v>0</v>
      </c>
      <c r="AD83" s="269">
        <v>0</v>
      </c>
      <c r="AE83" s="269">
        <f t="shared" si="90"/>
        <v>0</v>
      </c>
      <c r="AF83" s="269">
        <f t="shared" si="91"/>
        <v>0</v>
      </c>
      <c r="AG83" s="271">
        <v>0</v>
      </c>
      <c r="AH83" s="271">
        <v>0</v>
      </c>
      <c r="AI83" s="271">
        <v>0</v>
      </c>
      <c r="AJ83" s="271">
        <v>0</v>
      </c>
      <c r="AK83" s="271">
        <v>0</v>
      </c>
      <c r="AL83" s="271">
        <f t="shared" si="92"/>
        <v>0</v>
      </c>
      <c r="AM83" s="271">
        <f t="shared" si="93"/>
        <v>0</v>
      </c>
      <c r="AN83" s="696">
        <f t="shared" si="94"/>
        <v>0</v>
      </c>
      <c r="AO83" s="267">
        <f t="shared" si="95"/>
        <v>21066</v>
      </c>
      <c r="AP83" s="269">
        <f t="shared" si="96"/>
        <v>14850</v>
      </c>
      <c r="AQ83" s="269">
        <f t="shared" si="97"/>
        <v>0</v>
      </c>
      <c r="AR83" s="269">
        <f t="shared" si="98"/>
        <v>5019</v>
      </c>
      <c r="AS83" s="269">
        <f t="shared" si="98"/>
        <v>297</v>
      </c>
      <c r="AT83" s="269">
        <f t="shared" si="99"/>
        <v>900</v>
      </c>
      <c r="AU83" s="271">
        <f t="shared" si="100"/>
        <v>0.06</v>
      </c>
      <c r="AV83" s="271">
        <f t="shared" si="101"/>
        <v>0</v>
      </c>
      <c r="AW83" s="272">
        <f t="shared" si="101"/>
        <v>0.06</v>
      </c>
    </row>
    <row r="84" spans="1:49" ht="12.95" customHeight="1" x14ac:dyDescent="0.25">
      <c r="A84" s="557">
        <v>16</v>
      </c>
      <c r="B84" s="191">
        <v>5482</v>
      </c>
      <c r="C84" s="191">
        <v>600098982</v>
      </c>
      <c r="D84" s="191">
        <v>71006923</v>
      </c>
      <c r="E84" s="548" t="s">
        <v>520</v>
      </c>
      <c r="F84" s="191"/>
      <c r="G84" s="548"/>
      <c r="H84" s="756"/>
      <c r="I84" s="194">
        <v>6551577</v>
      </c>
      <c r="J84" s="210">
        <v>4720318</v>
      </c>
      <c r="K84" s="210">
        <v>0</v>
      </c>
      <c r="L84" s="210">
        <v>1595467</v>
      </c>
      <c r="M84" s="210">
        <v>94406</v>
      </c>
      <c r="N84" s="210">
        <v>141386</v>
      </c>
      <c r="O84" s="775">
        <v>10.277900000000001</v>
      </c>
      <c r="P84" s="775">
        <v>6.0069999999999997</v>
      </c>
      <c r="Q84" s="797">
        <v>4.2709000000000001</v>
      </c>
      <c r="R84" s="210">
        <f t="shared" ref="R84:AW84" si="103">SUM(R78:R83)</f>
        <v>0</v>
      </c>
      <c r="S84" s="121">
        <f t="shared" si="103"/>
        <v>0</v>
      </c>
      <c r="T84" s="121">
        <f t="shared" si="103"/>
        <v>0</v>
      </c>
      <c r="U84" s="121">
        <f t="shared" si="103"/>
        <v>0</v>
      </c>
      <c r="V84" s="121">
        <f t="shared" si="103"/>
        <v>0</v>
      </c>
      <c r="W84" s="121">
        <f t="shared" si="103"/>
        <v>0</v>
      </c>
      <c r="X84" s="121">
        <f t="shared" si="103"/>
        <v>0</v>
      </c>
      <c r="Y84" s="121">
        <f t="shared" si="103"/>
        <v>0</v>
      </c>
      <c r="Z84" s="121">
        <f t="shared" si="103"/>
        <v>0</v>
      </c>
      <c r="AA84" s="121">
        <f t="shared" si="103"/>
        <v>0</v>
      </c>
      <c r="AB84" s="121">
        <f t="shared" si="103"/>
        <v>0</v>
      </c>
      <c r="AC84" s="121">
        <f t="shared" si="103"/>
        <v>0</v>
      </c>
      <c r="AD84" s="121">
        <f t="shared" si="103"/>
        <v>0</v>
      </c>
      <c r="AE84" s="121">
        <f t="shared" si="103"/>
        <v>0</v>
      </c>
      <c r="AF84" s="121">
        <f t="shared" si="103"/>
        <v>0</v>
      </c>
      <c r="AG84" s="122">
        <f t="shared" si="103"/>
        <v>0</v>
      </c>
      <c r="AH84" s="122">
        <f t="shared" si="103"/>
        <v>0</v>
      </c>
      <c r="AI84" s="122">
        <f t="shared" si="103"/>
        <v>0</v>
      </c>
      <c r="AJ84" s="122">
        <f t="shared" si="103"/>
        <v>0</v>
      </c>
      <c r="AK84" s="122">
        <f t="shared" si="103"/>
        <v>0</v>
      </c>
      <c r="AL84" s="122">
        <f t="shared" si="103"/>
        <v>0</v>
      </c>
      <c r="AM84" s="122">
        <f t="shared" si="103"/>
        <v>0</v>
      </c>
      <c r="AN84" s="788">
        <f t="shared" si="103"/>
        <v>0</v>
      </c>
      <c r="AO84" s="194">
        <f t="shared" si="103"/>
        <v>6551577</v>
      </c>
      <c r="AP84" s="121">
        <f t="shared" si="103"/>
        <v>4720318</v>
      </c>
      <c r="AQ84" s="121">
        <f t="shared" si="103"/>
        <v>0</v>
      </c>
      <c r="AR84" s="121">
        <f t="shared" si="103"/>
        <v>1595467</v>
      </c>
      <c r="AS84" s="121">
        <f t="shared" si="103"/>
        <v>94406</v>
      </c>
      <c r="AT84" s="121">
        <f t="shared" si="103"/>
        <v>141386</v>
      </c>
      <c r="AU84" s="122">
        <f t="shared" si="103"/>
        <v>10.277900000000001</v>
      </c>
      <c r="AV84" s="122">
        <f t="shared" si="103"/>
        <v>6.0069999999999997</v>
      </c>
      <c r="AW84" s="482">
        <f t="shared" si="103"/>
        <v>4.2709000000000001</v>
      </c>
    </row>
    <row r="85" spans="1:49" ht="12.95" customHeight="1" x14ac:dyDescent="0.25">
      <c r="A85" s="556">
        <v>17</v>
      </c>
      <c r="B85" s="197">
        <v>3421</v>
      </c>
      <c r="C85" s="197">
        <v>600077985</v>
      </c>
      <c r="D85" s="114">
        <v>72741651</v>
      </c>
      <c r="E85" s="551" t="s">
        <v>521</v>
      </c>
      <c r="F85" s="197">
        <v>3111</v>
      </c>
      <c r="G85" s="546" t="s">
        <v>331</v>
      </c>
      <c r="H85" s="755" t="s">
        <v>283</v>
      </c>
      <c r="I85" s="265">
        <v>4621553</v>
      </c>
      <c r="J85" s="266">
        <v>3348964</v>
      </c>
      <c r="K85" s="266">
        <v>20000</v>
      </c>
      <c r="L85" s="831">
        <v>1138710</v>
      </c>
      <c r="M85" s="831">
        <v>66979</v>
      </c>
      <c r="N85" s="266">
        <v>46900</v>
      </c>
      <c r="O85" s="622">
        <v>8.0442</v>
      </c>
      <c r="P85" s="678">
        <v>6</v>
      </c>
      <c r="Q85" s="744">
        <v>2.0442</v>
      </c>
      <c r="R85" s="268">
        <f t="shared" ref="R85:R87" si="104">W85*-1</f>
        <v>0</v>
      </c>
      <c r="S85" s="269">
        <v>0</v>
      </c>
      <c r="T85" s="269">
        <v>0</v>
      </c>
      <c r="U85" s="269">
        <v>0</v>
      </c>
      <c r="V85" s="269">
        <f t="shared" si="85"/>
        <v>0</v>
      </c>
      <c r="W85" s="269">
        <v>0</v>
      </c>
      <c r="X85" s="269">
        <v>0</v>
      </c>
      <c r="Y85" s="269">
        <f>SUM(W85:X85)</f>
        <v>0</v>
      </c>
      <c r="Z85" s="269">
        <f>V85+Y85</f>
        <v>0</v>
      </c>
      <c r="AA85" s="577">
        <f t="shared" ref="AA85:AA87" si="105">ROUND((V85+W85)*33.8%,0)</f>
        <v>0</v>
      </c>
      <c r="AB85" s="270">
        <f>ROUND(V85*2%,0)</f>
        <v>0</v>
      </c>
      <c r="AC85" s="269">
        <v>0</v>
      </c>
      <c r="AD85" s="269">
        <v>0</v>
      </c>
      <c r="AE85" s="269">
        <f t="shared" si="90"/>
        <v>0</v>
      </c>
      <c r="AF85" s="269">
        <f t="shared" si="91"/>
        <v>0</v>
      </c>
      <c r="AG85" s="271">
        <v>0</v>
      </c>
      <c r="AH85" s="271">
        <v>0</v>
      </c>
      <c r="AI85" s="271">
        <v>0</v>
      </c>
      <c r="AJ85" s="271">
        <v>0</v>
      </c>
      <c r="AK85" s="271">
        <v>0</v>
      </c>
      <c r="AL85" s="271">
        <f t="shared" si="92"/>
        <v>0</v>
      </c>
      <c r="AM85" s="271">
        <f t="shared" si="93"/>
        <v>0</v>
      </c>
      <c r="AN85" s="696">
        <f t="shared" si="94"/>
        <v>0</v>
      </c>
      <c r="AO85" s="267">
        <f>I85+AF85</f>
        <v>4621553</v>
      </c>
      <c r="AP85" s="269">
        <f>J85+V85</f>
        <v>3348964</v>
      </c>
      <c r="AQ85" s="269">
        <f t="shared" ref="AQ85:AQ87" si="106">K85+Y85</f>
        <v>20000</v>
      </c>
      <c r="AR85" s="269">
        <f t="shared" ref="AR85:AS87" si="107">L85+AA85</f>
        <v>1138710</v>
      </c>
      <c r="AS85" s="269">
        <f t="shared" si="107"/>
        <v>66979</v>
      </c>
      <c r="AT85" s="269">
        <f>N85+AE85</f>
        <v>46900</v>
      </c>
      <c r="AU85" s="271">
        <f>O85+AN85</f>
        <v>8.0442</v>
      </c>
      <c r="AV85" s="271">
        <f t="shared" ref="AV85:AW87" si="108">P85+AL85</f>
        <v>6</v>
      </c>
      <c r="AW85" s="272">
        <f t="shared" si="108"/>
        <v>2.0442</v>
      </c>
    </row>
    <row r="86" spans="1:49" ht="12.95" customHeight="1" x14ac:dyDescent="0.25">
      <c r="A86" s="556">
        <v>17</v>
      </c>
      <c r="B86" s="190">
        <v>3421</v>
      </c>
      <c r="C86" s="190">
        <v>600077985</v>
      </c>
      <c r="D86" s="114">
        <v>72741651</v>
      </c>
      <c r="E86" s="549" t="s">
        <v>521</v>
      </c>
      <c r="F86" s="197">
        <v>3111</v>
      </c>
      <c r="G86" s="533" t="s">
        <v>318</v>
      </c>
      <c r="H86" s="755" t="s">
        <v>284</v>
      </c>
      <c r="I86" s="265">
        <v>0</v>
      </c>
      <c r="J86" s="266">
        <v>0</v>
      </c>
      <c r="K86" s="266">
        <v>0</v>
      </c>
      <c r="L86" s="831">
        <v>0</v>
      </c>
      <c r="M86" s="831">
        <v>0</v>
      </c>
      <c r="N86" s="266">
        <v>0</v>
      </c>
      <c r="O86" s="622">
        <v>0</v>
      </c>
      <c r="P86" s="678">
        <v>0</v>
      </c>
      <c r="Q86" s="744">
        <v>0</v>
      </c>
      <c r="R86" s="268">
        <f t="shared" si="104"/>
        <v>0</v>
      </c>
      <c r="S86" s="269">
        <v>0</v>
      </c>
      <c r="T86" s="269">
        <v>0</v>
      </c>
      <c r="U86" s="269">
        <v>0</v>
      </c>
      <c r="V86" s="269">
        <f t="shared" si="85"/>
        <v>0</v>
      </c>
      <c r="W86" s="269">
        <v>0</v>
      </c>
      <c r="X86" s="269">
        <v>0</v>
      </c>
      <c r="Y86" s="269">
        <f>SUM(W86:X86)</f>
        <v>0</v>
      </c>
      <c r="Z86" s="269">
        <f>V86+Y86</f>
        <v>0</v>
      </c>
      <c r="AA86" s="577">
        <f t="shared" si="105"/>
        <v>0</v>
      </c>
      <c r="AB86" s="270">
        <f>ROUND(V86*2%,0)</f>
        <v>0</v>
      </c>
      <c r="AC86" s="269">
        <v>0</v>
      </c>
      <c r="AD86" s="269">
        <v>0</v>
      </c>
      <c r="AE86" s="269">
        <f t="shared" si="90"/>
        <v>0</v>
      </c>
      <c r="AF86" s="269">
        <f t="shared" si="91"/>
        <v>0</v>
      </c>
      <c r="AG86" s="271">
        <v>0</v>
      </c>
      <c r="AH86" s="271">
        <v>0</v>
      </c>
      <c r="AI86" s="271">
        <v>0</v>
      </c>
      <c r="AJ86" s="271">
        <v>0</v>
      </c>
      <c r="AK86" s="271">
        <v>0</v>
      </c>
      <c r="AL86" s="271">
        <f t="shared" si="92"/>
        <v>0</v>
      </c>
      <c r="AM86" s="271">
        <f t="shared" si="93"/>
        <v>0</v>
      </c>
      <c r="AN86" s="696">
        <f t="shared" si="94"/>
        <v>0</v>
      </c>
      <c r="AO86" s="267">
        <f>I86+AF86</f>
        <v>0</v>
      </c>
      <c r="AP86" s="269">
        <f>J86+V86</f>
        <v>0</v>
      </c>
      <c r="AQ86" s="269">
        <f t="shared" si="106"/>
        <v>0</v>
      </c>
      <c r="AR86" s="269">
        <f t="shared" si="107"/>
        <v>0</v>
      </c>
      <c r="AS86" s="269">
        <f t="shared" si="107"/>
        <v>0</v>
      </c>
      <c r="AT86" s="269">
        <f>N86+AE86</f>
        <v>0</v>
      </c>
      <c r="AU86" s="271">
        <f>O86+AN86</f>
        <v>0</v>
      </c>
      <c r="AV86" s="271">
        <f t="shared" si="108"/>
        <v>0</v>
      </c>
      <c r="AW86" s="272">
        <f t="shared" si="108"/>
        <v>0</v>
      </c>
    </row>
    <row r="87" spans="1:49" ht="12.95" customHeight="1" x14ac:dyDescent="0.25">
      <c r="A87" s="556">
        <v>17</v>
      </c>
      <c r="B87" s="190">
        <v>3421</v>
      </c>
      <c r="C87" s="190">
        <v>600077985</v>
      </c>
      <c r="D87" s="114">
        <v>72741651</v>
      </c>
      <c r="E87" s="549" t="s">
        <v>521</v>
      </c>
      <c r="F87" s="190">
        <v>3141</v>
      </c>
      <c r="G87" s="546" t="s">
        <v>321</v>
      </c>
      <c r="H87" s="755" t="s">
        <v>284</v>
      </c>
      <c r="I87" s="265">
        <v>776539</v>
      </c>
      <c r="J87" s="266">
        <v>568964</v>
      </c>
      <c r="K87" s="266">
        <v>0</v>
      </c>
      <c r="L87" s="831">
        <v>192310</v>
      </c>
      <c r="M87" s="831">
        <v>11379</v>
      </c>
      <c r="N87" s="266">
        <v>3886</v>
      </c>
      <c r="O87" s="622">
        <v>1.94</v>
      </c>
      <c r="P87" s="678">
        <v>0</v>
      </c>
      <c r="Q87" s="744">
        <v>1.94</v>
      </c>
      <c r="R87" s="268">
        <f t="shared" si="104"/>
        <v>0</v>
      </c>
      <c r="S87" s="269">
        <v>0</v>
      </c>
      <c r="T87" s="269">
        <v>0</v>
      </c>
      <c r="U87" s="269">
        <v>0</v>
      </c>
      <c r="V87" s="269">
        <f t="shared" si="85"/>
        <v>0</v>
      </c>
      <c r="W87" s="269">
        <v>0</v>
      </c>
      <c r="X87" s="269">
        <v>0</v>
      </c>
      <c r="Y87" s="269">
        <f>SUM(W87:X87)</f>
        <v>0</v>
      </c>
      <c r="Z87" s="269">
        <f>V87+Y87</f>
        <v>0</v>
      </c>
      <c r="AA87" s="577">
        <f t="shared" si="105"/>
        <v>0</v>
      </c>
      <c r="AB87" s="270">
        <f>ROUND(V87*2%,0)</f>
        <v>0</v>
      </c>
      <c r="AC87" s="269">
        <v>0</v>
      </c>
      <c r="AD87" s="269">
        <v>0</v>
      </c>
      <c r="AE87" s="269">
        <f t="shared" si="90"/>
        <v>0</v>
      </c>
      <c r="AF87" s="269">
        <f t="shared" si="91"/>
        <v>0</v>
      </c>
      <c r="AG87" s="271">
        <v>0</v>
      </c>
      <c r="AH87" s="271">
        <v>0</v>
      </c>
      <c r="AI87" s="271">
        <v>0</v>
      </c>
      <c r="AJ87" s="271">
        <v>0</v>
      </c>
      <c r="AK87" s="271">
        <v>0</v>
      </c>
      <c r="AL87" s="271">
        <f t="shared" si="92"/>
        <v>0</v>
      </c>
      <c r="AM87" s="271">
        <f t="shared" si="93"/>
        <v>0</v>
      </c>
      <c r="AN87" s="696">
        <f t="shared" si="94"/>
        <v>0</v>
      </c>
      <c r="AO87" s="267">
        <f>I87+AF87</f>
        <v>776539</v>
      </c>
      <c r="AP87" s="269">
        <f>J87+V87</f>
        <v>568964</v>
      </c>
      <c r="AQ87" s="269">
        <f t="shared" si="106"/>
        <v>0</v>
      </c>
      <c r="AR87" s="269">
        <f t="shared" si="107"/>
        <v>192310</v>
      </c>
      <c r="AS87" s="269">
        <f t="shared" si="107"/>
        <v>11379</v>
      </c>
      <c r="AT87" s="269">
        <f>N87+AE87</f>
        <v>3886</v>
      </c>
      <c r="AU87" s="271">
        <f>O87+AN87</f>
        <v>1.94</v>
      </c>
      <c r="AV87" s="271">
        <f t="shared" si="108"/>
        <v>0</v>
      </c>
      <c r="AW87" s="272">
        <f t="shared" si="108"/>
        <v>1.94</v>
      </c>
    </row>
    <row r="88" spans="1:49" ht="12.95" customHeight="1" x14ac:dyDescent="0.25">
      <c r="A88" s="558">
        <v>17</v>
      </c>
      <c r="B88" s="195">
        <v>3421</v>
      </c>
      <c r="C88" s="195">
        <v>600077985</v>
      </c>
      <c r="D88" s="203">
        <v>72741651</v>
      </c>
      <c r="E88" s="548" t="s">
        <v>522</v>
      </c>
      <c r="F88" s="203"/>
      <c r="G88" s="554"/>
      <c r="H88" s="761"/>
      <c r="I88" s="204">
        <v>5398092</v>
      </c>
      <c r="J88" s="411">
        <v>3917928</v>
      </c>
      <c r="K88" s="411">
        <v>20000</v>
      </c>
      <c r="L88" s="411">
        <v>1331020</v>
      </c>
      <c r="M88" s="411">
        <v>78358</v>
      </c>
      <c r="N88" s="411">
        <v>50786</v>
      </c>
      <c r="O88" s="779">
        <v>9.9841999999999995</v>
      </c>
      <c r="P88" s="779">
        <v>6</v>
      </c>
      <c r="Q88" s="801">
        <v>3.9842</v>
      </c>
      <c r="R88" s="411">
        <f t="shared" ref="R88:AW88" si="109">SUM(R85:R87)</f>
        <v>0</v>
      </c>
      <c r="S88" s="167">
        <f t="shared" si="109"/>
        <v>0</v>
      </c>
      <c r="T88" s="167">
        <f t="shared" si="109"/>
        <v>0</v>
      </c>
      <c r="U88" s="167">
        <f t="shared" si="109"/>
        <v>0</v>
      </c>
      <c r="V88" s="167">
        <f t="shared" si="109"/>
        <v>0</v>
      </c>
      <c r="W88" s="167">
        <f t="shared" si="109"/>
        <v>0</v>
      </c>
      <c r="X88" s="167">
        <f t="shared" si="109"/>
        <v>0</v>
      </c>
      <c r="Y88" s="167">
        <f t="shared" si="109"/>
        <v>0</v>
      </c>
      <c r="Z88" s="167">
        <f t="shared" si="109"/>
        <v>0</v>
      </c>
      <c r="AA88" s="167">
        <f t="shared" si="109"/>
        <v>0</v>
      </c>
      <c r="AB88" s="167">
        <f t="shared" si="109"/>
        <v>0</v>
      </c>
      <c r="AC88" s="167">
        <f t="shared" si="109"/>
        <v>0</v>
      </c>
      <c r="AD88" s="167">
        <f t="shared" si="109"/>
        <v>0</v>
      </c>
      <c r="AE88" s="167">
        <f t="shared" si="109"/>
        <v>0</v>
      </c>
      <c r="AF88" s="167">
        <f t="shared" si="109"/>
        <v>0</v>
      </c>
      <c r="AG88" s="543">
        <f t="shared" si="109"/>
        <v>0</v>
      </c>
      <c r="AH88" s="543">
        <f t="shared" si="109"/>
        <v>0</v>
      </c>
      <c r="AI88" s="543">
        <f t="shared" si="109"/>
        <v>0</v>
      </c>
      <c r="AJ88" s="543">
        <f t="shared" si="109"/>
        <v>0</v>
      </c>
      <c r="AK88" s="543">
        <f t="shared" si="109"/>
        <v>0</v>
      </c>
      <c r="AL88" s="543">
        <f t="shared" si="109"/>
        <v>0</v>
      </c>
      <c r="AM88" s="543">
        <f t="shared" si="109"/>
        <v>0</v>
      </c>
      <c r="AN88" s="792">
        <f t="shared" si="109"/>
        <v>0</v>
      </c>
      <c r="AO88" s="204">
        <f t="shared" si="109"/>
        <v>5398092</v>
      </c>
      <c r="AP88" s="167">
        <f t="shared" si="109"/>
        <v>3917928</v>
      </c>
      <c r="AQ88" s="167">
        <f t="shared" si="109"/>
        <v>20000</v>
      </c>
      <c r="AR88" s="167">
        <f t="shared" si="109"/>
        <v>1331020</v>
      </c>
      <c r="AS88" s="167">
        <f t="shared" si="109"/>
        <v>78358</v>
      </c>
      <c r="AT88" s="167">
        <f t="shared" si="109"/>
        <v>50786</v>
      </c>
      <c r="AU88" s="543">
        <f t="shared" si="109"/>
        <v>9.9841999999999995</v>
      </c>
      <c r="AV88" s="543">
        <f t="shared" si="109"/>
        <v>6</v>
      </c>
      <c r="AW88" s="544">
        <f t="shared" si="109"/>
        <v>3.9842</v>
      </c>
    </row>
    <row r="89" spans="1:49" ht="12.95" customHeight="1" x14ac:dyDescent="0.25">
      <c r="A89" s="556">
        <v>18</v>
      </c>
      <c r="B89" s="190">
        <v>3420</v>
      </c>
      <c r="C89" s="190">
        <v>600078442</v>
      </c>
      <c r="D89" s="114">
        <v>72741571</v>
      </c>
      <c r="E89" s="547" t="s">
        <v>523</v>
      </c>
      <c r="F89" s="190">
        <v>3113</v>
      </c>
      <c r="G89" s="547" t="s">
        <v>335</v>
      </c>
      <c r="H89" s="755" t="s">
        <v>283</v>
      </c>
      <c r="I89" s="265">
        <v>12889007</v>
      </c>
      <c r="J89" s="266">
        <v>9052780</v>
      </c>
      <c r="K89" s="266">
        <v>114000</v>
      </c>
      <c r="L89" s="831">
        <v>3098372</v>
      </c>
      <c r="M89" s="831">
        <v>181055</v>
      </c>
      <c r="N89" s="266">
        <v>442800</v>
      </c>
      <c r="O89" s="622">
        <v>17.576699999999999</v>
      </c>
      <c r="P89" s="678">
        <v>12.7791</v>
      </c>
      <c r="Q89" s="744">
        <v>4.7976000000000001</v>
      </c>
      <c r="R89" s="268">
        <f t="shared" ref="R89:R93" si="110">W89*-1</f>
        <v>0</v>
      </c>
      <c r="S89" s="269">
        <v>0</v>
      </c>
      <c r="T89" s="269">
        <v>0</v>
      </c>
      <c r="U89" s="269">
        <v>0</v>
      </c>
      <c r="V89" s="269">
        <f t="shared" si="85"/>
        <v>0</v>
      </c>
      <c r="W89" s="269">
        <v>0</v>
      </c>
      <c r="X89" s="269">
        <v>0</v>
      </c>
      <c r="Y89" s="269">
        <f>SUM(W89:X89)</f>
        <v>0</v>
      </c>
      <c r="Z89" s="269">
        <f>V89+Y89</f>
        <v>0</v>
      </c>
      <c r="AA89" s="577">
        <f t="shared" ref="AA89:AA93" si="111">ROUND((V89+W89)*33.8%,0)</f>
        <v>0</v>
      </c>
      <c r="AB89" s="270">
        <f>ROUND(V89*2%,0)</f>
        <v>0</v>
      </c>
      <c r="AC89" s="269">
        <v>0</v>
      </c>
      <c r="AD89" s="269">
        <v>0</v>
      </c>
      <c r="AE89" s="269">
        <f t="shared" si="90"/>
        <v>0</v>
      </c>
      <c r="AF89" s="269">
        <f t="shared" si="91"/>
        <v>0</v>
      </c>
      <c r="AG89" s="271">
        <v>0</v>
      </c>
      <c r="AH89" s="271">
        <v>0</v>
      </c>
      <c r="AI89" s="271">
        <v>0</v>
      </c>
      <c r="AJ89" s="271">
        <v>0</v>
      </c>
      <c r="AK89" s="271">
        <v>0</v>
      </c>
      <c r="AL89" s="271">
        <f t="shared" si="92"/>
        <v>0</v>
      </c>
      <c r="AM89" s="271">
        <f t="shared" si="93"/>
        <v>0</v>
      </c>
      <c r="AN89" s="696">
        <f t="shared" si="94"/>
        <v>0</v>
      </c>
      <c r="AO89" s="267">
        <f>I89+AF89</f>
        <v>12889007</v>
      </c>
      <c r="AP89" s="269">
        <f>J89+V89</f>
        <v>9052780</v>
      </c>
      <c r="AQ89" s="269">
        <f t="shared" ref="AQ89:AQ93" si="112">K89+Y89</f>
        <v>114000</v>
      </c>
      <c r="AR89" s="269">
        <f t="shared" ref="AR89:AS93" si="113">L89+AA89</f>
        <v>3098372</v>
      </c>
      <c r="AS89" s="269">
        <f t="shared" si="113"/>
        <v>181055</v>
      </c>
      <c r="AT89" s="269">
        <f>N89+AE89</f>
        <v>442800</v>
      </c>
      <c r="AU89" s="271">
        <f>O89+AN89</f>
        <v>17.576699999999999</v>
      </c>
      <c r="AV89" s="271">
        <f t="shared" ref="AV89:AW93" si="114">P89+AL89</f>
        <v>12.7791</v>
      </c>
      <c r="AW89" s="272">
        <f t="shared" si="114"/>
        <v>4.7976000000000001</v>
      </c>
    </row>
    <row r="90" spans="1:49" ht="12.95" customHeight="1" x14ac:dyDescent="0.25">
      <c r="A90" s="556">
        <v>18</v>
      </c>
      <c r="B90" s="193">
        <v>3420</v>
      </c>
      <c r="C90" s="193">
        <v>600078442</v>
      </c>
      <c r="D90" s="114">
        <v>72741571</v>
      </c>
      <c r="E90" s="547" t="s">
        <v>523</v>
      </c>
      <c r="F90" s="190">
        <v>3113</v>
      </c>
      <c r="G90" s="533" t="s">
        <v>318</v>
      </c>
      <c r="H90" s="755" t="s">
        <v>284</v>
      </c>
      <c r="I90" s="265">
        <v>578442</v>
      </c>
      <c r="J90" s="266">
        <v>396393</v>
      </c>
      <c r="K90" s="266">
        <v>30000</v>
      </c>
      <c r="L90" s="831">
        <v>144121</v>
      </c>
      <c r="M90" s="831">
        <v>7928</v>
      </c>
      <c r="N90" s="266">
        <v>0</v>
      </c>
      <c r="O90" s="622">
        <v>1.25</v>
      </c>
      <c r="P90" s="678">
        <v>1.25</v>
      </c>
      <c r="Q90" s="744">
        <v>0</v>
      </c>
      <c r="R90" s="268">
        <f t="shared" si="110"/>
        <v>0</v>
      </c>
      <c r="S90" s="269">
        <v>0</v>
      </c>
      <c r="T90" s="269">
        <v>0</v>
      </c>
      <c r="U90" s="269">
        <v>0</v>
      </c>
      <c r="V90" s="269">
        <f t="shared" si="85"/>
        <v>0</v>
      </c>
      <c r="W90" s="269">
        <v>0</v>
      </c>
      <c r="X90" s="269">
        <v>0</v>
      </c>
      <c r="Y90" s="269">
        <f>SUM(W90:X90)</f>
        <v>0</v>
      </c>
      <c r="Z90" s="269">
        <f>V90+Y90</f>
        <v>0</v>
      </c>
      <c r="AA90" s="577">
        <f t="shared" si="111"/>
        <v>0</v>
      </c>
      <c r="AB90" s="270">
        <f>ROUND(V90*2%,0)</f>
        <v>0</v>
      </c>
      <c r="AC90" s="269">
        <v>0</v>
      </c>
      <c r="AD90" s="269">
        <v>0</v>
      </c>
      <c r="AE90" s="269">
        <f t="shared" si="90"/>
        <v>0</v>
      </c>
      <c r="AF90" s="269">
        <f t="shared" si="91"/>
        <v>0</v>
      </c>
      <c r="AG90" s="271">
        <v>0</v>
      </c>
      <c r="AH90" s="271">
        <v>0</v>
      </c>
      <c r="AI90" s="271">
        <v>0</v>
      </c>
      <c r="AJ90" s="271">
        <v>0</v>
      </c>
      <c r="AK90" s="271">
        <v>0</v>
      </c>
      <c r="AL90" s="271">
        <f t="shared" si="92"/>
        <v>0</v>
      </c>
      <c r="AM90" s="271">
        <f t="shared" si="93"/>
        <v>0</v>
      </c>
      <c r="AN90" s="696">
        <f t="shared" si="94"/>
        <v>0</v>
      </c>
      <c r="AO90" s="267">
        <f>I90+AF90</f>
        <v>578442</v>
      </c>
      <c r="AP90" s="269">
        <f>J90+V90</f>
        <v>396393</v>
      </c>
      <c r="AQ90" s="269">
        <f t="shared" si="112"/>
        <v>30000</v>
      </c>
      <c r="AR90" s="269">
        <f t="shared" si="113"/>
        <v>144121</v>
      </c>
      <c r="AS90" s="269">
        <f t="shared" si="113"/>
        <v>7928</v>
      </c>
      <c r="AT90" s="269">
        <f>N90+AE90</f>
        <v>0</v>
      </c>
      <c r="AU90" s="271">
        <f>O90+AN90</f>
        <v>1.25</v>
      </c>
      <c r="AV90" s="271">
        <f t="shared" si="114"/>
        <v>1.25</v>
      </c>
      <c r="AW90" s="272">
        <f t="shared" si="114"/>
        <v>0</v>
      </c>
    </row>
    <row r="91" spans="1:49" ht="12.95" customHeight="1" x14ac:dyDescent="0.25">
      <c r="A91" s="556">
        <v>18</v>
      </c>
      <c r="B91" s="190">
        <v>3420</v>
      </c>
      <c r="C91" s="190">
        <v>600078442</v>
      </c>
      <c r="D91" s="114">
        <v>72741571</v>
      </c>
      <c r="E91" s="549" t="s">
        <v>523</v>
      </c>
      <c r="F91" s="190">
        <v>3141</v>
      </c>
      <c r="G91" s="546" t="s">
        <v>321</v>
      </c>
      <c r="H91" s="755" t="s">
        <v>284</v>
      </c>
      <c r="I91" s="265">
        <v>1325300</v>
      </c>
      <c r="J91" s="266">
        <v>967976</v>
      </c>
      <c r="K91" s="266">
        <v>0</v>
      </c>
      <c r="L91" s="831">
        <v>327176</v>
      </c>
      <c r="M91" s="831">
        <v>19360</v>
      </c>
      <c r="N91" s="266">
        <v>10788</v>
      </c>
      <c r="O91" s="622">
        <v>3.29</v>
      </c>
      <c r="P91" s="678">
        <v>0</v>
      </c>
      <c r="Q91" s="744">
        <v>3.29</v>
      </c>
      <c r="R91" s="268">
        <f t="shared" si="110"/>
        <v>0</v>
      </c>
      <c r="S91" s="269">
        <v>0</v>
      </c>
      <c r="T91" s="269">
        <v>0</v>
      </c>
      <c r="U91" s="269">
        <v>0</v>
      </c>
      <c r="V91" s="269">
        <f t="shared" si="85"/>
        <v>0</v>
      </c>
      <c r="W91" s="269">
        <v>0</v>
      </c>
      <c r="X91" s="269">
        <v>0</v>
      </c>
      <c r="Y91" s="269">
        <f>SUM(W91:X91)</f>
        <v>0</v>
      </c>
      <c r="Z91" s="269">
        <f>V91+Y91</f>
        <v>0</v>
      </c>
      <c r="AA91" s="577">
        <f t="shared" si="111"/>
        <v>0</v>
      </c>
      <c r="AB91" s="270">
        <f>ROUND(V91*2%,0)</f>
        <v>0</v>
      </c>
      <c r="AC91" s="269">
        <v>0</v>
      </c>
      <c r="AD91" s="269">
        <v>0</v>
      </c>
      <c r="AE91" s="269">
        <f t="shared" si="90"/>
        <v>0</v>
      </c>
      <c r="AF91" s="269">
        <f t="shared" si="91"/>
        <v>0</v>
      </c>
      <c r="AG91" s="271">
        <v>0</v>
      </c>
      <c r="AH91" s="271">
        <v>0</v>
      </c>
      <c r="AI91" s="271">
        <v>0</v>
      </c>
      <c r="AJ91" s="271">
        <v>0</v>
      </c>
      <c r="AK91" s="271">
        <v>0</v>
      </c>
      <c r="AL91" s="271">
        <f t="shared" si="92"/>
        <v>0</v>
      </c>
      <c r="AM91" s="271">
        <f t="shared" si="93"/>
        <v>0</v>
      </c>
      <c r="AN91" s="696">
        <f t="shared" si="94"/>
        <v>0</v>
      </c>
      <c r="AO91" s="267">
        <f>I91+AF91</f>
        <v>1325300</v>
      </c>
      <c r="AP91" s="269">
        <f>J91+V91</f>
        <v>967976</v>
      </c>
      <c r="AQ91" s="269">
        <f t="shared" si="112"/>
        <v>0</v>
      </c>
      <c r="AR91" s="269">
        <f t="shared" si="113"/>
        <v>327176</v>
      </c>
      <c r="AS91" s="269">
        <f t="shared" si="113"/>
        <v>19360</v>
      </c>
      <c r="AT91" s="269">
        <f>N91+AE91</f>
        <v>10788</v>
      </c>
      <c r="AU91" s="271">
        <f>O91+AN91</f>
        <v>3.29</v>
      </c>
      <c r="AV91" s="271">
        <f t="shared" si="114"/>
        <v>0</v>
      </c>
      <c r="AW91" s="272">
        <f t="shared" si="114"/>
        <v>3.29</v>
      </c>
    </row>
    <row r="92" spans="1:49" ht="12.95" customHeight="1" x14ac:dyDescent="0.25">
      <c r="A92" s="556">
        <v>18</v>
      </c>
      <c r="B92" s="193">
        <v>3420</v>
      </c>
      <c r="C92" s="193">
        <v>600078442</v>
      </c>
      <c r="D92" s="114">
        <v>72741571</v>
      </c>
      <c r="E92" s="547" t="s">
        <v>523</v>
      </c>
      <c r="F92" s="190">
        <v>3143</v>
      </c>
      <c r="G92" s="533" t="s">
        <v>635</v>
      </c>
      <c r="H92" s="755" t="s">
        <v>283</v>
      </c>
      <c r="I92" s="265">
        <v>883560</v>
      </c>
      <c r="J92" s="265">
        <v>650633</v>
      </c>
      <c r="K92" s="908">
        <v>0</v>
      </c>
      <c r="L92" s="831">
        <v>219914</v>
      </c>
      <c r="M92" s="831">
        <v>13013</v>
      </c>
      <c r="N92" s="266">
        <v>0</v>
      </c>
      <c r="O92" s="622">
        <v>1.5</v>
      </c>
      <c r="P92" s="678">
        <v>1.5</v>
      </c>
      <c r="Q92" s="744">
        <v>0</v>
      </c>
      <c r="R92" s="268">
        <f t="shared" si="110"/>
        <v>0</v>
      </c>
      <c r="S92" s="269">
        <v>0</v>
      </c>
      <c r="T92" s="269">
        <v>0</v>
      </c>
      <c r="U92" s="269">
        <v>0</v>
      </c>
      <c r="V92" s="269">
        <f t="shared" si="85"/>
        <v>0</v>
      </c>
      <c r="W92" s="269">
        <v>0</v>
      </c>
      <c r="X92" s="269">
        <v>0</v>
      </c>
      <c r="Y92" s="269">
        <f>SUM(W92:X92)</f>
        <v>0</v>
      </c>
      <c r="Z92" s="269">
        <f>V92+Y92</f>
        <v>0</v>
      </c>
      <c r="AA92" s="577">
        <f t="shared" si="111"/>
        <v>0</v>
      </c>
      <c r="AB92" s="270">
        <f>ROUND(V92*2%,0)</f>
        <v>0</v>
      </c>
      <c r="AC92" s="269">
        <v>0</v>
      </c>
      <c r="AD92" s="269">
        <v>0</v>
      </c>
      <c r="AE92" s="269">
        <f t="shared" si="90"/>
        <v>0</v>
      </c>
      <c r="AF92" s="269">
        <f t="shared" si="91"/>
        <v>0</v>
      </c>
      <c r="AG92" s="271">
        <v>0</v>
      </c>
      <c r="AH92" s="271">
        <v>0</v>
      </c>
      <c r="AI92" s="271">
        <v>0</v>
      </c>
      <c r="AJ92" s="271">
        <v>0</v>
      </c>
      <c r="AK92" s="271">
        <v>0</v>
      </c>
      <c r="AL92" s="271">
        <f t="shared" si="92"/>
        <v>0</v>
      </c>
      <c r="AM92" s="271">
        <f t="shared" si="93"/>
        <v>0</v>
      </c>
      <c r="AN92" s="696">
        <f t="shared" si="94"/>
        <v>0</v>
      </c>
      <c r="AO92" s="267">
        <f>I92+AF92</f>
        <v>883560</v>
      </c>
      <c r="AP92" s="269">
        <f>J92+V92</f>
        <v>650633</v>
      </c>
      <c r="AQ92" s="269">
        <f t="shared" si="112"/>
        <v>0</v>
      </c>
      <c r="AR92" s="269">
        <f t="shared" si="113"/>
        <v>219914</v>
      </c>
      <c r="AS92" s="269">
        <f t="shared" si="113"/>
        <v>13013</v>
      </c>
      <c r="AT92" s="269">
        <f>N92+AE92</f>
        <v>0</v>
      </c>
      <c r="AU92" s="271">
        <f>O92+AN92</f>
        <v>1.5</v>
      </c>
      <c r="AV92" s="271">
        <f t="shared" si="114"/>
        <v>1.5</v>
      </c>
      <c r="AW92" s="272">
        <f t="shared" si="114"/>
        <v>0</v>
      </c>
    </row>
    <row r="93" spans="1:49" ht="12.95" customHeight="1" x14ac:dyDescent="0.25">
      <c r="A93" s="556">
        <v>18</v>
      </c>
      <c r="B93" s="193">
        <v>3420</v>
      </c>
      <c r="C93" s="193">
        <v>600078442</v>
      </c>
      <c r="D93" s="114">
        <v>72741571</v>
      </c>
      <c r="E93" s="547" t="s">
        <v>523</v>
      </c>
      <c r="F93" s="190">
        <v>3143</v>
      </c>
      <c r="G93" s="533" t="s">
        <v>636</v>
      </c>
      <c r="H93" s="755" t="s">
        <v>284</v>
      </c>
      <c r="I93" s="265">
        <v>35111</v>
      </c>
      <c r="J93" s="266">
        <v>24750</v>
      </c>
      <c r="K93" s="266">
        <v>0</v>
      </c>
      <c r="L93" s="831">
        <v>8366</v>
      </c>
      <c r="M93" s="831">
        <v>495</v>
      </c>
      <c r="N93" s="266">
        <v>1500</v>
      </c>
      <c r="O93" s="622">
        <v>0.1</v>
      </c>
      <c r="P93" s="678">
        <v>0</v>
      </c>
      <c r="Q93" s="744">
        <v>0.1</v>
      </c>
      <c r="R93" s="268">
        <f t="shared" si="110"/>
        <v>0</v>
      </c>
      <c r="S93" s="269">
        <v>0</v>
      </c>
      <c r="T93" s="269">
        <v>0</v>
      </c>
      <c r="U93" s="269">
        <v>0</v>
      </c>
      <c r="V93" s="269">
        <f t="shared" si="85"/>
        <v>0</v>
      </c>
      <c r="W93" s="269">
        <v>0</v>
      </c>
      <c r="X93" s="269">
        <v>0</v>
      </c>
      <c r="Y93" s="269">
        <f>SUM(W93:X93)</f>
        <v>0</v>
      </c>
      <c r="Z93" s="269">
        <f>V93+Y93</f>
        <v>0</v>
      </c>
      <c r="AA93" s="577">
        <f t="shared" si="111"/>
        <v>0</v>
      </c>
      <c r="AB93" s="270">
        <f>ROUND(V93*2%,0)</f>
        <v>0</v>
      </c>
      <c r="AC93" s="269">
        <v>0</v>
      </c>
      <c r="AD93" s="269">
        <v>0</v>
      </c>
      <c r="AE93" s="269">
        <f t="shared" si="90"/>
        <v>0</v>
      </c>
      <c r="AF93" s="269">
        <f t="shared" si="91"/>
        <v>0</v>
      </c>
      <c r="AG93" s="271">
        <v>0</v>
      </c>
      <c r="AH93" s="271">
        <v>0</v>
      </c>
      <c r="AI93" s="271">
        <v>0</v>
      </c>
      <c r="AJ93" s="271">
        <v>0</v>
      </c>
      <c r="AK93" s="271">
        <v>0</v>
      </c>
      <c r="AL93" s="271">
        <f t="shared" si="92"/>
        <v>0</v>
      </c>
      <c r="AM93" s="271">
        <f t="shared" si="93"/>
        <v>0</v>
      </c>
      <c r="AN93" s="696">
        <f t="shared" si="94"/>
        <v>0</v>
      </c>
      <c r="AO93" s="267">
        <f>I93+AF93</f>
        <v>35111</v>
      </c>
      <c r="AP93" s="269">
        <f>J93+V93</f>
        <v>24750</v>
      </c>
      <c r="AQ93" s="269">
        <f t="shared" si="112"/>
        <v>0</v>
      </c>
      <c r="AR93" s="269">
        <f t="shared" si="113"/>
        <v>8366</v>
      </c>
      <c r="AS93" s="269">
        <f t="shared" si="113"/>
        <v>495</v>
      </c>
      <c r="AT93" s="269">
        <f>N93+AE93</f>
        <v>1500</v>
      </c>
      <c r="AU93" s="271">
        <f>O93+AN93</f>
        <v>0.1</v>
      </c>
      <c r="AV93" s="271">
        <f t="shared" si="114"/>
        <v>0</v>
      </c>
      <c r="AW93" s="272">
        <f t="shared" si="114"/>
        <v>0.1</v>
      </c>
    </row>
    <row r="94" spans="1:49" ht="12.95" customHeight="1" x14ac:dyDescent="0.25">
      <c r="A94" s="557">
        <v>18</v>
      </c>
      <c r="B94" s="195">
        <v>3420</v>
      </c>
      <c r="C94" s="195">
        <v>600078442</v>
      </c>
      <c r="D94" s="195">
        <v>72741571</v>
      </c>
      <c r="E94" s="548" t="s">
        <v>524</v>
      </c>
      <c r="F94" s="191"/>
      <c r="G94" s="548"/>
      <c r="H94" s="756"/>
      <c r="I94" s="200">
        <v>15711420</v>
      </c>
      <c r="J94" s="409">
        <v>11092532</v>
      </c>
      <c r="K94" s="409">
        <v>144000</v>
      </c>
      <c r="L94" s="409">
        <v>3797949</v>
      </c>
      <c r="M94" s="409">
        <v>221851</v>
      </c>
      <c r="N94" s="409">
        <v>455088</v>
      </c>
      <c r="O94" s="777">
        <v>23.716699999999999</v>
      </c>
      <c r="P94" s="777">
        <v>15.5291</v>
      </c>
      <c r="Q94" s="799">
        <v>8.1875999999999998</v>
      </c>
      <c r="R94" s="409">
        <f t="shared" ref="R94:AW94" si="115">SUM(R89:R93)</f>
        <v>0</v>
      </c>
      <c r="S94" s="166">
        <f t="shared" si="115"/>
        <v>0</v>
      </c>
      <c r="T94" s="166">
        <f t="shared" si="115"/>
        <v>0</v>
      </c>
      <c r="U94" s="166">
        <f t="shared" si="115"/>
        <v>0</v>
      </c>
      <c r="V94" s="166">
        <f t="shared" si="115"/>
        <v>0</v>
      </c>
      <c r="W94" s="166">
        <f t="shared" si="115"/>
        <v>0</v>
      </c>
      <c r="X94" s="166">
        <f t="shared" si="115"/>
        <v>0</v>
      </c>
      <c r="Y94" s="166">
        <f t="shared" si="115"/>
        <v>0</v>
      </c>
      <c r="Z94" s="166">
        <f t="shared" si="115"/>
        <v>0</v>
      </c>
      <c r="AA94" s="166">
        <f t="shared" si="115"/>
        <v>0</v>
      </c>
      <c r="AB94" s="166">
        <f t="shared" si="115"/>
        <v>0</v>
      </c>
      <c r="AC94" s="166">
        <f t="shared" si="115"/>
        <v>0</v>
      </c>
      <c r="AD94" s="166">
        <f t="shared" si="115"/>
        <v>0</v>
      </c>
      <c r="AE94" s="166">
        <f t="shared" si="115"/>
        <v>0</v>
      </c>
      <c r="AF94" s="166">
        <f t="shared" si="115"/>
        <v>0</v>
      </c>
      <c r="AG94" s="541">
        <f t="shared" si="115"/>
        <v>0</v>
      </c>
      <c r="AH94" s="541">
        <f t="shared" si="115"/>
        <v>0</v>
      </c>
      <c r="AI94" s="541">
        <f t="shared" si="115"/>
        <v>0</v>
      </c>
      <c r="AJ94" s="541">
        <f t="shared" si="115"/>
        <v>0</v>
      </c>
      <c r="AK94" s="541">
        <f t="shared" si="115"/>
        <v>0</v>
      </c>
      <c r="AL94" s="541">
        <f t="shared" si="115"/>
        <v>0</v>
      </c>
      <c r="AM94" s="541">
        <f t="shared" si="115"/>
        <v>0</v>
      </c>
      <c r="AN94" s="790">
        <f t="shared" si="115"/>
        <v>0</v>
      </c>
      <c r="AO94" s="200">
        <f t="shared" si="115"/>
        <v>15711420</v>
      </c>
      <c r="AP94" s="166">
        <f t="shared" si="115"/>
        <v>11092532</v>
      </c>
      <c r="AQ94" s="166">
        <f t="shared" si="115"/>
        <v>144000</v>
      </c>
      <c r="AR94" s="166">
        <f t="shared" si="115"/>
        <v>3797949</v>
      </c>
      <c r="AS94" s="166">
        <f t="shared" si="115"/>
        <v>221851</v>
      </c>
      <c r="AT94" s="166">
        <f t="shared" si="115"/>
        <v>455088</v>
      </c>
      <c r="AU94" s="541">
        <f t="shared" si="115"/>
        <v>23.716699999999999</v>
      </c>
      <c r="AV94" s="541">
        <f t="shared" si="115"/>
        <v>15.5291</v>
      </c>
      <c r="AW94" s="542">
        <f t="shared" si="115"/>
        <v>8.1875999999999998</v>
      </c>
    </row>
    <row r="95" spans="1:49" ht="12.95" customHeight="1" x14ac:dyDescent="0.25">
      <c r="A95" s="556">
        <v>19</v>
      </c>
      <c r="B95" s="113">
        <v>5493</v>
      </c>
      <c r="C95" s="113">
        <v>691009813</v>
      </c>
      <c r="D95" s="114">
        <v>6181457</v>
      </c>
      <c r="E95" s="545" t="s">
        <v>525</v>
      </c>
      <c r="F95" s="113">
        <v>3111</v>
      </c>
      <c r="G95" s="546" t="s">
        <v>331</v>
      </c>
      <c r="H95" s="755" t="s">
        <v>283</v>
      </c>
      <c r="I95" s="265">
        <v>1812910</v>
      </c>
      <c r="J95" s="266">
        <v>1321583</v>
      </c>
      <c r="K95" s="266">
        <v>0</v>
      </c>
      <c r="L95" s="831">
        <v>446695</v>
      </c>
      <c r="M95" s="831">
        <v>26432</v>
      </c>
      <c r="N95" s="266">
        <v>18200</v>
      </c>
      <c r="O95" s="622">
        <v>3.0349000000000004</v>
      </c>
      <c r="P95" s="678">
        <v>2.2000000000000002</v>
      </c>
      <c r="Q95" s="744">
        <v>0.83489999999999998</v>
      </c>
      <c r="R95" s="268">
        <f t="shared" ref="R95:R96" si="116">W95*-1</f>
        <v>0</v>
      </c>
      <c r="S95" s="269">
        <v>0</v>
      </c>
      <c r="T95" s="269">
        <v>0</v>
      </c>
      <c r="U95" s="269">
        <v>0</v>
      </c>
      <c r="V95" s="269">
        <f t="shared" si="85"/>
        <v>0</v>
      </c>
      <c r="W95" s="269">
        <v>0</v>
      </c>
      <c r="X95" s="269">
        <v>0</v>
      </c>
      <c r="Y95" s="269">
        <f>SUM(W95:X95)</f>
        <v>0</v>
      </c>
      <c r="Z95" s="269">
        <f>V95+Y95</f>
        <v>0</v>
      </c>
      <c r="AA95" s="577">
        <f t="shared" ref="AA95:AA96" si="117">ROUND((V95+W95)*33.8%,0)</f>
        <v>0</v>
      </c>
      <c r="AB95" s="270">
        <f>ROUND(V95*2%,0)</f>
        <v>0</v>
      </c>
      <c r="AC95" s="269">
        <v>0</v>
      </c>
      <c r="AD95" s="269">
        <v>0</v>
      </c>
      <c r="AE95" s="269">
        <f t="shared" si="90"/>
        <v>0</v>
      </c>
      <c r="AF95" s="269">
        <f t="shared" si="91"/>
        <v>0</v>
      </c>
      <c r="AG95" s="271">
        <v>0</v>
      </c>
      <c r="AH95" s="271">
        <v>0</v>
      </c>
      <c r="AI95" s="271">
        <v>0</v>
      </c>
      <c r="AJ95" s="271">
        <v>0</v>
      </c>
      <c r="AK95" s="271">
        <v>0</v>
      </c>
      <c r="AL95" s="271">
        <f t="shared" si="92"/>
        <v>0</v>
      </c>
      <c r="AM95" s="271">
        <f t="shared" si="93"/>
        <v>0</v>
      </c>
      <c r="AN95" s="696">
        <f t="shared" si="94"/>
        <v>0</v>
      </c>
      <c r="AO95" s="267">
        <f>I95+AF95</f>
        <v>1812910</v>
      </c>
      <c r="AP95" s="269">
        <f>J95+V95</f>
        <v>1321583</v>
      </c>
      <c r="AQ95" s="269">
        <f t="shared" ref="AQ95:AQ96" si="118">K95+Y95</f>
        <v>0</v>
      </c>
      <c r="AR95" s="269">
        <f>L95+AA95</f>
        <v>446695</v>
      </c>
      <c r="AS95" s="269">
        <f>M95+AB95</f>
        <v>26432</v>
      </c>
      <c r="AT95" s="269">
        <f>N95+AE95</f>
        <v>18200</v>
      </c>
      <c r="AU95" s="271">
        <f>O95+AN95</f>
        <v>3.0349000000000004</v>
      </c>
      <c r="AV95" s="271">
        <f>P95+AL95</f>
        <v>2.2000000000000002</v>
      </c>
      <c r="AW95" s="272">
        <f>Q95+AM95</f>
        <v>0.83489999999999998</v>
      </c>
    </row>
    <row r="96" spans="1:49" ht="12.95" customHeight="1" x14ac:dyDescent="0.25">
      <c r="A96" s="556">
        <v>19</v>
      </c>
      <c r="B96" s="197">
        <v>5493</v>
      </c>
      <c r="C96" s="197">
        <v>691009813</v>
      </c>
      <c r="D96" s="114">
        <v>6181457</v>
      </c>
      <c r="E96" s="551" t="s">
        <v>525</v>
      </c>
      <c r="F96" s="197">
        <v>3141</v>
      </c>
      <c r="G96" s="546" t="s">
        <v>321</v>
      </c>
      <c r="H96" s="755" t="s">
        <v>284</v>
      </c>
      <c r="I96" s="265">
        <v>103979</v>
      </c>
      <c r="J96" s="266">
        <v>75840</v>
      </c>
      <c r="K96" s="266">
        <v>0</v>
      </c>
      <c r="L96" s="831">
        <v>25634</v>
      </c>
      <c r="M96" s="831">
        <v>1517</v>
      </c>
      <c r="N96" s="266">
        <v>988</v>
      </c>
      <c r="O96" s="622">
        <v>0.4</v>
      </c>
      <c r="P96" s="678">
        <v>0</v>
      </c>
      <c r="Q96" s="744">
        <v>0.4</v>
      </c>
      <c r="R96" s="268">
        <f t="shared" si="116"/>
        <v>0</v>
      </c>
      <c r="S96" s="269">
        <v>0</v>
      </c>
      <c r="T96" s="269">
        <v>0</v>
      </c>
      <c r="U96" s="269">
        <v>0</v>
      </c>
      <c r="V96" s="269">
        <f t="shared" si="85"/>
        <v>0</v>
      </c>
      <c r="W96" s="269">
        <v>0</v>
      </c>
      <c r="X96" s="269">
        <v>0</v>
      </c>
      <c r="Y96" s="269">
        <f>SUM(W96:X96)</f>
        <v>0</v>
      </c>
      <c r="Z96" s="269">
        <f>V96+Y96</f>
        <v>0</v>
      </c>
      <c r="AA96" s="577">
        <f t="shared" si="117"/>
        <v>0</v>
      </c>
      <c r="AB96" s="270">
        <f>ROUND(V96*2%,0)</f>
        <v>0</v>
      </c>
      <c r="AC96" s="269">
        <v>0</v>
      </c>
      <c r="AD96" s="269">
        <v>0</v>
      </c>
      <c r="AE96" s="269">
        <f t="shared" si="90"/>
        <v>0</v>
      </c>
      <c r="AF96" s="269">
        <f t="shared" si="91"/>
        <v>0</v>
      </c>
      <c r="AG96" s="271">
        <v>0</v>
      </c>
      <c r="AH96" s="271">
        <v>0</v>
      </c>
      <c r="AI96" s="271">
        <v>0</v>
      </c>
      <c r="AJ96" s="271">
        <v>0</v>
      </c>
      <c r="AK96" s="271">
        <v>0</v>
      </c>
      <c r="AL96" s="271">
        <f t="shared" si="92"/>
        <v>0</v>
      </c>
      <c r="AM96" s="271">
        <f t="shared" si="93"/>
        <v>0</v>
      </c>
      <c r="AN96" s="696">
        <f t="shared" si="94"/>
        <v>0</v>
      </c>
      <c r="AO96" s="267">
        <f>I96+AF96</f>
        <v>103979</v>
      </c>
      <c r="AP96" s="269">
        <f>J96+V96</f>
        <v>75840</v>
      </c>
      <c r="AQ96" s="269">
        <f t="shared" si="118"/>
        <v>0</v>
      </c>
      <c r="AR96" s="269">
        <f>L96+AA96</f>
        <v>25634</v>
      </c>
      <c r="AS96" s="269">
        <f>M96+AB96</f>
        <v>1517</v>
      </c>
      <c r="AT96" s="269">
        <f>N96+AE96</f>
        <v>988</v>
      </c>
      <c r="AU96" s="271">
        <f>O96+AN96</f>
        <v>0.4</v>
      </c>
      <c r="AV96" s="271">
        <f>P96+AL96</f>
        <v>0</v>
      </c>
      <c r="AW96" s="272">
        <f>Q96+AM96</f>
        <v>0.4</v>
      </c>
    </row>
    <row r="97" spans="1:49" ht="12.95" customHeight="1" x14ac:dyDescent="0.25">
      <c r="A97" s="557">
        <v>19</v>
      </c>
      <c r="B97" s="202">
        <v>5493</v>
      </c>
      <c r="C97" s="202">
        <v>691009813</v>
      </c>
      <c r="D97" s="202">
        <v>6181457</v>
      </c>
      <c r="E97" s="553" t="s">
        <v>526</v>
      </c>
      <c r="F97" s="202"/>
      <c r="G97" s="553"/>
      <c r="H97" s="760"/>
      <c r="I97" s="200">
        <v>1916889</v>
      </c>
      <c r="J97" s="409">
        <v>1397423</v>
      </c>
      <c r="K97" s="409">
        <v>0</v>
      </c>
      <c r="L97" s="409">
        <v>472329</v>
      </c>
      <c r="M97" s="409">
        <v>27949</v>
      </c>
      <c r="N97" s="409">
        <v>19188</v>
      </c>
      <c r="O97" s="777">
        <v>3.4349000000000003</v>
      </c>
      <c r="P97" s="777">
        <v>2.2000000000000002</v>
      </c>
      <c r="Q97" s="799">
        <v>1.2349000000000001</v>
      </c>
      <c r="R97" s="409">
        <f t="shared" ref="R97:AW97" si="119">SUM(R95:R96)</f>
        <v>0</v>
      </c>
      <c r="S97" s="166">
        <f t="shared" si="119"/>
        <v>0</v>
      </c>
      <c r="T97" s="166">
        <f t="shared" si="119"/>
        <v>0</v>
      </c>
      <c r="U97" s="166">
        <f t="shared" si="119"/>
        <v>0</v>
      </c>
      <c r="V97" s="166">
        <f t="shared" si="119"/>
        <v>0</v>
      </c>
      <c r="W97" s="166">
        <f t="shared" si="119"/>
        <v>0</v>
      </c>
      <c r="X97" s="166">
        <f t="shared" si="119"/>
        <v>0</v>
      </c>
      <c r="Y97" s="166">
        <f t="shared" si="119"/>
        <v>0</v>
      </c>
      <c r="Z97" s="166">
        <f t="shared" si="119"/>
        <v>0</v>
      </c>
      <c r="AA97" s="166">
        <f t="shared" si="119"/>
        <v>0</v>
      </c>
      <c r="AB97" s="166">
        <f t="shared" si="119"/>
        <v>0</v>
      </c>
      <c r="AC97" s="166">
        <f t="shared" si="119"/>
        <v>0</v>
      </c>
      <c r="AD97" s="166">
        <f t="shared" si="119"/>
        <v>0</v>
      </c>
      <c r="AE97" s="166">
        <f t="shared" si="119"/>
        <v>0</v>
      </c>
      <c r="AF97" s="166">
        <f t="shared" si="119"/>
        <v>0</v>
      </c>
      <c r="AG97" s="541">
        <f t="shared" si="119"/>
        <v>0</v>
      </c>
      <c r="AH97" s="541">
        <f t="shared" si="119"/>
        <v>0</v>
      </c>
      <c r="AI97" s="541">
        <f t="shared" si="119"/>
        <v>0</v>
      </c>
      <c r="AJ97" s="541">
        <f t="shared" si="119"/>
        <v>0</v>
      </c>
      <c r="AK97" s="541">
        <f t="shared" si="119"/>
        <v>0</v>
      </c>
      <c r="AL97" s="541">
        <f t="shared" si="119"/>
        <v>0</v>
      </c>
      <c r="AM97" s="541">
        <f t="shared" si="119"/>
        <v>0</v>
      </c>
      <c r="AN97" s="790">
        <f t="shared" si="119"/>
        <v>0</v>
      </c>
      <c r="AO97" s="200">
        <f t="shared" si="119"/>
        <v>1916889</v>
      </c>
      <c r="AP97" s="166">
        <f t="shared" si="119"/>
        <v>1397423</v>
      </c>
      <c r="AQ97" s="166">
        <f t="shared" si="119"/>
        <v>0</v>
      </c>
      <c r="AR97" s="166">
        <f t="shared" si="119"/>
        <v>472329</v>
      </c>
      <c r="AS97" s="166">
        <f t="shared" si="119"/>
        <v>27949</v>
      </c>
      <c r="AT97" s="166">
        <f t="shared" si="119"/>
        <v>19188</v>
      </c>
      <c r="AU97" s="541">
        <f t="shared" si="119"/>
        <v>3.4349000000000003</v>
      </c>
      <c r="AV97" s="541">
        <f t="shared" si="119"/>
        <v>2.2000000000000002</v>
      </c>
      <c r="AW97" s="542">
        <f t="shared" si="119"/>
        <v>1.2349000000000001</v>
      </c>
    </row>
    <row r="98" spans="1:49" ht="12.95" customHeight="1" x14ac:dyDescent="0.25">
      <c r="A98" s="556">
        <v>20</v>
      </c>
      <c r="B98" s="190">
        <v>2463</v>
      </c>
      <c r="C98" s="190">
        <v>600080056</v>
      </c>
      <c r="D98" s="114">
        <v>70982066</v>
      </c>
      <c r="E98" s="547" t="s">
        <v>527</v>
      </c>
      <c r="F98" s="190">
        <v>3113</v>
      </c>
      <c r="G98" s="547" t="s">
        <v>335</v>
      </c>
      <c r="H98" s="755" t="s">
        <v>283</v>
      </c>
      <c r="I98" s="265">
        <v>7450871</v>
      </c>
      <c r="J98" s="266">
        <v>5344940</v>
      </c>
      <c r="K98" s="266">
        <v>9000</v>
      </c>
      <c r="L98" s="831">
        <v>1809632</v>
      </c>
      <c r="M98" s="831">
        <v>106899</v>
      </c>
      <c r="N98" s="266">
        <v>180400</v>
      </c>
      <c r="O98" s="622">
        <v>10.9069</v>
      </c>
      <c r="P98" s="678">
        <v>8.1836000000000002</v>
      </c>
      <c r="Q98" s="744">
        <v>2.7233000000000001</v>
      </c>
      <c r="R98" s="268">
        <f t="shared" ref="R98:R102" si="120">W98*-1</f>
        <v>0</v>
      </c>
      <c r="S98" s="269">
        <v>0</v>
      </c>
      <c r="T98" s="269">
        <v>0</v>
      </c>
      <c r="U98" s="269">
        <v>0</v>
      </c>
      <c r="V98" s="269">
        <f t="shared" si="85"/>
        <v>0</v>
      </c>
      <c r="W98" s="269">
        <v>0</v>
      </c>
      <c r="X98" s="269">
        <v>0</v>
      </c>
      <c r="Y98" s="269">
        <f>SUM(W98:X98)</f>
        <v>0</v>
      </c>
      <c r="Z98" s="269">
        <f>V98+Y98</f>
        <v>0</v>
      </c>
      <c r="AA98" s="577">
        <f t="shared" ref="AA98:AA102" si="121">ROUND((V98+W98)*33.8%,0)</f>
        <v>0</v>
      </c>
      <c r="AB98" s="270">
        <f>ROUND(V98*2%,0)</f>
        <v>0</v>
      </c>
      <c r="AC98" s="269">
        <v>0</v>
      </c>
      <c r="AD98" s="269">
        <v>0</v>
      </c>
      <c r="AE98" s="269">
        <f t="shared" si="90"/>
        <v>0</v>
      </c>
      <c r="AF98" s="269">
        <f t="shared" si="91"/>
        <v>0</v>
      </c>
      <c r="AG98" s="271">
        <v>0</v>
      </c>
      <c r="AH98" s="271">
        <v>0</v>
      </c>
      <c r="AI98" s="271">
        <v>0</v>
      </c>
      <c r="AJ98" s="271">
        <v>0</v>
      </c>
      <c r="AK98" s="271">
        <v>0</v>
      </c>
      <c r="AL98" s="271">
        <f t="shared" si="92"/>
        <v>0</v>
      </c>
      <c r="AM98" s="271">
        <f t="shared" si="93"/>
        <v>0</v>
      </c>
      <c r="AN98" s="696">
        <f t="shared" si="94"/>
        <v>0</v>
      </c>
      <c r="AO98" s="267">
        <f>I98+AF98</f>
        <v>7450871</v>
      </c>
      <c r="AP98" s="269">
        <f>J98+V98</f>
        <v>5344940</v>
      </c>
      <c r="AQ98" s="269">
        <f t="shared" ref="AQ98:AQ102" si="122">K98+Y98</f>
        <v>9000</v>
      </c>
      <c r="AR98" s="269">
        <f t="shared" ref="AR98:AS102" si="123">L98+AA98</f>
        <v>1809632</v>
      </c>
      <c r="AS98" s="269">
        <f t="shared" si="123"/>
        <v>106899</v>
      </c>
      <c r="AT98" s="269">
        <f>N98+AE98</f>
        <v>180400</v>
      </c>
      <c r="AU98" s="271">
        <f>O98+AN98</f>
        <v>10.9069</v>
      </c>
      <c r="AV98" s="271">
        <f t="shared" ref="AV98:AW102" si="124">P98+AL98</f>
        <v>8.1836000000000002</v>
      </c>
      <c r="AW98" s="272">
        <f t="shared" si="124"/>
        <v>2.7233000000000001</v>
      </c>
    </row>
    <row r="99" spans="1:49" ht="12.95" customHeight="1" x14ac:dyDescent="0.25">
      <c r="A99" s="556">
        <v>20</v>
      </c>
      <c r="B99" s="193">
        <v>2463</v>
      </c>
      <c r="C99" s="193">
        <v>600080056</v>
      </c>
      <c r="D99" s="114">
        <v>70982066</v>
      </c>
      <c r="E99" s="547" t="s">
        <v>527</v>
      </c>
      <c r="F99" s="190">
        <v>3113</v>
      </c>
      <c r="G99" s="533" t="s">
        <v>318</v>
      </c>
      <c r="H99" s="755" t="s">
        <v>284</v>
      </c>
      <c r="I99" s="265">
        <v>248556</v>
      </c>
      <c r="J99" s="266">
        <v>183031</v>
      </c>
      <c r="K99" s="266">
        <v>0</v>
      </c>
      <c r="L99" s="831">
        <v>61864</v>
      </c>
      <c r="M99" s="831">
        <v>3661</v>
      </c>
      <c r="N99" s="266">
        <v>0</v>
      </c>
      <c r="O99" s="622">
        <v>0.53</v>
      </c>
      <c r="P99" s="678">
        <v>0.53</v>
      </c>
      <c r="Q99" s="744">
        <v>0</v>
      </c>
      <c r="R99" s="268">
        <f t="shared" si="120"/>
        <v>0</v>
      </c>
      <c r="S99" s="269">
        <v>0</v>
      </c>
      <c r="T99" s="269">
        <v>0</v>
      </c>
      <c r="U99" s="269">
        <v>0</v>
      </c>
      <c r="V99" s="269">
        <f t="shared" si="85"/>
        <v>0</v>
      </c>
      <c r="W99" s="269">
        <v>0</v>
      </c>
      <c r="X99" s="269">
        <v>0</v>
      </c>
      <c r="Y99" s="269">
        <f>SUM(W99:X99)</f>
        <v>0</v>
      </c>
      <c r="Z99" s="269">
        <f>V99+Y99</f>
        <v>0</v>
      </c>
      <c r="AA99" s="577">
        <f t="shared" si="121"/>
        <v>0</v>
      </c>
      <c r="AB99" s="270">
        <f>ROUND(V99*2%,0)</f>
        <v>0</v>
      </c>
      <c r="AC99" s="269">
        <v>0</v>
      </c>
      <c r="AD99" s="269">
        <v>0</v>
      </c>
      <c r="AE99" s="269">
        <f t="shared" si="90"/>
        <v>0</v>
      </c>
      <c r="AF99" s="269">
        <f t="shared" si="91"/>
        <v>0</v>
      </c>
      <c r="AG99" s="271">
        <v>0</v>
      </c>
      <c r="AH99" s="271">
        <v>0</v>
      </c>
      <c r="AI99" s="271">
        <v>0</v>
      </c>
      <c r="AJ99" s="271">
        <v>0</v>
      </c>
      <c r="AK99" s="271">
        <v>0</v>
      </c>
      <c r="AL99" s="271">
        <f t="shared" si="92"/>
        <v>0</v>
      </c>
      <c r="AM99" s="271">
        <f t="shared" si="93"/>
        <v>0</v>
      </c>
      <c r="AN99" s="696">
        <f t="shared" si="94"/>
        <v>0</v>
      </c>
      <c r="AO99" s="267">
        <f>I99+AF99</f>
        <v>248556</v>
      </c>
      <c r="AP99" s="269">
        <f>J99+V99</f>
        <v>183031</v>
      </c>
      <c r="AQ99" s="269">
        <f t="shared" si="122"/>
        <v>0</v>
      </c>
      <c r="AR99" s="269">
        <f t="shared" si="123"/>
        <v>61864</v>
      </c>
      <c r="AS99" s="269">
        <f t="shared" si="123"/>
        <v>3661</v>
      </c>
      <c r="AT99" s="269">
        <f>N99+AE99</f>
        <v>0</v>
      </c>
      <c r="AU99" s="271">
        <f>O99+AN99</f>
        <v>0.53</v>
      </c>
      <c r="AV99" s="271">
        <f t="shared" si="124"/>
        <v>0.53</v>
      </c>
      <c r="AW99" s="272">
        <f t="shared" si="124"/>
        <v>0</v>
      </c>
    </row>
    <row r="100" spans="1:49" ht="12.95" customHeight="1" x14ac:dyDescent="0.25">
      <c r="A100" s="556">
        <v>20</v>
      </c>
      <c r="B100" s="190">
        <v>2463</v>
      </c>
      <c r="C100" s="190">
        <v>600080056</v>
      </c>
      <c r="D100" s="114">
        <v>70982066</v>
      </c>
      <c r="E100" s="547" t="s">
        <v>527</v>
      </c>
      <c r="F100" s="190">
        <v>3141</v>
      </c>
      <c r="G100" s="546" t="s">
        <v>321</v>
      </c>
      <c r="H100" s="755" t="s">
        <v>284</v>
      </c>
      <c r="I100" s="265">
        <v>683934</v>
      </c>
      <c r="J100" s="266">
        <v>500259</v>
      </c>
      <c r="K100" s="266">
        <v>0</v>
      </c>
      <c r="L100" s="831">
        <v>169088</v>
      </c>
      <c r="M100" s="831">
        <v>10005</v>
      </c>
      <c r="N100" s="266">
        <v>4582</v>
      </c>
      <c r="O100" s="622">
        <v>1.7</v>
      </c>
      <c r="P100" s="678">
        <v>0</v>
      </c>
      <c r="Q100" s="744">
        <v>1.7</v>
      </c>
      <c r="R100" s="268">
        <f t="shared" si="120"/>
        <v>0</v>
      </c>
      <c r="S100" s="269">
        <v>0</v>
      </c>
      <c r="T100" s="269">
        <v>0</v>
      </c>
      <c r="U100" s="269">
        <v>0</v>
      </c>
      <c r="V100" s="269">
        <f t="shared" si="85"/>
        <v>0</v>
      </c>
      <c r="W100" s="269">
        <v>0</v>
      </c>
      <c r="X100" s="269">
        <v>0</v>
      </c>
      <c r="Y100" s="269">
        <f>SUM(W100:X100)</f>
        <v>0</v>
      </c>
      <c r="Z100" s="269">
        <f>V100+Y100</f>
        <v>0</v>
      </c>
      <c r="AA100" s="577">
        <f t="shared" si="121"/>
        <v>0</v>
      </c>
      <c r="AB100" s="270">
        <f>ROUND(V100*2%,0)</f>
        <v>0</v>
      </c>
      <c r="AC100" s="269">
        <v>0</v>
      </c>
      <c r="AD100" s="269">
        <v>0</v>
      </c>
      <c r="AE100" s="269">
        <f t="shared" si="90"/>
        <v>0</v>
      </c>
      <c r="AF100" s="269">
        <f t="shared" si="91"/>
        <v>0</v>
      </c>
      <c r="AG100" s="271">
        <v>0</v>
      </c>
      <c r="AH100" s="271">
        <v>0</v>
      </c>
      <c r="AI100" s="271">
        <v>0</v>
      </c>
      <c r="AJ100" s="271">
        <v>0</v>
      </c>
      <c r="AK100" s="271">
        <v>0</v>
      </c>
      <c r="AL100" s="271">
        <f t="shared" si="92"/>
        <v>0</v>
      </c>
      <c r="AM100" s="271">
        <f t="shared" si="93"/>
        <v>0</v>
      </c>
      <c r="AN100" s="696">
        <f t="shared" si="94"/>
        <v>0</v>
      </c>
      <c r="AO100" s="267">
        <f>I100+AF100</f>
        <v>683934</v>
      </c>
      <c r="AP100" s="269">
        <f>J100+V100</f>
        <v>500259</v>
      </c>
      <c r="AQ100" s="269">
        <f t="shared" si="122"/>
        <v>0</v>
      </c>
      <c r="AR100" s="269">
        <f t="shared" si="123"/>
        <v>169088</v>
      </c>
      <c r="AS100" s="269">
        <f t="shared" si="123"/>
        <v>10005</v>
      </c>
      <c r="AT100" s="269">
        <f>N100+AE100</f>
        <v>4582</v>
      </c>
      <c r="AU100" s="271">
        <f>O100+AN100</f>
        <v>1.7</v>
      </c>
      <c r="AV100" s="271">
        <f t="shared" si="124"/>
        <v>0</v>
      </c>
      <c r="AW100" s="272">
        <f t="shared" si="124"/>
        <v>1.7</v>
      </c>
    </row>
    <row r="101" spans="1:49" ht="12.95" customHeight="1" x14ac:dyDescent="0.25">
      <c r="A101" s="556">
        <v>20</v>
      </c>
      <c r="B101" s="193">
        <v>2463</v>
      </c>
      <c r="C101" s="193">
        <v>600080056</v>
      </c>
      <c r="D101" s="114">
        <v>70982066</v>
      </c>
      <c r="E101" s="547" t="s">
        <v>527</v>
      </c>
      <c r="F101" s="190">
        <v>3143</v>
      </c>
      <c r="G101" s="533" t="s">
        <v>635</v>
      </c>
      <c r="H101" s="755" t="s">
        <v>283</v>
      </c>
      <c r="I101" s="265">
        <v>574976</v>
      </c>
      <c r="J101" s="266">
        <v>423399</v>
      </c>
      <c r="K101" s="266">
        <v>0</v>
      </c>
      <c r="L101" s="831">
        <v>143109</v>
      </c>
      <c r="M101" s="831">
        <v>8468</v>
      </c>
      <c r="N101" s="266">
        <v>0</v>
      </c>
      <c r="O101" s="622">
        <v>0.83330000000000004</v>
      </c>
      <c r="P101" s="678">
        <v>0.83330000000000004</v>
      </c>
      <c r="Q101" s="744">
        <v>0</v>
      </c>
      <c r="R101" s="268">
        <f t="shared" si="120"/>
        <v>0</v>
      </c>
      <c r="S101" s="269">
        <v>0</v>
      </c>
      <c r="T101" s="269">
        <v>0</v>
      </c>
      <c r="U101" s="269">
        <v>0</v>
      </c>
      <c r="V101" s="269">
        <f t="shared" si="85"/>
        <v>0</v>
      </c>
      <c r="W101" s="269">
        <v>0</v>
      </c>
      <c r="X101" s="269">
        <v>0</v>
      </c>
      <c r="Y101" s="269">
        <f>SUM(W101:X101)</f>
        <v>0</v>
      </c>
      <c r="Z101" s="269">
        <f>V101+Y101</f>
        <v>0</v>
      </c>
      <c r="AA101" s="577">
        <f t="shared" si="121"/>
        <v>0</v>
      </c>
      <c r="AB101" s="270">
        <f>ROUND(V101*2%,0)</f>
        <v>0</v>
      </c>
      <c r="AC101" s="269">
        <v>0</v>
      </c>
      <c r="AD101" s="269">
        <v>0</v>
      </c>
      <c r="AE101" s="269">
        <f t="shared" si="90"/>
        <v>0</v>
      </c>
      <c r="AF101" s="269">
        <f t="shared" si="91"/>
        <v>0</v>
      </c>
      <c r="AG101" s="271">
        <v>0</v>
      </c>
      <c r="AH101" s="271">
        <v>0</v>
      </c>
      <c r="AI101" s="271">
        <v>0</v>
      </c>
      <c r="AJ101" s="271">
        <v>0</v>
      </c>
      <c r="AK101" s="271">
        <v>0</v>
      </c>
      <c r="AL101" s="271">
        <f t="shared" si="92"/>
        <v>0</v>
      </c>
      <c r="AM101" s="271">
        <f t="shared" si="93"/>
        <v>0</v>
      </c>
      <c r="AN101" s="696">
        <f t="shared" si="94"/>
        <v>0</v>
      </c>
      <c r="AO101" s="267">
        <f>I101+AF101</f>
        <v>574976</v>
      </c>
      <c r="AP101" s="269">
        <f>J101+V101</f>
        <v>423399</v>
      </c>
      <c r="AQ101" s="269">
        <f t="shared" si="122"/>
        <v>0</v>
      </c>
      <c r="AR101" s="269">
        <f t="shared" si="123"/>
        <v>143109</v>
      </c>
      <c r="AS101" s="269">
        <f t="shared" si="123"/>
        <v>8468</v>
      </c>
      <c r="AT101" s="269">
        <f>N101+AE101</f>
        <v>0</v>
      </c>
      <c r="AU101" s="271">
        <f>O101+AN101</f>
        <v>0.83330000000000004</v>
      </c>
      <c r="AV101" s="271">
        <f t="shared" si="124"/>
        <v>0.83330000000000004</v>
      </c>
      <c r="AW101" s="272">
        <f t="shared" si="124"/>
        <v>0</v>
      </c>
    </row>
    <row r="102" spans="1:49" ht="12.95" customHeight="1" x14ac:dyDescent="0.25">
      <c r="A102" s="556">
        <v>20</v>
      </c>
      <c r="B102" s="193">
        <v>2463</v>
      </c>
      <c r="C102" s="193">
        <v>600080056</v>
      </c>
      <c r="D102" s="114">
        <v>70982066</v>
      </c>
      <c r="E102" s="547" t="s">
        <v>527</v>
      </c>
      <c r="F102" s="190">
        <v>3143</v>
      </c>
      <c r="G102" s="533" t="s">
        <v>636</v>
      </c>
      <c r="H102" s="755" t="s">
        <v>284</v>
      </c>
      <c r="I102" s="265">
        <v>20364</v>
      </c>
      <c r="J102" s="266">
        <v>14355</v>
      </c>
      <c r="K102" s="266">
        <v>0</v>
      </c>
      <c r="L102" s="831">
        <v>4852</v>
      </c>
      <c r="M102" s="831">
        <v>287</v>
      </c>
      <c r="N102" s="266">
        <v>870</v>
      </c>
      <c r="O102" s="622">
        <v>0.06</v>
      </c>
      <c r="P102" s="678">
        <v>0</v>
      </c>
      <c r="Q102" s="744">
        <v>0.06</v>
      </c>
      <c r="R102" s="268">
        <f t="shared" si="120"/>
        <v>0</v>
      </c>
      <c r="S102" s="269">
        <v>0</v>
      </c>
      <c r="T102" s="269">
        <v>0</v>
      </c>
      <c r="U102" s="269">
        <v>0</v>
      </c>
      <c r="V102" s="269">
        <f t="shared" si="85"/>
        <v>0</v>
      </c>
      <c r="W102" s="269">
        <v>0</v>
      </c>
      <c r="X102" s="269">
        <v>0</v>
      </c>
      <c r="Y102" s="269">
        <f>SUM(W102:X102)</f>
        <v>0</v>
      </c>
      <c r="Z102" s="269">
        <f>V102+Y102</f>
        <v>0</v>
      </c>
      <c r="AA102" s="577">
        <f t="shared" si="121"/>
        <v>0</v>
      </c>
      <c r="AB102" s="270">
        <f>ROUND(V102*2%,0)</f>
        <v>0</v>
      </c>
      <c r="AC102" s="269">
        <v>0</v>
      </c>
      <c r="AD102" s="269">
        <v>0</v>
      </c>
      <c r="AE102" s="269">
        <f t="shared" si="90"/>
        <v>0</v>
      </c>
      <c r="AF102" s="269">
        <f t="shared" si="91"/>
        <v>0</v>
      </c>
      <c r="AG102" s="271">
        <v>0</v>
      </c>
      <c r="AH102" s="271">
        <v>0</v>
      </c>
      <c r="AI102" s="271">
        <v>0</v>
      </c>
      <c r="AJ102" s="271">
        <v>0</v>
      </c>
      <c r="AK102" s="271">
        <v>0</v>
      </c>
      <c r="AL102" s="271">
        <f t="shared" si="92"/>
        <v>0</v>
      </c>
      <c r="AM102" s="271">
        <f t="shared" si="93"/>
        <v>0</v>
      </c>
      <c r="AN102" s="696">
        <f t="shared" si="94"/>
        <v>0</v>
      </c>
      <c r="AO102" s="267">
        <f>I102+AF102</f>
        <v>20364</v>
      </c>
      <c r="AP102" s="269">
        <f>J102+V102</f>
        <v>14355</v>
      </c>
      <c r="AQ102" s="269">
        <f t="shared" si="122"/>
        <v>0</v>
      </c>
      <c r="AR102" s="269">
        <f t="shared" si="123"/>
        <v>4852</v>
      </c>
      <c r="AS102" s="269">
        <f t="shared" si="123"/>
        <v>287</v>
      </c>
      <c r="AT102" s="269">
        <f>N102+AE102</f>
        <v>870</v>
      </c>
      <c r="AU102" s="271">
        <f>O102+AN102</f>
        <v>0.06</v>
      </c>
      <c r="AV102" s="271">
        <f t="shared" si="124"/>
        <v>0</v>
      </c>
      <c r="AW102" s="272">
        <f t="shared" si="124"/>
        <v>0.06</v>
      </c>
    </row>
    <row r="103" spans="1:49" ht="12.95" customHeight="1" x14ac:dyDescent="0.25">
      <c r="A103" s="558">
        <v>20</v>
      </c>
      <c r="B103" s="195">
        <v>2463</v>
      </c>
      <c r="C103" s="195">
        <v>600080056</v>
      </c>
      <c r="D103" s="195">
        <v>70982066</v>
      </c>
      <c r="E103" s="548" t="s">
        <v>528</v>
      </c>
      <c r="F103" s="203"/>
      <c r="G103" s="554"/>
      <c r="H103" s="761"/>
      <c r="I103" s="204">
        <v>8978701</v>
      </c>
      <c r="J103" s="411">
        <v>6465984</v>
      </c>
      <c r="K103" s="411">
        <v>9000</v>
      </c>
      <c r="L103" s="411">
        <v>2188545</v>
      </c>
      <c r="M103" s="411">
        <v>129320</v>
      </c>
      <c r="N103" s="411">
        <v>185852</v>
      </c>
      <c r="O103" s="779">
        <v>14.030199999999999</v>
      </c>
      <c r="P103" s="779">
        <v>9.5468999999999991</v>
      </c>
      <c r="Q103" s="801">
        <v>4.4832999999999998</v>
      </c>
      <c r="R103" s="411">
        <f t="shared" ref="R103:AW103" si="125">SUM(R98:R102)</f>
        <v>0</v>
      </c>
      <c r="S103" s="167">
        <f t="shared" si="125"/>
        <v>0</v>
      </c>
      <c r="T103" s="167">
        <f t="shared" si="125"/>
        <v>0</v>
      </c>
      <c r="U103" s="167">
        <f t="shared" si="125"/>
        <v>0</v>
      </c>
      <c r="V103" s="167">
        <f t="shared" si="125"/>
        <v>0</v>
      </c>
      <c r="W103" s="167">
        <f t="shared" si="125"/>
        <v>0</v>
      </c>
      <c r="X103" s="167">
        <f t="shared" si="125"/>
        <v>0</v>
      </c>
      <c r="Y103" s="167">
        <f t="shared" si="125"/>
        <v>0</v>
      </c>
      <c r="Z103" s="167">
        <f t="shared" si="125"/>
        <v>0</v>
      </c>
      <c r="AA103" s="167">
        <f t="shared" si="125"/>
        <v>0</v>
      </c>
      <c r="AB103" s="167">
        <f t="shared" si="125"/>
        <v>0</v>
      </c>
      <c r="AC103" s="167">
        <f t="shared" si="125"/>
        <v>0</v>
      </c>
      <c r="AD103" s="167">
        <f t="shared" si="125"/>
        <v>0</v>
      </c>
      <c r="AE103" s="167">
        <f t="shared" si="125"/>
        <v>0</v>
      </c>
      <c r="AF103" s="167">
        <f t="shared" si="125"/>
        <v>0</v>
      </c>
      <c r="AG103" s="543">
        <f t="shared" si="125"/>
        <v>0</v>
      </c>
      <c r="AH103" s="543">
        <f t="shared" si="125"/>
        <v>0</v>
      </c>
      <c r="AI103" s="543">
        <f t="shared" si="125"/>
        <v>0</v>
      </c>
      <c r="AJ103" s="543">
        <f t="shared" si="125"/>
        <v>0</v>
      </c>
      <c r="AK103" s="543">
        <f t="shared" si="125"/>
        <v>0</v>
      </c>
      <c r="AL103" s="543">
        <f t="shared" si="125"/>
        <v>0</v>
      </c>
      <c r="AM103" s="543">
        <f t="shared" si="125"/>
        <v>0</v>
      </c>
      <c r="AN103" s="792">
        <f t="shared" si="125"/>
        <v>0</v>
      </c>
      <c r="AO103" s="204">
        <f t="shared" si="125"/>
        <v>8978701</v>
      </c>
      <c r="AP103" s="167">
        <f t="shared" si="125"/>
        <v>6465984</v>
      </c>
      <c r="AQ103" s="167">
        <f t="shared" si="125"/>
        <v>9000</v>
      </c>
      <c r="AR103" s="167">
        <f t="shared" si="125"/>
        <v>2188545</v>
      </c>
      <c r="AS103" s="167">
        <f t="shared" si="125"/>
        <v>129320</v>
      </c>
      <c r="AT103" s="167">
        <f t="shared" si="125"/>
        <v>185852</v>
      </c>
      <c r="AU103" s="543">
        <f t="shared" si="125"/>
        <v>14.030199999999999</v>
      </c>
      <c r="AV103" s="543">
        <f t="shared" si="125"/>
        <v>9.5468999999999991</v>
      </c>
      <c r="AW103" s="544">
        <f t="shared" si="125"/>
        <v>4.4832999999999998</v>
      </c>
    </row>
    <row r="104" spans="1:49" ht="12.95" customHeight="1" x14ac:dyDescent="0.25">
      <c r="A104" s="556">
        <v>21</v>
      </c>
      <c r="B104" s="190">
        <v>3427</v>
      </c>
      <c r="C104" s="190">
        <v>650023340</v>
      </c>
      <c r="D104" s="114">
        <v>70982988</v>
      </c>
      <c r="E104" s="549" t="s">
        <v>529</v>
      </c>
      <c r="F104" s="190">
        <v>3111</v>
      </c>
      <c r="G104" s="546" t="s">
        <v>331</v>
      </c>
      <c r="H104" s="755" t="s">
        <v>283</v>
      </c>
      <c r="I104" s="265">
        <v>2291296</v>
      </c>
      <c r="J104" s="266">
        <v>1665093</v>
      </c>
      <c r="K104" s="266">
        <v>0</v>
      </c>
      <c r="L104" s="831">
        <v>562801</v>
      </c>
      <c r="M104" s="831">
        <v>33302</v>
      </c>
      <c r="N104" s="266">
        <v>30100</v>
      </c>
      <c r="O104" s="622">
        <v>4.0217999999999998</v>
      </c>
      <c r="P104" s="678">
        <v>3</v>
      </c>
      <c r="Q104" s="744">
        <v>1.0218</v>
      </c>
      <c r="R104" s="268">
        <f t="shared" ref="R104:R109" si="126">W104*-1</f>
        <v>0</v>
      </c>
      <c r="S104" s="269">
        <v>0</v>
      </c>
      <c r="T104" s="269">
        <v>0</v>
      </c>
      <c r="U104" s="269">
        <v>0</v>
      </c>
      <c r="V104" s="269">
        <f t="shared" si="85"/>
        <v>0</v>
      </c>
      <c r="W104" s="269">
        <v>0</v>
      </c>
      <c r="X104" s="269">
        <v>0</v>
      </c>
      <c r="Y104" s="269">
        <f t="shared" ref="Y104:Y109" si="127">SUM(W104:X104)</f>
        <v>0</v>
      </c>
      <c r="Z104" s="269">
        <f t="shared" ref="Z104:Z109" si="128">V104+Y104</f>
        <v>0</v>
      </c>
      <c r="AA104" s="577">
        <f t="shared" ref="AA104:AA109" si="129">ROUND((V104+W104)*33.8%,0)</f>
        <v>0</v>
      </c>
      <c r="AB104" s="270">
        <f t="shared" ref="AB104:AB109" si="130">ROUND(V104*2%,0)</f>
        <v>0</v>
      </c>
      <c r="AC104" s="269">
        <v>0</v>
      </c>
      <c r="AD104" s="269">
        <v>0</v>
      </c>
      <c r="AE104" s="269">
        <f t="shared" si="90"/>
        <v>0</v>
      </c>
      <c r="AF104" s="269">
        <f t="shared" si="91"/>
        <v>0</v>
      </c>
      <c r="AG104" s="271">
        <v>0</v>
      </c>
      <c r="AH104" s="271">
        <v>0</v>
      </c>
      <c r="AI104" s="271">
        <v>0</v>
      </c>
      <c r="AJ104" s="271">
        <v>0</v>
      </c>
      <c r="AK104" s="271">
        <v>0</v>
      </c>
      <c r="AL104" s="271">
        <f t="shared" si="92"/>
        <v>0</v>
      </c>
      <c r="AM104" s="271">
        <f t="shared" si="93"/>
        <v>0</v>
      </c>
      <c r="AN104" s="696">
        <f t="shared" si="94"/>
        <v>0</v>
      </c>
      <c r="AO104" s="267">
        <f t="shared" ref="AO104:AO109" si="131">I104+AF104</f>
        <v>2291296</v>
      </c>
      <c r="AP104" s="269">
        <f t="shared" ref="AP104:AP109" si="132">J104+V104</f>
        <v>1665093</v>
      </c>
      <c r="AQ104" s="269">
        <f t="shared" ref="AQ104:AQ109" si="133">K104+Y104</f>
        <v>0</v>
      </c>
      <c r="AR104" s="269">
        <f t="shared" ref="AR104:AS109" si="134">L104+AA104</f>
        <v>562801</v>
      </c>
      <c r="AS104" s="269">
        <f t="shared" si="134"/>
        <v>33302</v>
      </c>
      <c r="AT104" s="269">
        <f t="shared" ref="AT104:AT109" si="135">N104+AE104</f>
        <v>30100</v>
      </c>
      <c r="AU104" s="271">
        <f t="shared" ref="AU104:AU109" si="136">O104+AN104</f>
        <v>4.0217999999999998</v>
      </c>
      <c r="AV104" s="271">
        <f t="shared" ref="AV104:AW109" si="137">P104+AL104</f>
        <v>3</v>
      </c>
      <c r="AW104" s="272">
        <f t="shared" si="137"/>
        <v>1.0218</v>
      </c>
    </row>
    <row r="105" spans="1:49" ht="12.95" customHeight="1" x14ac:dyDescent="0.25">
      <c r="A105" s="556">
        <v>21</v>
      </c>
      <c r="B105" s="190">
        <v>3427</v>
      </c>
      <c r="C105" s="190">
        <v>650023340</v>
      </c>
      <c r="D105" s="114">
        <v>70982988</v>
      </c>
      <c r="E105" s="547" t="s">
        <v>529</v>
      </c>
      <c r="F105" s="190">
        <v>3113</v>
      </c>
      <c r="G105" s="547" t="s">
        <v>335</v>
      </c>
      <c r="H105" s="755" t="s">
        <v>283</v>
      </c>
      <c r="I105" s="265">
        <v>12151466</v>
      </c>
      <c r="J105" s="266">
        <v>8661757</v>
      </c>
      <c r="K105" s="266">
        <v>0</v>
      </c>
      <c r="L105" s="831">
        <v>2927674</v>
      </c>
      <c r="M105" s="831">
        <v>173235</v>
      </c>
      <c r="N105" s="266">
        <v>388800</v>
      </c>
      <c r="O105" s="622">
        <v>17.473500000000001</v>
      </c>
      <c r="P105" s="678">
        <v>12.363300000000001</v>
      </c>
      <c r="Q105" s="744">
        <v>5.1101999999999999</v>
      </c>
      <c r="R105" s="268">
        <f t="shared" si="126"/>
        <v>0</v>
      </c>
      <c r="S105" s="269">
        <v>0</v>
      </c>
      <c r="T105" s="269">
        <v>0</v>
      </c>
      <c r="U105" s="269">
        <v>0</v>
      </c>
      <c r="V105" s="269">
        <f t="shared" si="85"/>
        <v>0</v>
      </c>
      <c r="W105" s="269">
        <v>0</v>
      </c>
      <c r="X105" s="269">
        <v>0</v>
      </c>
      <c r="Y105" s="269">
        <f t="shared" si="127"/>
        <v>0</v>
      </c>
      <c r="Z105" s="269">
        <f t="shared" si="128"/>
        <v>0</v>
      </c>
      <c r="AA105" s="577">
        <f t="shared" si="129"/>
        <v>0</v>
      </c>
      <c r="AB105" s="270">
        <f t="shared" si="130"/>
        <v>0</v>
      </c>
      <c r="AC105" s="269">
        <v>0</v>
      </c>
      <c r="AD105" s="269">
        <v>0</v>
      </c>
      <c r="AE105" s="269">
        <f t="shared" si="90"/>
        <v>0</v>
      </c>
      <c r="AF105" s="269">
        <f t="shared" si="91"/>
        <v>0</v>
      </c>
      <c r="AG105" s="271">
        <v>0</v>
      </c>
      <c r="AH105" s="271">
        <v>0</v>
      </c>
      <c r="AI105" s="271">
        <v>0</v>
      </c>
      <c r="AJ105" s="271">
        <v>0</v>
      </c>
      <c r="AK105" s="271">
        <v>0</v>
      </c>
      <c r="AL105" s="271">
        <f t="shared" si="92"/>
        <v>0</v>
      </c>
      <c r="AM105" s="271">
        <f t="shared" si="93"/>
        <v>0</v>
      </c>
      <c r="AN105" s="696">
        <f t="shared" si="94"/>
        <v>0</v>
      </c>
      <c r="AO105" s="267">
        <f t="shared" si="131"/>
        <v>12151466</v>
      </c>
      <c r="AP105" s="269">
        <f t="shared" si="132"/>
        <v>8661757</v>
      </c>
      <c r="AQ105" s="269">
        <f t="shared" si="133"/>
        <v>0</v>
      </c>
      <c r="AR105" s="269">
        <f t="shared" si="134"/>
        <v>2927674</v>
      </c>
      <c r="AS105" s="269">
        <f t="shared" si="134"/>
        <v>173235</v>
      </c>
      <c r="AT105" s="269">
        <f t="shared" si="135"/>
        <v>388800</v>
      </c>
      <c r="AU105" s="271">
        <f t="shared" si="136"/>
        <v>17.473500000000001</v>
      </c>
      <c r="AV105" s="271">
        <f t="shared" si="137"/>
        <v>12.363300000000001</v>
      </c>
      <c r="AW105" s="272">
        <f t="shared" si="137"/>
        <v>5.1101999999999999</v>
      </c>
    </row>
    <row r="106" spans="1:49" ht="12.95" customHeight="1" x14ac:dyDescent="0.25">
      <c r="A106" s="556">
        <v>21</v>
      </c>
      <c r="B106" s="190">
        <v>3427</v>
      </c>
      <c r="C106" s="190">
        <v>650023340</v>
      </c>
      <c r="D106" s="114">
        <v>70982988</v>
      </c>
      <c r="E106" s="547" t="s">
        <v>529</v>
      </c>
      <c r="F106" s="190">
        <v>3113</v>
      </c>
      <c r="G106" s="533" t="s">
        <v>318</v>
      </c>
      <c r="H106" s="755" t="s">
        <v>284</v>
      </c>
      <c r="I106" s="265">
        <v>1521921</v>
      </c>
      <c r="J106" s="266">
        <v>1120708</v>
      </c>
      <c r="K106" s="266">
        <v>0</v>
      </c>
      <c r="L106" s="831">
        <v>378799</v>
      </c>
      <c r="M106" s="831">
        <v>22414</v>
      </c>
      <c r="N106" s="266">
        <v>0</v>
      </c>
      <c r="O106" s="622">
        <v>3.3</v>
      </c>
      <c r="P106" s="678">
        <v>3.3</v>
      </c>
      <c r="Q106" s="744">
        <v>0</v>
      </c>
      <c r="R106" s="268">
        <f t="shared" si="126"/>
        <v>0</v>
      </c>
      <c r="S106" s="269">
        <v>0</v>
      </c>
      <c r="T106" s="269">
        <v>0</v>
      </c>
      <c r="U106" s="269">
        <v>0</v>
      </c>
      <c r="V106" s="269">
        <f t="shared" si="85"/>
        <v>0</v>
      </c>
      <c r="W106" s="269">
        <v>0</v>
      </c>
      <c r="X106" s="269">
        <v>0</v>
      </c>
      <c r="Y106" s="269">
        <f t="shared" si="127"/>
        <v>0</v>
      </c>
      <c r="Z106" s="269">
        <f t="shared" si="128"/>
        <v>0</v>
      </c>
      <c r="AA106" s="577">
        <f t="shared" si="129"/>
        <v>0</v>
      </c>
      <c r="AB106" s="270">
        <f t="shared" si="130"/>
        <v>0</v>
      </c>
      <c r="AC106" s="269">
        <v>0</v>
      </c>
      <c r="AD106" s="269">
        <v>0</v>
      </c>
      <c r="AE106" s="269">
        <f t="shared" si="90"/>
        <v>0</v>
      </c>
      <c r="AF106" s="269">
        <f t="shared" si="91"/>
        <v>0</v>
      </c>
      <c r="AG106" s="271">
        <v>0</v>
      </c>
      <c r="AH106" s="271">
        <v>0</v>
      </c>
      <c r="AI106" s="271">
        <v>0</v>
      </c>
      <c r="AJ106" s="271">
        <v>0</v>
      </c>
      <c r="AK106" s="271">
        <v>0</v>
      </c>
      <c r="AL106" s="271">
        <f t="shared" si="92"/>
        <v>0</v>
      </c>
      <c r="AM106" s="271">
        <f t="shared" si="93"/>
        <v>0</v>
      </c>
      <c r="AN106" s="696">
        <f t="shared" si="94"/>
        <v>0</v>
      </c>
      <c r="AO106" s="267">
        <f t="shared" si="131"/>
        <v>1521921</v>
      </c>
      <c r="AP106" s="269">
        <f t="shared" si="132"/>
        <v>1120708</v>
      </c>
      <c r="AQ106" s="269">
        <f t="shared" si="133"/>
        <v>0</v>
      </c>
      <c r="AR106" s="269">
        <f t="shared" si="134"/>
        <v>378799</v>
      </c>
      <c r="AS106" s="269">
        <f t="shared" si="134"/>
        <v>22414</v>
      </c>
      <c r="AT106" s="269">
        <f t="shared" si="135"/>
        <v>0</v>
      </c>
      <c r="AU106" s="271">
        <f t="shared" si="136"/>
        <v>3.3</v>
      </c>
      <c r="AV106" s="271">
        <f t="shared" si="137"/>
        <v>3.3</v>
      </c>
      <c r="AW106" s="272">
        <f t="shared" si="137"/>
        <v>0</v>
      </c>
    </row>
    <row r="107" spans="1:49" ht="12.95" customHeight="1" x14ac:dyDescent="0.25">
      <c r="A107" s="556">
        <v>21</v>
      </c>
      <c r="B107" s="190">
        <v>3427</v>
      </c>
      <c r="C107" s="190">
        <v>650023340</v>
      </c>
      <c r="D107" s="114">
        <v>70982988</v>
      </c>
      <c r="E107" s="545" t="s">
        <v>529</v>
      </c>
      <c r="F107" s="198">
        <v>3141</v>
      </c>
      <c r="G107" s="546" t="s">
        <v>321</v>
      </c>
      <c r="H107" s="755" t="s">
        <v>284</v>
      </c>
      <c r="I107" s="265">
        <v>1746475</v>
      </c>
      <c r="J107" s="266">
        <v>1276867</v>
      </c>
      <c r="K107" s="266">
        <v>0</v>
      </c>
      <c r="L107" s="831">
        <v>431581</v>
      </c>
      <c r="M107" s="831">
        <v>25537</v>
      </c>
      <c r="N107" s="266">
        <v>12490</v>
      </c>
      <c r="O107" s="622">
        <v>4.34</v>
      </c>
      <c r="P107" s="678">
        <v>0</v>
      </c>
      <c r="Q107" s="744">
        <v>4.34</v>
      </c>
      <c r="R107" s="268">
        <f t="shared" si="126"/>
        <v>0</v>
      </c>
      <c r="S107" s="269">
        <v>0</v>
      </c>
      <c r="T107" s="269">
        <v>0</v>
      </c>
      <c r="U107" s="269">
        <v>0</v>
      </c>
      <c r="V107" s="269">
        <f t="shared" si="85"/>
        <v>0</v>
      </c>
      <c r="W107" s="269">
        <v>0</v>
      </c>
      <c r="X107" s="269">
        <v>0</v>
      </c>
      <c r="Y107" s="269">
        <f t="shared" si="127"/>
        <v>0</v>
      </c>
      <c r="Z107" s="269">
        <f t="shared" si="128"/>
        <v>0</v>
      </c>
      <c r="AA107" s="577">
        <f t="shared" si="129"/>
        <v>0</v>
      </c>
      <c r="AB107" s="270">
        <f t="shared" si="130"/>
        <v>0</v>
      </c>
      <c r="AC107" s="269">
        <v>0</v>
      </c>
      <c r="AD107" s="269">
        <v>0</v>
      </c>
      <c r="AE107" s="269">
        <f t="shared" si="90"/>
        <v>0</v>
      </c>
      <c r="AF107" s="269">
        <f t="shared" si="91"/>
        <v>0</v>
      </c>
      <c r="AG107" s="271">
        <v>0</v>
      </c>
      <c r="AH107" s="271">
        <v>0</v>
      </c>
      <c r="AI107" s="271">
        <v>0</v>
      </c>
      <c r="AJ107" s="271">
        <v>0</v>
      </c>
      <c r="AK107" s="271">
        <v>0</v>
      </c>
      <c r="AL107" s="271">
        <f t="shared" si="92"/>
        <v>0</v>
      </c>
      <c r="AM107" s="271">
        <f t="shared" si="93"/>
        <v>0</v>
      </c>
      <c r="AN107" s="696">
        <f t="shared" si="94"/>
        <v>0</v>
      </c>
      <c r="AO107" s="267">
        <f t="shared" si="131"/>
        <v>1746475</v>
      </c>
      <c r="AP107" s="269">
        <f t="shared" si="132"/>
        <v>1276867</v>
      </c>
      <c r="AQ107" s="269">
        <f t="shared" si="133"/>
        <v>0</v>
      </c>
      <c r="AR107" s="269">
        <f t="shared" si="134"/>
        <v>431581</v>
      </c>
      <c r="AS107" s="269">
        <f t="shared" si="134"/>
        <v>25537</v>
      </c>
      <c r="AT107" s="269">
        <f t="shared" si="135"/>
        <v>12490</v>
      </c>
      <c r="AU107" s="271">
        <f t="shared" si="136"/>
        <v>4.34</v>
      </c>
      <c r="AV107" s="271">
        <f t="shared" si="137"/>
        <v>0</v>
      </c>
      <c r="AW107" s="272">
        <f t="shared" si="137"/>
        <v>4.34</v>
      </c>
    </row>
    <row r="108" spans="1:49" ht="12.95" customHeight="1" x14ac:dyDescent="0.25">
      <c r="A108" s="556">
        <v>21</v>
      </c>
      <c r="B108" s="190">
        <v>3427</v>
      </c>
      <c r="C108" s="190">
        <v>650023340</v>
      </c>
      <c r="D108" s="114">
        <v>70982988</v>
      </c>
      <c r="E108" s="547" t="s">
        <v>529</v>
      </c>
      <c r="F108" s="190">
        <v>3143</v>
      </c>
      <c r="G108" s="533" t="s">
        <v>635</v>
      </c>
      <c r="H108" s="755" t="s">
        <v>283</v>
      </c>
      <c r="I108" s="265">
        <v>949393</v>
      </c>
      <c r="J108" s="266">
        <v>699111</v>
      </c>
      <c r="K108" s="266">
        <v>0</v>
      </c>
      <c r="L108" s="831">
        <v>236300</v>
      </c>
      <c r="M108" s="831">
        <v>13982</v>
      </c>
      <c r="N108" s="266">
        <v>0</v>
      </c>
      <c r="O108" s="622">
        <v>1.5</v>
      </c>
      <c r="P108" s="678">
        <v>1.5</v>
      </c>
      <c r="Q108" s="744">
        <v>0</v>
      </c>
      <c r="R108" s="268">
        <f t="shared" si="126"/>
        <v>0</v>
      </c>
      <c r="S108" s="269">
        <v>0</v>
      </c>
      <c r="T108" s="269">
        <v>0</v>
      </c>
      <c r="U108" s="269">
        <v>0</v>
      </c>
      <c r="V108" s="269">
        <f t="shared" si="85"/>
        <v>0</v>
      </c>
      <c r="W108" s="269">
        <v>0</v>
      </c>
      <c r="X108" s="269">
        <v>0</v>
      </c>
      <c r="Y108" s="269">
        <f t="shared" si="127"/>
        <v>0</v>
      </c>
      <c r="Z108" s="269">
        <f t="shared" si="128"/>
        <v>0</v>
      </c>
      <c r="AA108" s="577">
        <f t="shared" si="129"/>
        <v>0</v>
      </c>
      <c r="AB108" s="270">
        <f t="shared" si="130"/>
        <v>0</v>
      </c>
      <c r="AC108" s="269">
        <v>0</v>
      </c>
      <c r="AD108" s="269">
        <v>0</v>
      </c>
      <c r="AE108" s="269">
        <f t="shared" si="90"/>
        <v>0</v>
      </c>
      <c r="AF108" s="269">
        <f t="shared" si="91"/>
        <v>0</v>
      </c>
      <c r="AG108" s="271">
        <v>0</v>
      </c>
      <c r="AH108" s="271">
        <v>0</v>
      </c>
      <c r="AI108" s="271">
        <v>0</v>
      </c>
      <c r="AJ108" s="271">
        <v>0</v>
      </c>
      <c r="AK108" s="271">
        <v>0</v>
      </c>
      <c r="AL108" s="271">
        <f t="shared" si="92"/>
        <v>0</v>
      </c>
      <c r="AM108" s="271">
        <f t="shared" si="93"/>
        <v>0</v>
      </c>
      <c r="AN108" s="696">
        <f t="shared" si="94"/>
        <v>0</v>
      </c>
      <c r="AO108" s="267">
        <f t="shared" si="131"/>
        <v>949393</v>
      </c>
      <c r="AP108" s="269">
        <f t="shared" si="132"/>
        <v>699111</v>
      </c>
      <c r="AQ108" s="269">
        <f t="shared" si="133"/>
        <v>0</v>
      </c>
      <c r="AR108" s="269">
        <f t="shared" si="134"/>
        <v>236300</v>
      </c>
      <c r="AS108" s="269">
        <f t="shared" si="134"/>
        <v>13982</v>
      </c>
      <c r="AT108" s="269">
        <f t="shared" si="135"/>
        <v>0</v>
      </c>
      <c r="AU108" s="271">
        <f t="shared" si="136"/>
        <v>1.5</v>
      </c>
      <c r="AV108" s="271">
        <f t="shared" si="137"/>
        <v>1.5</v>
      </c>
      <c r="AW108" s="272">
        <f t="shared" si="137"/>
        <v>0</v>
      </c>
    </row>
    <row r="109" spans="1:49" ht="12.95" customHeight="1" x14ac:dyDescent="0.25">
      <c r="A109" s="556">
        <v>21</v>
      </c>
      <c r="B109" s="190">
        <v>3427</v>
      </c>
      <c r="C109" s="190">
        <v>650023340</v>
      </c>
      <c r="D109" s="114">
        <v>70982988</v>
      </c>
      <c r="E109" s="547" t="s">
        <v>529</v>
      </c>
      <c r="F109" s="190">
        <v>3143</v>
      </c>
      <c r="G109" s="533" t="s">
        <v>636</v>
      </c>
      <c r="H109" s="755" t="s">
        <v>284</v>
      </c>
      <c r="I109" s="265">
        <v>30898</v>
      </c>
      <c r="J109" s="266">
        <v>21780</v>
      </c>
      <c r="K109" s="266">
        <v>0</v>
      </c>
      <c r="L109" s="831">
        <v>7362</v>
      </c>
      <c r="M109" s="831">
        <v>436</v>
      </c>
      <c r="N109" s="266">
        <v>1320</v>
      </c>
      <c r="O109" s="622">
        <v>0.09</v>
      </c>
      <c r="P109" s="678">
        <v>0</v>
      </c>
      <c r="Q109" s="744">
        <v>0.09</v>
      </c>
      <c r="R109" s="268">
        <f t="shared" si="126"/>
        <v>0</v>
      </c>
      <c r="S109" s="269">
        <v>0</v>
      </c>
      <c r="T109" s="269">
        <v>0</v>
      </c>
      <c r="U109" s="269">
        <v>0</v>
      </c>
      <c r="V109" s="269">
        <f t="shared" si="85"/>
        <v>0</v>
      </c>
      <c r="W109" s="269">
        <v>0</v>
      </c>
      <c r="X109" s="269">
        <v>0</v>
      </c>
      <c r="Y109" s="269">
        <f t="shared" si="127"/>
        <v>0</v>
      </c>
      <c r="Z109" s="269">
        <f t="shared" si="128"/>
        <v>0</v>
      </c>
      <c r="AA109" s="577">
        <f t="shared" si="129"/>
        <v>0</v>
      </c>
      <c r="AB109" s="270">
        <f t="shared" si="130"/>
        <v>0</v>
      </c>
      <c r="AC109" s="269">
        <v>0</v>
      </c>
      <c r="AD109" s="269">
        <v>0</v>
      </c>
      <c r="AE109" s="269">
        <f t="shared" si="90"/>
        <v>0</v>
      </c>
      <c r="AF109" s="269">
        <f t="shared" si="91"/>
        <v>0</v>
      </c>
      <c r="AG109" s="271">
        <v>0</v>
      </c>
      <c r="AH109" s="271">
        <v>0</v>
      </c>
      <c r="AI109" s="271">
        <v>0</v>
      </c>
      <c r="AJ109" s="271">
        <v>0</v>
      </c>
      <c r="AK109" s="271">
        <v>0</v>
      </c>
      <c r="AL109" s="271">
        <f t="shared" si="92"/>
        <v>0</v>
      </c>
      <c r="AM109" s="271">
        <f t="shared" si="93"/>
        <v>0</v>
      </c>
      <c r="AN109" s="696">
        <f t="shared" si="94"/>
        <v>0</v>
      </c>
      <c r="AO109" s="267">
        <f t="shared" si="131"/>
        <v>30898</v>
      </c>
      <c r="AP109" s="269">
        <f t="shared" si="132"/>
        <v>21780</v>
      </c>
      <c r="AQ109" s="269">
        <f t="shared" si="133"/>
        <v>0</v>
      </c>
      <c r="AR109" s="269">
        <f t="shared" si="134"/>
        <v>7362</v>
      </c>
      <c r="AS109" s="269">
        <f t="shared" si="134"/>
        <v>436</v>
      </c>
      <c r="AT109" s="269">
        <f t="shared" si="135"/>
        <v>1320</v>
      </c>
      <c r="AU109" s="271">
        <f t="shared" si="136"/>
        <v>0.09</v>
      </c>
      <c r="AV109" s="271">
        <f t="shared" si="137"/>
        <v>0</v>
      </c>
      <c r="AW109" s="272">
        <f t="shared" si="137"/>
        <v>0.09</v>
      </c>
    </row>
    <row r="110" spans="1:49" ht="12.95" customHeight="1" x14ac:dyDescent="0.25">
      <c r="A110" s="558">
        <v>21</v>
      </c>
      <c r="B110" s="195">
        <v>3427</v>
      </c>
      <c r="C110" s="195">
        <v>650023340</v>
      </c>
      <c r="D110" s="195">
        <v>70982988</v>
      </c>
      <c r="E110" s="548" t="s">
        <v>530</v>
      </c>
      <c r="F110" s="191"/>
      <c r="G110" s="548"/>
      <c r="H110" s="756"/>
      <c r="I110" s="201">
        <v>18691449</v>
      </c>
      <c r="J110" s="410">
        <v>13445316</v>
      </c>
      <c r="K110" s="410">
        <v>0</v>
      </c>
      <c r="L110" s="410">
        <v>4544517</v>
      </c>
      <c r="M110" s="410">
        <v>268906</v>
      </c>
      <c r="N110" s="410">
        <v>432710</v>
      </c>
      <c r="O110" s="778">
        <v>30.725300000000001</v>
      </c>
      <c r="P110" s="778">
        <v>20.1633</v>
      </c>
      <c r="Q110" s="800">
        <v>10.561999999999999</v>
      </c>
      <c r="R110" s="410">
        <f t="shared" ref="R110:AW110" si="138">SUM(R104:R109)</f>
        <v>0</v>
      </c>
      <c r="S110" s="241">
        <f t="shared" si="138"/>
        <v>0</v>
      </c>
      <c r="T110" s="241">
        <f t="shared" si="138"/>
        <v>0</v>
      </c>
      <c r="U110" s="241">
        <f t="shared" si="138"/>
        <v>0</v>
      </c>
      <c r="V110" s="241">
        <f t="shared" si="138"/>
        <v>0</v>
      </c>
      <c r="W110" s="241">
        <f t="shared" si="138"/>
        <v>0</v>
      </c>
      <c r="X110" s="241">
        <f t="shared" si="138"/>
        <v>0</v>
      </c>
      <c r="Y110" s="241">
        <f t="shared" si="138"/>
        <v>0</v>
      </c>
      <c r="Z110" s="241">
        <f t="shared" si="138"/>
        <v>0</v>
      </c>
      <c r="AA110" s="241">
        <f t="shared" si="138"/>
        <v>0</v>
      </c>
      <c r="AB110" s="241">
        <f t="shared" si="138"/>
        <v>0</v>
      </c>
      <c r="AC110" s="241">
        <f t="shared" si="138"/>
        <v>0</v>
      </c>
      <c r="AD110" s="241">
        <f t="shared" si="138"/>
        <v>0</v>
      </c>
      <c r="AE110" s="241">
        <f t="shared" si="138"/>
        <v>0</v>
      </c>
      <c r="AF110" s="241">
        <f t="shared" si="138"/>
        <v>0</v>
      </c>
      <c r="AG110" s="573">
        <f t="shared" si="138"/>
        <v>0</v>
      </c>
      <c r="AH110" s="573">
        <f t="shared" si="138"/>
        <v>0</v>
      </c>
      <c r="AI110" s="573">
        <f t="shared" si="138"/>
        <v>0</v>
      </c>
      <c r="AJ110" s="573">
        <f t="shared" si="138"/>
        <v>0</v>
      </c>
      <c r="AK110" s="573">
        <f t="shared" si="138"/>
        <v>0</v>
      </c>
      <c r="AL110" s="573">
        <f t="shared" si="138"/>
        <v>0</v>
      </c>
      <c r="AM110" s="573">
        <f t="shared" si="138"/>
        <v>0</v>
      </c>
      <c r="AN110" s="791">
        <f t="shared" si="138"/>
        <v>0</v>
      </c>
      <c r="AO110" s="201">
        <f t="shared" si="138"/>
        <v>18691449</v>
      </c>
      <c r="AP110" s="241">
        <f t="shared" si="138"/>
        <v>13445316</v>
      </c>
      <c r="AQ110" s="241">
        <f t="shared" si="138"/>
        <v>0</v>
      </c>
      <c r="AR110" s="241">
        <f t="shared" si="138"/>
        <v>4544517</v>
      </c>
      <c r="AS110" s="241">
        <f t="shared" si="138"/>
        <v>268906</v>
      </c>
      <c r="AT110" s="241">
        <f t="shared" si="138"/>
        <v>432710</v>
      </c>
      <c r="AU110" s="573">
        <f t="shared" si="138"/>
        <v>30.725300000000001</v>
      </c>
      <c r="AV110" s="573">
        <f t="shared" si="138"/>
        <v>20.1633</v>
      </c>
      <c r="AW110" s="574">
        <f t="shared" si="138"/>
        <v>10.561999999999999</v>
      </c>
    </row>
    <row r="111" spans="1:49" ht="12.95" customHeight="1" x14ac:dyDescent="0.25">
      <c r="A111" s="556">
        <v>22</v>
      </c>
      <c r="B111" s="190">
        <v>5484</v>
      </c>
      <c r="C111" s="190">
        <v>600098532</v>
      </c>
      <c r="D111" s="114">
        <v>72743255</v>
      </c>
      <c r="E111" s="547" t="s">
        <v>531</v>
      </c>
      <c r="F111" s="190">
        <v>3111</v>
      </c>
      <c r="G111" s="546" t="s">
        <v>331</v>
      </c>
      <c r="H111" s="755" t="s">
        <v>283</v>
      </c>
      <c r="I111" s="265">
        <v>4654688</v>
      </c>
      <c r="J111" s="266">
        <v>3395131</v>
      </c>
      <c r="K111" s="266">
        <v>0</v>
      </c>
      <c r="L111" s="831">
        <v>1147554</v>
      </c>
      <c r="M111" s="831">
        <v>67903</v>
      </c>
      <c r="N111" s="266">
        <v>44100</v>
      </c>
      <c r="O111" s="622">
        <v>8.1341999999999999</v>
      </c>
      <c r="P111" s="678">
        <v>6</v>
      </c>
      <c r="Q111" s="744">
        <v>2.1341999999999999</v>
      </c>
      <c r="R111" s="268">
        <f t="shared" ref="R111:R112" si="139">W111*-1</f>
        <v>0</v>
      </c>
      <c r="S111" s="269">
        <v>0</v>
      </c>
      <c r="T111" s="269">
        <v>0</v>
      </c>
      <c r="U111" s="269">
        <v>0</v>
      </c>
      <c r="V111" s="269">
        <f t="shared" si="85"/>
        <v>0</v>
      </c>
      <c r="W111" s="269">
        <v>0</v>
      </c>
      <c r="X111" s="269">
        <v>0</v>
      </c>
      <c r="Y111" s="269">
        <f>SUM(W111:X111)</f>
        <v>0</v>
      </c>
      <c r="Z111" s="269">
        <f>V111+Y111</f>
        <v>0</v>
      </c>
      <c r="AA111" s="577">
        <f t="shared" ref="AA111:AA112" si="140">ROUND((V111+W111)*33.8%,0)</f>
        <v>0</v>
      </c>
      <c r="AB111" s="270">
        <f>ROUND(V111*2%,0)</f>
        <v>0</v>
      </c>
      <c r="AC111" s="269">
        <v>0</v>
      </c>
      <c r="AD111" s="269">
        <v>0</v>
      </c>
      <c r="AE111" s="269">
        <f t="shared" si="90"/>
        <v>0</v>
      </c>
      <c r="AF111" s="269">
        <f t="shared" si="91"/>
        <v>0</v>
      </c>
      <c r="AG111" s="271">
        <v>0</v>
      </c>
      <c r="AH111" s="271">
        <v>0</v>
      </c>
      <c r="AI111" s="271">
        <v>0</v>
      </c>
      <c r="AJ111" s="271">
        <v>0</v>
      </c>
      <c r="AK111" s="271">
        <v>0</v>
      </c>
      <c r="AL111" s="271">
        <f t="shared" si="92"/>
        <v>0</v>
      </c>
      <c r="AM111" s="271">
        <f t="shared" si="93"/>
        <v>0</v>
      </c>
      <c r="AN111" s="696">
        <f t="shared" si="94"/>
        <v>0</v>
      </c>
      <c r="AO111" s="267">
        <f>I111+AF111</f>
        <v>4654688</v>
      </c>
      <c r="AP111" s="269">
        <f>J111+V111</f>
        <v>3395131</v>
      </c>
      <c r="AQ111" s="269">
        <f t="shared" ref="AQ111:AQ112" si="141">K111+Y111</f>
        <v>0</v>
      </c>
      <c r="AR111" s="269">
        <f>L111+AA111</f>
        <v>1147554</v>
      </c>
      <c r="AS111" s="269">
        <f>M111+AB111</f>
        <v>67903</v>
      </c>
      <c r="AT111" s="269">
        <f>N111+AE111</f>
        <v>44100</v>
      </c>
      <c r="AU111" s="271">
        <f>O111+AN111</f>
        <v>8.1341999999999999</v>
      </c>
      <c r="AV111" s="271">
        <f>P111+AL111</f>
        <v>6</v>
      </c>
      <c r="AW111" s="272">
        <f>Q111+AM111</f>
        <v>2.1341999999999999</v>
      </c>
    </row>
    <row r="112" spans="1:49" ht="12.95" customHeight="1" x14ac:dyDescent="0.25">
      <c r="A112" s="556">
        <v>22</v>
      </c>
      <c r="B112" s="190">
        <v>5484</v>
      </c>
      <c r="C112" s="190">
        <v>600098532</v>
      </c>
      <c r="D112" s="114">
        <v>72743255</v>
      </c>
      <c r="E112" s="547" t="s">
        <v>531</v>
      </c>
      <c r="F112" s="190">
        <v>3141</v>
      </c>
      <c r="G112" s="546" t="s">
        <v>321</v>
      </c>
      <c r="H112" s="755" t="s">
        <v>284</v>
      </c>
      <c r="I112" s="265">
        <v>1163399</v>
      </c>
      <c r="J112" s="266">
        <v>851743</v>
      </c>
      <c r="K112" s="266">
        <v>0</v>
      </c>
      <c r="L112" s="831">
        <v>287889</v>
      </c>
      <c r="M112" s="831">
        <v>17035</v>
      </c>
      <c r="N112" s="266">
        <v>6732</v>
      </c>
      <c r="O112" s="622">
        <v>2.9</v>
      </c>
      <c r="P112" s="678">
        <v>0</v>
      </c>
      <c r="Q112" s="744">
        <v>2.9</v>
      </c>
      <c r="R112" s="268">
        <f t="shared" si="139"/>
        <v>0</v>
      </c>
      <c r="S112" s="269">
        <v>0</v>
      </c>
      <c r="T112" s="269">
        <v>0</v>
      </c>
      <c r="U112" s="269">
        <v>0</v>
      </c>
      <c r="V112" s="269">
        <f t="shared" si="85"/>
        <v>0</v>
      </c>
      <c r="W112" s="269">
        <v>0</v>
      </c>
      <c r="X112" s="269">
        <v>0</v>
      </c>
      <c r="Y112" s="269">
        <f>SUM(W112:X112)</f>
        <v>0</v>
      </c>
      <c r="Z112" s="269">
        <f>V112+Y112</f>
        <v>0</v>
      </c>
      <c r="AA112" s="577">
        <f t="shared" si="140"/>
        <v>0</v>
      </c>
      <c r="AB112" s="270">
        <f>ROUND(V112*2%,0)</f>
        <v>0</v>
      </c>
      <c r="AC112" s="269">
        <v>0</v>
      </c>
      <c r="AD112" s="269">
        <v>0</v>
      </c>
      <c r="AE112" s="269">
        <f t="shared" si="90"/>
        <v>0</v>
      </c>
      <c r="AF112" s="269">
        <f t="shared" si="91"/>
        <v>0</v>
      </c>
      <c r="AG112" s="271">
        <v>0</v>
      </c>
      <c r="AH112" s="271">
        <v>0</v>
      </c>
      <c r="AI112" s="271">
        <v>0</v>
      </c>
      <c r="AJ112" s="271">
        <v>0</v>
      </c>
      <c r="AK112" s="271">
        <v>0</v>
      </c>
      <c r="AL112" s="271">
        <f t="shared" si="92"/>
        <v>0</v>
      </c>
      <c r="AM112" s="271">
        <f t="shared" si="93"/>
        <v>0</v>
      </c>
      <c r="AN112" s="696">
        <f t="shared" si="94"/>
        <v>0</v>
      </c>
      <c r="AO112" s="267">
        <f>I112+AF112</f>
        <v>1163399</v>
      </c>
      <c r="AP112" s="269">
        <f>J112+V112</f>
        <v>851743</v>
      </c>
      <c r="AQ112" s="269">
        <f t="shared" si="141"/>
        <v>0</v>
      </c>
      <c r="AR112" s="269">
        <f>L112+AA112</f>
        <v>287889</v>
      </c>
      <c r="AS112" s="269">
        <f>M112+AB112</f>
        <v>17035</v>
      </c>
      <c r="AT112" s="269">
        <f>N112+AE112</f>
        <v>6732</v>
      </c>
      <c r="AU112" s="271">
        <f>O112+AN112</f>
        <v>2.9</v>
      </c>
      <c r="AV112" s="271">
        <f>P112+AL112</f>
        <v>0</v>
      </c>
      <c r="AW112" s="272">
        <f>Q112+AM112</f>
        <v>2.9</v>
      </c>
    </row>
    <row r="113" spans="1:49" ht="12.95" customHeight="1" x14ac:dyDescent="0.25">
      <c r="A113" s="558">
        <v>22</v>
      </c>
      <c r="B113" s="191">
        <v>5484</v>
      </c>
      <c r="C113" s="191">
        <v>600098532</v>
      </c>
      <c r="D113" s="191">
        <v>72743255</v>
      </c>
      <c r="E113" s="548" t="s">
        <v>532</v>
      </c>
      <c r="F113" s="191"/>
      <c r="G113" s="548"/>
      <c r="H113" s="756"/>
      <c r="I113" s="200">
        <v>5818087</v>
      </c>
      <c r="J113" s="409">
        <v>4246874</v>
      </c>
      <c r="K113" s="409">
        <v>0</v>
      </c>
      <c r="L113" s="409">
        <v>1435443</v>
      </c>
      <c r="M113" s="409">
        <v>84938</v>
      </c>
      <c r="N113" s="409">
        <v>50832</v>
      </c>
      <c r="O113" s="777">
        <v>11.0342</v>
      </c>
      <c r="P113" s="777">
        <v>6</v>
      </c>
      <c r="Q113" s="799">
        <v>5.0342000000000002</v>
      </c>
      <c r="R113" s="409">
        <f t="shared" ref="R113:AW113" si="142">SUM(R111:R112)</f>
        <v>0</v>
      </c>
      <c r="S113" s="166">
        <f t="shared" si="142"/>
        <v>0</v>
      </c>
      <c r="T113" s="166">
        <f t="shared" si="142"/>
        <v>0</v>
      </c>
      <c r="U113" s="166">
        <f t="shared" si="142"/>
        <v>0</v>
      </c>
      <c r="V113" s="166">
        <f t="shared" si="142"/>
        <v>0</v>
      </c>
      <c r="W113" s="166">
        <f t="shared" si="142"/>
        <v>0</v>
      </c>
      <c r="X113" s="166">
        <f t="shared" si="142"/>
        <v>0</v>
      </c>
      <c r="Y113" s="166">
        <f t="shared" si="142"/>
        <v>0</v>
      </c>
      <c r="Z113" s="166">
        <f t="shared" si="142"/>
        <v>0</v>
      </c>
      <c r="AA113" s="166">
        <f t="shared" si="142"/>
        <v>0</v>
      </c>
      <c r="AB113" s="166">
        <f t="shared" si="142"/>
        <v>0</v>
      </c>
      <c r="AC113" s="166">
        <f t="shared" si="142"/>
        <v>0</v>
      </c>
      <c r="AD113" s="166">
        <f t="shared" si="142"/>
        <v>0</v>
      </c>
      <c r="AE113" s="166">
        <f t="shared" si="142"/>
        <v>0</v>
      </c>
      <c r="AF113" s="166">
        <f t="shared" si="142"/>
        <v>0</v>
      </c>
      <c r="AG113" s="541">
        <f t="shared" si="142"/>
        <v>0</v>
      </c>
      <c r="AH113" s="541">
        <f t="shared" si="142"/>
        <v>0</v>
      </c>
      <c r="AI113" s="541">
        <f t="shared" si="142"/>
        <v>0</v>
      </c>
      <c r="AJ113" s="541">
        <f t="shared" si="142"/>
        <v>0</v>
      </c>
      <c r="AK113" s="541">
        <f t="shared" si="142"/>
        <v>0</v>
      </c>
      <c r="AL113" s="541">
        <f t="shared" si="142"/>
        <v>0</v>
      </c>
      <c r="AM113" s="541">
        <f t="shared" si="142"/>
        <v>0</v>
      </c>
      <c r="AN113" s="790">
        <f t="shared" si="142"/>
        <v>0</v>
      </c>
      <c r="AO113" s="200">
        <f t="shared" si="142"/>
        <v>5818087</v>
      </c>
      <c r="AP113" s="166">
        <f t="shared" si="142"/>
        <v>4246874</v>
      </c>
      <c r="AQ113" s="166">
        <f t="shared" si="142"/>
        <v>0</v>
      </c>
      <c r="AR113" s="166">
        <f t="shared" si="142"/>
        <v>1435443</v>
      </c>
      <c r="AS113" s="166">
        <f t="shared" si="142"/>
        <v>84938</v>
      </c>
      <c r="AT113" s="166">
        <f t="shared" si="142"/>
        <v>50832</v>
      </c>
      <c r="AU113" s="541">
        <f t="shared" si="142"/>
        <v>11.0342</v>
      </c>
      <c r="AV113" s="541">
        <f t="shared" si="142"/>
        <v>6</v>
      </c>
      <c r="AW113" s="542">
        <f t="shared" si="142"/>
        <v>5.0342000000000002</v>
      </c>
    </row>
    <row r="114" spans="1:49" ht="12.95" customHeight="1" x14ac:dyDescent="0.25">
      <c r="A114" s="556">
        <v>23</v>
      </c>
      <c r="B114" s="190">
        <v>5485</v>
      </c>
      <c r="C114" s="190">
        <v>600099300</v>
      </c>
      <c r="D114" s="114">
        <v>72743174</v>
      </c>
      <c r="E114" s="547" t="s">
        <v>533</v>
      </c>
      <c r="F114" s="190">
        <v>3117</v>
      </c>
      <c r="G114" s="547" t="s">
        <v>335</v>
      </c>
      <c r="H114" s="755" t="s">
        <v>283</v>
      </c>
      <c r="I114" s="265">
        <v>5806702</v>
      </c>
      <c r="J114" s="266">
        <v>4092564</v>
      </c>
      <c r="K114" s="266">
        <v>0</v>
      </c>
      <c r="L114" s="831">
        <v>1383287</v>
      </c>
      <c r="M114" s="831">
        <v>81851</v>
      </c>
      <c r="N114" s="266">
        <v>249000</v>
      </c>
      <c r="O114" s="622">
        <v>8.6977000000000011</v>
      </c>
      <c r="P114" s="678">
        <v>5.87</v>
      </c>
      <c r="Q114" s="744">
        <v>2.8277000000000001</v>
      </c>
      <c r="R114" s="268">
        <f t="shared" ref="R114:R118" si="143">W114*-1</f>
        <v>0</v>
      </c>
      <c r="S114" s="269">
        <v>0</v>
      </c>
      <c r="T114" s="269">
        <v>0</v>
      </c>
      <c r="U114" s="269">
        <v>0</v>
      </c>
      <c r="V114" s="269">
        <f t="shared" si="85"/>
        <v>0</v>
      </c>
      <c r="W114" s="269">
        <v>0</v>
      </c>
      <c r="X114" s="269">
        <v>0</v>
      </c>
      <c r="Y114" s="269">
        <f>SUM(W114:X114)</f>
        <v>0</v>
      </c>
      <c r="Z114" s="269">
        <f>V114+Y114</f>
        <v>0</v>
      </c>
      <c r="AA114" s="577">
        <f t="shared" ref="AA114:AA118" si="144">ROUND((V114+W114)*33.8%,0)</f>
        <v>0</v>
      </c>
      <c r="AB114" s="270">
        <f>ROUND(V114*2%,0)</f>
        <v>0</v>
      </c>
      <c r="AC114" s="269">
        <v>0</v>
      </c>
      <c r="AD114" s="269">
        <v>0</v>
      </c>
      <c r="AE114" s="269">
        <f t="shared" si="90"/>
        <v>0</v>
      </c>
      <c r="AF114" s="269">
        <f t="shared" si="91"/>
        <v>0</v>
      </c>
      <c r="AG114" s="271">
        <v>0</v>
      </c>
      <c r="AH114" s="271">
        <v>0</v>
      </c>
      <c r="AI114" s="271">
        <v>0</v>
      </c>
      <c r="AJ114" s="271">
        <v>0</v>
      </c>
      <c r="AK114" s="271">
        <v>0</v>
      </c>
      <c r="AL114" s="271">
        <f t="shared" si="92"/>
        <v>0</v>
      </c>
      <c r="AM114" s="271">
        <f t="shared" si="93"/>
        <v>0</v>
      </c>
      <c r="AN114" s="696">
        <f t="shared" si="94"/>
        <v>0</v>
      </c>
      <c r="AO114" s="267">
        <f>I114+AF114</f>
        <v>5806702</v>
      </c>
      <c r="AP114" s="269">
        <f>J114+V114</f>
        <v>4092564</v>
      </c>
      <c r="AQ114" s="269">
        <f t="shared" ref="AQ114:AQ118" si="145">K114+Y114</f>
        <v>0</v>
      </c>
      <c r="AR114" s="269">
        <f t="shared" ref="AR114:AS118" si="146">L114+AA114</f>
        <v>1383287</v>
      </c>
      <c r="AS114" s="269">
        <f t="shared" si="146"/>
        <v>81851</v>
      </c>
      <c r="AT114" s="269">
        <f>N114+AE114</f>
        <v>249000</v>
      </c>
      <c r="AU114" s="271">
        <f>O114+AN114</f>
        <v>8.6977000000000011</v>
      </c>
      <c r="AV114" s="271">
        <f t="shared" ref="AV114:AW118" si="147">P114+AL114</f>
        <v>5.87</v>
      </c>
      <c r="AW114" s="272">
        <f t="shared" si="147"/>
        <v>2.8277000000000001</v>
      </c>
    </row>
    <row r="115" spans="1:49" ht="12.95" customHeight="1" x14ac:dyDescent="0.25">
      <c r="A115" s="556">
        <v>23</v>
      </c>
      <c r="B115" s="190">
        <v>5485</v>
      </c>
      <c r="C115" s="190">
        <v>600099300</v>
      </c>
      <c r="D115" s="114">
        <v>72743174</v>
      </c>
      <c r="E115" s="545" t="s">
        <v>533</v>
      </c>
      <c r="F115" s="190">
        <v>3117</v>
      </c>
      <c r="G115" s="533" t="s">
        <v>318</v>
      </c>
      <c r="H115" s="755" t="s">
        <v>284</v>
      </c>
      <c r="I115" s="265">
        <v>120632</v>
      </c>
      <c r="J115" s="266">
        <v>88830</v>
      </c>
      <c r="K115" s="266">
        <v>0</v>
      </c>
      <c r="L115" s="831">
        <v>30025</v>
      </c>
      <c r="M115" s="831">
        <v>1777</v>
      </c>
      <c r="N115" s="266">
        <v>0</v>
      </c>
      <c r="O115" s="622">
        <v>0.2</v>
      </c>
      <c r="P115" s="678">
        <v>0.2</v>
      </c>
      <c r="Q115" s="744">
        <v>0</v>
      </c>
      <c r="R115" s="268">
        <f t="shared" si="143"/>
        <v>0</v>
      </c>
      <c r="S115" s="269">
        <v>0</v>
      </c>
      <c r="T115" s="269">
        <v>0</v>
      </c>
      <c r="U115" s="269">
        <v>0</v>
      </c>
      <c r="V115" s="269">
        <f t="shared" si="85"/>
        <v>0</v>
      </c>
      <c r="W115" s="269">
        <v>0</v>
      </c>
      <c r="X115" s="269">
        <v>0</v>
      </c>
      <c r="Y115" s="269">
        <f>SUM(W115:X115)</f>
        <v>0</v>
      </c>
      <c r="Z115" s="269">
        <f>V115+Y115</f>
        <v>0</v>
      </c>
      <c r="AA115" s="577">
        <f t="shared" si="144"/>
        <v>0</v>
      </c>
      <c r="AB115" s="270">
        <f>ROUND(V115*2%,0)</f>
        <v>0</v>
      </c>
      <c r="AC115" s="269">
        <v>0</v>
      </c>
      <c r="AD115" s="269">
        <v>0</v>
      </c>
      <c r="AE115" s="269">
        <f t="shared" si="90"/>
        <v>0</v>
      </c>
      <c r="AF115" s="269">
        <f t="shared" si="91"/>
        <v>0</v>
      </c>
      <c r="AG115" s="271">
        <v>0</v>
      </c>
      <c r="AH115" s="271">
        <v>0</v>
      </c>
      <c r="AI115" s="271">
        <v>0</v>
      </c>
      <c r="AJ115" s="271">
        <v>0</v>
      </c>
      <c r="AK115" s="271">
        <v>0</v>
      </c>
      <c r="AL115" s="271">
        <f t="shared" si="92"/>
        <v>0</v>
      </c>
      <c r="AM115" s="271">
        <f t="shared" si="93"/>
        <v>0</v>
      </c>
      <c r="AN115" s="696">
        <f t="shared" si="94"/>
        <v>0</v>
      </c>
      <c r="AO115" s="267">
        <f>I115+AF115</f>
        <v>120632</v>
      </c>
      <c r="AP115" s="269">
        <f>J115+V115</f>
        <v>88830</v>
      </c>
      <c r="AQ115" s="269">
        <f t="shared" si="145"/>
        <v>0</v>
      </c>
      <c r="AR115" s="269">
        <f t="shared" si="146"/>
        <v>30025</v>
      </c>
      <c r="AS115" s="269">
        <f t="shared" si="146"/>
        <v>1777</v>
      </c>
      <c r="AT115" s="269">
        <f>N115+AE115</f>
        <v>0</v>
      </c>
      <c r="AU115" s="271">
        <f>O115+AN115</f>
        <v>0.2</v>
      </c>
      <c r="AV115" s="271">
        <f t="shared" si="147"/>
        <v>0.2</v>
      </c>
      <c r="AW115" s="272">
        <f t="shared" si="147"/>
        <v>0</v>
      </c>
    </row>
    <row r="116" spans="1:49" ht="12.95" customHeight="1" x14ac:dyDescent="0.25">
      <c r="A116" s="556">
        <v>23</v>
      </c>
      <c r="B116" s="190">
        <v>5485</v>
      </c>
      <c r="C116" s="190">
        <v>600099300</v>
      </c>
      <c r="D116" s="114">
        <v>72743174</v>
      </c>
      <c r="E116" s="547" t="s">
        <v>533</v>
      </c>
      <c r="F116" s="190">
        <v>3141</v>
      </c>
      <c r="G116" s="546" t="s">
        <v>321</v>
      </c>
      <c r="H116" s="755" t="s">
        <v>284</v>
      </c>
      <c r="I116" s="265">
        <v>279980</v>
      </c>
      <c r="J116" s="266">
        <v>203904</v>
      </c>
      <c r="K116" s="266">
        <v>0</v>
      </c>
      <c r="L116" s="831">
        <v>68920</v>
      </c>
      <c r="M116" s="831">
        <v>4078</v>
      </c>
      <c r="N116" s="266">
        <v>3078</v>
      </c>
      <c r="O116" s="622">
        <v>0.69</v>
      </c>
      <c r="P116" s="678">
        <v>0</v>
      </c>
      <c r="Q116" s="744">
        <v>0.69</v>
      </c>
      <c r="R116" s="268">
        <f t="shared" si="143"/>
        <v>0</v>
      </c>
      <c r="S116" s="269">
        <v>0</v>
      </c>
      <c r="T116" s="269">
        <v>0</v>
      </c>
      <c r="U116" s="269">
        <v>0</v>
      </c>
      <c r="V116" s="269">
        <f t="shared" si="85"/>
        <v>0</v>
      </c>
      <c r="W116" s="269">
        <v>0</v>
      </c>
      <c r="X116" s="269">
        <v>0</v>
      </c>
      <c r="Y116" s="269">
        <f>SUM(W116:X116)</f>
        <v>0</v>
      </c>
      <c r="Z116" s="269">
        <f>V116+Y116</f>
        <v>0</v>
      </c>
      <c r="AA116" s="577">
        <f t="shared" si="144"/>
        <v>0</v>
      </c>
      <c r="AB116" s="270">
        <f>ROUND(V116*2%,0)</f>
        <v>0</v>
      </c>
      <c r="AC116" s="269">
        <v>0</v>
      </c>
      <c r="AD116" s="269">
        <v>0</v>
      </c>
      <c r="AE116" s="269">
        <f t="shared" si="90"/>
        <v>0</v>
      </c>
      <c r="AF116" s="269">
        <f t="shared" si="91"/>
        <v>0</v>
      </c>
      <c r="AG116" s="271">
        <v>0</v>
      </c>
      <c r="AH116" s="271">
        <v>0</v>
      </c>
      <c r="AI116" s="271">
        <v>0</v>
      </c>
      <c r="AJ116" s="271">
        <v>0</v>
      </c>
      <c r="AK116" s="271">
        <v>0</v>
      </c>
      <c r="AL116" s="271">
        <f t="shared" si="92"/>
        <v>0</v>
      </c>
      <c r="AM116" s="271">
        <f t="shared" si="93"/>
        <v>0</v>
      </c>
      <c r="AN116" s="696">
        <f t="shared" si="94"/>
        <v>0</v>
      </c>
      <c r="AO116" s="267">
        <f>I116+AF116</f>
        <v>279980</v>
      </c>
      <c r="AP116" s="269">
        <f>J116+V116</f>
        <v>203904</v>
      </c>
      <c r="AQ116" s="269">
        <f t="shared" si="145"/>
        <v>0</v>
      </c>
      <c r="AR116" s="269">
        <f t="shared" si="146"/>
        <v>68920</v>
      </c>
      <c r="AS116" s="269">
        <f t="shared" si="146"/>
        <v>4078</v>
      </c>
      <c r="AT116" s="269">
        <f>N116+AE116</f>
        <v>3078</v>
      </c>
      <c r="AU116" s="271">
        <f>O116+AN116</f>
        <v>0.69</v>
      </c>
      <c r="AV116" s="271">
        <f t="shared" si="147"/>
        <v>0</v>
      </c>
      <c r="AW116" s="272">
        <f t="shared" si="147"/>
        <v>0.69</v>
      </c>
    </row>
    <row r="117" spans="1:49" ht="12.95" customHeight="1" x14ac:dyDescent="0.25">
      <c r="A117" s="556">
        <v>23</v>
      </c>
      <c r="B117" s="190">
        <v>5485</v>
      </c>
      <c r="C117" s="190">
        <v>600099300</v>
      </c>
      <c r="D117" s="114">
        <v>72743174</v>
      </c>
      <c r="E117" s="545" t="s">
        <v>533</v>
      </c>
      <c r="F117" s="198">
        <v>3143</v>
      </c>
      <c r="G117" s="533" t="s">
        <v>635</v>
      </c>
      <c r="H117" s="755" t="s">
        <v>283</v>
      </c>
      <c r="I117" s="265">
        <v>624267</v>
      </c>
      <c r="J117" s="266">
        <v>459696</v>
      </c>
      <c r="K117" s="266">
        <v>0</v>
      </c>
      <c r="L117" s="831">
        <v>155377</v>
      </c>
      <c r="M117" s="831">
        <v>9194</v>
      </c>
      <c r="N117" s="266">
        <v>0</v>
      </c>
      <c r="O117" s="622">
        <v>1.02</v>
      </c>
      <c r="P117" s="678">
        <v>1.02</v>
      </c>
      <c r="Q117" s="744">
        <v>0</v>
      </c>
      <c r="R117" s="268">
        <f t="shared" si="143"/>
        <v>0</v>
      </c>
      <c r="S117" s="269">
        <v>0</v>
      </c>
      <c r="T117" s="269">
        <v>0</v>
      </c>
      <c r="U117" s="269">
        <v>0</v>
      </c>
      <c r="V117" s="269">
        <f t="shared" si="85"/>
        <v>0</v>
      </c>
      <c r="W117" s="269">
        <v>0</v>
      </c>
      <c r="X117" s="269">
        <v>0</v>
      </c>
      <c r="Y117" s="269">
        <f>SUM(W117:X117)</f>
        <v>0</v>
      </c>
      <c r="Z117" s="269">
        <f>V117+Y117</f>
        <v>0</v>
      </c>
      <c r="AA117" s="577">
        <f t="shared" si="144"/>
        <v>0</v>
      </c>
      <c r="AB117" s="270">
        <f>ROUND(V117*2%,0)</f>
        <v>0</v>
      </c>
      <c r="AC117" s="269">
        <v>0</v>
      </c>
      <c r="AD117" s="269">
        <v>0</v>
      </c>
      <c r="AE117" s="269">
        <f t="shared" si="90"/>
        <v>0</v>
      </c>
      <c r="AF117" s="269">
        <f t="shared" si="91"/>
        <v>0</v>
      </c>
      <c r="AG117" s="271">
        <v>0</v>
      </c>
      <c r="AH117" s="271">
        <v>0</v>
      </c>
      <c r="AI117" s="271">
        <v>0</v>
      </c>
      <c r="AJ117" s="271">
        <v>0</v>
      </c>
      <c r="AK117" s="271">
        <v>0</v>
      </c>
      <c r="AL117" s="271">
        <f t="shared" si="92"/>
        <v>0</v>
      </c>
      <c r="AM117" s="271">
        <f t="shared" si="93"/>
        <v>0</v>
      </c>
      <c r="AN117" s="696">
        <f t="shared" si="94"/>
        <v>0</v>
      </c>
      <c r="AO117" s="267">
        <f>I117+AF117</f>
        <v>624267</v>
      </c>
      <c r="AP117" s="269">
        <f>J117+V117</f>
        <v>459696</v>
      </c>
      <c r="AQ117" s="269">
        <f t="shared" si="145"/>
        <v>0</v>
      </c>
      <c r="AR117" s="269">
        <f t="shared" si="146"/>
        <v>155377</v>
      </c>
      <c r="AS117" s="269">
        <f t="shared" si="146"/>
        <v>9194</v>
      </c>
      <c r="AT117" s="269">
        <f>N117+AE117</f>
        <v>0</v>
      </c>
      <c r="AU117" s="271">
        <f>O117+AN117</f>
        <v>1.02</v>
      </c>
      <c r="AV117" s="271">
        <f t="shared" si="147"/>
        <v>1.02</v>
      </c>
      <c r="AW117" s="272">
        <f t="shared" si="147"/>
        <v>0</v>
      </c>
    </row>
    <row r="118" spans="1:49" ht="12.95" customHeight="1" x14ac:dyDescent="0.25">
      <c r="A118" s="556">
        <v>23</v>
      </c>
      <c r="B118" s="190">
        <v>5485</v>
      </c>
      <c r="C118" s="190">
        <v>600099300</v>
      </c>
      <c r="D118" s="114">
        <v>72743174</v>
      </c>
      <c r="E118" s="545" t="s">
        <v>533</v>
      </c>
      <c r="F118" s="198">
        <v>3143</v>
      </c>
      <c r="G118" s="533" t="s">
        <v>636</v>
      </c>
      <c r="H118" s="755" t="s">
        <v>284</v>
      </c>
      <c r="I118" s="265">
        <v>25981</v>
      </c>
      <c r="J118" s="266">
        <v>18315</v>
      </c>
      <c r="K118" s="266">
        <v>0</v>
      </c>
      <c r="L118" s="831">
        <v>6190</v>
      </c>
      <c r="M118" s="831">
        <v>366</v>
      </c>
      <c r="N118" s="266">
        <v>1110</v>
      </c>
      <c r="O118" s="622">
        <v>0.08</v>
      </c>
      <c r="P118" s="678">
        <v>0</v>
      </c>
      <c r="Q118" s="744">
        <v>0.08</v>
      </c>
      <c r="R118" s="268">
        <f t="shared" si="143"/>
        <v>0</v>
      </c>
      <c r="S118" s="269">
        <v>0</v>
      </c>
      <c r="T118" s="269">
        <v>0</v>
      </c>
      <c r="U118" s="269">
        <v>0</v>
      </c>
      <c r="V118" s="269">
        <f t="shared" si="85"/>
        <v>0</v>
      </c>
      <c r="W118" s="269">
        <v>0</v>
      </c>
      <c r="X118" s="269">
        <v>0</v>
      </c>
      <c r="Y118" s="269">
        <f>SUM(W118:X118)</f>
        <v>0</v>
      </c>
      <c r="Z118" s="269">
        <f>V118+Y118</f>
        <v>0</v>
      </c>
      <c r="AA118" s="577">
        <f t="shared" si="144"/>
        <v>0</v>
      </c>
      <c r="AB118" s="270">
        <f>ROUND(V118*2%,0)</f>
        <v>0</v>
      </c>
      <c r="AC118" s="269">
        <v>0</v>
      </c>
      <c r="AD118" s="269">
        <v>0</v>
      </c>
      <c r="AE118" s="269">
        <f t="shared" si="90"/>
        <v>0</v>
      </c>
      <c r="AF118" s="269">
        <f t="shared" si="91"/>
        <v>0</v>
      </c>
      <c r="AG118" s="271">
        <v>0</v>
      </c>
      <c r="AH118" s="271">
        <v>0</v>
      </c>
      <c r="AI118" s="271">
        <v>0</v>
      </c>
      <c r="AJ118" s="271">
        <v>0</v>
      </c>
      <c r="AK118" s="271">
        <v>0</v>
      </c>
      <c r="AL118" s="271">
        <f t="shared" si="92"/>
        <v>0</v>
      </c>
      <c r="AM118" s="271">
        <f t="shared" si="93"/>
        <v>0</v>
      </c>
      <c r="AN118" s="696">
        <f t="shared" si="94"/>
        <v>0</v>
      </c>
      <c r="AO118" s="267">
        <f>I118+AF118</f>
        <v>25981</v>
      </c>
      <c r="AP118" s="269">
        <f>J118+V118</f>
        <v>18315</v>
      </c>
      <c r="AQ118" s="269">
        <f t="shared" si="145"/>
        <v>0</v>
      </c>
      <c r="AR118" s="269">
        <f t="shared" si="146"/>
        <v>6190</v>
      </c>
      <c r="AS118" s="269">
        <f t="shared" si="146"/>
        <v>366</v>
      </c>
      <c r="AT118" s="269">
        <f>N118+AE118</f>
        <v>1110</v>
      </c>
      <c r="AU118" s="271">
        <f>O118+AN118</f>
        <v>0.08</v>
      </c>
      <c r="AV118" s="271">
        <f t="shared" si="147"/>
        <v>0</v>
      </c>
      <c r="AW118" s="272">
        <f t="shared" si="147"/>
        <v>0.08</v>
      </c>
    </row>
    <row r="119" spans="1:49" ht="12.95" customHeight="1" x14ac:dyDescent="0.25">
      <c r="A119" s="558">
        <v>23</v>
      </c>
      <c r="B119" s="195">
        <v>5485</v>
      </c>
      <c r="C119" s="195">
        <v>600099300</v>
      </c>
      <c r="D119" s="195">
        <v>72743174</v>
      </c>
      <c r="E119" s="552" t="s">
        <v>534</v>
      </c>
      <c r="F119" s="205"/>
      <c r="G119" s="554"/>
      <c r="H119" s="761"/>
      <c r="I119" s="194">
        <v>6857562</v>
      </c>
      <c r="J119" s="210">
        <v>4863309</v>
      </c>
      <c r="K119" s="210">
        <v>0</v>
      </c>
      <c r="L119" s="210">
        <v>1643799</v>
      </c>
      <c r="M119" s="210">
        <v>97266</v>
      </c>
      <c r="N119" s="210">
        <v>253188</v>
      </c>
      <c r="O119" s="775">
        <v>10.6877</v>
      </c>
      <c r="P119" s="775">
        <v>7.09</v>
      </c>
      <c r="Q119" s="797">
        <v>3.5977000000000001</v>
      </c>
      <c r="R119" s="210">
        <f t="shared" ref="R119:AW119" si="148">SUM(R114:R118)</f>
        <v>0</v>
      </c>
      <c r="S119" s="121">
        <f t="shared" si="148"/>
        <v>0</v>
      </c>
      <c r="T119" s="121">
        <f t="shared" si="148"/>
        <v>0</v>
      </c>
      <c r="U119" s="121">
        <f t="shared" si="148"/>
        <v>0</v>
      </c>
      <c r="V119" s="121">
        <f t="shared" si="148"/>
        <v>0</v>
      </c>
      <c r="W119" s="121">
        <f t="shared" si="148"/>
        <v>0</v>
      </c>
      <c r="X119" s="121">
        <f t="shared" si="148"/>
        <v>0</v>
      </c>
      <c r="Y119" s="121">
        <f t="shared" si="148"/>
        <v>0</v>
      </c>
      <c r="Z119" s="121">
        <f t="shared" si="148"/>
        <v>0</v>
      </c>
      <c r="AA119" s="121">
        <f t="shared" si="148"/>
        <v>0</v>
      </c>
      <c r="AB119" s="121">
        <f t="shared" si="148"/>
        <v>0</v>
      </c>
      <c r="AC119" s="121">
        <f t="shared" si="148"/>
        <v>0</v>
      </c>
      <c r="AD119" s="121">
        <f t="shared" si="148"/>
        <v>0</v>
      </c>
      <c r="AE119" s="121">
        <f t="shared" si="148"/>
        <v>0</v>
      </c>
      <c r="AF119" s="121">
        <f t="shared" si="148"/>
        <v>0</v>
      </c>
      <c r="AG119" s="122">
        <f t="shared" si="148"/>
        <v>0</v>
      </c>
      <c r="AH119" s="122">
        <f t="shared" si="148"/>
        <v>0</v>
      </c>
      <c r="AI119" s="122">
        <f t="shared" si="148"/>
        <v>0</v>
      </c>
      <c r="AJ119" s="122">
        <f t="shared" si="148"/>
        <v>0</v>
      </c>
      <c r="AK119" s="122">
        <f t="shared" si="148"/>
        <v>0</v>
      </c>
      <c r="AL119" s="122">
        <f t="shared" si="148"/>
        <v>0</v>
      </c>
      <c r="AM119" s="122">
        <f t="shared" si="148"/>
        <v>0</v>
      </c>
      <c r="AN119" s="788">
        <f t="shared" si="148"/>
        <v>0</v>
      </c>
      <c r="AO119" s="194">
        <f t="shared" si="148"/>
        <v>6857562</v>
      </c>
      <c r="AP119" s="121">
        <f t="shared" si="148"/>
        <v>4863309</v>
      </c>
      <c r="AQ119" s="121">
        <f t="shared" si="148"/>
        <v>0</v>
      </c>
      <c r="AR119" s="121">
        <f t="shared" si="148"/>
        <v>1643799</v>
      </c>
      <c r="AS119" s="121">
        <f t="shared" si="148"/>
        <v>97266</v>
      </c>
      <c r="AT119" s="121">
        <f t="shared" si="148"/>
        <v>253188</v>
      </c>
      <c r="AU119" s="122">
        <f t="shared" si="148"/>
        <v>10.6877</v>
      </c>
      <c r="AV119" s="122">
        <f t="shared" si="148"/>
        <v>7.09</v>
      </c>
      <c r="AW119" s="482">
        <f t="shared" si="148"/>
        <v>3.5977000000000001</v>
      </c>
    </row>
    <row r="120" spans="1:49" ht="12.95" customHeight="1" x14ac:dyDescent="0.25">
      <c r="A120" s="556">
        <v>24</v>
      </c>
      <c r="B120" s="190">
        <v>5434</v>
      </c>
      <c r="C120" s="190">
        <v>600098923</v>
      </c>
      <c r="D120" s="114">
        <v>70695318</v>
      </c>
      <c r="E120" s="547" t="s">
        <v>535</v>
      </c>
      <c r="F120" s="190">
        <v>3111</v>
      </c>
      <c r="G120" s="546" t="s">
        <v>331</v>
      </c>
      <c r="H120" s="755" t="s">
        <v>283</v>
      </c>
      <c r="I120" s="265">
        <v>2983272</v>
      </c>
      <c r="J120" s="266">
        <v>2176710</v>
      </c>
      <c r="K120" s="266">
        <v>0</v>
      </c>
      <c r="L120" s="831">
        <v>735728</v>
      </c>
      <c r="M120" s="831">
        <v>43534</v>
      </c>
      <c r="N120" s="266">
        <v>27300</v>
      </c>
      <c r="O120" s="622">
        <v>5.3898000000000001</v>
      </c>
      <c r="P120" s="678">
        <v>4</v>
      </c>
      <c r="Q120" s="744">
        <v>1.3897999999999999</v>
      </c>
      <c r="R120" s="268">
        <f t="shared" ref="R120:R122" si="149">W120*-1</f>
        <v>0</v>
      </c>
      <c r="S120" s="269">
        <v>0</v>
      </c>
      <c r="T120" s="269">
        <v>0</v>
      </c>
      <c r="U120" s="269">
        <v>0</v>
      </c>
      <c r="V120" s="269">
        <f t="shared" si="85"/>
        <v>0</v>
      </c>
      <c r="W120" s="269">
        <v>0</v>
      </c>
      <c r="X120" s="269">
        <v>0</v>
      </c>
      <c r="Y120" s="269">
        <f>SUM(W120:X120)</f>
        <v>0</v>
      </c>
      <c r="Z120" s="269">
        <f>V120+Y120</f>
        <v>0</v>
      </c>
      <c r="AA120" s="577">
        <f t="shared" ref="AA120:AA122" si="150">ROUND((V120+W120)*33.8%,0)</f>
        <v>0</v>
      </c>
      <c r="AB120" s="270">
        <f>ROUND(V120*2%,0)</f>
        <v>0</v>
      </c>
      <c r="AC120" s="269">
        <v>0</v>
      </c>
      <c r="AD120" s="269">
        <v>0</v>
      </c>
      <c r="AE120" s="269">
        <f t="shared" si="90"/>
        <v>0</v>
      </c>
      <c r="AF120" s="269">
        <f t="shared" si="91"/>
        <v>0</v>
      </c>
      <c r="AG120" s="271">
        <v>0</v>
      </c>
      <c r="AH120" s="271">
        <v>0</v>
      </c>
      <c r="AI120" s="271">
        <v>0</v>
      </c>
      <c r="AJ120" s="271">
        <v>0</v>
      </c>
      <c r="AK120" s="271">
        <v>0</v>
      </c>
      <c r="AL120" s="271">
        <f t="shared" si="92"/>
        <v>0</v>
      </c>
      <c r="AM120" s="271">
        <f t="shared" si="93"/>
        <v>0</v>
      </c>
      <c r="AN120" s="696">
        <f t="shared" si="94"/>
        <v>0</v>
      </c>
      <c r="AO120" s="267">
        <f>I120+AF120</f>
        <v>2983272</v>
      </c>
      <c r="AP120" s="269">
        <f>J120+V120</f>
        <v>2176710</v>
      </c>
      <c r="AQ120" s="269">
        <f t="shared" ref="AQ120:AQ122" si="151">K120+Y120</f>
        <v>0</v>
      </c>
      <c r="AR120" s="269">
        <f t="shared" ref="AR120:AS122" si="152">L120+AA120</f>
        <v>735728</v>
      </c>
      <c r="AS120" s="269">
        <f t="shared" si="152"/>
        <v>43534</v>
      </c>
      <c r="AT120" s="269">
        <f>N120+AE120</f>
        <v>27300</v>
      </c>
      <c r="AU120" s="271">
        <f>O120+AN120</f>
        <v>5.3898000000000001</v>
      </c>
      <c r="AV120" s="271">
        <f t="shared" ref="AV120:AW122" si="153">P120+AL120</f>
        <v>4</v>
      </c>
      <c r="AW120" s="272">
        <f t="shared" si="153"/>
        <v>1.3897999999999999</v>
      </c>
    </row>
    <row r="121" spans="1:49" ht="12.95" customHeight="1" x14ac:dyDescent="0.25">
      <c r="A121" s="556">
        <v>24</v>
      </c>
      <c r="B121" s="190">
        <v>5434</v>
      </c>
      <c r="C121" s="190">
        <v>600098923</v>
      </c>
      <c r="D121" s="114">
        <v>70695318</v>
      </c>
      <c r="E121" s="545" t="s">
        <v>535</v>
      </c>
      <c r="F121" s="190">
        <v>3111</v>
      </c>
      <c r="G121" s="533" t="s">
        <v>318</v>
      </c>
      <c r="H121" s="755" t="s">
        <v>284</v>
      </c>
      <c r="I121" s="265">
        <v>230590</v>
      </c>
      <c r="J121" s="266">
        <v>169801</v>
      </c>
      <c r="K121" s="266">
        <v>0</v>
      </c>
      <c r="L121" s="831">
        <v>57393</v>
      </c>
      <c r="M121" s="831">
        <v>3396</v>
      </c>
      <c r="N121" s="266">
        <v>0</v>
      </c>
      <c r="O121" s="622">
        <v>0.5</v>
      </c>
      <c r="P121" s="678">
        <v>0.5</v>
      </c>
      <c r="Q121" s="744">
        <v>0</v>
      </c>
      <c r="R121" s="268">
        <f t="shared" si="149"/>
        <v>0</v>
      </c>
      <c r="S121" s="269">
        <v>0</v>
      </c>
      <c r="T121" s="269">
        <v>0</v>
      </c>
      <c r="U121" s="269">
        <v>0</v>
      </c>
      <c r="V121" s="269">
        <f t="shared" si="85"/>
        <v>0</v>
      </c>
      <c r="W121" s="269">
        <v>0</v>
      </c>
      <c r="X121" s="269">
        <v>0</v>
      </c>
      <c r="Y121" s="269">
        <f>SUM(W121:X121)</f>
        <v>0</v>
      </c>
      <c r="Z121" s="269">
        <f>V121+Y121</f>
        <v>0</v>
      </c>
      <c r="AA121" s="577">
        <f t="shared" si="150"/>
        <v>0</v>
      </c>
      <c r="AB121" s="270">
        <f>ROUND(V121*2%,0)</f>
        <v>0</v>
      </c>
      <c r="AC121" s="269">
        <v>0</v>
      </c>
      <c r="AD121" s="269">
        <v>0</v>
      </c>
      <c r="AE121" s="269">
        <f t="shared" si="90"/>
        <v>0</v>
      </c>
      <c r="AF121" s="269">
        <f t="shared" si="91"/>
        <v>0</v>
      </c>
      <c r="AG121" s="271">
        <v>0</v>
      </c>
      <c r="AH121" s="271">
        <v>0</v>
      </c>
      <c r="AI121" s="271">
        <v>0</v>
      </c>
      <c r="AJ121" s="271">
        <v>0</v>
      </c>
      <c r="AK121" s="271">
        <v>0</v>
      </c>
      <c r="AL121" s="271">
        <f t="shared" si="92"/>
        <v>0</v>
      </c>
      <c r="AM121" s="271">
        <f t="shared" si="93"/>
        <v>0</v>
      </c>
      <c r="AN121" s="696">
        <f t="shared" si="94"/>
        <v>0</v>
      </c>
      <c r="AO121" s="267">
        <f>I121+AF121</f>
        <v>230590</v>
      </c>
      <c r="AP121" s="269">
        <f>J121+V121</f>
        <v>169801</v>
      </c>
      <c r="AQ121" s="269">
        <f t="shared" si="151"/>
        <v>0</v>
      </c>
      <c r="AR121" s="269">
        <f t="shared" si="152"/>
        <v>57393</v>
      </c>
      <c r="AS121" s="269">
        <f t="shared" si="152"/>
        <v>3396</v>
      </c>
      <c r="AT121" s="269">
        <f>N121+AE121</f>
        <v>0</v>
      </c>
      <c r="AU121" s="271">
        <f>O121+AN121</f>
        <v>0.5</v>
      </c>
      <c r="AV121" s="271">
        <f t="shared" si="153"/>
        <v>0.5</v>
      </c>
      <c r="AW121" s="272">
        <f t="shared" si="153"/>
        <v>0</v>
      </c>
    </row>
    <row r="122" spans="1:49" ht="12.95" customHeight="1" x14ac:dyDescent="0.25">
      <c r="A122" s="556">
        <v>24</v>
      </c>
      <c r="B122" s="190">
        <v>5434</v>
      </c>
      <c r="C122" s="190">
        <v>600098923</v>
      </c>
      <c r="D122" s="114">
        <v>70695318</v>
      </c>
      <c r="E122" s="545" t="s">
        <v>535</v>
      </c>
      <c r="F122" s="198">
        <v>3141</v>
      </c>
      <c r="G122" s="546" t="s">
        <v>321</v>
      </c>
      <c r="H122" s="755" t="s">
        <v>284</v>
      </c>
      <c r="I122" s="265">
        <v>536081</v>
      </c>
      <c r="J122" s="266">
        <v>393092</v>
      </c>
      <c r="K122" s="266">
        <v>0</v>
      </c>
      <c r="L122" s="831">
        <v>132865</v>
      </c>
      <c r="M122" s="831">
        <v>7862</v>
      </c>
      <c r="N122" s="266">
        <v>2262</v>
      </c>
      <c r="O122" s="622">
        <v>1.34</v>
      </c>
      <c r="P122" s="678">
        <v>0</v>
      </c>
      <c r="Q122" s="744">
        <v>1.34</v>
      </c>
      <c r="R122" s="268">
        <f t="shared" si="149"/>
        <v>0</v>
      </c>
      <c r="S122" s="269">
        <v>0</v>
      </c>
      <c r="T122" s="269">
        <v>0</v>
      </c>
      <c r="U122" s="269">
        <v>0</v>
      </c>
      <c r="V122" s="269">
        <f t="shared" si="85"/>
        <v>0</v>
      </c>
      <c r="W122" s="269">
        <v>0</v>
      </c>
      <c r="X122" s="269">
        <v>0</v>
      </c>
      <c r="Y122" s="269">
        <f>SUM(W122:X122)</f>
        <v>0</v>
      </c>
      <c r="Z122" s="269">
        <f>V122+Y122</f>
        <v>0</v>
      </c>
      <c r="AA122" s="577">
        <f t="shared" si="150"/>
        <v>0</v>
      </c>
      <c r="AB122" s="270">
        <f>ROUND(V122*2%,0)</f>
        <v>0</v>
      </c>
      <c r="AC122" s="269">
        <v>0</v>
      </c>
      <c r="AD122" s="269">
        <v>0</v>
      </c>
      <c r="AE122" s="269">
        <f t="shared" si="90"/>
        <v>0</v>
      </c>
      <c r="AF122" s="269">
        <f t="shared" si="91"/>
        <v>0</v>
      </c>
      <c r="AG122" s="271">
        <v>0</v>
      </c>
      <c r="AH122" s="271">
        <v>0</v>
      </c>
      <c r="AI122" s="271">
        <v>0</v>
      </c>
      <c r="AJ122" s="271">
        <v>0</v>
      </c>
      <c r="AK122" s="271">
        <v>0</v>
      </c>
      <c r="AL122" s="271">
        <f t="shared" si="92"/>
        <v>0</v>
      </c>
      <c r="AM122" s="271">
        <f t="shared" si="93"/>
        <v>0</v>
      </c>
      <c r="AN122" s="696">
        <f t="shared" si="94"/>
        <v>0</v>
      </c>
      <c r="AO122" s="267">
        <f>I122+AF122</f>
        <v>536081</v>
      </c>
      <c r="AP122" s="269">
        <f>J122+V122</f>
        <v>393092</v>
      </c>
      <c r="AQ122" s="269">
        <f t="shared" si="151"/>
        <v>0</v>
      </c>
      <c r="AR122" s="269">
        <f t="shared" si="152"/>
        <v>132865</v>
      </c>
      <c r="AS122" s="269">
        <f t="shared" si="152"/>
        <v>7862</v>
      </c>
      <c r="AT122" s="269">
        <f>N122+AE122</f>
        <v>2262</v>
      </c>
      <c r="AU122" s="271">
        <f>O122+AN122</f>
        <v>1.34</v>
      </c>
      <c r="AV122" s="271">
        <f t="shared" si="153"/>
        <v>0</v>
      </c>
      <c r="AW122" s="272">
        <f t="shared" si="153"/>
        <v>1.34</v>
      </c>
    </row>
    <row r="123" spans="1:49" ht="12.95" customHeight="1" x14ac:dyDescent="0.25">
      <c r="A123" s="558">
        <v>24</v>
      </c>
      <c r="B123" s="195">
        <v>5434</v>
      </c>
      <c r="C123" s="195">
        <v>600098923</v>
      </c>
      <c r="D123" s="195">
        <v>70695318</v>
      </c>
      <c r="E123" s="552" t="s">
        <v>536</v>
      </c>
      <c r="F123" s="199"/>
      <c r="G123" s="552"/>
      <c r="H123" s="759"/>
      <c r="I123" s="194">
        <v>3749943</v>
      </c>
      <c r="J123" s="210">
        <v>2739603</v>
      </c>
      <c r="K123" s="210">
        <v>0</v>
      </c>
      <c r="L123" s="210">
        <v>925986</v>
      </c>
      <c r="M123" s="210">
        <v>54792</v>
      </c>
      <c r="N123" s="210">
        <v>29562</v>
      </c>
      <c r="O123" s="775">
        <v>7.2298</v>
      </c>
      <c r="P123" s="775">
        <v>4.5</v>
      </c>
      <c r="Q123" s="797">
        <v>2.7298</v>
      </c>
      <c r="R123" s="210">
        <f t="shared" ref="R123:AW123" si="154">SUM(R120:R122)</f>
        <v>0</v>
      </c>
      <c r="S123" s="121">
        <f t="shared" si="154"/>
        <v>0</v>
      </c>
      <c r="T123" s="121">
        <f t="shared" si="154"/>
        <v>0</v>
      </c>
      <c r="U123" s="121">
        <f t="shared" si="154"/>
        <v>0</v>
      </c>
      <c r="V123" s="121">
        <f t="shared" si="154"/>
        <v>0</v>
      </c>
      <c r="W123" s="121">
        <f t="shared" si="154"/>
        <v>0</v>
      </c>
      <c r="X123" s="121">
        <f t="shared" si="154"/>
        <v>0</v>
      </c>
      <c r="Y123" s="121">
        <f t="shared" si="154"/>
        <v>0</v>
      </c>
      <c r="Z123" s="121">
        <f t="shared" si="154"/>
        <v>0</v>
      </c>
      <c r="AA123" s="121">
        <f t="shared" si="154"/>
        <v>0</v>
      </c>
      <c r="AB123" s="121">
        <f t="shared" si="154"/>
        <v>0</v>
      </c>
      <c r="AC123" s="121">
        <f t="shared" si="154"/>
        <v>0</v>
      </c>
      <c r="AD123" s="121">
        <f t="shared" si="154"/>
        <v>0</v>
      </c>
      <c r="AE123" s="121">
        <f t="shared" si="154"/>
        <v>0</v>
      </c>
      <c r="AF123" s="121">
        <f t="shared" si="154"/>
        <v>0</v>
      </c>
      <c r="AG123" s="122">
        <f t="shared" si="154"/>
        <v>0</v>
      </c>
      <c r="AH123" s="122">
        <f t="shared" si="154"/>
        <v>0</v>
      </c>
      <c r="AI123" s="122">
        <f t="shared" si="154"/>
        <v>0</v>
      </c>
      <c r="AJ123" s="122">
        <f t="shared" si="154"/>
        <v>0</v>
      </c>
      <c r="AK123" s="122">
        <f t="shared" si="154"/>
        <v>0</v>
      </c>
      <c r="AL123" s="122">
        <f t="shared" si="154"/>
        <v>0</v>
      </c>
      <c r="AM123" s="122">
        <f t="shared" si="154"/>
        <v>0</v>
      </c>
      <c r="AN123" s="788">
        <f t="shared" si="154"/>
        <v>0</v>
      </c>
      <c r="AO123" s="194">
        <f t="shared" si="154"/>
        <v>3749943</v>
      </c>
      <c r="AP123" s="121">
        <f t="shared" si="154"/>
        <v>2739603</v>
      </c>
      <c r="AQ123" s="121">
        <f t="shared" si="154"/>
        <v>0</v>
      </c>
      <c r="AR123" s="121">
        <f t="shared" si="154"/>
        <v>925986</v>
      </c>
      <c r="AS123" s="121">
        <f t="shared" si="154"/>
        <v>54792</v>
      </c>
      <c r="AT123" s="121">
        <f t="shared" si="154"/>
        <v>29562</v>
      </c>
      <c r="AU123" s="122">
        <f t="shared" si="154"/>
        <v>7.2298</v>
      </c>
      <c r="AV123" s="122">
        <f t="shared" si="154"/>
        <v>4.5</v>
      </c>
      <c r="AW123" s="482">
        <f t="shared" si="154"/>
        <v>2.7298</v>
      </c>
    </row>
    <row r="124" spans="1:49" ht="12.95" customHeight="1" x14ac:dyDescent="0.25">
      <c r="A124" s="556">
        <v>25</v>
      </c>
      <c r="B124" s="190">
        <v>5433</v>
      </c>
      <c r="C124" s="190">
        <v>600099253</v>
      </c>
      <c r="D124" s="114">
        <v>70695300</v>
      </c>
      <c r="E124" s="549" t="s">
        <v>537</v>
      </c>
      <c r="F124" s="190">
        <v>3117</v>
      </c>
      <c r="G124" s="547" t="s">
        <v>335</v>
      </c>
      <c r="H124" s="755" t="s">
        <v>283</v>
      </c>
      <c r="I124" s="265">
        <v>3653021</v>
      </c>
      <c r="J124" s="266">
        <v>2597217</v>
      </c>
      <c r="K124" s="266">
        <v>0</v>
      </c>
      <c r="L124" s="831">
        <v>877859</v>
      </c>
      <c r="M124" s="831">
        <v>51945</v>
      </c>
      <c r="N124" s="266">
        <v>126000</v>
      </c>
      <c r="O124" s="622">
        <v>4.7979000000000003</v>
      </c>
      <c r="P124" s="678">
        <v>3.3635999999999999</v>
      </c>
      <c r="Q124" s="744">
        <v>1.4342999999999999</v>
      </c>
      <c r="R124" s="268">
        <f t="shared" ref="R124:R128" si="155">W124*-1</f>
        <v>0</v>
      </c>
      <c r="S124" s="269">
        <v>0</v>
      </c>
      <c r="T124" s="269">
        <v>0</v>
      </c>
      <c r="U124" s="269">
        <v>0</v>
      </c>
      <c r="V124" s="269">
        <f t="shared" si="85"/>
        <v>0</v>
      </c>
      <c r="W124" s="269">
        <v>0</v>
      </c>
      <c r="X124" s="269">
        <v>0</v>
      </c>
      <c r="Y124" s="269">
        <f>SUM(W124:X124)</f>
        <v>0</v>
      </c>
      <c r="Z124" s="269">
        <f>V124+Y124</f>
        <v>0</v>
      </c>
      <c r="AA124" s="577">
        <f t="shared" ref="AA124:AA128" si="156">ROUND((V124+W124)*33.8%,0)</f>
        <v>0</v>
      </c>
      <c r="AB124" s="270">
        <f>ROUND(V124*2%,0)</f>
        <v>0</v>
      </c>
      <c r="AC124" s="269">
        <v>0</v>
      </c>
      <c r="AD124" s="269">
        <v>0</v>
      </c>
      <c r="AE124" s="269">
        <f t="shared" si="90"/>
        <v>0</v>
      </c>
      <c r="AF124" s="269">
        <f t="shared" si="91"/>
        <v>0</v>
      </c>
      <c r="AG124" s="271">
        <v>0</v>
      </c>
      <c r="AH124" s="271">
        <v>0</v>
      </c>
      <c r="AI124" s="271">
        <v>0</v>
      </c>
      <c r="AJ124" s="271">
        <v>0</v>
      </c>
      <c r="AK124" s="271">
        <v>0</v>
      </c>
      <c r="AL124" s="271">
        <f t="shared" si="92"/>
        <v>0</v>
      </c>
      <c r="AM124" s="271">
        <f t="shared" si="93"/>
        <v>0</v>
      </c>
      <c r="AN124" s="696">
        <f t="shared" si="94"/>
        <v>0</v>
      </c>
      <c r="AO124" s="267">
        <f>I124+AF124</f>
        <v>3653021</v>
      </c>
      <c r="AP124" s="269">
        <f>J124+V124</f>
        <v>2597217</v>
      </c>
      <c r="AQ124" s="269">
        <f t="shared" ref="AQ124:AQ128" si="157">K124+Y124</f>
        <v>0</v>
      </c>
      <c r="AR124" s="269">
        <f t="shared" ref="AR124:AS128" si="158">L124+AA124</f>
        <v>877859</v>
      </c>
      <c r="AS124" s="269">
        <f t="shared" si="158"/>
        <v>51945</v>
      </c>
      <c r="AT124" s="269">
        <f>N124+AE124</f>
        <v>126000</v>
      </c>
      <c r="AU124" s="271">
        <f>O124+AN124</f>
        <v>4.7979000000000003</v>
      </c>
      <c r="AV124" s="271">
        <f t="shared" ref="AV124:AW128" si="159">P124+AL124</f>
        <v>3.3635999999999999</v>
      </c>
      <c r="AW124" s="272">
        <f t="shared" si="159"/>
        <v>1.4342999999999999</v>
      </c>
    </row>
    <row r="125" spans="1:49" ht="12.95" customHeight="1" x14ac:dyDescent="0.25">
      <c r="A125" s="556">
        <v>25</v>
      </c>
      <c r="B125" s="190">
        <v>5433</v>
      </c>
      <c r="C125" s="190">
        <v>600099253</v>
      </c>
      <c r="D125" s="114">
        <v>70695300</v>
      </c>
      <c r="E125" s="545" t="s">
        <v>537</v>
      </c>
      <c r="F125" s="190">
        <v>3117</v>
      </c>
      <c r="G125" s="533" t="s">
        <v>318</v>
      </c>
      <c r="H125" s="755" t="s">
        <v>284</v>
      </c>
      <c r="I125" s="265">
        <v>2567</v>
      </c>
      <c r="J125" s="266">
        <v>1890</v>
      </c>
      <c r="K125" s="266">
        <v>0</v>
      </c>
      <c r="L125" s="831">
        <v>639</v>
      </c>
      <c r="M125" s="831">
        <v>38</v>
      </c>
      <c r="N125" s="266">
        <v>0</v>
      </c>
      <c r="O125" s="622">
        <v>0</v>
      </c>
      <c r="P125" s="678">
        <v>0</v>
      </c>
      <c r="Q125" s="744">
        <v>0</v>
      </c>
      <c r="R125" s="268">
        <f t="shared" si="155"/>
        <v>0</v>
      </c>
      <c r="S125" s="269">
        <v>0</v>
      </c>
      <c r="T125" s="269">
        <v>0</v>
      </c>
      <c r="U125" s="269">
        <v>0</v>
      </c>
      <c r="V125" s="269">
        <f t="shared" si="85"/>
        <v>0</v>
      </c>
      <c r="W125" s="269">
        <v>0</v>
      </c>
      <c r="X125" s="269">
        <v>0</v>
      </c>
      <c r="Y125" s="269">
        <f>SUM(W125:X125)</f>
        <v>0</v>
      </c>
      <c r="Z125" s="269">
        <f>V125+Y125</f>
        <v>0</v>
      </c>
      <c r="AA125" s="577">
        <f t="shared" si="156"/>
        <v>0</v>
      </c>
      <c r="AB125" s="270">
        <f>ROUND(V125*2%,0)</f>
        <v>0</v>
      </c>
      <c r="AC125" s="269">
        <v>0</v>
      </c>
      <c r="AD125" s="269">
        <v>0</v>
      </c>
      <c r="AE125" s="269">
        <f t="shared" si="90"/>
        <v>0</v>
      </c>
      <c r="AF125" s="269">
        <f t="shared" si="91"/>
        <v>0</v>
      </c>
      <c r="AG125" s="271">
        <v>0</v>
      </c>
      <c r="AH125" s="271">
        <v>0</v>
      </c>
      <c r="AI125" s="271">
        <v>0</v>
      </c>
      <c r="AJ125" s="271">
        <v>0</v>
      </c>
      <c r="AK125" s="271">
        <v>0</v>
      </c>
      <c r="AL125" s="271">
        <f t="shared" si="92"/>
        <v>0</v>
      </c>
      <c r="AM125" s="271">
        <f t="shared" si="93"/>
        <v>0</v>
      </c>
      <c r="AN125" s="696">
        <f t="shared" si="94"/>
        <v>0</v>
      </c>
      <c r="AO125" s="267">
        <f>I125+AF125</f>
        <v>2567</v>
      </c>
      <c r="AP125" s="269">
        <f>J125+V125</f>
        <v>1890</v>
      </c>
      <c r="AQ125" s="269">
        <f t="shared" si="157"/>
        <v>0</v>
      </c>
      <c r="AR125" s="269">
        <f t="shared" si="158"/>
        <v>639</v>
      </c>
      <c r="AS125" s="269">
        <f t="shared" si="158"/>
        <v>38</v>
      </c>
      <c r="AT125" s="269">
        <f>N125+AE125</f>
        <v>0</v>
      </c>
      <c r="AU125" s="271">
        <f>O125+AN125</f>
        <v>0</v>
      </c>
      <c r="AV125" s="271">
        <f t="shared" si="159"/>
        <v>0</v>
      </c>
      <c r="AW125" s="272">
        <f t="shared" si="159"/>
        <v>0</v>
      </c>
    </row>
    <row r="126" spans="1:49" ht="12.95" customHeight="1" x14ac:dyDescent="0.25">
      <c r="A126" s="556">
        <v>25</v>
      </c>
      <c r="B126" s="190">
        <v>5433</v>
      </c>
      <c r="C126" s="190">
        <v>600099253</v>
      </c>
      <c r="D126" s="114">
        <v>70695300</v>
      </c>
      <c r="E126" s="547" t="s">
        <v>537</v>
      </c>
      <c r="F126" s="190">
        <v>3141</v>
      </c>
      <c r="G126" s="546" t="s">
        <v>321</v>
      </c>
      <c r="H126" s="755" t="s">
        <v>284</v>
      </c>
      <c r="I126" s="265">
        <v>430033</v>
      </c>
      <c r="J126" s="266">
        <v>314873</v>
      </c>
      <c r="K126" s="266">
        <v>0</v>
      </c>
      <c r="L126" s="831">
        <v>106427</v>
      </c>
      <c r="M126" s="831">
        <v>6297</v>
      </c>
      <c r="N126" s="266">
        <v>2436</v>
      </c>
      <c r="O126" s="622">
        <v>1.07</v>
      </c>
      <c r="P126" s="678">
        <v>0</v>
      </c>
      <c r="Q126" s="744">
        <v>1.07</v>
      </c>
      <c r="R126" s="268">
        <f t="shared" si="155"/>
        <v>0</v>
      </c>
      <c r="S126" s="269">
        <v>0</v>
      </c>
      <c r="T126" s="269">
        <v>0</v>
      </c>
      <c r="U126" s="269">
        <v>0</v>
      </c>
      <c r="V126" s="269">
        <f t="shared" si="85"/>
        <v>0</v>
      </c>
      <c r="W126" s="269">
        <v>0</v>
      </c>
      <c r="X126" s="269">
        <v>0</v>
      </c>
      <c r="Y126" s="269">
        <f>SUM(W126:X126)</f>
        <v>0</v>
      </c>
      <c r="Z126" s="269">
        <f>V126+Y126</f>
        <v>0</v>
      </c>
      <c r="AA126" s="577">
        <f t="shared" si="156"/>
        <v>0</v>
      </c>
      <c r="AB126" s="270">
        <f>ROUND(V126*2%,0)</f>
        <v>0</v>
      </c>
      <c r="AC126" s="269">
        <v>0</v>
      </c>
      <c r="AD126" s="269">
        <v>0</v>
      </c>
      <c r="AE126" s="269">
        <f t="shared" si="90"/>
        <v>0</v>
      </c>
      <c r="AF126" s="269">
        <f t="shared" si="91"/>
        <v>0</v>
      </c>
      <c r="AG126" s="271">
        <v>0</v>
      </c>
      <c r="AH126" s="271">
        <v>0</v>
      </c>
      <c r="AI126" s="271">
        <v>0</v>
      </c>
      <c r="AJ126" s="271">
        <v>0</v>
      </c>
      <c r="AK126" s="271">
        <v>0</v>
      </c>
      <c r="AL126" s="271">
        <f t="shared" si="92"/>
        <v>0</v>
      </c>
      <c r="AM126" s="271">
        <f t="shared" si="93"/>
        <v>0</v>
      </c>
      <c r="AN126" s="696">
        <f t="shared" si="94"/>
        <v>0</v>
      </c>
      <c r="AO126" s="267">
        <f>I126+AF126</f>
        <v>430033</v>
      </c>
      <c r="AP126" s="269">
        <f>J126+V126</f>
        <v>314873</v>
      </c>
      <c r="AQ126" s="269">
        <f t="shared" si="157"/>
        <v>0</v>
      </c>
      <c r="AR126" s="269">
        <f t="shared" si="158"/>
        <v>106427</v>
      </c>
      <c r="AS126" s="269">
        <f t="shared" si="158"/>
        <v>6297</v>
      </c>
      <c r="AT126" s="269">
        <f>N126+AE126</f>
        <v>2436</v>
      </c>
      <c r="AU126" s="271">
        <f>O126+AN126</f>
        <v>1.07</v>
      </c>
      <c r="AV126" s="271">
        <f t="shared" si="159"/>
        <v>0</v>
      </c>
      <c r="AW126" s="272">
        <f t="shared" si="159"/>
        <v>1.07</v>
      </c>
    </row>
    <row r="127" spans="1:49" ht="12.95" customHeight="1" x14ac:dyDescent="0.25">
      <c r="A127" s="556">
        <v>25</v>
      </c>
      <c r="B127" s="190">
        <v>5433</v>
      </c>
      <c r="C127" s="190">
        <v>600099253</v>
      </c>
      <c r="D127" s="114">
        <v>70695300</v>
      </c>
      <c r="E127" s="545" t="s">
        <v>537</v>
      </c>
      <c r="F127" s="198">
        <v>3143</v>
      </c>
      <c r="G127" s="533" t="s">
        <v>635</v>
      </c>
      <c r="H127" s="755" t="s">
        <v>283</v>
      </c>
      <c r="I127" s="265">
        <v>554219</v>
      </c>
      <c r="J127" s="266">
        <v>408114</v>
      </c>
      <c r="K127" s="266">
        <v>0</v>
      </c>
      <c r="L127" s="831">
        <v>137943</v>
      </c>
      <c r="M127" s="831">
        <v>8162</v>
      </c>
      <c r="N127" s="266">
        <v>0</v>
      </c>
      <c r="O127" s="622">
        <v>1</v>
      </c>
      <c r="P127" s="678">
        <v>1</v>
      </c>
      <c r="Q127" s="744">
        <v>0</v>
      </c>
      <c r="R127" s="268">
        <f t="shared" si="155"/>
        <v>0</v>
      </c>
      <c r="S127" s="269">
        <v>0</v>
      </c>
      <c r="T127" s="269">
        <v>0</v>
      </c>
      <c r="U127" s="269">
        <v>0</v>
      </c>
      <c r="V127" s="269">
        <f t="shared" si="85"/>
        <v>0</v>
      </c>
      <c r="W127" s="269">
        <v>0</v>
      </c>
      <c r="X127" s="269">
        <v>0</v>
      </c>
      <c r="Y127" s="269">
        <f>SUM(W127:X127)</f>
        <v>0</v>
      </c>
      <c r="Z127" s="269">
        <f>V127+Y127</f>
        <v>0</v>
      </c>
      <c r="AA127" s="577">
        <f t="shared" si="156"/>
        <v>0</v>
      </c>
      <c r="AB127" s="270">
        <f>ROUND(V127*2%,0)</f>
        <v>0</v>
      </c>
      <c r="AC127" s="269">
        <v>0</v>
      </c>
      <c r="AD127" s="269">
        <v>0</v>
      </c>
      <c r="AE127" s="269">
        <f t="shared" si="90"/>
        <v>0</v>
      </c>
      <c r="AF127" s="269">
        <f t="shared" si="91"/>
        <v>0</v>
      </c>
      <c r="AG127" s="271">
        <v>0</v>
      </c>
      <c r="AH127" s="271">
        <v>0</v>
      </c>
      <c r="AI127" s="271">
        <v>0</v>
      </c>
      <c r="AJ127" s="271">
        <v>0</v>
      </c>
      <c r="AK127" s="271">
        <v>0</v>
      </c>
      <c r="AL127" s="271">
        <f t="shared" si="92"/>
        <v>0</v>
      </c>
      <c r="AM127" s="271">
        <f t="shared" si="93"/>
        <v>0</v>
      </c>
      <c r="AN127" s="696">
        <f t="shared" si="94"/>
        <v>0</v>
      </c>
      <c r="AO127" s="267">
        <f>I127+AF127</f>
        <v>554219</v>
      </c>
      <c r="AP127" s="269">
        <f>J127+V127</f>
        <v>408114</v>
      </c>
      <c r="AQ127" s="269">
        <f t="shared" si="157"/>
        <v>0</v>
      </c>
      <c r="AR127" s="269">
        <f t="shared" si="158"/>
        <v>137943</v>
      </c>
      <c r="AS127" s="269">
        <f t="shared" si="158"/>
        <v>8162</v>
      </c>
      <c r="AT127" s="269">
        <f>N127+AE127</f>
        <v>0</v>
      </c>
      <c r="AU127" s="271">
        <f>O127+AN127</f>
        <v>1</v>
      </c>
      <c r="AV127" s="271">
        <f t="shared" si="159"/>
        <v>1</v>
      </c>
      <c r="AW127" s="272">
        <f t="shared" si="159"/>
        <v>0</v>
      </c>
    </row>
    <row r="128" spans="1:49" ht="12.95" customHeight="1" x14ac:dyDescent="0.25">
      <c r="A128" s="556">
        <v>25</v>
      </c>
      <c r="B128" s="190">
        <v>5433</v>
      </c>
      <c r="C128" s="190">
        <v>600099253</v>
      </c>
      <c r="D128" s="114">
        <v>70695300</v>
      </c>
      <c r="E128" s="545" t="s">
        <v>537</v>
      </c>
      <c r="F128" s="198">
        <v>3143</v>
      </c>
      <c r="G128" s="533" t="s">
        <v>636</v>
      </c>
      <c r="H128" s="755" t="s">
        <v>284</v>
      </c>
      <c r="I128" s="265">
        <v>21066</v>
      </c>
      <c r="J128" s="266">
        <v>14850</v>
      </c>
      <c r="K128" s="266">
        <v>0</v>
      </c>
      <c r="L128" s="831">
        <v>5019</v>
      </c>
      <c r="M128" s="831">
        <v>297</v>
      </c>
      <c r="N128" s="266">
        <v>900</v>
      </c>
      <c r="O128" s="622">
        <v>0.06</v>
      </c>
      <c r="P128" s="678">
        <v>0</v>
      </c>
      <c r="Q128" s="744">
        <v>0.06</v>
      </c>
      <c r="R128" s="268">
        <f t="shared" si="155"/>
        <v>0</v>
      </c>
      <c r="S128" s="269">
        <v>0</v>
      </c>
      <c r="T128" s="269">
        <v>0</v>
      </c>
      <c r="U128" s="269">
        <v>0</v>
      </c>
      <c r="V128" s="269">
        <f t="shared" si="85"/>
        <v>0</v>
      </c>
      <c r="W128" s="269">
        <v>0</v>
      </c>
      <c r="X128" s="269">
        <v>0</v>
      </c>
      <c r="Y128" s="269">
        <f>SUM(W128:X128)</f>
        <v>0</v>
      </c>
      <c r="Z128" s="269">
        <f>V128+Y128</f>
        <v>0</v>
      </c>
      <c r="AA128" s="577">
        <f t="shared" si="156"/>
        <v>0</v>
      </c>
      <c r="AB128" s="270">
        <f>ROUND(V128*2%,0)</f>
        <v>0</v>
      </c>
      <c r="AC128" s="269">
        <v>0</v>
      </c>
      <c r="AD128" s="269">
        <v>0</v>
      </c>
      <c r="AE128" s="269">
        <f t="shared" si="90"/>
        <v>0</v>
      </c>
      <c r="AF128" s="269">
        <f t="shared" si="91"/>
        <v>0</v>
      </c>
      <c r="AG128" s="271">
        <v>0</v>
      </c>
      <c r="AH128" s="271">
        <v>0</v>
      </c>
      <c r="AI128" s="271">
        <v>0</v>
      </c>
      <c r="AJ128" s="271">
        <v>0</v>
      </c>
      <c r="AK128" s="271">
        <v>0</v>
      </c>
      <c r="AL128" s="271">
        <f t="shared" si="92"/>
        <v>0</v>
      </c>
      <c r="AM128" s="271">
        <f t="shared" si="93"/>
        <v>0</v>
      </c>
      <c r="AN128" s="696">
        <f t="shared" si="94"/>
        <v>0</v>
      </c>
      <c r="AO128" s="267">
        <f>I128+AF128</f>
        <v>21066</v>
      </c>
      <c r="AP128" s="269">
        <f>J128+V128</f>
        <v>14850</v>
      </c>
      <c r="AQ128" s="269">
        <f t="shared" si="157"/>
        <v>0</v>
      </c>
      <c r="AR128" s="269">
        <f t="shared" si="158"/>
        <v>5019</v>
      </c>
      <c r="AS128" s="269">
        <f t="shared" si="158"/>
        <v>297</v>
      </c>
      <c r="AT128" s="269">
        <f>N128+AE128</f>
        <v>900</v>
      </c>
      <c r="AU128" s="271">
        <f>O128+AN128</f>
        <v>0.06</v>
      </c>
      <c r="AV128" s="271">
        <f t="shared" si="159"/>
        <v>0</v>
      </c>
      <c r="AW128" s="272">
        <f t="shared" si="159"/>
        <v>0.06</v>
      </c>
    </row>
    <row r="129" spans="1:49" ht="12.95" customHeight="1" x14ac:dyDescent="0.25">
      <c r="A129" s="558">
        <v>25</v>
      </c>
      <c r="B129" s="191">
        <v>5433</v>
      </c>
      <c r="C129" s="191">
        <v>600099253</v>
      </c>
      <c r="D129" s="191">
        <v>70695300</v>
      </c>
      <c r="E129" s="552" t="s">
        <v>538</v>
      </c>
      <c r="F129" s="199"/>
      <c r="G129" s="552"/>
      <c r="H129" s="759"/>
      <c r="I129" s="200">
        <v>4660906</v>
      </c>
      <c r="J129" s="409">
        <v>3336944</v>
      </c>
      <c r="K129" s="409">
        <v>0</v>
      </c>
      <c r="L129" s="409">
        <v>1127887</v>
      </c>
      <c r="M129" s="409">
        <v>66739</v>
      </c>
      <c r="N129" s="409">
        <v>129336</v>
      </c>
      <c r="O129" s="777">
        <v>6.9279000000000002</v>
      </c>
      <c r="P129" s="777">
        <v>4.3635999999999999</v>
      </c>
      <c r="Q129" s="799">
        <v>2.5642999999999998</v>
      </c>
      <c r="R129" s="409">
        <f t="shared" ref="R129:AW129" si="160">SUM(R124:R128)</f>
        <v>0</v>
      </c>
      <c r="S129" s="166">
        <f t="shared" si="160"/>
        <v>0</v>
      </c>
      <c r="T129" s="166">
        <f t="shared" si="160"/>
        <v>0</v>
      </c>
      <c r="U129" s="166">
        <f t="shared" si="160"/>
        <v>0</v>
      </c>
      <c r="V129" s="166">
        <f t="shared" si="160"/>
        <v>0</v>
      </c>
      <c r="W129" s="166">
        <f t="shared" si="160"/>
        <v>0</v>
      </c>
      <c r="X129" s="166">
        <f t="shared" si="160"/>
        <v>0</v>
      </c>
      <c r="Y129" s="166">
        <f t="shared" si="160"/>
        <v>0</v>
      </c>
      <c r="Z129" s="166">
        <f t="shared" si="160"/>
        <v>0</v>
      </c>
      <c r="AA129" s="166">
        <f t="shared" si="160"/>
        <v>0</v>
      </c>
      <c r="AB129" s="166">
        <f t="shared" si="160"/>
        <v>0</v>
      </c>
      <c r="AC129" s="166">
        <f t="shared" si="160"/>
        <v>0</v>
      </c>
      <c r="AD129" s="166">
        <f t="shared" si="160"/>
        <v>0</v>
      </c>
      <c r="AE129" s="166">
        <f t="shared" si="160"/>
        <v>0</v>
      </c>
      <c r="AF129" s="166">
        <f t="shared" si="160"/>
        <v>0</v>
      </c>
      <c r="AG129" s="541">
        <f t="shared" si="160"/>
        <v>0</v>
      </c>
      <c r="AH129" s="541">
        <f t="shared" si="160"/>
        <v>0</v>
      </c>
      <c r="AI129" s="541">
        <f t="shared" si="160"/>
        <v>0</v>
      </c>
      <c r="AJ129" s="541">
        <f t="shared" si="160"/>
        <v>0</v>
      </c>
      <c r="AK129" s="541">
        <f t="shared" si="160"/>
        <v>0</v>
      </c>
      <c r="AL129" s="541">
        <f t="shared" si="160"/>
        <v>0</v>
      </c>
      <c r="AM129" s="541">
        <f t="shared" si="160"/>
        <v>0</v>
      </c>
      <c r="AN129" s="790">
        <f t="shared" si="160"/>
        <v>0</v>
      </c>
      <c r="AO129" s="200">
        <f t="shared" si="160"/>
        <v>4660906</v>
      </c>
      <c r="AP129" s="166">
        <f t="shared" si="160"/>
        <v>3336944</v>
      </c>
      <c r="AQ129" s="166">
        <f t="shared" si="160"/>
        <v>0</v>
      </c>
      <c r="AR129" s="166">
        <f t="shared" si="160"/>
        <v>1127887</v>
      </c>
      <c r="AS129" s="166">
        <f t="shared" si="160"/>
        <v>66739</v>
      </c>
      <c r="AT129" s="166">
        <f t="shared" si="160"/>
        <v>129336</v>
      </c>
      <c r="AU129" s="541">
        <f t="shared" si="160"/>
        <v>6.9279000000000002</v>
      </c>
      <c r="AV129" s="541">
        <f t="shared" si="160"/>
        <v>4.3635999999999999</v>
      </c>
      <c r="AW129" s="542">
        <f t="shared" si="160"/>
        <v>2.5642999999999998</v>
      </c>
    </row>
    <row r="130" spans="1:49" ht="12.95" customHeight="1" x14ac:dyDescent="0.25">
      <c r="A130" s="556">
        <v>26</v>
      </c>
      <c r="B130" s="190">
        <v>5486</v>
      </c>
      <c r="C130" s="190">
        <v>600098711</v>
      </c>
      <c r="D130" s="114">
        <v>72744022</v>
      </c>
      <c r="E130" s="547" t="s">
        <v>539</v>
      </c>
      <c r="F130" s="190">
        <v>3111</v>
      </c>
      <c r="G130" s="546" t="s">
        <v>331</v>
      </c>
      <c r="H130" s="755" t="s">
        <v>283</v>
      </c>
      <c r="I130" s="265">
        <v>1938977</v>
      </c>
      <c r="J130" s="266">
        <v>1415447</v>
      </c>
      <c r="K130" s="266">
        <v>0</v>
      </c>
      <c r="L130" s="831">
        <v>478421</v>
      </c>
      <c r="M130" s="831">
        <v>28309</v>
      </c>
      <c r="N130" s="266">
        <v>16800</v>
      </c>
      <c r="O130" s="622">
        <v>3.0349000000000004</v>
      </c>
      <c r="P130" s="678">
        <v>2.2000000000000002</v>
      </c>
      <c r="Q130" s="744">
        <v>0.83489999999999998</v>
      </c>
      <c r="R130" s="268">
        <f t="shared" ref="R130:R131" si="161">W130*-1</f>
        <v>0</v>
      </c>
      <c r="S130" s="269">
        <v>0</v>
      </c>
      <c r="T130" s="269">
        <v>0</v>
      </c>
      <c r="U130" s="269">
        <v>0</v>
      </c>
      <c r="V130" s="269">
        <f t="shared" si="85"/>
        <v>0</v>
      </c>
      <c r="W130" s="269">
        <v>0</v>
      </c>
      <c r="X130" s="269">
        <v>0</v>
      </c>
      <c r="Y130" s="269">
        <f>SUM(W130:X130)</f>
        <v>0</v>
      </c>
      <c r="Z130" s="269">
        <f>V130+Y130</f>
        <v>0</v>
      </c>
      <c r="AA130" s="577">
        <f t="shared" ref="AA130:AA131" si="162">ROUND((V130+W130)*33.8%,0)</f>
        <v>0</v>
      </c>
      <c r="AB130" s="270">
        <f>ROUND(V130*2%,0)</f>
        <v>0</v>
      </c>
      <c r="AC130" s="269">
        <v>0</v>
      </c>
      <c r="AD130" s="269">
        <v>0</v>
      </c>
      <c r="AE130" s="269">
        <f t="shared" si="90"/>
        <v>0</v>
      </c>
      <c r="AF130" s="269">
        <f t="shared" si="91"/>
        <v>0</v>
      </c>
      <c r="AG130" s="271">
        <v>0</v>
      </c>
      <c r="AH130" s="271">
        <v>0</v>
      </c>
      <c r="AI130" s="271">
        <v>0</v>
      </c>
      <c r="AJ130" s="271">
        <v>0</v>
      </c>
      <c r="AK130" s="271">
        <v>0</v>
      </c>
      <c r="AL130" s="271">
        <f t="shared" si="92"/>
        <v>0</v>
      </c>
      <c r="AM130" s="271">
        <f t="shared" si="93"/>
        <v>0</v>
      </c>
      <c r="AN130" s="696">
        <f t="shared" si="94"/>
        <v>0</v>
      </c>
      <c r="AO130" s="267">
        <f>I130+AF130</f>
        <v>1938977</v>
      </c>
      <c r="AP130" s="269">
        <f>J130+V130</f>
        <v>1415447</v>
      </c>
      <c r="AQ130" s="269">
        <f t="shared" ref="AQ130:AQ131" si="163">K130+Y130</f>
        <v>0</v>
      </c>
      <c r="AR130" s="269">
        <f>L130+AA130</f>
        <v>478421</v>
      </c>
      <c r="AS130" s="269">
        <f>M130+AB130</f>
        <v>28309</v>
      </c>
      <c r="AT130" s="269">
        <f>N130+AE130</f>
        <v>16800</v>
      </c>
      <c r="AU130" s="271">
        <f>O130+AN130</f>
        <v>3.0349000000000004</v>
      </c>
      <c r="AV130" s="271">
        <f>P130+AL130</f>
        <v>2.2000000000000002</v>
      </c>
      <c r="AW130" s="272">
        <f>Q130+AM130</f>
        <v>0.83489999999999998</v>
      </c>
    </row>
    <row r="131" spans="1:49" ht="12.95" customHeight="1" x14ac:dyDescent="0.25">
      <c r="A131" s="556">
        <v>26</v>
      </c>
      <c r="B131" s="190">
        <v>5486</v>
      </c>
      <c r="C131" s="190">
        <v>600098711</v>
      </c>
      <c r="D131" s="114">
        <v>72744022</v>
      </c>
      <c r="E131" s="547" t="s">
        <v>539</v>
      </c>
      <c r="F131" s="190">
        <v>3141</v>
      </c>
      <c r="G131" s="546" t="s">
        <v>321</v>
      </c>
      <c r="H131" s="755" t="s">
        <v>284</v>
      </c>
      <c r="I131" s="265">
        <v>374876</v>
      </c>
      <c r="J131" s="266">
        <v>275025</v>
      </c>
      <c r="K131" s="266">
        <v>0</v>
      </c>
      <c r="L131" s="831">
        <v>92958</v>
      </c>
      <c r="M131" s="831">
        <v>5501</v>
      </c>
      <c r="N131" s="266">
        <v>1392</v>
      </c>
      <c r="O131" s="622">
        <v>0.94</v>
      </c>
      <c r="P131" s="678">
        <v>0</v>
      </c>
      <c r="Q131" s="744">
        <v>0.94</v>
      </c>
      <c r="R131" s="268">
        <f t="shared" si="161"/>
        <v>0</v>
      </c>
      <c r="S131" s="269">
        <v>0</v>
      </c>
      <c r="T131" s="269">
        <v>0</v>
      </c>
      <c r="U131" s="269">
        <v>0</v>
      </c>
      <c r="V131" s="269">
        <f t="shared" si="85"/>
        <v>0</v>
      </c>
      <c r="W131" s="269">
        <v>0</v>
      </c>
      <c r="X131" s="269">
        <v>0</v>
      </c>
      <c r="Y131" s="269">
        <f>SUM(W131:X131)</f>
        <v>0</v>
      </c>
      <c r="Z131" s="269">
        <f>V131+Y131</f>
        <v>0</v>
      </c>
      <c r="AA131" s="577">
        <f t="shared" si="162"/>
        <v>0</v>
      </c>
      <c r="AB131" s="270">
        <f>ROUND(V131*2%,0)</f>
        <v>0</v>
      </c>
      <c r="AC131" s="269">
        <v>0</v>
      </c>
      <c r="AD131" s="269">
        <v>0</v>
      </c>
      <c r="AE131" s="269">
        <f t="shared" si="90"/>
        <v>0</v>
      </c>
      <c r="AF131" s="269">
        <f t="shared" si="91"/>
        <v>0</v>
      </c>
      <c r="AG131" s="271">
        <v>0</v>
      </c>
      <c r="AH131" s="271">
        <v>0</v>
      </c>
      <c r="AI131" s="271">
        <v>0</v>
      </c>
      <c r="AJ131" s="271">
        <v>0</v>
      </c>
      <c r="AK131" s="271">
        <v>0</v>
      </c>
      <c r="AL131" s="271">
        <f t="shared" si="92"/>
        <v>0</v>
      </c>
      <c r="AM131" s="271">
        <f t="shared" si="93"/>
        <v>0</v>
      </c>
      <c r="AN131" s="696">
        <f t="shared" si="94"/>
        <v>0</v>
      </c>
      <c r="AO131" s="267">
        <f>I131+AF131</f>
        <v>374876</v>
      </c>
      <c r="AP131" s="269">
        <f>J131+V131</f>
        <v>275025</v>
      </c>
      <c r="AQ131" s="269">
        <f t="shared" si="163"/>
        <v>0</v>
      </c>
      <c r="AR131" s="269">
        <f>L131+AA131</f>
        <v>92958</v>
      </c>
      <c r="AS131" s="269">
        <f>M131+AB131</f>
        <v>5501</v>
      </c>
      <c r="AT131" s="269">
        <f>N131+AE131</f>
        <v>1392</v>
      </c>
      <c r="AU131" s="271">
        <f>O131+AN131</f>
        <v>0.94</v>
      </c>
      <c r="AV131" s="271">
        <f>P131+AL131</f>
        <v>0</v>
      </c>
      <c r="AW131" s="272">
        <f>Q131+AM131</f>
        <v>0.94</v>
      </c>
    </row>
    <row r="132" spans="1:49" ht="12.95" customHeight="1" x14ac:dyDescent="0.25">
      <c r="A132" s="558">
        <v>26</v>
      </c>
      <c r="B132" s="191">
        <v>5486</v>
      </c>
      <c r="C132" s="191">
        <v>600098711</v>
      </c>
      <c r="D132" s="191">
        <v>72744022</v>
      </c>
      <c r="E132" s="548" t="s">
        <v>540</v>
      </c>
      <c r="F132" s="191"/>
      <c r="G132" s="548"/>
      <c r="H132" s="756"/>
      <c r="I132" s="196">
        <v>2313853</v>
      </c>
      <c r="J132" s="408">
        <v>1690472</v>
      </c>
      <c r="K132" s="408">
        <v>0</v>
      </c>
      <c r="L132" s="408">
        <v>571379</v>
      </c>
      <c r="M132" s="408">
        <v>33810</v>
      </c>
      <c r="N132" s="408">
        <v>18192</v>
      </c>
      <c r="O132" s="776">
        <v>3.9749000000000003</v>
      </c>
      <c r="P132" s="776">
        <v>2.2000000000000002</v>
      </c>
      <c r="Q132" s="798">
        <v>1.7748999999999999</v>
      </c>
      <c r="R132" s="408">
        <f t="shared" ref="R132:AW132" si="164">SUM(R130:R131)</f>
        <v>0</v>
      </c>
      <c r="S132" s="240">
        <f t="shared" si="164"/>
        <v>0</v>
      </c>
      <c r="T132" s="240">
        <f t="shared" si="164"/>
        <v>0</v>
      </c>
      <c r="U132" s="240">
        <f t="shared" si="164"/>
        <v>0</v>
      </c>
      <c r="V132" s="240">
        <f t="shared" si="164"/>
        <v>0</v>
      </c>
      <c r="W132" s="240">
        <f t="shared" si="164"/>
        <v>0</v>
      </c>
      <c r="X132" s="240">
        <f t="shared" si="164"/>
        <v>0</v>
      </c>
      <c r="Y132" s="240">
        <f t="shared" si="164"/>
        <v>0</v>
      </c>
      <c r="Z132" s="240">
        <f t="shared" si="164"/>
        <v>0</v>
      </c>
      <c r="AA132" s="240">
        <f t="shared" si="164"/>
        <v>0</v>
      </c>
      <c r="AB132" s="240">
        <f t="shared" si="164"/>
        <v>0</v>
      </c>
      <c r="AC132" s="240">
        <f t="shared" si="164"/>
        <v>0</v>
      </c>
      <c r="AD132" s="240">
        <f t="shared" si="164"/>
        <v>0</v>
      </c>
      <c r="AE132" s="240">
        <f t="shared" si="164"/>
        <v>0</v>
      </c>
      <c r="AF132" s="240">
        <f t="shared" si="164"/>
        <v>0</v>
      </c>
      <c r="AG132" s="571">
        <f t="shared" si="164"/>
        <v>0</v>
      </c>
      <c r="AH132" s="571">
        <f t="shared" si="164"/>
        <v>0</v>
      </c>
      <c r="AI132" s="571">
        <f t="shared" si="164"/>
        <v>0</v>
      </c>
      <c r="AJ132" s="571">
        <f t="shared" si="164"/>
        <v>0</v>
      </c>
      <c r="AK132" s="571">
        <f t="shared" si="164"/>
        <v>0</v>
      </c>
      <c r="AL132" s="571">
        <f t="shared" si="164"/>
        <v>0</v>
      </c>
      <c r="AM132" s="571">
        <f t="shared" si="164"/>
        <v>0</v>
      </c>
      <c r="AN132" s="789">
        <f t="shared" si="164"/>
        <v>0</v>
      </c>
      <c r="AO132" s="196">
        <f t="shared" si="164"/>
        <v>2313853</v>
      </c>
      <c r="AP132" s="240">
        <f t="shared" si="164"/>
        <v>1690472</v>
      </c>
      <c r="AQ132" s="240">
        <f t="shared" si="164"/>
        <v>0</v>
      </c>
      <c r="AR132" s="240">
        <f t="shared" si="164"/>
        <v>571379</v>
      </c>
      <c r="AS132" s="240">
        <f t="shared" si="164"/>
        <v>33810</v>
      </c>
      <c r="AT132" s="240">
        <f t="shared" si="164"/>
        <v>18192</v>
      </c>
      <c r="AU132" s="571">
        <f t="shared" si="164"/>
        <v>3.9749000000000003</v>
      </c>
      <c r="AV132" s="571">
        <f t="shared" si="164"/>
        <v>2.2000000000000002</v>
      </c>
      <c r="AW132" s="572">
        <f t="shared" si="164"/>
        <v>1.7748999999999999</v>
      </c>
    </row>
    <row r="133" spans="1:49" ht="12.95" customHeight="1" x14ac:dyDescent="0.25">
      <c r="A133" s="556">
        <v>27</v>
      </c>
      <c r="B133" s="193">
        <v>2440</v>
      </c>
      <c r="C133" s="193">
        <v>600079392</v>
      </c>
      <c r="D133" s="114">
        <v>70981183</v>
      </c>
      <c r="E133" s="547" t="s">
        <v>541</v>
      </c>
      <c r="F133" s="190">
        <v>3111</v>
      </c>
      <c r="G133" s="546" t="s">
        <v>331</v>
      </c>
      <c r="H133" s="755" t="s">
        <v>283</v>
      </c>
      <c r="I133" s="265">
        <v>2062526</v>
      </c>
      <c r="J133" s="266">
        <v>1504364</v>
      </c>
      <c r="K133" s="266">
        <v>0</v>
      </c>
      <c r="L133" s="831">
        <v>508475</v>
      </c>
      <c r="M133" s="831">
        <v>30087</v>
      </c>
      <c r="N133" s="266">
        <v>19600</v>
      </c>
      <c r="O133" s="622">
        <v>3.8898000000000001</v>
      </c>
      <c r="P133" s="678">
        <v>2.5</v>
      </c>
      <c r="Q133" s="744">
        <v>1.3897999999999999</v>
      </c>
      <c r="R133" s="268">
        <f t="shared" ref="R133:R134" si="165">W133*-1</f>
        <v>0</v>
      </c>
      <c r="S133" s="269">
        <v>0</v>
      </c>
      <c r="T133" s="269">
        <v>0</v>
      </c>
      <c r="U133" s="269">
        <v>0</v>
      </c>
      <c r="V133" s="269">
        <f t="shared" si="85"/>
        <v>0</v>
      </c>
      <c r="W133" s="269">
        <v>0</v>
      </c>
      <c r="X133" s="269">
        <v>0</v>
      </c>
      <c r="Y133" s="269">
        <f>SUM(W133:X133)</f>
        <v>0</v>
      </c>
      <c r="Z133" s="269">
        <f>V133+Y133</f>
        <v>0</v>
      </c>
      <c r="AA133" s="577">
        <f t="shared" ref="AA133:AA134" si="166">ROUND((V133+W133)*33.8%,0)</f>
        <v>0</v>
      </c>
      <c r="AB133" s="270">
        <f>ROUND(V133*2%,0)</f>
        <v>0</v>
      </c>
      <c r="AC133" s="269">
        <v>0</v>
      </c>
      <c r="AD133" s="269">
        <v>0</v>
      </c>
      <c r="AE133" s="269">
        <f t="shared" si="90"/>
        <v>0</v>
      </c>
      <c r="AF133" s="269">
        <f t="shared" si="91"/>
        <v>0</v>
      </c>
      <c r="AG133" s="271">
        <v>0</v>
      </c>
      <c r="AH133" s="271">
        <v>0</v>
      </c>
      <c r="AI133" s="271">
        <v>0</v>
      </c>
      <c r="AJ133" s="271">
        <v>0</v>
      </c>
      <c r="AK133" s="271">
        <v>0</v>
      </c>
      <c r="AL133" s="271">
        <f t="shared" si="92"/>
        <v>0</v>
      </c>
      <c r="AM133" s="271">
        <f t="shared" si="93"/>
        <v>0</v>
      </c>
      <c r="AN133" s="696">
        <f t="shared" si="94"/>
        <v>0</v>
      </c>
      <c r="AO133" s="267">
        <f>I133+AF133</f>
        <v>2062526</v>
      </c>
      <c r="AP133" s="269">
        <f>J133+V133</f>
        <v>1504364</v>
      </c>
      <c r="AQ133" s="269">
        <f t="shared" ref="AQ133:AQ134" si="167">K133+Y133</f>
        <v>0</v>
      </c>
      <c r="AR133" s="269">
        <f>L133+AA133</f>
        <v>508475</v>
      </c>
      <c r="AS133" s="269">
        <f>M133+AB133</f>
        <v>30087</v>
      </c>
      <c r="AT133" s="269">
        <f>N133+AE133</f>
        <v>19600</v>
      </c>
      <c r="AU133" s="271">
        <f>O133+AN133</f>
        <v>3.8898000000000001</v>
      </c>
      <c r="AV133" s="271">
        <f>P133+AL133</f>
        <v>2.5</v>
      </c>
      <c r="AW133" s="272">
        <f>Q133+AM133</f>
        <v>1.3897999999999999</v>
      </c>
    </row>
    <row r="134" spans="1:49" ht="12.95" customHeight="1" x14ac:dyDescent="0.25">
      <c r="A134" s="556">
        <v>27</v>
      </c>
      <c r="B134" s="190">
        <v>2440</v>
      </c>
      <c r="C134" s="190">
        <v>600079392</v>
      </c>
      <c r="D134" s="114">
        <v>70981183</v>
      </c>
      <c r="E134" s="547" t="s">
        <v>541</v>
      </c>
      <c r="F134" s="190">
        <v>3141</v>
      </c>
      <c r="G134" s="546" t="s">
        <v>321</v>
      </c>
      <c r="H134" s="755" t="s">
        <v>284</v>
      </c>
      <c r="I134" s="265">
        <v>421368</v>
      </c>
      <c r="J134" s="266">
        <v>309090</v>
      </c>
      <c r="K134" s="266">
        <v>0</v>
      </c>
      <c r="L134" s="831">
        <v>104472</v>
      </c>
      <c r="M134" s="831">
        <v>6182</v>
      </c>
      <c r="N134" s="266">
        <v>1624</v>
      </c>
      <c r="O134" s="622">
        <v>1.05</v>
      </c>
      <c r="P134" s="678">
        <v>0</v>
      </c>
      <c r="Q134" s="744">
        <v>1.05</v>
      </c>
      <c r="R134" s="268">
        <f t="shared" si="165"/>
        <v>0</v>
      </c>
      <c r="S134" s="269">
        <v>0</v>
      </c>
      <c r="T134" s="269">
        <v>0</v>
      </c>
      <c r="U134" s="269">
        <v>0</v>
      </c>
      <c r="V134" s="269">
        <f t="shared" si="85"/>
        <v>0</v>
      </c>
      <c r="W134" s="269">
        <v>0</v>
      </c>
      <c r="X134" s="269">
        <v>0</v>
      </c>
      <c r="Y134" s="269">
        <f>SUM(W134:X134)</f>
        <v>0</v>
      </c>
      <c r="Z134" s="269">
        <f>V134+Y134</f>
        <v>0</v>
      </c>
      <c r="AA134" s="577">
        <f t="shared" si="166"/>
        <v>0</v>
      </c>
      <c r="AB134" s="270">
        <f>ROUND(V134*2%,0)</f>
        <v>0</v>
      </c>
      <c r="AC134" s="269">
        <v>0</v>
      </c>
      <c r="AD134" s="269">
        <v>0</v>
      </c>
      <c r="AE134" s="269">
        <f t="shared" si="90"/>
        <v>0</v>
      </c>
      <c r="AF134" s="269">
        <f t="shared" si="91"/>
        <v>0</v>
      </c>
      <c r="AG134" s="271">
        <v>0</v>
      </c>
      <c r="AH134" s="271">
        <v>0</v>
      </c>
      <c r="AI134" s="271">
        <v>0</v>
      </c>
      <c r="AJ134" s="271">
        <v>0</v>
      </c>
      <c r="AK134" s="271">
        <v>0</v>
      </c>
      <c r="AL134" s="271">
        <f t="shared" si="92"/>
        <v>0</v>
      </c>
      <c r="AM134" s="271">
        <f t="shared" si="93"/>
        <v>0</v>
      </c>
      <c r="AN134" s="696">
        <f t="shared" si="94"/>
        <v>0</v>
      </c>
      <c r="AO134" s="267">
        <f>I134+AF134</f>
        <v>421368</v>
      </c>
      <c r="AP134" s="269">
        <f>J134+V134</f>
        <v>309090</v>
      </c>
      <c r="AQ134" s="269">
        <f t="shared" si="167"/>
        <v>0</v>
      </c>
      <c r="AR134" s="269">
        <f>L134+AA134</f>
        <v>104472</v>
      </c>
      <c r="AS134" s="269">
        <f>M134+AB134</f>
        <v>6182</v>
      </c>
      <c r="AT134" s="269">
        <f>N134+AE134</f>
        <v>1624</v>
      </c>
      <c r="AU134" s="271">
        <f>O134+AN134</f>
        <v>1.05</v>
      </c>
      <c r="AV134" s="271">
        <f>P134+AL134</f>
        <v>0</v>
      </c>
      <c r="AW134" s="272">
        <f>Q134+AM134</f>
        <v>1.05</v>
      </c>
    </row>
    <row r="135" spans="1:49" ht="12.95" customHeight="1" x14ac:dyDescent="0.25">
      <c r="A135" s="558">
        <v>27</v>
      </c>
      <c r="B135" s="191">
        <v>2440</v>
      </c>
      <c r="C135" s="191">
        <v>600079392</v>
      </c>
      <c r="D135" s="191">
        <v>70981183</v>
      </c>
      <c r="E135" s="548" t="s">
        <v>542</v>
      </c>
      <c r="F135" s="191"/>
      <c r="G135" s="548"/>
      <c r="H135" s="756"/>
      <c r="I135" s="201">
        <v>2483894</v>
      </c>
      <c r="J135" s="410">
        <v>1813454</v>
      </c>
      <c r="K135" s="410">
        <v>0</v>
      </c>
      <c r="L135" s="410">
        <v>612947</v>
      </c>
      <c r="M135" s="410">
        <v>36269</v>
      </c>
      <c r="N135" s="410">
        <v>21224</v>
      </c>
      <c r="O135" s="778">
        <v>4.9398</v>
      </c>
      <c r="P135" s="778">
        <v>2.5</v>
      </c>
      <c r="Q135" s="800">
        <v>2.4398</v>
      </c>
      <c r="R135" s="410">
        <f t="shared" ref="R135:AW135" si="168">SUM(R133:R134)</f>
        <v>0</v>
      </c>
      <c r="S135" s="241">
        <f t="shared" si="168"/>
        <v>0</v>
      </c>
      <c r="T135" s="241">
        <f t="shared" si="168"/>
        <v>0</v>
      </c>
      <c r="U135" s="241">
        <f t="shared" si="168"/>
        <v>0</v>
      </c>
      <c r="V135" s="241">
        <f t="shared" si="168"/>
        <v>0</v>
      </c>
      <c r="W135" s="241">
        <f t="shared" si="168"/>
        <v>0</v>
      </c>
      <c r="X135" s="241">
        <f t="shared" si="168"/>
        <v>0</v>
      </c>
      <c r="Y135" s="241">
        <f t="shared" si="168"/>
        <v>0</v>
      </c>
      <c r="Z135" s="241">
        <f t="shared" si="168"/>
        <v>0</v>
      </c>
      <c r="AA135" s="241">
        <f t="shared" si="168"/>
        <v>0</v>
      </c>
      <c r="AB135" s="241">
        <f t="shared" si="168"/>
        <v>0</v>
      </c>
      <c r="AC135" s="241">
        <f t="shared" si="168"/>
        <v>0</v>
      </c>
      <c r="AD135" s="241">
        <f t="shared" si="168"/>
        <v>0</v>
      </c>
      <c r="AE135" s="241">
        <f t="shared" si="168"/>
        <v>0</v>
      </c>
      <c r="AF135" s="241">
        <f t="shared" si="168"/>
        <v>0</v>
      </c>
      <c r="AG135" s="573">
        <f t="shared" si="168"/>
        <v>0</v>
      </c>
      <c r="AH135" s="573">
        <f t="shared" si="168"/>
        <v>0</v>
      </c>
      <c r="AI135" s="573">
        <f t="shared" si="168"/>
        <v>0</v>
      </c>
      <c r="AJ135" s="573">
        <f t="shared" si="168"/>
        <v>0</v>
      </c>
      <c r="AK135" s="573">
        <f t="shared" si="168"/>
        <v>0</v>
      </c>
      <c r="AL135" s="573">
        <f t="shared" si="168"/>
        <v>0</v>
      </c>
      <c r="AM135" s="573">
        <f t="shared" si="168"/>
        <v>0</v>
      </c>
      <c r="AN135" s="791">
        <f t="shared" si="168"/>
        <v>0</v>
      </c>
      <c r="AO135" s="201">
        <f t="shared" si="168"/>
        <v>2483894</v>
      </c>
      <c r="AP135" s="241">
        <f t="shared" si="168"/>
        <v>1813454</v>
      </c>
      <c r="AQ135" s="241">
        <f t="shared" si="168"/>
        <v>0</v>
      </c>
      <c r="AR135" s="241">
        <f t="shared" si="168"/>
        <v>612947</v>
      </c>
      <c r="AS135" s="241">
        <f t="shared" si="168"/>
        <v>36269</v>
      </c>
      <c r="AT135" s="241">
        <f t="shared" si="168"/>
        <v>21224</v>
      </c>
      <c r="AU135" s="573">
        <f t="shared" si="168"/>
        <v>4.9398</v>
      </c>
      <c r="AV135" s="573">
        <f t="shared" si="168"/>
        <v>2.5</v>
      </c>
      <c r="AW135" s="574">
        <f t="shared" si="168"/>
        <v>2.4398</v>
      </c>
    </row>
    <row r="136" spans="1:49" ht="12.95" customHeight="1" x14ac:dyDescent="0.25">
      <c r="A136" s="556">
        <v>28</v>
      </c>
      <c r="B136" s="113">
        <v>2303</v>
      </c>
      <c r="C136" s="113">
        <v>600080048</v>
      </c>
      <c r="D136" s="114">
        <v>72743689</v>
      </c>
      <c r="E136" s="545" t="s">
        <v>543</v>
      </c>
      <c r="F136" s="113">
        <v>3111</v>
      </c>
      <c r="G136" s="546" t="s">
        <v>331</v>
      </c>
      <c r="H136" s="755" t="s">
        <v>283</v>
      </c>
      <c r="I136" s="265">
        <v>2865135</v>
      </c>
      <c r="J136" s="266">
        <v>2079348</v>
      </c>
      <c r="K136" s="266">
        <v>10000</v>
      </c>
      <c r="L136" s="831">
        <v>706200</v>
      </c>
      <c r="M136" s="831">
        <v>41587</v>
      </c>
      <c r="N136" s="266">
        <v>28000</v>
      </c>
      <c r="O136" s="622">
        <v>4.8217999999999996</v>
      </c>
      <c r="P136" s="678">
        <v>3.9</v>
      </c>
      <c r="Q136" s="744">
        <v>0.92179999999999995</v>
      </c>
      <c r="R136" s="268">
        <f t="shared" ref="R136:R141" si="169">W136*-1</f>
        <v>0</v>
      </c>
      <c r="S136" s="269">
        <v>0</v>
      </c>
      <c r="T136" s="269">
        <v>0</v>
      </c>
      <c r="U136" s="269">
        <v>0</v>
      </c>
      <c r="V136" s="269">
        <f t="shared" si="85"/>
        <v>0</v>
      </c>
      <c r="W136" s="269">
        <v>0</v>
      </c>
      <c r="X136" s="269">
        <v>0</v>
      </c>
      <c r="Y136" s="269">
        <f t="shared" ref="Y136:Y141" si="170">SUM(W136:X136)</f>
        <v>0</v>
      </c>
      <c r="Z136" s="269">
        <f t="shared" ref="Z136:Z141" si="171">V136+Y136</f>
        <v>0</v>
      </c>
      <c r="AA136" s="577">
        <f t="shared" ref="AA136:AA141" si="172">ROUND((V136+W136)*33.8%,0)</f>
        <v>0</v>
      </c>
      <c r="AB136" s="270">
        <f t="shared" ref="AB136:AB141" si="173">ROUND(V136*2%,0)</f>
        <v>0</v>
      </c>
      <c r="AC136" s="269">
        <v>0</v>
      </c>
      <c r="AD136" s="269">
        <v>0</v>
      </c>
      <c r="AE136" s="269">
        <f t="shared" si="90"/>
        <v>0</v>
      </c>
      <c r="AF136" s="269">
        <f t="shared" si="91"/>
        <v>0</v>
      </c>
      <c r="AG136" s="271">
        <v>0</v>
      </c>
      <c r="AH136" s="271">
        <v>0</v>
      </c>
      <c r="AI136" s="271">
        <v>0</v>
      </c>
      <c r="AJ136" s="271">
        <v>0</v>
      </c>
      <c r="AK136" s="271">
        <v>0</v>
      </c>
      <c r="AL136" s="271">
        <f t="shared" si="92"/>
        <v>0</v>
      </c>
      <c r="AM136" s="271">
        <f t="shared" si="93"/>
        <v>0</v>
      </c>
      <c r="AN136" s="696">
        <f t="shared" si="94"/>
        <v>0</v>
      </c>
      <c r="AO136" s="267">
        <f t="shared" ref="AO136:AO141" si="174">I136+AF136</f>
        <v>2865135</v>
      </c>
      <c r="AP136" s="269">
        <f t="shared" ref="AP136:AP141" si="175">J136+V136</f>
        <v>2079348</v>
      </c>
      <c r="AQ136" s="269">
        <f t="shared" ref="AQ136:AQ141" si="176">K136+Y136</f>
        <v>10000</v>
      </c>
      <c r="AR136" s="269">
        <f t="shared" ref="AR136:AS141" si="177">L136+AA136</f>
        <v>706200</v>
      </c>
      <c r="AS136" s="269">
        <f t="shared" si="177"/>
        <v>41587</v>
      </c>
      <c r="AT136" s="269">
        <f t="shared" ref="AT136:AT141" si="178">N136+AE136</f>
        <v>28000</v>
      </c>
      <c r="AU136" s="271">
        <f t="shared" ref="AU136:AU141" si="179">O136+AN136</f>
        <v>4.8217999999999996</v>
      </c>
      <c r="AV136" s="271">
        <f t="shared" ref="AV136:AW141" si="180">P136+AL136</f>
        <v>3.9</v>
      </c>
      <c r="AW136" s="272">
        <f t="shared" si="180"/>
        <v>0.92179999999999995</v>
      </c>
    </row>
    <row r="137" spans="1:49" ht="12.95" customHeight="1" x14ac:dyDescent="0.25">
      <c r="A137" s="556">
        <v>28</v>
      </c>
      <c r="B137" s="193">
        <v>2303</v>
      </c>
      <c r="C137" s="193">
        <v>600080048</v>
      </c>
      <c r="D137" s="114">
        <v>72743689</v>
      </c>
      <c r="E137" s="549" t="s">
        <v>543</v>
      </c>
      <c r="F137" s="193">
        <v>3117</v>
      </c>
      <c r="G137" s="547" t="s">
        <v>335</v>
      </c>
      <c r="H137" s="755" t="s">
        <v>283</v>
      </c>
      <c r="I137" s="265">
        <v>4070318</v>
      </c>
      <c r="J137" s="266">
        <v>2904505</v>
      </c>
      <c r="K137" s="266">
        <v>0</v>
      </c>
      <c r="L137" s="831">
        <v>981723</v>
      </c>
      <c r="M137" s="831">
        <v>58090</v>
      </c>
      <c r="N137" s="266">
        <v>126000</v>
      </c>
      <c r="O137" s="622">
        <v>6.1586999999999996</v>
      </c>
      <c r="P137" s="678">
        <v>3.9281999999999999</v>
      </c>
      <c r="Q137" s="744">
        <v>2.2304999999999997</v>
      </c>
      <c r="R137" s="268">
        <f t="shared" si="169"/>
        <v>0</v>
      </c>
      <c r="S137" s="269">
        <v>0</v>
      </c>
      <c r="T137" s="269">
        <v>0</v>
      </c>
      <c r="U137" s="269">
        <v>0</v>
      </c>
      <c r="V137" s="269">
        <f t="shared" si="85"/>
        <v>0</v>
      </c>
      <c r="W137" s="269">
        <v>0</v>
      </c>
      <c r="X137" s="269">
        <v>0</v>
      </c>
      <c r="Y137" s="269">
        <f t="shared" si="170"/>
        <v>0</v>
      </c>
      <c r="Z137" s="269">
        <f t="shared" si="171"/>
        <v>0</v>
      </c>
      <c r="AA137" s="577">
        <f t="shared" si="172"/>
        <v>0</v>
      </c>
      <c r="AB137" s="270">
        <f t="shared" si="173"/>
        <v>0</v>
      </c>
      <c r="AC137" s="269">
        <v>0</v>
      </c>
      <c r="AD137" s="269">
        <v>0</v>
      </c>
      <c r="AE137" s="269">
        <f t="shared" si="90"/>
        <v>0</v>
      </c>
      <c r="AF137" s="269">
        <f t="shared" si="91"/>
        <v>0</v>
      </c>
      <c r="AG137" s="271">
        <v>0</v>
      </c>
      <c r="AH137" s="271">
        <v>0</v>
      </c>
      <c r="AI137" s="271">
        <v>0</v>
      </c>
      <c r="AJ137" s="271">
        <v>0</v>
      </c>
      <c r="AK137" s="271">
        <v>0</v>
      </c>
      <c r="AL137" s="271">
        <f t="shared" si="92"/>
        <v>0</v>
      </c>
      <c r="AM137" s="271">
        <f t="shared" si="93"/>
        <v>0</v>
      </c>
      <c r="AN137" s="696">
        <f t="shared" si="94"/>
        <v>0</v>
      </c>
      <c r="AO137" s="267">
        <f t="shared" si="174"/>
        <v>4070318</v>
      </c>
      <c r="AP137" s="269">
        <f t="shared" si="175"/>
        <v>2904505</v>
      </c>
      <c r="AQ137" s="269">
        <f t="shared" si="176"/>
        <v>0</v>
      </c>
      <c r="AR137" s="269">
        <f t="shared" si="177"/>
        <v>981723</v>
      </c>
      <c r="AS137" s="269">
        <f t="shared" si="177"/>
        <v>58090</v>
      </c>
      <c r="AT137" s="269">
        <f t="shared" si="178"/>
        <v>126000</v>
      </c>
      <c r="AU137" s="271">
        <f t="shared" si="179"/>
        <v>6.1586999999999996</v>
      </c>
      <c r="AV137" s="271">
        <f t="shared" si="180"/>
        <v>3.9281999999999999</v>
      </c>
      <c r="AW137" s="272">
        <f t="shared" si="180"/>
        <v>2.2304999999999997</v>
      </c>
    </row>
    <row r="138" spans="1:49" ht="12.95" customHeight="1" x14ac:dyDescent="0.25">
      <c r="A138" s="556">
        <v>28</v>
      </c>
      <c r="B138" s="190">
        <v>2303</v>
      </c>
      <c r="C138" s="190">
        <v>600080048</v>
      </c>
      <c r="D138" s="114">
        <v>72743689</v>
      </c>
      <c r="E138" s="545" t="s">
        <v>543</v>
      </c>
      <c r="F138" s="193">
        <v>3117</v>
      </c>
      <c r="G138" s="533" t="s">
        <v>318</v>
      </c>
      <c r="H138" s="755" t="s">
        <v>284</v>
      </c>
      <c r="I138" s="265">
        <v>92238</v>
      </c>
      <c r="J138" s="266">
        <v>67922</v>
      </c>
      <c r="K138" s="266">
        <v>0</v>
      </c>
      <c r="L138" s="831">
        <v>22958</v>
      </c>
      <c r="M138" s="831">
        <v>1358</v>
      </c>
      <c r="N138" s="266">
        <v>0</v>
      </c>
      <c r="O138" s="622">
        <v>0.26</v>
      </c>
      <c r="P138" s="678">
        <v>0.26</v>
      </c>
      <c r="Q138" s="744">
        <v>0</v>
      </c>
      <c r="R138" s="268">
        <f t="shared" si="169"/>
        <v>0</v>
      </c>
      <c r="S138" s="269">
        <v>0</v>
      </c>
      <c r="T138" s="269">
        <v>0</v>
      </c>
      <c r="U138" s="269">
        <v>0</v>
      </c>
      <c r="V138" s="269">
        <f t="shared" si="85"/>
        <v>0</v>
      </c>
      <c r="W138" s="269">
        <v>0</v>
      </c>
      <c r="X138" s="269">
        <v>0</v>
      </c>
      <c r="Y138" s="269">
        <f t="shared" si="170"/>
        <v>0</v>
      </c>
      <c r="Z138" s="269">
        <f t="shared" si="171"/>
        <v>0</v>
      </c>
      <c r="AA138" s="577">
        <f t="shared" si="172"/>
        <v>0</v>
      </c>
      <c r="AB138" s="270">
        <f t="shared" si="173"/>
        <v>0</v>
      </c>
      <c r="AC138" s="269">
        <v>0</v>
      </c>
      <c r="AD138" s="269">
        <v>0</v>
      </c>
      <c r="AE138" s="269">
        <f t="shared" si="90"/>
        <v>0</v>
      </c>
      <c r="AF138" s="269">
        <f t="shared" si="91"/>
        <v>0</v>
      </c>
      <c r="AG138" s="271">
        <v>0</v>
      </c>
      <c r="AH138" s="271">
        <v>0</v>
      </c>
      <c r="AI138" s="271">
        <v>0</v>
      </c>
      <c r="AJ138" s="271">
        <v>0</v>
      </c>
      <c r="AK138" s="271">
        <v>0</v>
      </c>
      <c r="AL138" s="271">
        <f t="shared" si="92"/>
        <v>0</v>
      </c>
      <c r="AM138" s="271">
        <f t="shared" si="93"/>
        <v>0</v>
      </c>
      <c r="AN138" s="696">
        <f t="shared" si="94"/>
        <v>0</v>
      </c>
      <c r="AO138" s="267">
        <f t="shared" si="174"/>
        <v>92238</v>
      </c>
      <c r="AP138" s="269">
        <f t="shared" si="175"/>
        <v>67922</v>
      </c>
      <c r="AQ138" s="269">
        <f t="shared" si="176"/>
        <v>0</v>
      </c>
      <c r="AR138" s="269">
        <f t="shared" si="177"/>
        <v>22958</v>
      </c>
      <c r="AS138" s="269">
        <f t="shared" si="177"/>
        <v>1358</v>
      </c>
      <c r="AT138" s="269">
        <f t="shared" si="178"/>
        <v>0</v>
      </c>
      <c r="AU138" s="271">
        <f t="shared" si="179"/>
        <v>0.26</v>
      </c>
      <c r="AV138" s="271">
        <f t="shared" si="180"/>
        <v>0.26</v>
      </c>
      <c r="AW138" s="272">
        <f t="shared" si="180"/>
        <v>0</v>
      </c>
    </row>
    <row r="139" spans="1:49" ht="12.95" customHeight="1" x14ac:dyDescent="0.25">
      <c r="A139" s="556">
        <v>28</v>
      </c>
      <c r="B139" s="190">
        <v>2303</v>
      </c>
      <c r="C139" s="190">
        <v>600080048</v>
      </c>
      <c r="D139" s="114">
        <v>72743689</v>
      </c>
      <c r="E139" s="547" t="s">
        <v>543</v>
      </c>
      <c r="F139" s="190">
        <v>3141</v>
      </c>
      <c r="G139" s="546" t="s">
        <v>321</v>
      </c>
      <c r="H139" s="755" t="s">
        <v>284</v>
      </c>
      <c r="I139" s="265">
        <v>989105</v>
      </c>
      <c r="J139" s="266">
        <v>665650</v>
      </c>
      <c r="K139" s="266">
        <v>60000</v>
      </c>
      <c r="L139" s="831">
        <v>245270</v>
      </c>
      <c r="M139" s="831">
        <v>13313</v>
      </c>
      <c r="N139" s="266">
        <v>4872</v>
      </c>
      <c r="O139" s="622">
        <v>2.3000000000000003</v>
      </c>
      <c r="P139" s="678">
        <v>0</v>
      </c>
      <c r="Q139" s="744">
        <v>2.3000000000000003</v>
      </c>
      <c r="R139" s="268">
        <f t="shared" si="169"/>
        <v>0</v>
      </c>
      <c r="S139" s="269">
        <v>0</v>
      </c>
      <c r="T139" s="269">
        <v>0</v>
      </c>
      <c r="U139" s="269">
        <v>0</v>
      </c>
      <c r="V139" s="269">
        <f t="shared" si="85"/>
        <v>0</v>
      </c>
      <c r="W139" s="269">
        <v>0</v>
      </c>
      <c r="X139" s="269">
        <v>0</v>
      </c>
      <c r="Y139" s="269">
        <f t="shared" si="170"/>
        <v>0</v>
      </c>
      <c r="Z139" s="269">
        <f t="shared" si="171"/>
        <v>0</v>
      </c>
      <c r="AA139" s="577">
        <f t="shared" si="172"/>
        <v>0</v>
      </c>
      <c r="AB139" s="270">
        <f t="shared" si="173"/>
        <v>0</v>
      </c>
      <c r="AC139" s="269">
        <v>0</v>
      </c>
      <c r="AD139" s="269">
        <v>0</v>
      </c>
      <c r="AE139" s="269">
        <f t="shared" si="90"/>
        <v>0</v>
      </c>
      <c r="AF139" s="269">
        <f t="shared" si="91"/>
        <v>0</v>
      </c>
      <c r="AG139" s="271">
        <v>0</v>
      </c>
      <c r="AH139" s="271">
        <v>0</v>
      </c>
      <c r="AI139" s="271">
        <v>0</v>
      </c>
      <c r="AJ139" s="271">
        <v>0</v>
      </c>
      <c r="AK139" s="271">
        <v>0</v>
      </c>
      <c r="AL139" s="271">
        <f t="shared" si="92"/>
        <v>0</v>
      </c>
      <c r="AM139" s="271">
        <f t="shared" si="93"/>
        <v>0</v>
      </c>
      <c r="AN139" s="696">
        <f t="shared" si="94"/>
        <v>0</v>
      </c>
      <c r="AO139" s="267">
        <f t="shared" si="174"/>
        <v>989105</v>
      </c>
      <c r="AP139" s="269">
        <f t="shared" si="175"/>
        <v>665650</v>
      </c>
      <c r="AQ139" s="269">
        <f t="shared" si="176"/>
        <v>60000</v>
      </c>
      <c r="AR139" s="269">
        <f t="shared" si="177"/>
        <v>245270</v>
      </c>
      <c r="AS139" s="269">
        <f t="shared" si="177"/>
        <v>13313</v>
      </c>
      <c r="AT139" s="269">
        <f t="shared" si="178"/>
        <v>4872</v>
      </c>
      <c r="AU139" s="271">
        <f t="shared" si="179"/>
        <v>2.3000000000000003</v>
      </c>
      <c r="AV139" s="271">
        <f t="shared" si="180"/>
        <v>0</v>
      </c>
      <c r="AW139" s="272">
        <f t="shared" si="180"/>
        <v>2.3000000000000003</v>
      </c>
    </row>
    <row r="140" spans="1:49" ht="12.95" customHeight="1" x14ac:dyDescent="0.25">
      <c r="A140" s="556">
        <v>28</v>
      </c>
      <c r="B140" s="190">
        <v>2303</v>
      </c>
      <c r="C140" s="190">
        <v>600080048</v>
      </c>
      <c r="D140" s="114">
        <v>72743689</v>
      </c>
      <c r="E140" s="545" t="s">
        <v>543</v>
      </c>
      <c r="F140" s="198">
        <v>3143</v>
      </c>
      <c r="G140" s="533" t="s">
        <v>635</v>
      </c>
      <c r="H140" s="755" t="s">
        <v>283</v>
      </c>
      <c r="I140" s="265">
        <v>583102</v>
      </c>
      <c r="J140" s="266">
        <v>429383</v>
      </c>
      <c r="K140" s="266">
        <v>0</v>
      </c>
      <c r="L140" s="831">
        <v>145131</v>
      </c>
      <c r="M140" s="831">
        <v>8588</v>
      </c>
      <c r="N140" s="266">
        <v>0</v>
      </c>
      <c r="O140" s="622">
        <v>0.86</v>
      </c>
      <c r="P140" s="678">
        <v>0.86</v>
      </c>
      <c r="Q140" s="744">
        <v>0</v>
      </c>
      <c r="R140" s="268">
        <f t="shared" si="169"/>
        <v>0</v>
      </c>
      <c r="S140" s="269">
        <v>0</v>
      </c>
      <c r="T140" s="269">
        <v>0</v>
      </c>
      <c r="U140" s="269">
        <v>0</v>
      </c>
      <c r="V140" s="269">
        <f t="shared" si="85"/>
        <v>0</v>
      </c>
      <c r="W140" s="269">
        <v>0</v>
      </c>
      <c r="X140" s="269">
        <v>0</v>
      </c>
      <c r="Y140" s="269">
        <f t="shared" si="170"/>
        <v>0</v>
      </c>
      <c r="Z140" s="269">
        <f t="shared" si="171"/>
        <v>0</v>
      </c>
      <c r="AA140" s="577">
        <f t="shared" si="172"/>
        <v>0</v>
      </c>
      <c r="AB140" s="270">
        <f t="shared" si="173"/>
        <v>0</v>
      </c>
      <c r="AC140" s="269">
        <v>0</v>
      </c>
      <c r="AD140" s="269">
        <v>0</v>
      </c>
      <c r="AE140" s="269">
        <f t="shared" si="90"/>
        <v>0</v>
      </c>
      <c r="AF140" s="269">
        <f t="shared" si="91"/>
        <v>0</v>
      </c>
      <c r="AG140" s="271">
        <v>0</v>
      </c>
      <c r="AH140" s="271">
        <v>0</v>
      </c>
      <c r="AI140" s="271">
        <v>0</v>
      </c>
      <c r="AJ140" s="271">
        <v>0</v>
      </c>
      <c r="AK140" s="271">
        <v>0</v>
      </c>
      <c r="AL140" s="271">
        <f t="shared" si="92"/>
        <v>0</v>
      </c>
      <c r="AM140" s="271">
        <f t="shared" si="93"/>
        <v>0</v>
      </c>
      <c r="AN140" s="696">
        <f t="shared" si="94"/>
        <v>0</v>
      </c>
      <c r="AO140" s="267">
        <f t="shared" si="174"/>
        <v>583102</v>
      </c>
      <c r="AP140" s="269">
        <f t="shared" si="175"/>
        <v>429383</v>
      </c>
      <c r="AQ140" s="269">
        <f t="shared" si="176"/>
        <v>0</v>
      </c>
      <c r="AR140" s="269">
        <f t="shared" si="177"/>
        <v>145131</v>
      </c>
      <c r="AS140" s="269">
        <f t="shared" si="177"/>
        <v>8588</v>
      </c>
      <c r="AT140" s="269">
        <f t="shared" si="178"/>
        <v>0</v>
      </c>
      <c r="AU140" s="271">
        <f t="shared" si="179"/>
        <v>0.86</v>
      </c>
      <c r="AV140" s="271">
        <f t="shared" si="180"/>
        <v>0.86</v>
      </c>
      <c r="AW140" s="272">
        <f t="shared" si="180"/>
        <v>0</v>
      </c>
    </row>
    <row r="141" spans="1:49" ht="12.95" customHeight="1" x14ac:dyDescent="0.25">
      <c r="A141" s="556">
        <v>28</v>
      </c>
      <c r="B141" s="190">
        <v>2303</v>
      </c>
      <c r="C141" s="190">
        <v>600080048</v>
      </c>
      <c r="D141" s="114">
        <v>72743689</v>
      </c>
      <c r="E141" s="545" t="s">
        <v>543</v>
      </c>
      <c r="F141" s="198">
        <v>3143</v>
      </c>
      <c r="G141" s="533" t="s">
        <v>636</v>
      </c>
      <c r="H141" s="755" t="s">
        <v>284</v>
      </c>
      <c r="I141" s="265">
        <v>17556</v>
      </c>
      <c r="J141" s="266">
        <v>12375</v>
      </c>
      <c r="K141" s="266">
        <v>0</v>
      </c>
      <c r="L141" s="831">
        <v>4183</v>
      </c>
      <c r="M141" s="831">
        <v>248</v>
      </c>
      <c r="N141" s="266">
        <v>750</v>
      </c>
      <c r="O141" s="622">
        <v>0.05</v>
      </c>
      <c r="P141" s="678">
        <v>0</v>
      </c>
      <c r="Q141" s="744">
        <v>0.05</v>
      </c>
      <c r="R141" s="268">
        <f t="shared" si="169"/>
        <v>0</v>
      </c>
      <c r="S141" s="269">
        <v>0</v>
      </c>
      <c r="T141" s="269">
        <v>0</v>
      </c>
      <c r="U141" s="269">
        <v>0</v>
      </c>
      <c r="V141" s="269">
        <f t="shared" si="85"/>
        <v>0</v>
      </c>
      <c r="W141" s="269">
        <v>0</v>
      </c>
      <c r="X141" s="269">
        <v>0</v>
      </c>
      <c r="Y141" s="269">
        <f t="shared" si="170"/>
        <v>0</v>
      </c>
      <c r="Z141" s="269">
        <f t="shared" si="171"/>
        <v>0</v>
      </c>
      <c r="AA141" s="577">
        <f t="shared" si="172"/>
        <v>0</v>
      </c>
      <c r="AB141" s="270">
        <f t="shared" si="173"/>
        <v>0</v>
      </c>
      <c r="AC141" s="269">
        <v>0</v>
      </c>
      <c r="AD141" s="269">
        <v>0</v>
      </c>
      <c r="AE141" s="269">
        <f t="shared" si="90"/>
        <v>0</v>
      </c>
      <c r="AF141" s="269">
        <f t="shared" si="91"/>
        <v>0</v>
      </c>
      <c r="AG141" s="271">
        <v>0</v>
      </c>
      <c r="AH141" s="271">
        <v>0</v>
      </c>
      <c r="AI141" s="271">
        <v>0</v>
      </c>
      <c r="AJ141" s="271">
        <v>0</v>
      </c>
      <c r="AK141" s="271">
        <v>0</v>
      </c>
      <c r="AL141" s="271">
        <f t="shared" si="92"/>
        <v>0</v>
      </c>
      <c r="AM141" s="271">
        <f t="shared" si="93"/>
        <v>0</v>
      </c>
      <c r="AN141" s="696">
        <f t="shared" si="94"/>
        <v>0</v>
      </c>
      <c r="AO141" s="267">
        <f t="shared" si="174"/>
        <v>17556</v>
      </c>
      <c r="AP141" s="269">
        <f t="shared" si="175"/>
        <v>12375</v>
      </c>
      <c r="AQ141" s="269">
        <f t="shared" si="176"/>
        <v>0</v>
      </c>
      <c r="AR141" s="269">
        <f t="shared" si="177"/>
        <v>4183</v>
      </c>
      <c r="AS141" s="269">
        <f t="shared" si="177"/>
        <v>248</v>
      </c>
      <c r="AT141" s="269">
        <f t="shared" si="178"/>
        <v>750</v>
      </c>
      <c r="AU141" s="271">
        <f t="shared" si="179"/>
        <v>0.05</v>
      </c>
      <c r="AV141" s="271">
        <f t="shared" si="180"/>
        <v>0</v>
      </c>
      <c r="AW141" s="272">
        <f t="shared" si="180"/>
        <v>0.05</v>
      </c>
    </row>
    <row r="142" spans="1:49" ht="12.95" customHeight="1" x14ac:dyDescent="0.25">
      <c r="A142" s="558">
        <v>28</v>
      </c>
      <c r="B142" s="191">
        <v>2303</v>
      </c>
      <c r="C142" s="191">
        <v>600080048</v>
      </c>
      <c r="D142" s="191">
        <v>72743689</v>
      </c>
      <c r="E142" s="552" t="s">
        <v>544</v>
      </c>
      <c r="F142" s="199"/>
      <c r="G142" s="552"/>
      <c r="H142" s="759"/>
      <c r="I142" s="196">
        <v>8617454</v>
      </c>
      <c r="J142" s="408">
        <v>6159183</v>
      </c>
      <c r="K142" s="408">
        <v>70000</v>
      </c>
      <c r="L142" s="408">
        <v>2105465</v>
      </c>
      <c r="M142" s="408">
        <v>123184</v>
      </c>
      <c r="N142" s="408">
        <v>159622</v>
      </c>
      <c r="O142" s="776">
        <v>14.4505</v>
      </c>
      <c r="P142" s="776">
        <v>8.9481999999999999</v>
      </c>
      <c r="Q142" s="798">
        <v>5.5022999999999991</v>
      </c>
      <c r="R142" s="408">
        <f t="shared" ref="R142:AW142" si="181">SUM(R136:R141)</f>
        <v>0</v>
      </c>
      <c r="S142" s="240">
        <f t="shared" si="181"/>
        <v>0</v>
      </c>
      <c r="T142" s="240">
        <f t="shared" si="181"/>
        <v>0</v>
      </c>
      <c r="U142" s="240">
        <f t="shared" si="181"/>
        <v>0</v>
      </c>
      <c r="V142" s="240">
        <f t="shared" si="181"/>
        <v>0</v>
      </c>
      <c r="W142" s="240">
        <f t="shared" si="181"/>
        <v>0</v>
      </c>
      <c r="X142" s="240">
        <f t="shared" si="181"/>
        <v>0</v>
      </c>
      <c r="Y142" s="240">
        <f t="shared" si="181"/>
        <v>0</v>
      </c>
      <c r="Z142" s="240">
        <f t="shared" si="181"/>
        <v>0</v>
      </c>
      <c r="AA142" s="240">
        <f t="shared" si="181"/>
        <v>0</v>
      </c>
      <c r="AB142" s="240">
        <f t="shared" si="181"/>
        <v>0</v>
      </c>
      <c r="AC142" s="240">
        <f t="shared" si="181"/>
        <v>0</v>
      </c>
      <c r="AD142" s="240">
        <f t="shared" si="181"/>
        <v>0</v>
      </c>
      <c r="AE142" s="240">
        <f t="shared" si="181"/>
        <v>0</v>
      </c>
      <c r="AF142" s="240">
        <f t="shared" si="181"/>
        <v>0</v>
      </c>
      <c r="AG142" s="571">
        <f t="shared" si="181"/>
        <v>0</v>
      </c>
      <c r="AH142" s="571">
        <f t="shared" si="181"/>
        <v>0</v>
      </c>
      <c r="AI142" s="571">
        <f t="shared" si="181"/>
        <v>0</v>
      </c>
      <c r="AJ142" s="571">
        <f t="shared" si="181"/>
        <v>0</v>
      </c>
      <c r="AK142" s="571">
        <f t="shared" si="181"/>
        <v>0</v>
      </c>
      <c r="AL142" s="571">
        <f t="shared" si="181"/>
        <v>0</v>
      </c>
      <c r="AM142" s="571">
        <f t="shared" si="181"/>
        <v>0</v>
      </c>
      <c r="AN142" s="789">
        <f t="shared" si="181"/>
        <v>0</v>
      </c>
      <c r="AO142" s="196">
        <f t="shared" si="181"/>
        <v>8617454</v>
      </c>
      <c r="AP142" s="240">
        <f t="shared" si="181"/>
        <v>6159183</v>
      </c>
      <c r="AQ142" s="240">
        <f t="shared" si="181"/>
        <v>70000</v>
      </c>
      <c r="AR142" s="240">
        <f t="shared" si="181"/>
        <v>2105465</v>
      </c>
      <c r="AS142" s="240">
        <f t="shared" si="181"/>
        <v>123184</v>
      </c>
      <c r="AT142" s="240">
        <f t="shared" si="181"/>
        <v>159622</v>
      </c>
      <c r="AU142" s="571">
        <f t="shared" si="181"/>
        <v>14.4505</v>
      </c>
      <c r="AV142" s="571">
        <f t="shared" si="181"/>
        <v>8.9481999999999999</v>
      </c>
      <c r="AW142" s="572">
        <f t="shared" si="181"/>
        <v>5.5022999999999991</v>
      </c>
    </row>
    <row r="143" spans="1:49" ht="12.95" customHeight="1" x14ac:dyDescent="0.25">
      <c r="A143" s="556">
        <v>29</v>
      </c>
      <c r="B143" s="190">
        <v>5437</v>
      </c>
      <c r="C143" s="190">
        <v>600098931</v>
      </c>
      <c r="D143" s="114">
        <v>72742135</v>
      </c>
      <c r="E143" s="547" t="s">
        <v>545</v>
      </c>
      <c r="F143" s="190">
        <v>3111</v>
      </c>
      <c r="G143" s="546" t="s">
        <v>331</v>
      </c>
      <c r="H143" s="755" t="s">
        <v>283</v>
      </c>
      <c r="I143" s="265">
        <v>4584688</v>
      </c>
      <c r="J143" s="266">
        <v>3345131</v>
      </c>
      <c r="K143" s="266">
        <v>0</v>
      </c>
      <c r="L143" s="831">
        <v>1130654</v>
      </c>
      <c r="M143" s="831">
        <v>66903</v>
      </c>
      <c r="N143" s="266">
        <v>42000</v>
      </c>
      <c r="O143" s="622">
        <v>7.9841999999999995</v>
      </c>
      <c r="P143" s="678">
        <v>6</v>
      </c>
      <c r="Q143" s="744">
        <v>1.9842</v>
      </c>
      <c r="R143" s="268">
        <f t="shared" ref="R143:R144" si="182">W143*-1</f>
        <v>0</v>
      </c>
      <c r="S143" s="269">
        <v>0</v>
      </c>
      <c r="T143" s="269">
        <v>0</v>
      </c>
      <c r="U143" s="269">
        <v>0</v>
      </c>
      <c r="V143" s="269">
        <f t="shared" ref="V143:V193" si="183">SUM(R143:U143)</f>
        <v>0</v>
      </c>
      <c r="W143" s="269">
        <v>0</v>
      </c>
      <c r="X143" s="269">
        <v>0</v>
      </c>
      <c r="Y143" s="269">
        <f>SUM(W143:X143)</f>
        <v>0</v>
      </c>
      <c r="Z143" s="269">
        <f>V143+Y143</f>
        <v>0</v>
      </c>
      <c r="AA143" s="577">
        <f t="shared" ref="AA143:AA144" si="184">ROUND((V143+W143)*33.8%,0)</f>
        <v>0</v>
      </c>
      <c r="AB143" s="270">
        <f>ROUND(V143*2%,0)</f>
        <v>0</v>
      </c>
      <c r="AC143" s="269">
        <v>0</v>
      </c>
      <c r="AD143" s="269">
        <v>0</v>
      </c>
      <c r="AE143" s="269">
        <f t="shared" ref="AE143:AE193" si="185">SUM(AC143:AD143)</f>
        <v>0</v>
      </c>
      <c r="AF143" s="269">
        <f t="shared" ref="AF143:AF193" si="186">Z143+AA143+AB143+AE143</f>
        <v>0</v>
      </c>
      <c r="AG143" s="271">
        <v>0</v>
      </c>
      <c r="AH143" s="271">
        <v>0</v>
      </c>
      <c r="AI143" s="271">
        <v>0</v>
      </c>
      <c r="AJ143" s="271">
        <v>0</v>
      </c>
      <c r="AK143" s="271">
        <v>0</v>
      </c>
      <c r="AL143" s="271">
        <f t="shared" ref="AL143:AL193" si="187">AG143+AI143+AJ143</f>
        <v>0</v>
      </c>
      <c r="AM143" s="271">
        <f t="shared" ref="AM143:AM193" si="188">AH143+AK143</f>
        <v>0</v>
      </c>
      <c r="AN143" s="696">
        <f t="shared" ref="AN143:AN193" si="189">SUM(AL143:AM143)</f>
        <v>0</v>
      </c>
      <c r="AO143" s="267">
        <f>I143+AF143</f>
        <v>4584688</v>
      </c>
      <c r="AP143" s="269">
        <f>J143+V143</f>
        <v>3345131</v>
      </c>
      <c r="AQ143" s="269">
        <f t="shared" ref="AQ143:AQ144" si="190">K143+Y143</f>
        <v>0</v>
      </c>
      <c r="AR143" s="269">
        <f>L143+AA143</f>
        <v>1130654</v>
      </c>
      <c r="AS143" s="269">
        <f>M143+AB143</f>
        <v>66903</v>
      </c>
      <c r="AT143" s="269">
        <f>N143+AE143</f>
        <v>42000</v>
      </c>
      <c r="AU143" s="271">
        <f>O143+AN143</f>
        <v>7.9841999999999995</v>
      </c>
      <c r="AV143" s="271">
        <f>P143+AL143</f>
        <v>6</v>
      </c>
      <c r="AW143" s="272">
        <f>Q143+AM143</f>
        <v>1.9842</v>
      </c>
    </row>
    <row r="144" spans="1:49" ht="12.95" customHeight="1" x14ac:dyDescent="0.25">
      <c r="A144" s="556">
        <v>29</v>
      </c>
      <c r="B144" s="190">
        <v>5437</v>
      </c>
      <c r="C144" s="190">
        <v>600098931</v>
      </c>
      <c r="D144" s="114">
        <v>72742135</v>
      </c>
      <c r="E144" s="547" t="s">
        <v>545</v>
      </c>
      <c r="F144" s="190">
        <v>3141</v>
      </c>
      <c r="G144" s="546" t="s">
        <v>321</v>
      </c>
      <c r="H144" s="755" t="s">
        <v>284</v>
      </c>
      <c r="I144" s="265">
        <v>1187004</v>
      </c>
      <c r="J144" s="266">
        <v>869513</v>
      </c>
      <c r="K144" s="266">
        <v>0</v>
      </c>
      <c r="L144" s="831">
        <v>293895</v>
      </c>
      <c r="M144" s="831">
        <v>17390</v>
      </c>
      <c r="N144" s="266">
        <v>6206</v>
      </c>
      <c r="O144" s="622">
        <v>2.96</v>
      </c>
      <c r="P144" s="678">
        <v>0</v>
      </c>
      <c r="Q144" s="744">
        <v>2.96</v>
      </c>
      <c r="R144" s="268">
        <f t="shared" si="182"/>
        <v>0</v>
      </c>
      <c r="S144" s="269">
        <v>0</v>
      </c>
      <c r="T144" s="269">
        <v>0</v>
      </c>
      <c r="U144" s="269">
        <v>0</v>
      </c>
      <c r="V144" s="269">
        <f t="shared" si="183"/>
        <v>0</v>
      </c>
      <c r="W144" s="269">
        <v>0</v>
      </c>
      <c r="X144" s="269">
        <v>0</v>
      </c>
      <c r="Y144" s="269">
        <f>SUM(W144:X144)</f>
        <v>0</v>
      </c>
      <c r="Z144" s="269">
        <f>V144+Y144</f>
        <v>0</v>
      </c>
      <c r="AA144" s="577">
        <f t="shared" si="184"/>
        <v>0</v>
      </c>
      <c r="AB144" s="270">
        <f>ROUND(V144*2%,0)</f>
        <v>0</v>
      </c>
      <c r="AC144" s="269">
        <v>0</v>
      </c>
      <c r="AD144" s="269">
        <v>0</v>
      </c>
      <c r="AE144" s="269">
        <f t="shared" si="185"/>
        <v>0</v>
      </c>
      <c r="AF144" s="269">
        <f t="shared" si="186"/>
        <v>0</v>
      </c>
      <c r="AG144" s="271">
        <v>0</v>
      </c>
      <c r="AH144" s="271">
        <v>0</v>
      </c>
      <c r="AI144" s="271">
        <v>0</v>
      </c>
      <c r="AJ144" s="271">
        <v>0</v>
      </c>
      <c r="AK144" s="271">
        <v>0</v>
      </c>
      <c r="AL144" s="271">
        <f t="shared" si="187"/>
        <v>0</v>
      </c>
      <c r="AM144" s="271">
        <f t="shared" si="188"/>
        <v>0</v>
      </c>
      <c r="AN144" s="696">
        <f t="shared" si="189"/>
        <v>0</v>
      </c>
      <c r="AO144" s="267">
        <f>I144+AF144</f>
        <v>1187004</v>
      </c>
      <c r="AP144" s="269">
        <f>J144+V144</f>
        <v>869513</v>
      </c>
      <c r="AQ144" s="269">
        <f t="shared" si="190"/>
        <v>0</v>
      </c>
      <c r="AR144" s="269">
        <f>L144+AA144</f>
        <v>293895</v>
      </c>
      <c r="AS144" s="269">
        <f>M144+AB144</f>
        <v>17390</v>
      </c>
      <c r="AT144" s="269">
        <f>N144+AE144</f>
        <v>6206</v>
      </c>
      <c r="AU144" s="271">
        <f>O144+AN144</f>
        <v>2.96</v>
      </c>
      <c r="AV144" s="271">
        <f>P144+AL144</f>
        <v>0</v>
      </c>
      <c r="AW144" s="272">
        <f>Q144+AM144</f>
        <v>2.96</v>
      </c>
    </row>
    <row r="145" spans="1:49" ht="12.95" customHeight="1" x14ac:dyDescent="0.25">
      <c r="A145" s="558">
        <v>29</v>
      </c>
      <c r="B145" s="191">
        <v>5437</v>
      </c>
      <c r="C145" s="191">
        <v>600098931</v>
      </c>
      <c r="D145" s="191">
        <v>72742135</v>
      </c>
      <c r="E145" s="548" t="s">
        <v>546</v>
      </c>
      <c r="F145" s="191"/>
      <c r="G145" s="548"/>
      <c r="H145" s="756"/>
      <c r="I145" s="196">
        <v>5771692</v>
      </c>
      <c r="J145" s="408">
        <v>4214644</v>
      </c>
      <c r="K145" s="408">
        <v>0</v>
      </c>
      <c r="L145" s="408">
        <v>1424549</v>
      </c>
      <c r="M145" s="408">
        <v>84293</v>
      </c>
      <c r="N145" s="408">
        <v>48206</v>
      </c>
      <c r="O145" s="776">
        <v>10.944199999999999</v>
      </c>
      <c r="P145" s="776">
        <v>6</v>
      </c>
      <c r="Q145" s="798">
        <v>4.9442000000000004</v>
      </c>
      <c r="R145" s="408">
        <f t="shared" ref="R145:AW145" si="191">SUM(R143:R144)</f>
        <v>0</v>
      </c>
      <c r="S145" s="240">
        <f t="shared" si="191"/>
        <v>0</v>
      </c>
      <c r="T145" s="240">
        <f t="shared" si="191"/>
        <v>0</v>
      </c>
      <c r="U145" s="240">
        <f t="shared" si="191"/>
        <v>0</v>
      </c>
      <c r="V145" s="240">
        <f t="shared" si="191"/>
        <v>0</v>
      </c>
      <c r="W145" s="240">
        <f t="shared" si="191"/>
        <v>0</v>
      </c>
      <c r="X145" s="240">
        <f t="shared" si="191"/>
        <v>0</v>
      </c>
      <c r="Y145" s="240">
        <f t="shared" si="191"/>
        <v>0</v>
      </c>
      <c r="Z145" s="240">
        <f t="shared" si="191"/>
        <v>0</v>
      </c>
      <c r="AA145" s="240">
        <f t="shared" si="191"/>
        <v>0</v>
      </c>
      <c r="AB145" s="240">
        <f t="shared" si="191"/>
        <v>0</v>
      </c>
      <c r="AC145" s="240">
        <f t="shared" si="191"/>
        <v>0</v>
      </c>
      <c r="AD145" s="240">
        <f t="shared" si="191"/>
        <v>0</v>
      </c>
      <c r="AE145" s="240">
        <f t="shared" si="191"/>
        <v>0</v>
      </c>
      <c r="AF145" s="240">
        <f t="shared" si="191"/>
        <v>0</v>
      </c>
      <c r="AG145" s="571">
        <f t="shared" si="191"/>
        <v>0</v>
      </c>
      <c r="AH145" s="571">
        <f t="shared" si="191"/>
        <v>0</v>
      </c>
      <c r="AI145" s="571">
        <f t="shared" si="191"/>
        <v>0</v>
      </c>
      <c r="AJ145" s="571">
        <f t="shared" si="191"/>
        <v>0</v>
      </c>
      <c r="AK145" s="571">
        <f t="shared" si="191"/>
        <v>0</v>
      </c>
      <c r="AL145" s="571">
        <f t="shared" si="191"/>
        <v>0</v>
      </c>
      <c r="AM145" s="571">
        <f t="shared" si="191"/>
        <v>0</v>
      </c>
      <c r="AN145" s="789">
        <f t="shared" si="191"/>
        <v>0</v>
      </c>
      <c r="AO145" s="196">
        <f t="shared" si="191"/>
        <v>5771692</v>
      </c>
      <c r="AP145" s="240">
        <f t="shared" si="191"/>
        <v>4214644</v>
      </c>
      <c r="AQ145" s="240">
        <f t="shared" si="191"/>
        <v>0</v>
      </c>
      <c r="AR145" s="240">
        <f t="shared" si="191"/>
        <v>1424549</v>
      </c>
      <c r="AS145" s="240">
        <f t="shared" si="191"/>
        <v>84293</v>
      </c>
      <c r="AT145" s="240">
        <f t="shared" si="191"/>
        <v>48206</v>
      </c>
      <c r="AU145" s="571">
        <f t="shared" si="191"/>
        <v>10.944199999999999</v>
      </c>
      <c r="AV145" s="571">
        <f t="shared" si="191"/>
        <v>6</v>
      </c>
      <c r="AW145" s="572">
        <f t="shared" si="191"/>
        <v>4.9442000000000004</v>
      </c>
    </row>
    <row r="146" spans="1:49" ht="12.95" customHeight="1" x14ac:dyDescent="0.25">
      <c r="A146" s="556">
        <v>30</v>
      </c>
      <c r="B146" s="193">
        <v>5438</v>
      </c>
      <c r="C146" s="193">
        <v>600099032</v>
      </c>
      <c r="D146" s="114">
        <v>72742054</v>
      </c>
      <c r="E146" s="549" t="s">
        <v>547</v>
      </c>
      <c r="F146" s="190">
        <v>3117</v>
      </c>
      <c r="G146" s="547" t="s">
        <v>335</v>
      </c>
      <c r="H146" s="755" t="s">
        <v>283</v>
      </c>
      <c r="I146" s="265">
        <v>4040654</v>
      </c>
      <c r="J146" s="266">
        <v>2860570</v>
      </c>
      <c r="K146" s="266">
        <v>0</v>
      </c>
      <c r="L146" s="831">
        <v>966873</v>
      </c>
      <c r="M146" s="831">
        <v>57211</v>
      </c>
      <c r="N146" s="266">
        <v>156000</v>
      </c>
      <c r="O146" s="622">
        <v>5.2523</v>
      </c>
      <c r="P146" s="678">
        <v>3.5569999999999999</v>
      </c>
      <c r="Q146" s="744">
        <v>1.6953</v>
      </c>
      <c r="R146" s="268">
        <f t="shared" ref="R146:R149" si="192">W146*-1</f>
        <v>0</v>
      </c>
      <c r="S146" s="269">
        <v>0</v>
      </c>
      <c r="T146" s="269">
        <v>0</v>
      </c>
      <c r="U146" s="269">
        <v>0</v>
      </c>
      <c r="V146" s="269">
        <f t="shared" si="183"/>
        <v>0</v>
      </c>
      <c r="W146" s="269">
        <v>0</v>
      </c>
      <c r="X146" s="269">
        <v>0</v>
      </c>
      <c r="Y146" s="269">
        <f>SUM(W146:X146)</f>
        <v>0</v>
      </c>
      <c r="Z146" s="269">
        <f>V146+Y146</f>
        <v>0</v>
      </c>
      <c r="AA146" s="577">
        <f t="shared" ref="AA146:AA149" si="193">ROUND((V146+W146)*33.8%,0)</f>
        <v>0</v>
      </c>
      <c r="AB146" s="270">
        <f>ROUND(V146*2%,0)</f>
        <v>0</v>
      </c>
      <c r="AC146" s="269">
        <v>0</v>
      </c>
      <c r="AD146" s="269">
        <v>0</v>
      </c>
      <c r="AE146" s="269">
        <f t="shared" si="185"/>
        <v>0</v>
      </c>
      <c r="AF146" s="269">
        <f t="shared" si="186"/>
        <v>0</v>
      </c>
      <c r="AG146" s="271">
        <v>0</v>
      </c>
      <c r="AH146" s="271">
        <v>0</v>
      </c>
      <c r="AI146" s="271">
        <v>0</v>
      </c>
      <c r="AJ146" s="271">
        <v>0</v>
      </c>
      <c r="AK146" s="271">
        <v>0</v>
      </c>
      <c r="AL146" s="271">
        <f t="shared" si="187"/>
        <v>0</v>
      </c>
      <c r="AM146" s="271">
        <f t="shared" si="188"/>
        <v>0</v>
      </c>
      <c r="AN146" s="696">
        <f t="shared" si="189"/>
        <v>0</v>
      </c>
      <c r="AO146" s="267">
        <f>I146+AF146</f>
        <v>4040654</v>
      </c>
      <c r="AP146" s="269">
        <f>J146+V146</f>
        <v>2860570</v>
      </c>
      <c r="AQ146" s="269">
        <f t="shared" ref="AQ146:AQ149" si="194">K146+Y146</f>
        <v>0</v>
      </c>
      <c r="AR146" s="269">
        <f t="shared" ref="AR146:AS149" si="195">L146+AA146</f>
        <v>966873</v>
      </c>
      <c r="AS146" s="269">
        <f t="shared" si="195"/>
        <v>57211</v>
      </c>
      <c r="AT146" s="269">
        <f>N146+AE146</f>
        <v>156000</v>
      </c>
      <c r="AU146" s="271">
        <f>O146+AN146</f>
        <v>5.2523</v>
      </c>
      <c r="AV146" s="271">
        <f t="shared" ref="AV146:AW149" si="196">P146+AL146</f>
        <v>3.5569999999999999</v>
      </c>
      <c r="AW146" s="272">
        <f t="shared" si="196"/>
        <v>1.6953</v>
      </c>
    </row>
    <row r="147" spans="1:49" ht="12.95" customHeight="1" x14ac:dyDescent="0.25">
      <c r="A147" s="556">
        <v>30</v>
      </c>
      <c r="B147" s="190">
        <v>5438</v>
      </c>
      <c r="C147" s="190">
        <v>600099032</v>
      </c>
      <c r="D147" s="114">
        <v>72742054</v>
      </c>
      <c r="E147" s="545" t="s">
        <v>547</v>
      </c>
      <c r="F147" s="190">
        <v>3117</v>
      </c>
      <c r="G147" s="533" t="s">
        <v>318</v>
      </c>
      <c r="H147" s="755" t="s">
        <v>284</v>
      </c>
      <c r="I147" s="265">
        <v>230590</v>
      </c>
      <c r="J147" s="266">
        <v>169801</v>
      </c>
      <c r="K147" s="266">
        <v>0</v>
      </c>
      <c r="L147" s="831">
        <v>57393</v>
      </c>
      <c r="M147" s="831">
        <v>3396</v>
      </c>
      <c r="N147" s="266">
        <v>0</v>
      </c>
      <c r="O147" s="622">
        <v>0.5</v>
      </c>
      <c r="P147" s="678">
        <v>0.5</v>
      </c>
      <c r="Q147" s="744">
        <v>0</v>
      </c>
      <c r="R147" s="268">
        <f t="shared" si="192"/>
        <v>0</v>
      </c>
      <c r="S147" s="269">
        <v>0</v>
      </c>
      <c r="T147" s="269">
        <v>0</v>
      </c>
      <c r="U147" s="269">
        <v>0</v>
      </c>
      <c r="V147" s="269">
        <f t="shared" si="183"/>
        <v>0</v>
      </c>
      <c r="W147" s="269">
        <v>0</v>
      </c>
      <c r="X147" s="269">
        <v>0</v>
      </c>
      <c r="Y147" s="269">
        <f>SUM(W147:X147)</f>
        <v>0</v>
      </c>
      <c r="Z147" s="269">
        <f>V147+Y147</f>
        <v>0</v>
      </c>
      <c r="AA147" s="577">
        <f t="shared" si="193"/>
        <v>0</v>
      </c>
      <c r="AB147" s="270">
        <f>ROUND(V147*2%,0)</f>
        <v>0</v>
      </c>
      <c r="AC147" s="269">
        <v>0</v>
      </c>
      <c r="AD147" s="269">
        <v>0</v>
      </c>
      <c r="AE147" s="269">
        <f t="shared" si="185"/>
        <v>0</v>
      </c>
      <c r="AF147" s="269">
        <f t="shared" si="186"/>
        <v>0</v>
      </c>
      <c r="AG147" s="271">
        <v>0</v>
      </c>
      <c r="AH147" s="271">
        <v>0</v>
      </c>
      <c r="AI147" s="271">
        <v>0</v>
      </c>
      <c r="AJ147" s="271">
        <v>0</v>
      </c>
      <c r="AK147" s="271">
        <v>0</v>
      </c>
      <c r="AL147" s="271">
        <f t="shared" si="187"/>
        <v>0</v>
      </c>
      <c r="AM147" s="271">
        <f t="shared" si="188"/>
        <v>0</v>
      </c>
      <c r="AN147" s="696">
        <f t="shared" si="189"/>
        <v>0</v>
      </c>
      <c r="AO147" s="267">
        <f>I147+AF147</f>
        <v>230590</v>
      </c>
      <c r="AP147" s="269">
        <f>J147+V147</f>
        <v>169801</v>
      </c>
      <c r="AQ147" s="269">
        <f t="shared" si="194"/>
        <v>0</v>
      </c>
      <c r="AR147" s="269">
        <f t="shared" si="195"/>
        <v>57393</v>
      </c>
      <c r="AS147" s="269">
        <f t="shared" si="195"/>
        <v>3396</v>
      </c>
      <c r="AT147" s="269">
        <f>N147+AE147</f>
        <v>0</v>
      </c>
      <c r="AU147" s="271">
        <f>O147+AN147</f>
        <v>0.5</v>
      </c>
      <c r="AV147" s="271">
        <f t="shared" si="196"/>
        <v>0.5</v>
      </c>
      <c r="AW147" s="272">
        <f t="shared" si="196"/>
        <v>0</v>
      </c>
    </row>
    <row r="148" spans="1:49" ht="12.95" customHeight="1" x14ac:dyDescent="0.25">
      <c r="A148" s="556">
        <v>30</v>
      </c>
      <c r="B148" s="190">
        <v>5438</v>
      </c>
      <c r="C148" s="190">
        <v>600099032</v>
      </c>
      <c r="D148" s="114">
        <v>72742054</v>
      </c>
      <c r="E148" s="545" t="s">
        <v>547</v>
      </c>
      <c r="F148" s="198">
        <v>3143</v>
      </c>
      <c r="G148" s="533" t="s">
        <v>635</v>
      </c>
      <c r="H148" s="755" t="s">
        <v>283</v>
      </c>
      <c r="I148" s="265">
        <v>614970</v>
      </c>
      <c r="J148" s="266">
        <v>452850</v>
      </c>
      <c r="K148" s="266">
        <v>0</v>
      </c>
      <c r="L148" s="831">
        <v>153063</v>
      </c>
      <c r="M148" s="831">
        <v>9057</v>
      </c>
      <c r="N148" s="266">
        <v>0</v>
      </c>
      <c r="O148" s="622">
        <v>1.1072</v>
      </c>
      <c r="P148" s="678">
        <v>1.1072</v>
      </c>
      <c r="Q148" s="744">
        <v>0</v>
      </c>
      <c r="R148" s="268">
        <f t="shared" si="192"/>
        <v>0</v>
      </c>
      <c r="S148" s="269">
        <v>0</v>
      </c>
      <c r="T148" s="269">
        <v>0</v>
      </c>
      <c r="U148" s="269">
        <v>0</v>
      </c>
      <c r="V148" s="269">
        <f t="shared" si="183"/>
        <v>0</v>
      </c>
      <c r="W148" s="269">
        <v>0</v>
      </c>
      <c r="X148" s="269">
        <v>0</v>
      </c>
      <c r="Y148" s="269">
        <f>SUM(W148:X148)</f>
        <v>0</v>
      </c>
      <c r="Z148" s="269">
        <f>V148+Y148</f>
        <v>0</v>
      </c>
      <c r="AA148" s="577">
        <f t="shared" si="193"/>
        <v>0</v>
      </c>
      <c r="AB148" s="270">
        <f>ROUND(V148*2%,0)</f>
        <v>0</v>
      </c>
      <c r="AC148" s="269">
        <v>0</v>
      </c>
      <c r="AD148" s="269">
        <v>0</v>
      </c>
      <c r="AE148" s="269">
        <f t="shared" si="185"/>
        <v>0</v>
      </c>
      <c r="AF148" s="269">
        <f t="shared" si="186"/>
        <v>0</v>
      </c>
      <c r="AG148" s="271">
        <v>0</v>
      </c>
      <c r="AH148" s="271">
        <v>0</v>
      </c>
      <c r="AI148" s="271">
        <v>0</v>
      </c>
      <c r="AJ148" s="271">
        <v>0</v>
      </c>
      <c r="AK148" s="271">
        <v>0</v>
      </c>
      <c r="AL148" s="271">
        <f t="shared" si="187"/>
        <v>0</v>
      </c>
      <c r="AM148" s="271">
        <f t="shared" si="188"/>
        <v>0</v>
      </c>
      <c r="AN148" s="696">
        <f t="shared" si="189"/>
        <v>0</v>
      </c>
      <c r="AO148" s="267">
        <f>I148+AF148</f>
        <v>614970</v>
      </c>
      <c r="AP148" s="269">
        <f>J148+V148</f>
        <v>452850</v>
      </c>
      <c r="AQ148" s="269">
        <f t="shared" si="194"/>
        <v>0</v>
      </c>
      <c r="AR148" s="269">
        <f t="shared" si="195"/>
        <v>153063</v>
      </c>
      <c r="AS148" s="269">
        <f t="shared" si="195"/>
        <v>9057</v>
      </c>
      <c r="AT148" s="269">
        <f>N148+AE148</f>
        <v>0</v>
      </c>
      <c r="AU148" s="271">
        <f>O148+AN148</f>
        <v>1.1072</v>
      </c>
      <c r="AV148" s="271">
        <f t="shared" si="196"/>
        <v>1.1072</v>
      </c>
      <c r="AW148" s="272">
        <f t="shared" si="196"/>
        <v>0</v>
      </c>
    </row>
    <row r="149" spans="1:49" ht="12.95" customHeight="1" x14ac:dyDescent="0.25">
      <c r="A149" s="556">
        <v>30</v>
      </c>
      <c r="B149" s="190">
        <v>5438</v>
      </c>
      <c r="C149" s="190">
        <v>600099032</v>
      </c>
      <c r="D149" s="114">
        <v>72742054</v>
      </c>
      <c r="E149" s="545" t="s">
        <v>547</v>
      </c>
      <c r="F149" s="198">
        <v>3143</v>
      </c>
      <c r="G149" s="533" t="s">
        <v>636</v>
      </c>
      <c r="H149" s="755" t="s">
        <v>284</v>
      </c>
      <c r="I149" s="265">
        <v>18959</v>
      </c>
      <c r="J149" s="266">
        <v>13365</v>
      </c>
      <c r="K149" s="266">
        <v>0</v>
      </c>
      <c r="L149" s="831">
        <v>4517</v>
      </c>
      <c r="M149" s="831">
        <v>267</v>
      </c>
      <c r="N149" s="266">
        <v>810</v>
      </c>
      <c r="O149" s="622">
        <v>0.06</v>
      </c>
      <c r="P149" s="678">
        <v>0</v>
      </c>
      <c r="Q149" s="744">
        <v>0.06</v>
      </c>
      <c r="R149" s="268">
        <f t="shared" si="192"/>
        <v>0</v>
      </c>
      <c r="S149" s="269">
        <v>0</v>
      </c>
      <c r="T149" s="269">
        <v>0</v>
      </c>
      <c r="U149" s="269">
        <v>0</v>
      </c>
      <c r="V149" s="269">
        <f t="shared" si="183"/>
        <v>0</v>
      </c>
      <c r="W149" s="269">
        <v>0</v>
      </c>
      <c r="X149" s="269">
        <v>0</v>
      </c>
      <c r="Y149" s="269">
        <f>SUM(W149:X149)</f>
        <v>0</v>
      </c>
      <c r="Z149" s="269">
        <f>V149+Y149</f>
        <v>0</v>
      </c>
      <c r="AA149" s="577">
        <f t="shared" si="193"/>
        <v>0</v>
      </c>
      <c r="AB149" s="270">
        <f>ROUND(V149*2%,0)</f>
        <v>0</v>
      </c>
      <c r="AC149" s="269">
        <v>0</v>
      </c>
      <c r="AD149" s="269">
        <v>0</v>
      </c>
      <c r="AE149" s="269">
        <f t="shared" si="185"/>
        <v>0</v>
      </c>
      <c r="AF149" s="269">
        <f t="shared" si="186"/>
        <v>0</v>
      </c>
      <c r="AG149" s="271">
        <v>0</v>
      </c>
      <c r="AH149" s="271">
        <v>0</v>
      </c>
      <c r="AI149" s="271">
        <v>0</v>
      </c>
      <c r="AJ149" s="271">
        <v>0</v>
      </c>
      <c r="AK149" s="271">
        <v>0</v>
      </c>
      <c r="AL149" s="271">
        <f t="shared" si="187"/>
        <v>0</v>
      </c>
      <c r="AM149" s="271">
        <f t="shared" si="188"/>
        <v>0</v>
      </c>
      <c r="AN149" s="696">
        <f t="shared" si="189"/>
        <v>0</v>
      </c>
      <c r="AO149" s="267">
        <f>I149+AF149</f>
        <v>18959</v>
      </c>
      <c r="AP149" s="269">
        <f>J149+V149</f>
        <v>13365</v>
      </c>
      <c r="AQ149" s="269">
        <f t="shared" si="194"/>
        <v>0</v>
      </c>
      <c r="AR149" s="269">
        <f t="shared" si="195"/>
        <v>4517</v>
      </c>
      <c r="AS149" s="269">
        <f t="shared" si="195"/>
        <v>267</v>
      </c>
      <c r="AT149" s="269">
        <f>N149+AE149</f>
        <v>810</v>
      </c>
      <c r="AU149" s="271">
        <f>O149+AN149</f>
        <v>0.06</v>
      </c>
      <c r="AV149" s="271">
        <f t="shared" si="196"/>
        <v>0</v>
      </c>
      <c r="AW149" s="272">
        <f t="shared" si="196"/>
        <v>0.06</v>
      </c>
    </row>
    <row r="150" spans="1:49" ht="12.95" customHeight="1" x14ac:dyDescent="0.25">
      <c r="A150" s="558">
        <v>30</v>
      </c>
      <c r="B150" s="191">
        <v>5438</v>
      </c>
      <c r="C150" s="191">
        <v>600099032</v>
      </c>
      <c r="D150" s="191">
        <v>72742054</v>
      </c>
      <c r="E150" s="552" t="s">
        <v>548</v>
      </c>
      <c r="F150" s="199"/>
      <c r="G150" s="552"/>
      <c r="H150" s="759"/>
      <c r="I150" s="196">
        <v>4905173</v>
      </c>
      <c r="J150" s="408">
        <v>3496586</v>
      </c>
      <c r="K150" s="408">
        <v>0</v>
      </c>
      <c r="L150" s="408">
        <v>1181846</v>
      </c>
      <c r="M150" s="408">
        <v>69931</v>
      </c>
      <c r="N150" s="408">
        <v>156810</v>
      </c>
      <c r="O150" s="776">
        <v>6.9194999999999993</v>
      </c>
      <c r="P150" s="776">
        <v>5.1642000000000001</v>
      </c>
      <c r="Q150" s="798">
        <v>1.7553000000000001</v>
      </c>
      <c r="R150" s="408">
        <f t="shared" ref="R150:AW150" si="197">SUM(R146:R149)</f>
        <v>0</v>
      </c>
      <c r="S150" s="240">
        <f t="shared" si="197"/>
        <v>0</v>
      </c>
      <c r="T150" s="240">
        <f t="shared" si="197"/>
        <v>0</v>
      </c>
      <c r="U150" s="240">
        <f t="shared" si="197"/>
        <v>0</v>
      </c>
      <c r="V150" s="240">
        <f t="shared" si="197"/>
        <v>0</v>
      </c>
      <c r="W150" s="240">
        <f t="shared" si="197"/>
        <v>0</v>
      </c>
      <c r="X150" s="240">
        <f t="shared" si="197"/>
        <v>0</v>
      </c>
      <c r="Y150" s="240">
        <f t="shared" si="197"/>
        <v>0</v>
      </c>
      <c r="Z150" s="240">
        <f t="shared" si="197"/>
        <v>0</v>
      </c>
      <c r="AA150" s="240">
        <f t="shared" si="197"/>
        <v>0</v>
      </c>
      <c r="AB150" s="240">
        <f t="shared" si="197"/>
        <v>0</v>
      </c>
      <c r="AC150" s="240">
        <f t="shared" si="197"/>
        <v>0</v>
      </c>
      <c r="AD150" s="240">
        <f t="shared" si="197"/>
        <v>0</v>
      </c>
      <c r="AE150" s="240">
        <f t="shared" si="197"/>
        <v>0</v>
      </c>
      <c r="AF150" s="240">
        <f t="shared" si="197"/>
        <v>0</v>
      </c>
      <c r="AG150" s="571">
        <f t="shared" si="197"/>
        <v>0</v>
      </c>
      <c r="AH150" s="571">
        <f t="shared" si="197"/>
        <v>0</v>
      </c>
      <c r="AI150" s="571">
        <f t="shared" si="197"/>
        <v>0</v>
      </c>
      <c r="AJ150" s="571">
        <f t="shared" si="197"/>
        <v>0</v>
      </c>
      <c r="AK150" s="571">
        <f t="shared" si="197"/>
        <v>0</v>
      </c>
      <c r="AL150" s="571">
        <f t="shared" si="197"/>
        <v>0</v>
      </c>
      <c r="AM150" s="571">
        <f t="shared" si="197"/>
        <v>0</v>
      </c>
      <c r="AN150" s="789">
        <f t="shared" si="197"/>
        <v>0</v>
      </c>
      <c r="AO150" s="196">
        <f t="shared" si="197"/>
        <v>4905173</v>
      </c>
      <c r="AP150" s="240">
        <f t="shared" si="197"/>
        <v>3496586</v>
      </c>
      <c r="AQ150" s="240">
        <f t="shared" si="197"/>
        <v>0</v>
      </c>
      <c r="AR150" s="240">
        <f t="shared" si="197"/>
        <v>1181846</v>
      </c>
      <c r="AS150" s="240">
        <f t="shared" si="197"/>
        <v>69931</v>
      </c>
      <c r="AT150" s="240">
        <f t="shared" si="197"/>
        <v>156810</v>
      </c>
      <c r="AU150" s="571">
        <f t="shared" si="197"/>
        <v>6.9194999999999993</v>
      </c>
      <c r="AV150" s="571">
        <f t="shared" si="197"/>
        <v>5.1642000000000001</v>
      </c>
      <c r="AW150" s="572">
        <f t="shared" si="197"/>
        <v>1.7553000000000001</v>
      </c>
    </row>
    <row r="151" spans="1:49" ht="12.95" customHeight="1" x14ac:dyDescent="0.25">
      <c r="A151" s="556">
        <v>31</v>
      </c>
      <c r="B151" s="190">
        <v>2441</v>
      </c>
      <c r="C151" s="190">
        <v>600079406</v>
      </c>
      <c r="D151" s="114">
        <v>70695920</v>
      </c>
      <c r="E151" s="547" t="s">
        <v>549</v>
      </c>
      <c r="F151" s="190">
        <v>3111</v>
      </c>
      <c r="G151" s="546" t="s">
        <v>331</v>
      </c>
      <c r="H151" s="755" t="s">
        <v>283</v>
      </c>
      <c r="I151" s="265">
        <v>3330258</v>
      </c>
      <c r="J151" s="266">
        <v>2427583</v>
      </c>
      <c r="K151" s="266">
        <v>0</v>
      </c>
      <c r="L151" s="831">
        <v>820523</v>
      </c>
      <c r="M151" s="831">
        <v>48552</v>
      </c>
      <c r="N151" s="266">
        <v>33600</v>
      </c>
      <c r="O151" s="622">
        <v>5.4897999999999998</v>
      </c>
      <c r="P151" s="678">
        <v>4</v>
      </c>
      <c r="Q151" s="744">
        <v>1.4898</v>
      </c>
      <c r="R151" s="268">
        <f t="shared" ref="R151:R152" si="198">W151*-1</f>
        <v>0</v>
      </c>
      <c r="S151" s="269">
        <v>0</v>
      </c>
      <c r="T151" s="269">
        <v>0</v>
      </c>
      <c r="U151" s="269">
        <v>0</v>
      </c>
      <c r="V151" s="269">
        <f t="shared" si="183"/>
        <v>0</v>
      </c>
      <c r="W151" s="269">
        <v>0</v>
      </c>
      <c r="X151" s="269">
        <v>0</v>
      </c>
      <c r="Y151" s="269">
        <f>SUM(W151:X151)</f>
        <v>0</v>
      </c>
      <c r="Z151" s="269">
        <f>V151+Y151</f>
        <v>0</v>
      </c>
      <c r="AA151" s="577">
        <f t="shared" ref="AA151:AA152" si="199">ROUND((V151+W151)*33.8%,0)</f>
        <v>0</v>
      </c>
      <c r="AB151" s="270">
        <f>ROUND(V151*2%,0)</f>
        <v>0</v>
      </c>
      <c r="AC151" s="269">
        <v>0</v>
      </c>
      <c r="AD151" s="269">
        <v>0</v>
      </c>
      <c r="AE151" s="269">
        <f t="shared" si="185"/>
        <v>0</v>
      </c>
      <c r="AF151" s="269">
        <f t="shared" si="186"/>
        <v>0</v>
      </c>
      <c r="AG151" s="271">
        <v>0</v>
      </c>
      <c r="AH151" s="271">
        <v>0</v>
      </c>
      <c r="AI151" s="271">
        <v>0</v>
      </c>
      <c r="AJ151" s="271">
        <v>0</v>
      </c>
      <c r="AK151" s="271">
        <v>0</v>
      </c>
      <c r="AL151" s="271">
        <f t="shared" si="187"/>
        <v>0</v>
      </c>
      <c r="AM151" s="271">
        <f t="shared" si="188"/>
        <v>0</v>
      </c>
      <c r="AN151" s="696">
        <f t="shared" si="189"/>
        <v>0</v>
      </c>
      <c r="AO151" s="267">
        <f>I151+AF151</f>
        <v>3330258</v>
      </c>
      <c r="AP151" s="269">
        <f>J151+V151</f>
        <v>2427583</v>
      </c>
      <c r="AQ151" s="269">
        <f t="shared" ref="AQ151:AQ152" si="200">K151+Y151</f>
        <v>0</v>
      </c>
      <c r="AR151" s="269">
        <f>L151+AA151</f>
        <v>820523</v>
      </c>
      <c r="AS151" s="269">
        <f>M151+AB151</f>
        <v>48552</v>
      </c>
      <c r="AT151" s="269">
        <f>N151+AE151</f>
        <v>33600</v>
      </c>
      <c r="AU151" s="271">
        <f>O151+AN151</f>
        <v>5.4897999999999998</v>
      </c>
      <c r="AV151" s="271">
        <f>P151+AL151</f>
        <v>4</v>
      </c>
      <c r="AW151" s="272">
        <f>Q151+AM151</f>
        <v>1.4898</v>
      </c>
    </row>
    <row r="152" spans="1:49" ht="12.95" customHeight="1" x14ac:dyDescent="0.25">
      <c r="A152" s="556">
        <v>31</v>
      </c>
      <c r="B152" s="193">
        <v>2441</v>
      </c>
      <c r="C152" s="193">
        <v>600079406</v>
      </c>
      <c r="D152" s="114">
        <v>70695920</v>
      </c>
      <c r="E152" s="549" t="s">
        <v>549</v>
      </c>
      <c r="F152" s="190">
        <v>3141</v>
      </c>
      <c r="G152" s="546" t="s">
        <v>321</v>
      </c>
      <c r="H152" s="755" t="s">
        <v>284</v>
      </c>
      <c r="I152" s="265">
        <v>619426</v>
      </c>
      <c r="J152" s="266">
        <v>454081</v>
      </c>
      <c r="K152" s="266">
        <v>0</v>
      </c>
      <c r="L152" s="831">
        <v>153479</v>
      </c>
      <c r="M152" s="831">
        <v>9082</v>
      </c>
      <c r="N152" s="266">
        <v>2784</v>
      </c>
      <c r="O152" s="622">
        <v>1.54</v>
      </c>
      <c r="P152" s="678">
        <v>0</v>
      </c>
      <c r="Q152" s="744">
        <v>1.54</v>
      </c>
      <c r="R152" s="268">
        <f t="shared" si="198"/>
        <v>0</v>
      </c>
      <c r="S152" s="269">
        <v>0</v>
      </c>
      <c r="T152" s="269">
        <v>0</v>
      </c>
      <c r="U152" s="269">
        <v>0</v>
      </c>
      <c r="V152" s="269">
        <f t="shared" si="183"/>
        <v>0</v>
      </c>
      <c r="W152" s="269">
        <v>0</v>
      </c>
      <c r="X152" s="269">
        <v>0</v>
      </c>
      <c r="Y152" s="269">
        <f>SUM(W152:X152)</f>
        <v>0</v>
      </c>
      <c r="Z152" s="269">
        <f>V152+Y152</f>
        <v>0</v>
      </c>
      <c r="AA152" s="577">
        <f t="shared" si="199"/>
        <v>0</v>
      </c>
      <c r="AB152" s="270">
        <f>ROUND(V152*2%,0)</f>
        <v>0</v>
      </c>
      <c r="AC152" s="269">
        <v>0</v>
      </c>
      <c r="AD152" s="269">
        <v>0</v>
      </c>
      <c r="AE152" s="269">
        <f t="shared" si="185"/>
        <v>0</v>
      </c>
      <c r="AF152" s="269">
        <f t="shared" si="186"/>
        <v>0</v>
      </c>
      <c r="AG152" s="271">
        <v>0</v>
      </c>
      <c r="AH152" s="271">
        <v>0</v>
      </c>
      <c r="AI152" s="271">
        <v>0</v>
      </c>
      <c r="AJ152" s="271">
        <v>0</v>
      </c>
      <c r="AK152" s="271">
        <v>0</v>
      </c>
      <c r="AL152" s="271">
        <f t="shared" si="187"/>
        <v>0</v>
      </c>
      <c r="AM152" s="271">
        <f t="shared" si="188"/>
        <v>0</v>
      </c>
      <c r="AN152" s="696">
        <f t="shared" si="189"/>
        <v>0</v>
      </c>
      <c r="AO152" s="267">
        <f>I152+AF152</f>
        <v>619426</v>
      </c>
      <c r="AP152" s="269">
        <f>J152+V152</f>
        <v>454081</v>
      </c>
      <c r="AQ152" s="269">
        <f t="shared" si="200"/>
        <v>0</v>
      </c>
      <c r="AR152" s="269">
        <f>L152+AA152</f>
        <v>153479</v>
      </c>
      <c r="AS152" s="269">
        <f>M152+AB152</f>
        <v>9082</v>
      </c>
      <c r="AT152" s="269">
        <f>N152+AE152</f>
        <v>2784</v>
      </c>
      <c r="AU152" s="271">
        <f>O152+AN152</f>
        <v>1.54</v>
      </c>
      <c r="AV152" s="271">
        <f>P152+AL152</f>
        <v>0</v>
      </c>
      <c r="AW152" s="272">
        <f>Q152+AM152</f>
        <v>1.54</v>
      </c>
    </row>
    <row r="153" spans="1:49" ht="12.95" customHeight="1" x14ac:dyDescent="0.25">
      <c r="A153" s="558">
        <v>31</v>
      </c>
      <c r="B153" s="195">
        <v>2441</v>
      </c>
      <c r="C153" s="195">
        <v>600079406</v>
      </c>
      <c r="D153" s="195">
        <v>70695920</v>
      </c>
      <c r="E153" s="548" t="s">
        <v>550</v>
      </c>
      <c r="F153" s="203"/>
      <c r="G153" s="554"/>
      <c r="H153" s="761"/>
      <c r="I153" s="196">
        <v>3949684</v>
      </c>
      <c r="J153" s="408">
        <v>2881664</v>
      </c>
      <c r="K153" s="408">
        <v>0</v>
      </c>
      <c r="L153" s="408">
        <v>974002</v>
      </c>
      <c r="M153" s="408">
        <v>57634</v>
      </c>
      <c r="N153" s="408">
        <v>36384</v>
      </c>
      <c r="O153" s="776">
        <v>7.0297999999999998</v>
      </c>
      <c r="P153" s="776">
        <v>4</v>
      </c>
      <c r="Q153" s="798">
        <v>3.0297999999999998</v>
      </c>
      <c r="R153" s="408">
        <f t="shared" ref="R153:AW153" si="201">SUM(R151:R152)</f>
        <v>0</v>
      </c>
      <c r="S153" s="240">
        <f t="shared" si="201"/>
        <v>0</v>
      </c>
      <c r="T153" s="240">
        <f t="shared" si="201"/>
        <v>0</v>
      </c>
      <c r="U153" s="240">
        <f t="shared" si="201"/>
        <v>0</v>
      </c>
      <c r="V153" s="240">
        <f t="shared" si="201"/>
        <v>0</v>
      </c>
      <c r="W153" s="240">
        <f t="shared" si="201"/>
        <v>0</v>
      </c>
      <c r="X153" s="240">
        <f t="shared" si="201"/>
        <v>0</v>
      </c>
      <c r="Y153" s="240">
        <f t="shared" si="201"/>
        <v>0</v>
      </c>
      <c r="Z153" s="240">
        <f t="shared" si="201"/>
        <v>0</v>
      </c>
      <c r="AA153" s="240">
        <f t="shared" si="201"/>
        <v>0</v>
      </c>
      <c r="AB153" s="240">
        <f t="shared" si="201"/>
        <v>0</v>
      </c>
      <c r="AC153" s="240">
        <f t="shared" si="201"/>
        <v>0</v>
      </c>
      <c r="AD153" s="240">
        <f t="shared" si="201"/>
        <v>0</v>
      </c>
      <c r="AE153" s="240">
        <f t="shared" si="201"/>
        <v>0</v>
      </c>
      <c r="AF153" s="240">
        <f t="shared" si="201"/>
        <v>0</v>
      </c>
      <c r="AG153" s="571">
        <f t="shared" si="201"/>
        <v>0</v>
      </c>
      <c r="AH153" s="571">
        <f t="shared" si="201"/>
        <v>0</v>
      </c>
      <c r="AI153" s="571">
        <f t="shared" si="201"/>
        <v>0</v>
      </c>
      <c r="AJ153" s="571">
        <f t="shared" si="201"/>
        <v>0</v>
      </c>
      <c r="AK153" s="571">
        <f t="shared" si="201"/>
        <v>0</v>
      </c>
      <c r="AL153" s="571">
        <f t="shared" si="201"/>
        <v>0</v>
      </c>
      <c r="AM153" s="571">
        <f t="shared" si="201"/>
        <v>0</v>
      </c>
      <c r="AN153" s="789">
        <f t="shared" si="201"/>
        <v>0</v>
      </c>
      <c r="AO153" s="196">
        <f t="shared" si="201"/>
        <v>3949684</v>
      </c>
      <c r="AP153" s="240">
        <f t="shared" si="201"/>
        <v>2881664</v>
      </c>
      <c r="AQ153" s="240">
        <f t="shared" si="201"/>
        <v>0</v>
      </c>
      <c r="AR153" s="240">
        <f t="shared" si="201"/>
        <v>974002</v>
      </c>
      <c r="AS153" s="240">
        <f t="shared" si="201"/>
        <v>57634</v>
      </c>
      <c r="AT153" s="240">
        <f t="shared" si="201"/>
        <v>36384</v>
      </c>
      <c r="AU153" s="571">
        <f t="shared" si="201"/>
        <v>7.0297999999999998</v>
      </c>
      <c r="AV153" s="571">
        <f t="shared" si="201"/>
        <v>4</v>
      </c>
      <c r="AW153" s="572">
        <f t="shared" si="201"/>
        <v>3.0297999999999998</v>
      </c>
    </row>
    <row r="154" spans="1:49" ht="12.95" customHeight="1" x14ac:dyDescent="0.25">
      <c r="A154" s="556">
        <v>32</v>
      </c>
      <c r="B154" s="190">
        <v>2496</v>
      </c>
      <c r="C154" s="190">
        <v>600080251</v>
      </c>
      <c r="D154" s="114">
        <v>70695938</v>
      </c>
      <c r="E154" s="547" t="s">
        <v>551</v>
      </c>
      <c r="F154" s="190">
        <v>3117</v>
      </c>
      <c r="G154" s="547" t="s">
        <v>335</v>
      </c>
      <c r="H154" s="755" t="s">
        <v>283</v>
      </c>
      <c r="I154" s="265">
        <v>5625360</v>
      </c>
      <c r="J154" s="266">
        <v>3996075</v>
      </c>
      <c r="K154" s="266">
        <v>5000</v>
      </c>
      <c r="L154" s="831">
        <v>1352363</v>
      </c>
      <c r="M154" s="831">
        <v>79922</v>
      </c>
      <c r="N154" s="266">
        <v>192000</v>
      </c>
      <c r="O154" s="622">
        <v>8.1888000000000005</v>
      </c>
      <c r="P154" s="678">
        <v>5.91</v>
      </c>
      <c r="Q154" s="744">
        <v>2.2787999999999999</v>
      </c>
      <c r="R154" s="268">
        <f t="shared" ref="R154:R158" si="202">W154*-1</f>
        <v>0</v>
      </c>
      <c r="S154" s="269">
        <v>0</v>
      </c>
      <c r="T154" s="269">
        <v>0</v>
      </c>
      <c r="U154" s="269">
        <v>0</v>
      </c>
      <c r="V154" s="269">
        <f t="shared" si="183"/>
        <v>0</v>
      </c>
      <c r="W154" s="269">
        <v>0</v>
      </c>
      <c r="X154" s="269">
        <v>0</v>
      </c>
      <c r="Y154" s="269">
        <f>SUM(W154:X154)</f>
        <v>0</v>
      </c>
      <c r="Z154" s="269">
        <f>V154+Y154</f>
        <v>0</v>
      </c>
      <c r="AA154" s="577">
        <f t="shared" ref="AA154:AA158" si="203">ROUND((V154+W154)*33.8%,0)</f>
        <v>0</v>
      </c>
      <c r="AB154" s="270">
        <f>ROUND(V154*2%,0)</f>
        <v>0</v>
      </c>
      <c r="AC154" s="269">
        <v>0</v>
      </c>
      <c r="AD154" s="269">
        <v>0</v>
      </c>
      <c r="AE154" s="269">
        <f t="shared" si="185"/>
        <v>0</v>
      </c>
      <c r="AF154" s="269">
        <f t="shared" si="186"/>
        <v>0</v>
      </c>
      <c r="AG154" s="271">
        <v>0</v>
      </c>
      <c r="AH154" s="271">
        <v>0</v>
      </c>
      <c r="AI154" s="271">
        <v>0</v>
      </c>
      <c r="AJ154" s="271">
        <v>0</v>
      </c>
      <c r="AK154" s="271">
        <v>0</v>
      </c>
      <c r="AL154" s="271">
        <f t="shared" si="187"/>
        <v>0</v>
      </c>
      <c r="AM154" s="271">
        <f t="shared" si="188"/>
        <v>0</v>
      </c>
      <c r="AN154" s="696">
        <f t="shared" si="189"/>
        <v>0</v>
      </c>
      <c r="AO154" s="267">
        <f>I154+AF154</f>
        <v>5625360</v>
      </c>
      <c r="AP154" s="269">
        <f>J154+V154</f>
        <v>3996075</v>
      </c>
      <c r="AQ154" s="269">
        <f t="shared" ref="AQ154:AQ158" si="204">K154+Y154</f>
        <v>5000</v>
      </c>
      <c r="AR154" s="269">
        <f t="shared" ref="AR154:AS158" si="205">L154+AA154</f>
        <v>1352363</v>
      </c>
      <c r="AS154" s="269">
        <f t="shared" si="205"/>
        <v>79922</v>
      </c>
      <c r="AT154" s="269">
        <f>N154+AE154</f>
        <v>192000</v>
      </c>
      <c r="AU154" s="271">
        <f>O154+AN154</f>
        <v>8.1888000000000005</v>
      </c>
      <c r="AV154" s="271">
        <f t="shared" ref="AV154:AW158" si="206">P154+AL154</f>
        <v>5.91</v>
      </c>
      <c r="AW154" s="272">
        <f t="shared" si="206"/>
        <v>2.2787999999999999</v>
      </c>
    </row>
    <row r="155" spans="1:49" ht="12.95" customHeight="1" x14ac:dyDescent="0.25">
      <c r="A155" s="556">
        <v>32</v>
      </c>
      <c r="B155" s="190">
        <v>2496</v>
      </c>
      <c r="C155" s="190">
        <v>600080251</v>
      </c>
      <c r="D155" s="114">
        <v>70695938</v>
      </c>
      <c r="E155" s="547" t="s">
        <v>551</v>
      </c>
      <c r="F155" s="190">
        <v>3117</v>
      </c>
      <c r="G155" s="533" t="s">
        <v>318</v>
      </c>
      <c r="H155" s="755" t="s">
        <v>284</v>
      </c>
      <c r="I155" s="265">
        <v>125562</v>
      </c>
      <c r="J155" s="266">
        <v>92461</v>
      </c>
      <c r="K155" s="266">
        <v>0</v>
      </c>
      <c r="L155" s="831">
        <v>31252</v>
      </c>
      <c r="M155" s="831">
        <v>1849</v>
      </c>
      <c r="N155" s="266">
        <v>0</v>
      </c>
      <c r="O155" s="622">
        <v>0.27</v>
      </c>
      <c r="P155" s="678">
        <v>0.27</v>
      </c>
      <c r="Q155" s="744">
        <v>0</v>
      </c>
      <c r="R155" s="268">
        <f t="shared" si="202"/>
        <v>0</v>
      </c>
      <c r="S155" s="269">
        <v>0</v>
      </c>
      <c r="T155" s="269">
        <v>0</v>
      </c>
      <c r="U155" s="269">
        <v>0</v>
      </c>
      <c r="V155" s="269">
        <f t="shared" si="183"/>
        <v>0</v>
      </c>
      <c r="W155" s="269">
        <v>0</v>
      </c>
      <c r="X155" s="269">
        <v>0</v>
      </c>
      <c r="Y155" s="269">
        <f>SUM(W155:X155)</f>
        <v>0</v>
      </c>
      <c r="Z155" s="269">
        <f>V155+Y155</f>
        <v>0</v>
      </c>
      <c r="AA155" s="577">
        <f t="shared" si="203"/>
        <v>0</v>
      </c>
      <c r="AB155" s="270">
        <f>ROUND(V155*2%,0)</f>
        <v>0</v>
      </c>
      <c r="AC155" s="269">
        <v>0</v>
      </c>
      <c r="AD155" s="269">
        <v>0</v>
      </c>
      <c r="AE155" s="269">
        <f t="shared" si="185"/>
        <v>0</v>
      </c>
      <c r="AF155" s="269">
        <f t="shared" si="186"/>
        <v>0</v>
      </c>
      <c r="AG155" s="271">
        <v>0</v>
      </c>
      <c r="AH155" s="271">
        <v>0</v>
      </c>
      <c r="AI155" s="271">
        <v>0</v>
      </c>
      <c r="AJ155" s="271">
        <v>0</v>
      </c>
      <c r="AK155" s="271">
        <v>0</v>
      </c>
      <c r="AL155" s="271">
        <f t="shared" si="187"/>
        <v>0</v>
      </c>
      <c r="AM155" s="271">
        <f t="shared" si="188"/>
        <v>0</v>
      </c>
      <c r="AN155" s="696">
        <f t="shared" si="189"/>
        <v>0</v>
      </c>
      <c r="AO155" s="267">
        <f>I155+AF155</f>
        <v>125562</v>
      </c>
      <c r="AP155" s="269">
        <f>J155+V155</f>
        <v>92461</v>
      </c>
      <c r="AQ155" s="269">
        <f t="shared" si="204"/>
        <v>0</v>
      </c>
      <c r="AR155" s="269">
        <f t="shared" si="205"/>
        <v>31252</v>
      </c>
      <c r="AS155" s="269">
        <f t="shared" si="205"/>
        <v>1849</v>
      </c>
      <c r="AT155" s="269">
        <f>N155+AE155</f>
        <v>0</v>
      </c>
      <c r="AU155" s="271">
        <f>O155+AN155</f>
        <v>0.27</v>
      </c>
      <c r="AV155" s="271">
        <f t="shared" si="206"/>
        <v>0.27</v>
      </c>
      <c r="AW155" s="272">
        <f t="shared" si="206"/>
        <v>0</v>
      </c>
    </row>
    <row r="156" spans="1:49" ht="12.95" customHeight="1" x14ac:dyDescent="0.25">
      <c r="A156" s="556">
        <v>32</v>
      </c>
      <c r="B156" s="193">
        <v>2496</v>
      </c>
      <c r="C156" s="193">
        <v>600080251</v>
      </c>
      <c r="D156" s="114">
        <v>70695938</v>
      </c>
      <c r="E156" s="549" t="s">
        <v>551</v>
      </c>
      <c r="F156" s="190">
        <v>3141</v>
      </c>
      <c r="G156" s="546" t="s">
        <v>321</v>
      </c>
      <c r="H156" s="755" t="s">
        <v>284</v>
      </c>
      <c r="I156" s="265">
        <v>584302</v>
      </c>
      <c r="J156" s="266">
        <v>427533</v>
      </c>
      <c r="K156" s="266">
        <v>0</v>
      </c>
      <c r="L156" s="831">
        <v>144506</v>
      </c>
      <c r="M156" s="831">
        <v>8551</v>
      </c>
      <c r="N156" s="266">
        <v>3712</v>
      </c>
      <c r="O156" s="622">
        <v>1.45</v>
      </c>
      <c r="P156" s="678">
        <v>0</v>
      </c>
      <c r="Q156" s="744">
        <v>1.45</v>
      </c>
      <c r="R156" s="268">
        <f t="shared" si="202"/>
        <v>0</v>
      </c>
      <c r="S156" s="269">
        <v>0</v>
      </c>
      <c r="T156" s="269">
        <v>0</v>
      </c>
      <c r="U156" s="269">
        <v>0</v>
      </c>
      <c r="V156" s="269">
        <f t="shared" si="183"/>
        <v>0</v>
      </c>
      <c r="W156" s="269">
        <v>0</v>
      </c>
      <c r="X156" s="269">
        <v>0</v>
      </c>
      <c r="Y156" s="269">
        <f>SUM(W156:X156)</f>
        <v>0</v>
      </c>
      <c r="Z156" s="269">
        <f>V156+Y156</f>
        <v>0</v>
      </c>
      <c r="AA156" s="577">
        <f t="shared" si="203"/>
        <v>0</v>
      </c>
      <c r="AB156" s="270">
        <f>ROUND(V156*2%,0)</f>
        <v>0</v>
      </c>
      <c r="AC156" s="269">
        <v>0</v>
      </c>
      <c r="AD156" s="269">
        <v>0</v>
      </c>
      <c r="AE156" s="269">
        <f t="shared" si="185"/>
        <v>0</v>
      </c>
      <c r="AF156" s="269">
        <f t="shared" si="186"/>
        <v>0</v>
      </c>
      <c r="AG156" s="271">
        <v>0</v>
      </c>
      <c r="AH156" s="271">
        <v>0</v>
      </c>
      <c r="AI156" s="271">
        <v>0</v>
      </c>
      <c r="AJ156" s="271">
        <v>0</v>
      </c>
      <c r="AK156" s="271">
        <v>0</v>
      </c>
      <c r="AL156" s="271">
        <f t="shared" si="187"/>
        <v>0</v>
      </c>
      <c r="AM156" s="271">
        <f t="shared" si="188"/>
        <v>0</v>
      </c>
      <c r="AN156" s="696">
        <f t="shared" si="189"/>
        <v>0</v>
      </c>
      <c r="AO156" s="267">
        <f>I156+AF156</f>
        <v>584302</v>
      </c>
      <c r="AP156" s="269">
        <f>J156+V156</f>
        <v>427533</v>
      </c>
      <c r="AQ156" s="269">
        <f t="shared" si="204"/>
        <v>0</v>
      </c>
      <c r="AR156" s="269">
        <f t="shared" si="205"/>
        <v>144506</v>
      </c>
      <c r="AS156" s="269">
        <f t="shared" si="205"/>
        <v>8551</v>
      </c>
      <c r="AT156" s="269">
        <f>N156+AE156</f>
        <v>3712</v>
      </c>
      <c r="AU156" s="271">
        <f>O156+AN156</f>
        <v>1.45</v>
      </c>
      <c r="AV156" s="271">
        <f t="shared" si="206"/>
        <v>0</v>
      </c>
      <c r="AW156" s="272">
        <f t="shared" si="206"/>
        <v>1.45</v>
      </c>
    </row>
    <row r="157" spans="1:49" ht="12.95" customHeight="1" x14ac:dyDescent="0.25">
      <c r="A157" s="556">
        <v>32</v>
      </c>
      <c r="B157" s="190">
        <v>2496</v>
      </c>
      <c r="C157" s="190">
        <v>600080251</v>
      </c>
      <c r="D157" s="114">
        <v>70695938</v>
      </c>
      <c r="E157" s="547" t="s">
        <v>551</v>
      </c>
      <c r="F157" s="190">
        <v>3143</v>
      </c>
      <c r="G157" s="533" t="s">
        <v>635</v>
      </c>
      <c r="H157" s="755" t="s">
        <v>283</v>
      </c>
      <c r="I157" s="265">
        <v>994155</v>
      </c>
      <c r="J157" s="266">
        <v>732073</v>
      </c>
      <c r="K157" s="266">
        <v>0</v>
      </c>
      <c r="L157" s="831">
        <v>247441</v>
      </c>
      <c r="M157" s="831">
        <v>14641</v>
      </c>
      <c r="N157" s="266">
        <v>0</v>
      </c>
      <c r="O157" s="622">
        <v>1.6</v>
      </c>
      <c r="P157" s="678">
        <v>1.6</v>
      </c>
      <c r="Q157" s="744">
        <v>0</v>
      </c>
      <c r="R157" s="268">
        <f t="shared" si="202"/>
        <v>0</v>
      </c>
      <c r="S157" s="269">
        <v>0</v>
      </c>
      <c r="T157" s="269">
        <v>0</v>
      </c>
      <c r="U157" s="269">
        <v>0</v>
      </c>
      <c r="V157" s="269">
        <f t="shared" si="183"/>
        <v>0</v>
      </c>
      <c r="W157" s="269">
        <v>0</v>
      </c>
      <c r="X157" s="269">
        <v>0</v>
      </c>
      <c r="Y157" s="269">
        <f>SUM(W157:X157)</f>
        <v>0</v>
      </c>
      <c r="Z157" s="269">
        <f>V157+Y157</f>
        <v>0</v>
      </c>
      <c r="AA157" s="577">
        <f t="shared" si="203"/>
        <v>0</v>
      </c>
      <c r="AB157" s="270">
        <f>ROUND(V157*2%,0)</f>
        <v>0</v>
      </c>
      <c r="AC157" s="269">
        <v>0</v>
      </c>
      <c r="AD157" s="269">
        <v>0</v>
      </c>
      <c r="AE157" s="269">
        <f t="shared" si="185"/>
        <v>0</v>
      </c>
      <c r="AF157" s="269">
        <f t="shared" si="186"/>
        <v>0</v>
      </c>
      <c r="AG157" s="271">
        <v>0</v>
      </c>
      <c r="AH157" s="271">
        <v>0</v>
      </c>
      <c r="AI157" s="271">
        <v>0</v>
      </c>
      <c r="AJ157" s="271">
        <v>0</v>
      </c>
      <c r="AK157" s="271">
        <v>0</v>
      </c>
      <c r="AL157" s="271">
        <f t="shared" si="187"/>
        <v>0</v>
      </c>
      <c r="AM157" s="271">
        <f t="shared" si="188"/>
        <v>0</v>
      </c>
      <c r="AN157" s="696">
        <f t="shared" si="189"/>
        <v>0</v>
      </c>
      <c r="AO157" s="267">
        <f>I157+AF157</f>
        <v>994155</v>
      </c>
      <c r="AP157" s="269">
        <f>J157+V157</f>
        <v>732073</v>
      </c>
      <c r="AQ157" s="269">
        <f t="shared" si="204"/>
        <v>0</v>
      </c>
      <c r="AR157" s="269">
        <f t="shared" si="205"/>
        <v>247441</v>
      </c>
      <c r="AS157" s="269">
        <f t="shared" si="205"/>
        <v>14641</v>
      </c>
      <c r="AT157" s="269">
        <f>N157+AE157</f>
        <v>0</v>
      </c>
      <c r="AU157" s="271">
        <f>O157+AN157</f>
        <v>1.6</v>
      </c>
      <c r="AV157" s="271">
        <f t="shared" si="206"/>
        <v>1.6</v>
      </c>
      <c r="AW157" s="272">
        <f t="shared" si="206"/>
        <v>0</v>
      </c>
    </row>
    <row r="158" spans="1:49" ht="12.95" customHeight="1" x14ac:dyDescent="0.25">
      <c r="A158" s="556">
        <v>32</v>
      </c>
      <c r="B158" s="190">
        <v>2496</v>
      </c>
      <c r="C158" s="190">
        <v>600080251</v>
      </c>
      <c r="D158" s="114">
        <v>70695938</v>
      </c>
      <c r="E158" s="547" t="s">
        <v>551</v>
      </c>
      <c r="F158" s="190">
        <v>3143</v>
      </c>
      <c r="G158" s="533" t="s">
        <v>636</v>
      </c>
      <c r="H158" s="755" t="s">
        <v>284</v>
      </c>
      <c r="I158" s="265">
        <v>32301</v>
      </c>
      <c r="J158" s="266">
        <v>22770</v>
      </c>
      <c r="K158" s="266">
        <v>0</v>
      </c>
      <c r="L158" s="831">
        <v>7696</v>
      </c>
      <c r="M158" s="831">
        <v>455</v>
      </c>
      <c r="N158" s="266">
        <v>1380</v>
      </c>
      <c r="O158" s="622">
        <v>0.1</v>
      </c>
      <c r="P158" s="678">
        <v>0</v>
      </c>
      <c r="Q158" s="744">
        <v>0.1</v>
      </c>
      <c r="R158" s="268">
        <f t="shared" si="202"/>
        <v>0</v>
      </c>
      <c r="S158" s="269">
        <v>0</v>
      </c>
      <c r="T158" s="269">
        <v>0</v>
      </c>
      <c r="U158" s="269">
        <v>0</v>
      </c>
      <c r="V158" s="269">
        <f t="shared" si="183"/>
        <v>0</v>
      </c>
      <c r="W158" s="269">
        <v>0</v>
      </c>
      <c r="X158" s="269">
        <v>0</v>
      </c>
      <c r="Y158" s="269">
        <f>SUM(W158:X158)</f>
        <v>0</v>
      </c>
      <c r="Z158" s="269">
        <f>V158+Y158</f>
        <v>0</v>
      </c>
      <c r="AA158" s="577">
        <f t="shared" si="203"/>
        <v>0</v>
      </c>
      <c r="AB158" s="270">
        <f>ROUND(V158*2%,0)</f>
        <v>0</v>
      </c>
      <c r="AC158" s="269">
        <v>0</v>
      </c>
      <c r="AD158" s="269">
        <v>0</v>
      </c>
      <c r="AE158" s="269">
        <f t="shared" si="185"/>
        <v>0</v>
      </c>
      <c r="AF158" s="269">
        <f t="shared" si="186"/>
        <v>0</v>
      </c>
      <c r="AG158" s="271">
        <v>0</v>
      </c>
      <c r="AH158" s="271">
        <v>0</v>
      </c>
      <c r="AI158" s="271">
        <v>0</v>
      </c>
      <c r="AJ158" s="271">
        <v>0</v>
      </c>
      <c r="AK158" s="271">
        <v>0</v>
      </c>
      <c r="AL158" s="271">
        <f t="shared" si="187"/>
        <v>0</v>
      </c>
      <c r="AM158" s="271">
        <f t="shared" si="188"/>
        <v>0</v>
      </c>
      <c r="AN158" s="696">
        <f t="shared" si="189"/>
        <v>0</v>
      </c>
      <c r="AO158" s="267">
        <f>I158+AF158</f>
        <v>32301</v>
      </c>
      <c r="AP158" s="269">
        <f>J158+V158</f>
        <v>22770</v>
      </c>
      <c r="AQ158" s="269">
        <f t="shared" si="204"/>
        <v>0</v>
      </c>
      <c r="AR158" s="269">
        <f t="shared" si="205"/>
        <v>7696</v>
      </c>
      <c r="AS158" s="269">
        <f t="shared" si="205"/>
        <v>455</v>
      </c>
      <c r="AT158" s="269">
        <f>N158+AE158</f>
        <v>1380</v>
      </c>
      <c r="AU158" s="271">
        <f>O158+AN158</f>
        <v>0.1</v>
      </c>
      <c r="AV158" s="271">
        <f t="shared" si="206"/>
        <v>0</v>
      </c>
      <c r="AW158" s="272">
        <f t="shared" si="206"/>
        <v>0.1</v>
      </c>
    </row>
    <row r="159" spans="1:49" ht="12.95" customHeight="1" x14ac:dyDescent="0.25">
      <c r="A159" s="558">
        <v>32</v>
      </c>
      <c r="B159" s="191">
        <v>2496</v>
      </c>
      <c r="C159" s="191">
        <v>600080251</v>
      </c>
      <c r="D159" s="191">
        <v>70695938</v>
      </c>
      <c r="E159" s="548" t="s">
        <v>552</v>
      </c>
      <c r="F159" s="191"/>
      <c r="G159" s="548"/>
      <c r="H159" s="756"/>
      <c r="I159" s="201">
        <v>7361680</v>
      </c>
      <c r="J159" s="410">
        <v>5270912</v>
      </c>
      <c r="K159" s="410">
        <v>5000</v>
      </c>
      <c r="L159" s="410">
        <v>1783258</v>
      </c>
      <c r="M159" s="410">
        <v>105418</v>
      </c>
      <c r="N159" s="410">
        <v>197092</v>
      </c>
      <c r="O159" s="778">
        <v>11.608799999999999</v>
      </c>
      <c r="P159" s="778">
        <v>7.7799999999999994</v>
      </c>
      <c r="Q159" s="800">
        <v>3.8287999999999998</v>
      </c>
      <c r="R159" s="410">
        <f t="shared" ref="R159:AW159" si="207">SUM(R154:R158)</f>
        <v>0</v>
      </c>
      <c r="S159" s="241">
        <f t="shared" si="207"/>
        <v>0</v>
      </c>
      <c r="T159" s="241">
        <f t="shared" si="207"/>
        <v>0</v>
      </c>
      <c r="U159" s="241">
        <f t="shared" si="207"/>
        <v>0</v>
      </c>
      <c r="V159" s="241">
        <f t="shared" si="207"/>
        <v>0</v>
      </c>
      <c r="W159" s="241">
        <f t="shared" si="207"/>
        <v>0</v>
      </c>
      <c r="X159" s="241">
        <f t="shared" si="207"/>
        <v>0</v>
      </c>
      <c r="Y159" s="241">
        <f t="shared" si="207"/>
        <v>0</v>
      </c>
      <c r="Z159" s="241">
        <f t="shared" si="207"/>
        <v>0</v>
      </c>
      <c r="AA159" s="241">
        <f t="shared" si="207"/>
        <v>0</v>
      </c>
      <c r="AB159" s="241">
        <f t="shared" si="207"/>
        <v>0</v>
      </c>
      <c r="AC159" s="241">
        <f t="shared" si="207"/>
        <v>0</v>
      </c>
      <c r="AD159" s="241">
        <f t="shared" si="207"/>
        <v>0</v>
      </c>
      <c r="AE159" s="241">
        <f t="shared" si="207"/>
        <v>0</v>
      </c>
      <c r="AF159" s="241">
        <f t="shared" si="207"/>
        <v>0</v>
      </c>
      <c r="AG159" s="573">
        <f t="shared" si="207"/>
        <v>0</v>
      </c>
      <c r="AH159" s="573">
        <f t="shared" si="207"/>
        <v>0</v>
      </c>
      <c r="AI159" s="573">
        <f t="shared" si="207"/>
        <v>0</v>
      </c>
      <c r="AJ159" s="573">
        <f t="shared" si="207"/>
        <v>0</v>
      </c>
      <c r="AK159" s="573">
        <f t="shared" si="207"/>
        <v>0</v>
      </c>
      <c r="AL159" s="573">
        <f t="shared" si="207"/>
        <v>0</v>
      </c>
      <c r="AM159" s="573">
        <f t="shared" si="207"/>
        <v>0</v>
      </c>
      <c r="AN159" s="791">
        <f t="shared" si="207"/>
        <v>0</v>
      </c>
      <c r="AO159" s="201">
        <f t="shared" si="207"/>
        <v>7361680</v>
      </c>
      <c r="AP159" s="241">
        <f t="shared" si="207"/>
        <v>5270912</v>
      </c>
      <c r="AQ159" s="241">
        <f t="shared" si="207"/>
        <v>5000</v>
      </c>
      <c r="AR159" s="241">
        <f t="shared" si="207"/>
        <v>1783258</v>
      </c>
      <c r="AS159" s="241">
        <f t="shared" si="207"/>
        <v>105418</v>
      </c>
      <c r="AT159" s="241">
        <f t="shared" si="207"/>
        <v>197092</v>
      </c>
      <c r="AU159" s="573">
        <f t="shared" si="207"/>
        <v>11.608799999999999</v>
      </c>
      <c r="AV159" s="573">
        <f t="shared" si="207"/>
        <v>7.7799999999999994</v>
      </c>
      <c r="AW159" s="574">
        <f t="shared" si="207"/>
        <v>3.8287999999999998</v>
      </c>
    </row>
    <row r="160" spans="1:49" ht="12.95" customHeight="1" x14ac:dyDescent="0.25">
      <c r="A160" s="556">
        <v>33</v>
      </c>
      <c r="B160" s="190">
        <v>5440</v>
      </c>
      <c r="C160" s="190">
        <v>600098559</v>
      </c>
      <c r="D160" s="114">
        <v>70998108</v>
      </c>
      <c r="E160" s="547" t="s">
        <v>553</v>
      </c>
      <c r="F160" s="190">
        <v>3111</v>
      </c>
      <c r="G160" s="546" t="s">
        <v>331</v>
      </c>
      <c r="H160" s="755" t="s">
        <v>283</v>
      </c>
      <c r="I160" s="265">
        <v>3377623</v>
      </c>
      <c r="J160" s="266">
        <v>2462462</v>
      </c>
      <c r="K160" s="266">
        <v>0</v>
      </c>
      <c r="L160" s="831">
        <v>832312</v>
      </c>
      <c r="M160" s="831">
        <v>49249</v>
      </c>
      <c r="N160" s="266">
        <v>33600</v>
      </c>
      <c r="O160" s="622">
        <v>5.4897999999999998</v>
      </c>
      <c r="P160" s="678">
        <v>4</v>
      </c>
      <c r="Q160" s="744">
        <v>1.4898</v>
      </c>
      <c r="R160" s="268">
        <f t="shared" ref="R160:R161" si="208">W160*-1</f>
        <v>0</v>
      </c>
      <c r="S160" s="269">
        <v>0</v>
      </c>
      <c r="T160" s="269">
        <v>0</v>
      </c>
      <c r="U160" s="269">
        <v>0</v>
      </c>
      <c r="V160" s="269">
        <f t="shared" si="183"/>
        <v>0</v>
      </c>
      <c r="W160" s="269">
        <v>0</v>
      </c>
      <c r="X160" s="269">
        <v>0</v>
      </c>
      <c r="Y160" s="269">
        <f>SUM(W160:X160)</f>
        <v>0</v>
      </c>
      <c r="Z160" s="269">
        <f>V160+Y160</f>
        <v>0</v>
      </c>
      <c r="AA160" s="577">
        <f t="shared" ref="AA160:AA161" si="209">ROUND((V160+W160)*33.8%,0)</f>
        <v>0</v>
      </c>
      <c r="AB160" s="270">
        <f>ROUND(V160*2%,0)</f>
        <v>0</v>
      </c>
      <c r="AC160" s="269">
        <v>0</v>
      </c>
      <c r="AD160" s="269">
        <v>0</v>
      </c>
      <c r="AE160" s="269">
        <f t="shared" si="185"/>
        <v>0</v>
      </c>
      <c r="AF160" s="269">
        <f t="shared" si="186"/>
        <v>0</v>
      </c>
      <c r="AG160" s="271">
        <v>0</v>
      </c>
      <c r="AH160" s="271">
        <v>0</v>
      </c>
      <c r="AI160" s="271">
        <v>0</v>
      </c>
      <c r="AJ160" s="271">
        <v>0</v>
      </c>
      <c r="AK160" s="271">
        <v>0</v>
      </c>
      <c r="AL160" s="271">
        <f t="shared" si="187"/>
        <v>0</v>
      </c>
      <c r="AM160" s="271">
        <f t="shared" si="188"/>
        <v>0</v>
      </c>
      <c r="AN160" s="696">
        <f t="shared" si="189"/>
        <v>0</v>
      </c>
      <c r="AO160" s="267">
        <f>I160+AF160</f>
        <v>3377623</v>
      </c>
      <c r="AP160" s="269">
        <f>J160+V160</f>
        <v>2462462</v>
      </c>
      <c r="AQ160" s="269">
        <f t="shared" ref="AQ160:AQ161" si="210">K160+Y160</f>
        <v>0</v>
      </c>
      <c r="AR160" s="269">
        <f>L160+AA160</f>
        <v>832312</v>
      </c>
      <c r="AS160" s="269">
        <f>M160+AB160</f>
        <v>49249</v>
      </c>
      <c r="AT160" s="269">
        <f>N160+AE160</f>
        <v>33600</v>
      </c>
      <c r="AU160" s="271">
        <f>O160+AN160</f>
        <v>5.4897999999999998</v>
      </c>
      <c r="AV160" s="271">
        <f>P160+AL160</f>
        <v>4</v>
      </c>
      <c r="AW160" s="272">
        <f>Q160+AM160</f>
        <v>1.4898</v>
      </c>
    </row>
    <row r="161" spans="1:49" ht="12.95" customHeight="1" x14ac:dyDescent="0.25">
      <c r="A161" s="556">
        <v>33</v>
      </c>
      <c r="B161" s="193">
        <v>5440</v>
      </c>
      <c r="C161" s="193">
        <v>600098559</v>
      </c>
      <c r="D161" s="114">
        <v>70998108</v>
      </c>
      <c r="E161" s="547" t="s">
        <v>553</v>
      </c>
      <c r="F161" s="190">
        <v>3141</v>
      </c>
      <c r="G161" s="546" t="s">
        <v>321</v>
      </c>
      <c r="H161" s="755" t="s">
        <v>284</v>
      </c>
      <c r="I161" s="265">
        <v>248482</v>
      </c>
      <c r="J161" s="266">
        <v>181633</v>
      </c>
      <c r="K161" s="266">
        <v>0</v>
      </c>
      <c r="L161" s="831">
        <v>61392</v>
      </c>
      <c r="M161" s="831">
        <v>3633</v>
      </c>
      <c r="N161" s="266">
        <v>1824</v>
      </c>
      <c r="O161" s="622">
        <v>0.62</v>
      </c>
      <c r="P161" s="678">
        <v>0</v>
      </c>
      <c r="Q161" s="744">
        <v>0.62</v>
      </c>
      <c r="R161" s="268">
        <f t="shared" si="208"/>
        <v>0</v>
      </c>
      <c r="S161" s="269">
        <v>0</v>
      </c>
      <c r="T161" s="269">
        <v>0</v>
      </c>
      <c r="U161" s="269">
        <v>0</v>
      </c>
      <c r="V161" s="269">
        <f t="shared" si="183"/>
        <v>0</v>
      </c>
      <c r="W161" s="269">
        <v>0</v>
      </c>
      <c r="X161" s="269">
        <v>0</v>
      </c>
      <c r="Y161" s="269">
        <f>SUM(W161:X161)</f>
        <v>0</v>
      </c>
      <c r="Z161" s="269">
        <f>V161+Y161</f>
        <v>0</v>
      </c>
      <c r="AA161" s="577">
        <f t="shared" si="209"/>
        <v>0</v>
      </c>
      <c r="AB161" s="270">
        <f>ROUND(V161*2%,0)</f>
        <v>0</v>
      </c>
      <c r="AC161" s="269">
        <v>0</v>
      </c>
      <c r="AD161" s="269">
        <v>0</v>
      </c>
      <c r="AE161" s="269">
        <f t="shared" si="185"/>
        <v>0</v>
      </c>
      <c r="AF161" s="269">
        <f t="shared" si="186"/>
        <v>0</v>
      </c>
      <c r="AG161" s="271">
        <v>0</v>
      </c>
      <c r="AH161" s="271">
        <v>0</v>
      </c>
      <c r="AI161" s="271">
        <v>0</v>
      </c>
      <c r="AJ161" s="271">
        <v>0</v>
      </c>
      <c r="AK161" s="271">
        <v>0</v>
      </c>
      <c r="AL161" s="271">
        <f t="shared" si="187"/>
        <v>0</v>
      </c>
      <c r="AM161" s="271">
        <f t="shared" si="188"/>
        <v>0</v>
      </c>
      <c r="AN161" s="696">
        <f t="shared" si="189"/>
        <v>0</v>
      </c>
      <c r="AO161" s="267">
        <f>I161+AF161</f>
        <v>248482</v>
      </c>
      <c r="AP161" s="269">
        <f>J161+V161</f>
        <v>181633</v>
      </c>
      <c r="AQ161" s="269">
        <f t="shared" si="210"/>
        <v>0</v>
      </c>
      <c r="AR161" s="269">
        <f>L161+AA161</f>
        <v>61392</v>
      </c>
      <c r="AS161" s="269">
        <f>M161+AB161</f>
        <v>3633</v>
      </c>
      <c r="AT161" s="269">
        <f>N161+AE161</f>
        <v>1824</v>
      </c>
      <c r="AU161" s="271">
        <f>O161+AN161</f>
        <v>0.62</v>
      </c>
      <c r="AV161" s="271">
        <f>P161+AL161</f>
        <v>0</v>
      </c>
      <c r="AW161" s="272">
        <f>Q161+AM161</f>
        <v>0.62</v>
      </c>
    </row>
    <row r="162" spans="1:49" ht="12.95" customHeight="1" x14ac:dyDescent="0.25">
      <c r="A162" s="558">
        <v>33</v>
      </c>
      <c r="B162" s="195">
        <v>5440</v>
      </c>
      <c r="C162" s="195">
        <v>600098559</v>
      </c>
      <c r="D162" s="195">
        <v>70998108</v>
      </c>
      <c r="E162" s="548" t="s">
        <v>554</v>
      </c>
      <c r="F162" s="191"/>
      <c r="G162" s="548"/>
      <c r="H162" s="756"/>
      <c r="I162" s="192">
        <v>3626105</v>
      </c>
      <c r="J162" s="407">
        <v>2644095</v>
      </c>
      <c r="K162" s="407">
        <v>0</v>
      </c>
      <c r="L162" s="407">
        <v>893704</v>
      </c>
      <c r="M162" s="407">
        <v>52882</v>
      </c>
      <c r="N162" s="407">
        <v>35424</v>
      </c>
      <c r="O162" s="774">
        <v>6.1097999999999999</v>
      </c>
      <c r="P162" s="774">
        <v>4</v>
      </c>
      <c r="Q162" s="796">
        <v>2.1097999999999999</v>
      </c>
      <c r="R162" s="407">
        <f t="shared" ref="R162:AW162" si="211">SUM(R160:R161)</f>
        <v>0</v>
      </c>
      <c r="S162" s="239">
        <f t="shared" si="211"/>
        <v>0</v>
      </c>
      <c r="T162" s="239">
        <f t="shared" si="211"/>
        <v>0</v>
      </c>
      <c r="U162" s="239">
        <f t="shared" si="211"/>
        <v>0</v>
      </c>
      <c r="V162" s="239">
        <f t="shared" si="211"/>
        <v>0</v>
      </c>
      <c r="W162" s="239">
        <f t="shared" si="211"/>
        <v>0</v>
      </c>
      <c r="X162" s="239">
        <f t="shared" si="211"/>
        <v>0</v>
      </c>
      <c r="Y162" s="239">
        <f t="shared" si="211"/>
        <v>0</v>
      </c>
      <c r="Z162" s="239">
        <f t="shared" si="211"/>
        <v>0</v>
      </c>
      <c r="AA162" s="239">
        <f t="shared" si="211"/>
        <v>0</v>
      </c>
      <c r="AB162" s="239">
        <f t="shared" si="211"/>
        <v>0</v>
      </c>
      <c r="AC162" s="239">
        <f t="shared" si="211"/>
        <v>0</v>
      </c>
      <c r="AD162" s="239">
        <f t="shared" si="211"/>
        <v>0</v>
      </c>
      <c r="AE162" s="239">
        <f t="shared" si="211"/>
        <v>0</v>
      </c>
      <c r="AF162" s="239">
        <f t="shared" si="211"/>
        <v>0</v>
      </c>
      <c r="AG162" s="569">
        <f t="shared" si="211"/>
        <v>0</v>
      </c>
      <c r="AH162" s="569">
        <f t="shared" si="211"/>
        <v>0</v>
      </c>
      <c r="AI162" s="569">
        <f t="shared" si="211"/>
        <v>0</v>
      </c>
      <c r="AJ162" s="569">
        <f t="shared" si="211"/>
        <v>0</v>
      </c>
      <c r="AK162" s="569">
        <f t="shared" si="211"/>
        <v>0</v>
      </c>
      <c r="AL162" s="569">
        <f t="shared" si="211"/>
        <v>0</v>
      </c>
      <c r="AM162" s="569">
        <f t="shared" si="211"/>
        <v>0</v>
      </c>
      <c r="AN162" s="787">
        <f t="shared" si="211"/>
        <v>0</v>
      </c>
      <c r="AO162" s="192">
        <f t="shared" si="211"/>
        <v>3626105</v>
      </c>
      <c r="AP162" s="239">
        <f t="shared" si="211"/>
        <v>2644095</v>
      </c>
      <c r="AQ162" s="239">
        <f t="shared" si="211"/>
        <v>0</v>
      </c>
      <c r="AR162" s="239">
        <f t="shared" si="211"/>
        <v>893704</v>
      </c>
      <c r="AS162" s="239">
        <f t="shared" si="211"/>
        <v>52882</v>
      </c>
      <c r="AT162" s="239">
        <f t="shared" si="211"/>
        <v>35424</v>
      </c>
      <c r="AU162" s="569">
        <f t="shared" si="211"/>
        <v>6.1097999999999999</v>
      </c>
      <c r="AV162" s="569">
        <f t="shared" si="211"/>
        <v>4</v>
      </c>
      <c r="AW162" s="570">
        <f t="shared" si="211"/>
        <v>2.1097999999999999</v>
      </c>
    </row>
    <row r="163" spans="1:49" ht="12.95" customHeight="1" x14ac:dyDescent="0.25">
      <c r="A163" s="556">
        <v>34</v>
      </c>
      <c r="B163" s="190">
        <v>5441</v>
      </c>
      <c r="C163" s="190">
        <v>600099270</v>
      </c>
      <c r="D163" s="114">
        <v>856118</v>
      </c>
      <c r="E163" s="547" t="s">
        <v>555</v>
      </c>
      <c r="F163" s="190">
        <v>3113</v>
      </c>
      <c r="G163" s="547" t="s">
        <v>335</v>
      </c>
      <c r="H163" s="755" t="s">
        <v>283</v>
      </c>
      <c r="I163" s="265">
        <v>12315757</v>
      </c>
      <c r="J163" s="266">
        <v>8704321</v>
      </c>
      <c r="K163" s="266">
        <v>105000</v>
      </c>
      <c r="L163" s="831">
        <v>2977550</v>
      </c>
      <c r="M163" s="831">
        <v>174086</v>
      </c>
      <c r="N163" s="266">
        <v>354800</v>
      </c>
      <c r="O163" s="622">
        <v>17.366499999999998</v>
      </c>
      <c r="P163" s="678">
        <v>12.682</v>
      </c>
      <c r="Q163" s="744">
        <v>4.6844999999999999</v>
      </c>
      <c r="R163" s="268">
        <f t="shared" ref="R163:R167" si="212">W163*-1</f>
        <v>0</v>
      </c>
      <c r="S163" s="269">
        <v>0</v>
      </c>
      <c r="T163" s="269">
        <v>0</v>
      </c>
      <c r="U163" s="269">
        <v>0</v>
      </c>
      <c r="V163" s="269">
        <f t="shared" si="183"/>
        <v>0</v>
      </c>
      <c r="W163" s="269">
        <v>0</v>
      </c>
      <c r="X163" s="269">
        <v>0</v>
      </c>
      <c r="Y163" s="269">
        <f>SUM(W163:X163)</f>
        <v>0</v>
      </c>
      <c r="Z163" s="269">
        <f>V163+Y163</f>
        <v>0</v>
      </c>
      <c r="AA163" s="577">
        <f t="shared" ref="AA163:AA167" si="213">ROUND((V163+W163)*33.8%,0)</f>
        <v>0</v>
      </c>
      <c r="AB163" s="270">
        <f>ROUND(V163*2%,0)</f>
        <v>0</v>
      </c>
      <c r="AC163" s="269">
        <v>0</v>
      </c>
      <c r="AD163" s="269">
        <v>0</v>
      </c>
      <c r="AE163" s="269">
        <f t="shared" si="185"/>
        <v>0</v>
      </c>
      <c r="AF163" s="269">
        <f t="shared" si="186"/>
        <v>0</v>
      </c>
      <c r="AG163" s="271">
        <v>0</v>
      </c>
      <c r="AH163" s="271">
        <v>0</v>
      </c>
      <c r="AI163" s="271">
        <v>0</v>
      </c>
      <c r="AJ163" s="271">
        <v>0</v>
      </c>
      <c r="AK163" s="271">
        <v>0</v>
      </c>
      <c r="AL163" s="271">
        <f t="shared" si="187"/>
        <v>0</v>
      </c>
      <c r="AM163" s="271">
        <f t="shared" si="188"/>
        <v>0</v>
      </c>
      <c r="AN163" s="696">
        <f t="shared" si="189"/>
        <v>0</v>
      </c>
      <c r="AO163" s="267">
        <f>I163+AF163</f>
        <v>12315757</v>
      </c>
      <c r="AP163" s="269">
        <f>J163+V163</f>
        <v>8704321</v>
      </c>
      <c r="AQ163" s="269">
        <f t="shared" ref="AQ163:AQ167" si="214">K163+Y163</f>
        <v>105000</v>
      </c>
      <c r="AR163" s="269">
        <f t="shared" ref="AR163:AS167" si="215">L163+AA163</f>
        <v>2977550</v>
      </c>
      <c r="AS163" s="269">
        <f t="shared" si="215"/>
        <v>174086</v>
      </c>
      <c r="AT163" s="269">
        <f>N163+AE163</f>
        <v>354800</v>
      </c>
      <c r="AU163" s="271">
        <f>O163+AN163</f>
        <v>17.366499999999998</v>
      </c>
      <c r="AV163" s="271">
        <f t="shared" ref="AV163:AW167" si="216">P163+AL163</f>
        <v>12.682</v>
      </c>
      <c r="AW163" s="272">
        <f t="shared" si="216"/>
        <v>4.6844999999999999</v>
      </c>
    </row>
    <row r="164" spans="1:49" ht="12.95" customHeight="1" x14ac:dyDescent="0.25">
      <c r="A164" s="556">
        <v>34</v>
      </c>
      <c r="B164" s="190">
        <v>5441</v>
      </c>
      <c r="C164" s="190">
        <v>600099270</v>
      </c>
      <c r="D164" s="114">
        <v>856118</v>
      </c>
      <c r="E164" s="547" t="s">
        <v>555</v>
      </c>
      <c r="F164" s="190">
        <v>3113</v>
      </c>
      <c r="G164" s="533" t="s">
        <v>318</v>
      </c>
      <c r="H164" s="755" t="s">
        <v>284</v>
      </c>
      <c r="I164" s="265">
        <v>694336</v>
      </c>
      <c r="J164" s="266">
        <v>511293</v>
      </c>
      <c r="K164" s="266">
        <v>0</v>
      </c>
      <c r="L164" s="831">
        <v>172817</v>
      </c>
      <c r="M164" s="831">
        <v>10226</v>
      </c>
      <c r="N164" s="266">
        <v>0</v>
      </c>
      <c r="O164" s="622">
        <v>1.54</v>
      </c>
      <c r="P164" s="678">
        <v>1.54</v>
      </c>
      <c r="Q164" s="744">
        <v>0</v>
      </c>
      <c r="R164" s="268">
        <f t="shared" si="212"/>
        <v>0</v>
      </c>
      <c r="S164" s="269">
        <v>0</v>
      </c>
      <c r="T164" s="269">
        <v>0</v>
      </c>
      <c r="U164" s="269">
        <v>0</v>
      </c>
      <c r="V164" s="269">
        <f t="shared" si="183"/>
        <v>0</v>
      </c>
      <c r="W164" s="269">
        <v>0</v>
      </c>
      <c r="X164" s="269">
        <v>0</v>
      </c>
      <c r="Y164" s="269">
        <f>SUM(W164:X164)</f>
        <v>0</v>
      </c>
      <c r="Z164" s="269">
        <f>V164+Y164</f>
        <v>0</v>
      </c>
      <c r="AA164" s="577">
        <f t="shared" si="213"/>
        <v>0</v>
      </c>
      <c r="AB164" s="270">
        <f>ROUND(V164*2%,0)</f>
        <v>0</v>
      </c>
      <c r="AC164" s="269">
        <v>0</v>
      </c>
      <c r="AD164" s="269">
        <v>0</v>
      </c>
      <c r="AE164" s="269">
        <f t="shared" si="185"/>
        <v>0</v>
      </c>
      <c r="AF164" s="269">
        <f t="shared" si="186"/>
        <v>0</v>
      </c>
      <c r="AG164" s="271">
        <v>0</v>
      </c>
      <c r="AH164" s="271">
        <v>0</v>
      </c>
      <c r="AI164" s="271">
        <v>0</v>
      </c>
      <c r="AJ164" s="271">
        <v>0</v>
      </c>
      <c r="AK164" s="271">
        <v>0</v>
      </c>
      <c r="AL164" s="271">
        <f t="shared" si="187"/>
        <v>0</v>
      </c>
      <c r="AM164" s="271">
        <f t="shared" si="188"/>
        <v>0</v>
      </c>
      <c r="AN164" s="696">
        <f t="shared" si="189"/>
        <v>0</v>
      </c>
      <c r="AO164" s="267">
        <f>I164+AF164</f>
        <v>694336</v>
      </c>
      <c r="AP164" s="269">
        <f>J164+V164</f>
        <v>511293</v>
      </c>
      <c r="AQ164" s="269">
        <f t="shared" si="214"/>
        <v>0</v>
      </c>
      <c r="AR164" s="269">
        <f t="shared" si="215"/>
        <v>172817</v>
      </c>
      <c r="AS164" s="269">
        <f t="shared" si="215"/>
        <v>10226</v>
      </c>
      <c r="AT164" s="269">
        <f>N164+AE164</f>
        <v>0</v>
      </c>
      <c r="AU164" s="271">
        <f>O164+AN164</f>
        <v>1.54</v>
      </c>
      <c r="AV164" s="271">
        <f t="shared" si="216"/>
        <v>1.54</v>
      </c>
      <c r="AW164" s="272">
        <f t="shared" si="216"/>
        <v>0</v>
      </c>
    </row>
    <row r="165" spans="1:49" ht="12.95" customHeight="1" x14ac:dyDescent="0.25">
      <c r="A165" s="556">
        <v>34</v>
      </c>
      <c r="B165" s="193">
        <v>5441</v>
      </c>
      <c r="C165" s="193">
        <v>600099270</v>
      </c>
      <c r="D165" s="114">
        <v>856118</v>
      </c>
      <c r="E165" s="549" t="s">
        <v>555</v>
      </c>
      <c r="F165" s="190">
        <v>3141</v>
      </c>
      <c r="G165" s="546" t="s">
        <v>321</v>
      </c>
      <c r="H165" s="755" t="s">
        <v>284</v>
      </c>
      <c r="I165" s="265">
        <v>1455816</v>
      </c>
      <c r="J165" s="266">
        <v>1049757</v>
      </c>
      <c r="K165" s="266">
        <v>15000</v>
      </c>
      <c r="L165" s="831">
        <v>359888</v>
      </c>
      <c r="M165" s="831">
        <v>20995</v>
      </c>
      <c r="N165" s="266">
        <v>10176</v>
      </c>
      <c r="O165" s="622">
        <v>3.62</v>
      </c>
      <c r="P165" s="678">
        <v>0</v>
      </c>
      <c r="Q165" s="744">
        <v>3.62</v>
      </c>
      <c r="R165" s="268">
        <f t="shared" si="212"/>
        <v>0</v>
      </c>
      <c r="S165" s="269">
        <v>0</v>
      </c>
      <c r="T165" s="269">
        <v>0</v>
      </c>
      <c r="U165" s="269">
        <v>0</v>
      </c>
      <c r="V165" s="269">
        <f t="shared" si="183"/>
        <v>0</v>
      </c>
      <c r="W165" s="269">
        <v>0</v>
      </c>
      <c r="X165" s="269">
        <v>0</v>
      </c>
      <c r="Y165" s="269">
        <f>SUM(W165:X165)</f>
        <v>0</v>
      </c>
      <c r="Z165" s="269">
        <f>V165+Y165</f>
        <v>0</v>
      </c>
      <c r="AA165" s="577">
        <f t="shared" si="213"/>
        <v>0</v>
      </c>
      <c r="AB165" s="270">
        <f>ROUND(V165*2%,0)</f>
        <v>0</v>
      </c>
      <c r="AC165" s="269">
        <v>0</v>
      </c>
      <c r="AD165" s="269">
        <v>0</v>
      </c>
      <c r="AE165" s="269">
        <f t="shared" si="185"/>
        <v>0</v>
      </c>
      <c r="AF165" s="269">
        <f t="shared" si="186"/>
        <v>0</v>
      </c>
      <c r="AG165" s="271">
        <v>0</v>
      </c>
      <c r="AH165" s="271">
        <v>0</v>
      </c>
      <c r="AI165" s="271">
        <v>0</v>
      </c>
      <c r="AJ165" s="271">
        <v>0</v>
      </c>
      <c r="AK165" s="271">
        <v>0</v>
      </c>
      <c r="AL165" s="271">
        <f t="shared" si="187"/>
        <v>0</v>
      </c>
      <c r="AM165" s="271">
        <f t="shared" si="188"/>
        <v>0</v>
      </c>
      <c r="AN165" s="696">
        <f t="shared" si="189"/>
        <v>0</v>
      </c>
      <c r="AO165" s="267">
        <f>I165+AF165</f>
        <v>1455816</v>
      </c>
      <c r="AP165" s="269">
        <f>J165+V165</f>
        <v>1049757</v>
      </c>
      <c r="AQ165" s="269">
        <f t="shared" si="214"/>
        <v>15000</v>
      </c>
      <c r="AR165" s="269">
        <f t="shared" si="215"/>
        <v>359888</v>
      </c>
      <c r="AS165" s="269">
        <f t="shared" si="215"/>
        <v>20995</v>
      </c>
      <c r="AT165" s="269">
        <f>N165+AE165</f>
        <v>10176</v>
      </c>
      <c r="AU165" s="271">
        <f>O165+AN165</f>
        <v>3.62</v>
      </c>
      <c r="AV165" s="271">
        <f t="shared" si="216"/>
        <v>0</v>
      </c>
      <c r="AW165" s="272">
        <f t="shared" si="216"/>
        <v>3.62</v>
      </c>
    </row>
    <row r="166" spans="1:49" ht="12.95" customHeight="1" x14ac:dyDescent="0.25">
      <c r="A166" s="556">
        <v>34</v>
      </c>
      <c r="B166" s="190">
        <v>5441</v>
      </c>
      <c r="C166" s="190">
        <v>600099270</v>
      </c>
      <c r="D166" s="114">
        <v>856118</v>
      </c>
      <c r="E166" s="547" t="s">
        <v>555</v>
      </c>
      <c r="F166" s="190">
        <v>3143</v>
      </c>
      <c r="G166" s="533" t="s">
        <v>635</v>
      </c>
      <c r="H166" s="755" t="s">
        <v>283</v>
      </c>
      <c r="I166" s="265">
        <v>1026744</v>
      </c>
      <c r="J166" s="266">
        <v>751144</v>
      </c>
      <c r="K166" s="266">
        <v>5000</v>
      </c>
      <c r="L166" s="831">
        <v>255577</v>
      </c>
      <c r="M166" s="831">
        <v>15023</v>
      </c>
      <c r="N166" s="266">
        <v>0</v>
      </c>
      <c r="O166" s="622">
        <v>1.6</v>
      </c>
      <c r="P166" s="678">
        <v>1.6</v>
      </c>
      <c r="Q166" s="744">
        <v>0</v>
      </c>
      <c r="R166" s="268">
        <f t="shared" si="212"/>
        <v>0</v>
      </c>
      <c r="S166" s="269">
        <v>0</v>
      </c>
      <c r="T166" s="269">
        <v>0</v>
      </c>
      <c r="U166" s="269">
        <v>0</v>
      </c>
      <c r="V166" s="269">
        <f t="shared" si="183"/>
        <v>0</v>
      </c>
      <c r="W166" s="269">
        <v>0</v>
      </c>
      <c r="X166" s="269">
        <v>0</v>
      </c>
      <c r="Y166" s="269">
        <f>SUM(W166:X166)</f>
        <v>0</v>
      </c>
      <c r="Z166" s="269">
        <f>V166+Y166</f>
        <v>0</v>
      </c>
      <c r="AA166" s="577">
        <f t="shared" si="213"/>
        <v>0</v>
      </c>
      <c r="AB166" s="270">
        <f>ROUND(V166*2%,0)</f>
        <v>0</v>
      </c>
      <c r="AC166" s="269">
        <v>0</v>
      </c>
      <c r="AD166" s="269">
        <v>0</v>
      </c>
      <c r="AE166" s="269">
        <f t="shared" si="185"/>
        <v>0</v>
      </c>
      <c r="AF166" s="269">
        <f t="shared" si="186"/>
        <v>0</v>
      </c>
      <c r="AG166" s="271">
        <v>0</v>
      </c>
      <c r="AH166" s="271">
        <v>0</v>
      </c>
      <c r="AI166" s="271">
        <v>0</v>
      </c>
      <c r="AJ166" s="271">
        <v>0</v>
      </c>
      <c r="AK166" s="271">
        <v>0</v>
      </c>
      <c r="AL166" s="271">
        <f t="shared" si="187"/>
        <v>0</v>
      </c>
      <c r="AM166" s="271">
        <f t="shared" si="188"/>
        <v>0</v>
      </c>
      <c r="AN166" s="696">
        <f t="shared" si="189"/>
        <v>0</v>
      </c>
      <c r="AO166" s="267">
        <f>I166+AF166</f>
        <v>1026744</v>
      </c>
      <c r="AP166" s="269">
        <f>J166+V166</f>
        <v>751144</v>
      </c>
      <c r="AQ166" s="269">
        <f t="shared" si="214"/>
        <v>5000</v>
      </c>
      <c r="AR166" s="269">
        <f t="shared" si="215"/>
        <v>255577</v>
      </c>
      <c r="AS166" s="269">
        <f t="shared" si="215"/>
        <v>15023</v>
      </c>
      <c r="AT166" s="269">
        <f>N166+AE166</f>
        <v>0</v>
      </c>
      <c r="AU166" s="271">
        <f>O166+AN166</f>
        <v>1.6</v>
      </c>
      <c r="AV166" s="271">
        <f t="shared" si="216"/>
        <v>1.6</v>
      </c>
      <c r="AW166" s="272">
        <f t="shared" si="216"/>
        <v>0</v>
      </c>
    </row>
    <row r="167" spans="1:49" ht="12.95" customHeight="1" x14ac:dyDescent="0.25">
      <c r="A167" s="556">
        <v>34</v>
      </c>
      <c r="B167" s="190">
        <v>5441</v>
      </c>
      <c r="C167" s="190">
        <v>600099270</v>
      </c>
      <c r="D167" s="114">
        <v>856118</v>
      </c>
      <c r="E167" s="547" t="s">
        <v>555</v>
      </c>
      <c r="F167" s="190">
        <v>3143</v>
      </c>
      <c r="G167" s="533" t="s">
        <v>636</v>
      </c>
      <c r="H167" s="755" t="s">
        <v>284</v>
      </c>
      <c r="I167" s="265">
        <v>35111</v>
      </c>
      <c r="J167" s="266">
        <v>24750</v>
      </c>
      <c r="K167" s="266">
        <v>0</v>
      </c>
      <c r="L167" s="831">
        <v>8366</v>
      </c>
      <c r="M167" s="831">
        <v>495</v>
      </c>
      <c r="N167" s="266">
        <v>1500</v>
      </c>
      <c r="O167" s="622">
        <v>0.1</v>
      </c>
      <c r="P167" s="678">
        <v>0</v>
      </c>
      <c r="Q167" s="744">
        <v>0.1</v>
      </c>
      <c r="R167" s="268">
        <f t="shared" si="212"/>
        <v>0</v>
      </c>
      <c r="S167" s="269">
        <v>0</v>
      </c>
      <c r="T167" s="269">
        <v>0</v>
      </c>
      <c r="U167" s="269">
        <v>0</v>
      </c>
      <c r="V167" s="269">
        <f t="shared" si="183"/>
        <v>0</v>
      </c>
      <c r="W167" s="269">
        <v>0</v>
      </c>
      <c r="X167" s="269">
        <v>0</v>
      </c>
      <c r="Y167" s="269">
        <f>SUM(W167:X167)</f>
        <v>0</v>
      </c>
      <c r="Z167" s="269">
        <f>V167+Y167</f>
        <v>0</v>
      </c>
      <c r="AA167" s="577">
        <f t="shared" si="213"/>
        <v>0</v>
      </c>
      <c r="AB167" s="270">
        <f>ROUND(V167*2%,0)</f>
        <v>0</v>
      </c>
      <c r="AC167" s="269">
        <v>0</v>
      </c>
      <c r="AD167" s="269">
        <v>0</v>
      </c>
      <c r="AE167" s="269">
        <f t="shared" si="185"/>
        <v>0</v>
      </c>
      <c r="AF167" s="269">
        <f t="shared" si="186"/>
        <v>0</v>
      </c>
      <c r="AG167" s="271">
        <v>0</v>
      </c>
      <c r="AH167" s="271">
        <v>0</v>
      </c>
      <c r="AI167" s="271">
        <v>0</v>
      </c>
      <c r="AJ167" s="271">
        <v>0</v>
      </c>
      <c r="AK167" s="271">
        <v>0</v>
      </c>
      <c r="AL167" s="271">
        <f t="shared" si="187"/>
        <v>0</v>
      </c>
      <c r="AM167" s="271">
        <f t="shared" si="188"/>
        <v>0</v>
      </c>
      <c r="AN167" s="696">
        <f t="shared" si="189"/>
        <v>0</v>
      </c>
      <c r="AO167" s="267">
        <f>I167+AF167</f>
        <v>35111</v>
      </c>
      <c r="AP167" s="269">
        <f>J167+V167</f>
        <v>24750</v>
      </c>
      <c r="AQ167" s="269">
        <f t="shared" si="214"/>
        <v>0</v>
      </c>
      <c r="AR167" s="269">
        <f t="shared" si="215"/>
        <v>8366</v>
      </c>
      <c r="AS167" s="269">
        <f t="shared" si="215"/>
        <v>495</v>
      </c>
      <c r="AT167" s="269">
        <f>N167+AE167</f>
        <v>1500</v>
      </c>
      <c r="AU167" s="271">
        <f>O167+AN167</f>
        <v>0.1</v>
      </c>
      <c r="AV167" s="271">
        <f t="shared" si="216"/>
        <v>0</v>
      </c>
      <c r="AW167" s="272">
        <f t="shared" si="216"/>
        <v>0.1</v>
      </c>
    </row>
    <row r="168" spans="1:49" ht="12.95" customHeight="1" x14ac:dyDescent="0.25">
      <c r="A168" s="558">
        <v>34</v>
      </c>
      <c r="B168" s="191">
        <v>5441</v>
      </c>
      <c r="C168" s="191">
        <v>600099270</v>
      </c>
      <c r="D168" s="191">
        <v>856118</v>
      </c>
      <c r="E168" s="548" t="s">
        <v>556</v>
      </c>
      <c r="F168" s="191"/>
      <c r="G168" s="548"/>
      <c r="H168" s="756"/>
      <c r="I168" s="196">
        <v>15527764</v>
      </c>
      <c r="J168" s="408">
        <v>11041265</v>
      </c>
      <c r="K168" s="408">
        <v>125000</v>
      </c>
      <c r="L168" s="408">
        <v>3774198</v>
      </c>
      <c r="M168" s="408">
        <v>220825</v>
      </c>
      <c r="N168" s="408">
        <v>366476</v>
      </c>
      <c r="O168" s="776">
        <v>24.226500000000001</v>
      </c>
      <c r="P168" s="776">
        <v>15.822000000000001</v>
      </c>
      <c r="Q168" s="798">
        <v>8.4045000000000005</v>
      </c>
      <c r="R168" s="408">
        <f t="shared" ref="R168:AW168" si="217">SUM(R163:R167)</f>
        <v>0</v>
      </c>
      <c r="S168" s="240">
        <f t="shared" si="217"/>
        <v>0</v>
      </c>
      <c r="T168" s="240">
        <f t="shared" si="217"/>
        <v>0</v>
      </c>
      <c r="U168" s="240">
        <f t="shared" si="217"/>
        <v>0</v>
      </c>
      <c r="V168" s="240">
        <f t="shared" si="217"/>
        <v>0</v>
      </c>
      <c r="W168" s="240">
        <f t="shared" si="217"/>
        <v>0</v>
      </c>
      <c r="X168" s="240">
        <f t="shared" si="217"/>
        <v>0</v>
      </c>
      <c r="Y168" s="240">
        <f t="shared" si="217"/>
        <v>0</v>
      </c>
      <c r="Z168" s="240">
        <f t="shared" si="217"/>
        <v>0</v>
      </c>
      <c r="AA168" s="240">
        <f t="shared" si="217"/>
        <v>0</v>
      </c>
      <c r="AB168" s="240">
        <f t="shared" si="217"/>
        <v>0</v>
      </c>
      <c r="AC168" s="240">
        <f t="shared" si="217"/>
        <v>0</v>
      </c>
      <c r="AD168" s="240">
        <f t="shared" si="217"/>
        <v>0</v>
      </c>
      <c r="AE168" s="240">
        <f t="shared" si="217"/>
        <v>0</v>
      </c>
      <c r="AF168" s="240">
        <f t="shared" si="217"/>
        <v>0</v>
      </c>
      <c r="AG168" s="571">
        <f t="shared" si="217"/>
        <v>0</v>
      </c>
      <c r="AH168" s="571">
        <f t="shared" si="217"/>
        <v>0</v>
      </c>
      <c r="AI168" s="571">
        <f t="shared" si="217"/>
        <v>0</v>
      </c>
      <c r="AJ168" s="571">
        <f t="shared" si="217"/>
        <v>0</v>
      </c>
      <c r="AK168" s="571">
        <f t="shared" si="217"/>
        <v>0</v>
      </c>
      <c r="AL168" s="571">
        <f t="shared" si="217"/>
        <v>0</v>
      </c>
      <c r="AM168" s="571">
        <f t="shared" si="217"/>
        <v>0</v>
      </c>
      <c r="AN168" s="789">
        <f t="shared" si="217"/>
        <v>0</v>
      </c>
      <c r="AO168" s="196">
        <f t="shared" si="217"/>
        <v>15527764</v>
      </c>
      <c r="AP168" s="240">
        <f t="shared" si="217"/>
        <v>11041265</v>
      </c>
      <c r="AQ168" s="240">
        <f t="shared" si="217"/>
        <v>125000</v>
      </c>
      <c r="AR168" s="240">
        <f t="shared" si="217"/>
        <v>3774198</v>
      </c>
      <c r="AS168" s="240">
        <f t="shared" si="217"/>
        <v>220825</v>
      </c>
      <c r="AT168" s="240">
        <f t="shared" si="217"/>
        <v>366476</v>
      </c>
      <c r="AU168" s="571">
        <f t="shared" si="217"/>
        <v>24.226500000000001</v>
      </c>
      <c r="AV168" s="571">
        <f t="shared" si="217"/>
        <v>15.822000000000001</v>
      </c>
      <c r="AW168" s="572">
        <f t="shared" si="217"/>
        <v>8.4045000000000005</v>
      </c>
    </row>
    <row r="169" spans="1:49" ht="12.95" customHeight="1" x14ac:dyDescent="0.25">
      <c r="A169" s="556">
        <v>35</v>
      </c>
      <c r="B169" s="193">
        <v>2306</v>
      </c>
      <c r="C169" s="193">
        <v>650025873</v>
      </c>
      <c r="D169" s="114">
        <v>70695946</v>
      </c>
      <c r="E169" s="547" t="s">
        <v>557</v>
      </c>
      <c r="F169" s="190">
        <v>3111</v>
      </c>
      <c r="G169" s="546" t="s">
        <v>331</v>
      </c>
      <c r="H169" s="755" t="s">
        <v>283</v>
      </c>
      <c r="I169" s="265">
        <v>2203565</v>
      </c>
      <c r="J169" s="266">
        <v>1602036</v>
      </c>
      <c r="K169" s="266">
        <v>0</v>
      </c>
      <c r="L169" s="831">
        <v>541488</v>
      </c>
      <c r="M169" s="831">
        <v>32041</v>
      </c>
      <c r="N169" s="266">
        <v>28000</v>
      </c>
      <c r="O169" s="622">
        <v>3.9218000000000002</v>
      </c>
      <c r="P169" s="678">
        <v>3</v>
      </c>
      <c r="Q169" s="744">
        <v>0.92179999999999995</v>
      </c>
      <c r="R169" s="268">
        <f t="shared" ref="R169:R174" si="218">W169*-1</f>
        <v>0</v>
      </c>
      <c r="S169" s="269">
        <v>0</v>
      </c>
      <c r="T169" s="269">
        <v>0</v>
      </c>
      <c r="U169" s="269">
        <v>0</v>
      </c>
      <c r="V169" s="269">
        <f t="shared" si="183"/>
        <v>0</v>
      </c>
      <c r="W169" s="269">
        <v>0</v>
      </c>
      <c r="X169" s="269">
        <v>0</v>
      </c>
      <c r="Y169" s="269">
        <f t="shared" ref="Y169:Y174" si="219">SUM(W169:X169)</f>
        <v>0</v>
      </c>
      <c r="Z169" s="269">
        <f t="shared" ref="Z169:Z174" si="220">V169+Y169</f>
        <v>0</v>
      </c>
      <c r="AA169" s="577">
        <f t="shared" ref="AA169:AA174" si="221">ROUND((V169+W169)*33.8%,0)</f>
        <v>0</v>
      </c>
      <c r="AB169" s="270">
        <f t="shared" ref="AB169:AB174" si="222">ROUND(V169*2%,0)</f>
        <v>0</v>
      </c>
      <c r="AC169" s="269">
        <v>0</v>
      </c>
      <c r="AD169" s="269">
        <v>0</v>
      </c>
      <c r="AE169" s="269">
        <f t="shared" si="185"/>
        <v>0</v>
      </c>
      <c r="AF169" s="269">
        <f t="shared" si="186"/>
        <v>0</v>
      </c>
      <c r="AG169" s="271">
        <v>0</v>
      </c>
      <c r="AH169" s="271">
        <v>0</v>
      </c>
      <c r="AI169" s="271">
        <v>0</v>
      </c>
      <c r="AJ169" s="271">
        <v>0</v>
      </c>
      <c r="AK169" s="271">
        <v>0</v>
      </c>
      <c r="AL169" s="271">
        <f t="shared" si="187"/>
        <v>0</v>
      </c>
      <c r="AM169" s="271">
        <f t="shared" si="188"/>
        <v>0</v>
      </c>
      <c r="AN169" s="696">
        <f t="shared" si="189"/>
        <v>0</v>
      </c>
      <c r="AO169" s="267">
        <f t="shared" ref="AO169:AO174" si="223">I169+AF169</f>
        <v>2203565</v>
      </c>
      <c r="AP169" s="269">
        <f t="shared" ref="AP169:AP174" si="224">J169+V169</f>
        <v>1602036</v>
      </c>
      <c r="AQ169" s="269">
        <f t="shared" ref="AQ169:AQ174" si="225">K169+Y169</f>
        <v>0</v>
      </c>
      <c r="AR169" s="269">
        <f t="shared" ref="AR169:AS174" si="226">L169+AA169</f>
        <v>541488</v>
      </c>
      <c r="AS169" s="269">
        <f t="shared" si="226"/>
        <v>32041</v>
      </c>
      <c r="AT169" s="269">
        <f t="shared" ref="AT169:AT174" si="227">N169+AE169</f>
        <v>28000</v>
      </c>
      <c r="AU169" s="271">
        <f t="shared" ref="AU169:AU174" si="228">O169+AN169</f>
        <v>3.9218000000000002</v>
      </c>
      <c r="AV169" s="271">
        <f t="shared" ref="AV169:AW174" si="229">P169+AL169</f>
        <v>3</v>
      </c>
      <c r="AW169" s="272">
        <f t="shared" si="229"/>
        <v>0.92179999999999995</v>
      </c>
    </row>
    <row r="170" spans="1:49" ht="12.95" customHeight="1" x14ac:dyDescent="0.25">
      <c r="A170" s="556">
        <v>35</v>
      </c>
      <c r="B170" s="193">
        <v>2306</v>
      </c>
      <c r="C170" s="193">
        <v>650025873</v>
      </c>
      <c r="D170" s="114">
        <v>70695946</v>
      </c>
      <c r="E170" s="549" t="s">
        <v>557</v>
      </c>
      <c r="F170" s="193">
        <v>3117</v>
      </c>
      <c r="G170" s="547" t="s">
        <v>335</v>
      </c>
      <c r="H170" s="755" t="s">
        <v>283</v>
      </c>
      <c r="I170" s="265">
        <v>3185404</v>
      </c>
      <c r="J170" s="266">
        <v>2279384</v>
      </c>
      <c r="K170" s="266">
        <v>0</v>
      </c>
      <c r="L170" s="831">
        <v>770432</v>
      </c>
      <c r="M170" s="831">
        <v>45588</v>
      </c>
      <c r="N170" s="266">
        <v>90000</v>
      </c>
      <c r="O170" s="622">
        <v>4.6417000000000002</v>
      </c>
      <c r="P170" s="678">
        <v>2.8182</v>
      </c>
      <c r="Q170" s="744">
        <v>1.8234999999999999</v>
      </c>
      <c r="R170" s="268">
        <f t="shared" si="218"/>
        <v>0</v>
      </c>
      <c r="S170" s="269">
        <v>0</v>
      </c>
      <c r="T170" s="269">
        <v>0</v>
      </c>
      <c r="U170" s="269">
        <v>0</v>
      </c>
      <c r="V170" s="269">
        <f t="shared" si="183"/>
        <v>0</v>
      </c>
      <c r="W170" s="269">
        <v>0</v>
      </c>
      <c r="X170" s="269">
        <v>0</v>
      </c>
      <c r="Y170" s="269">
        <f t="shared" si="219"/>
        <v>0</v>
      </c>
      <c r="Z170" s="269">
        <f t="shared" si="220"/>
        <v>0</v>
      </c>
      <c r="AA170" s="577">
        <f t="shared" si="221"/>
        <v>0</v>
      </c>
      <c r="AB170" s="270">
        <f t="shared" si="222"/>
        <v>0</v>
      </c>
      <c r="AC170" s="269">
        <v>0</v>
      </c>
      <c r="AD170" s="269">
        <v>0</v>
      </c>
      <c r="AE170" s="269">
        <f t="shared" si="185"/>
        <v>0</v>
      </c>
      <c r="AF170" s="269">
        <f t="shared" si="186"/>
        <v>0</v>
      </c>
      <c r="AG170" s="271">
        <v>0</v>
      </c>
      <c r="AH170" s="271">
        <v>0</v>
      </c>
      <c r="AI170" s="271">
        <v>0</v>
      </c>
      <c r="AJ170" s="271">
        <v>0</v>
      </c>
      <c r="AK170" s="271">
        <v>0</v>
      </c>
      <c r="AL170" s="271">
        <f t="shared" si="187"/>
        <v>0</v>
      </c>
      <c r="AM170" s="271">
        <f t="shared" si="188"/>
        <v>0</v>
      </c>
      <c r="AN170" s="696">
        <f t="shared" si="189"/>
        <v>0</v>
      </c>
      <c r="AO170" s="267">
        <f t="shared" si="223"/>
        <v>3185404</v>
      </c>
      <c r="AP170" s="269">
        <f t="shared" si="224"/>
        <v>2279384</v>
      </c>
      <c r="AQ170" s="269">
        <f t="shared" si="225"/>
        <v>0</v>
      </c>
      <c r="AR170" s="269">
        <f t="shared" si="226"/>
        <v>770432</v>
      </c>
      <c r="AS170" s="269">
        <f t="shared" si="226"/>
        <v>45588</v>
      </c>
      <c r="AT170" s="269">
        <f t="shared" si="227"/>
        <v>90000</v>
      </c>
      <c r="AU170" s="271">
        <f t="shared" si="228"/>
        <v>4.6417000000000002</v>
      </c>
      <c r="AV170" s="271">
        <f t="shared" si="229"/>
        <v>2.8182</v>
      </c>
      <c r="AW170" s="272">
        <f t="shared" si="229"/>
        <v>1.8234999999999999</v>
      </c>
    </row>
    <row r="171" spans="1:49" ht="12.95" customHeight="1" x14ac:dyDescent="0.25">
      <c r="A171" s="556">
        <v>35</v>
      </c>
      <c r="B171" s="190">
        <v>2306</v>
      </c>
      <c r="C171" s="190">
        <v>650025873</v>
      </c>
      <c r="D171" s="114">
        <v>70695946</v>
      </c>
      <c r="E171" s="549" t="s">
        <v>557</v>
      </c>
      <c r="F171" s="193">
        <v>3117</v>
      </c>
      <c r="G171" s="533" t="s">
        <v>318</v>
      </c>
      <c r="H171" s="755" t="s">
        <v>284</v>
      </c>
      <c r="I171" s="265">
        <v>2567</v>
      </c>
      <c r="J171" s="266">
        <v>1890</v>
      </c>
      <c r="K171" s="266">
        <v>0</v>
      </c>
      <c r="L171" s="831">
        <v>639</v>
      </c>
      <c r="M171" s="831">
        <v>38</v>
      </c>
      <c r="N171" s="266">
        <v>0</v>
      </c>
      <c r="O171" s="622">
        <v>0</v>
      </c>
      <c r="P171" s="678">
        <v>0</v>
      </c>
      <c r="Q171" s="744">
        <v>0</v>
      </c>
      <c r="R171" s="268">
        <f t="shared" si="218"/>
        <v>0</v>
      </c>
      <c r="S171" s="269">
        <v>0</v>
      </c>
      <c r="T171" s="269">
        <v>0</v>
      </c>
      <c r="U171" s="269">
        <v>0</v>
      </c>
      <c r="V171" s="269">
        <f t="shared" si="183"/>
        <v>0</v>
      </c>
      <c r="W171" s="269">
        <v>0</v>
      </c>
      <c r="X171" s="269">
        <v>0</v>
      </c>
      <c r="Y171" s="269">
        <f t="shared" si="219"/>
        <v>0</v>
      </c>
      <c r="Z171" s="269">
        <f t="shared" si="220"/>
        <v>0</v>
      </c>
      <c r="AA171" s="577">
        <f t="shared" si="221"/>
        <v>0</v>
      </c>
      <c r="AB171" s="270">
        <f t="shared" si="222"/>
        <v>0</v>
      </c>
      <c r="AC171" s="269">
        <v>0</v>
      </c>
      <c r="AD171" s="269">
        <v>0</v>
      </c>
      <c r="AE171" s="269">
        <f t="shared" si="185"/>
        <v>0</v>
      </c>
      <c r="AF171" s="269">
        <f t="shared" si="186"/>
        <v>0</v>
      </c>
      <c r="AG171" s="271">
        <v>0</v>
      </c>
      <c r="AH171" s="271">
        <v>0</v>
      </c>
      <c r="AI171" s="271">
        <v>0</v>
      </c>
      <c r="AJ171" s="271">
        <v>0</v>
      </c>
      <c r="AK171" s="271">
        <v>0</v>
      </c>
      <c r="AL171" s="271">
        <f t="shared" si="187"/>
        <v>0</v>
      </c>
      <c r="AM171" s="271">
        <f t="shared" si="188"/>
        <v>0</v>
      </c>
      <c r="AN171" s="696">
        <f t="shared" si="189"/>
        <v>0</v>
      </c>
      <c r="AO171" s="267">
        <f t="shared" si="223"/>
        <v>2567</v>
      </c>
      <c r="AP171" s="269">
        <f t="shared" si="224"/>
        <v>1890</v>
      </c>
      <c r="AQ171" s="269">
        <f t="shared" si="225"/>
        <v>0</v>
      </c>
      <c r="AR171" s="269">
        <f t="shared" si="226"/>
        <v>639</v>
      </c>
      <c r="AS171" s="269">
        <f t="shared" si="226"/>
        <v>38</v>
      </c>
      <c r="AT171" s="269">
        <f t="shared" si="227"/>
        <v>0</v>
      </c>
      <c r="AU171" s="271">
        <f t="shared" si="228"/>
        <v>0</v>
      </c>
      <c r="AV171" s="271">
        <f t="shared" si="229"/>
        <v>0</v>
      </c>
      <c r="AW171" s="272">
        <f t="shared" si="229"/>
        <v>0</v>
      </c>
    </row>
    <row r="172" spans="1:49" ht="12.95" customHeight="1" x14ac:dyDescent="0.25">
      <c r="A172" s="556">
        <v>35</v>
      </c>
      <c r="B172" s="190">
        <v>2306</v>
      </c>
      <c r="C172" s="190">
        <v>650025873</v>
      </c>
      <c r="D172" s="114">
        <v>70695946</v>
      </c>
      <c r="E172" s="545" t="s">
        <v>557</v>
      </c>
      <c r="F172" s="198">
        <v>3141</v>
      </c>
      <c r="G172" s="546" t="s">
        <v>321</v>
      </c>
      <c r="H172" s="755" t="s">
        <v>284</v>
      </c>
      <c r="I172" s="265">
        <v>882197</v>
      </c>
      <c r="J172" s="266">
        <v>646640</v>
      </c>
      <c r="K172" s="266">
        <v>0</v>
      </c>
      <c r="L172" s="831">
        <v>218564</v>
      </c>
      <c r="M172" s="831">
        <v>12933</v>
      </c>
      <c r="N172" s="266">
        <v>4060</v>
      </c>
      <c r="O172" s="622">
        <v>2.2000000000000002</v>
      </c>
      <c r="P172" s="678">
        <v>0</v>
      </c>
      <c r="Q172" s="744">
        <v>2.2000000000000002</v>
      </c>
      <c r="R172" s="268">
        <f t="shared" si="218"/>
        <v>0</v>
      </c>
      <c r="S172" s="269">
        <v>0</v>
      </c>
      <c r="T172" s="269">
        <v>0</v>
      </c>
      <c r="U172" s="269">
        <v>0</v>
      </c>
      <c r="V172" s="269">
        <f t="shared" si="183"/>
        <v>0</v>
      </c>
      <c r="W172" s="269">
        <v>0</v>
      </c>
      <c r="X172" s="269">
        <v>0</v>
      </c>
      <c r="Y172" s="269">
        <f t="shared" si="219"/>
        <v>0</v>
      </c>
      <c r="Z172" s="269">
        <f t="shared" si="220"/>
        <v>0</v>
      </c>
      <c r="AA172" s="577">
        <f t="shared" si="221"/>
        <v>0</v>
      </c>
      <c r="AB172" s="270">
        <f t="shared" si="222"/>
        <v>0</v>
      </c>
      <c r="AC172" s="269">
        <v>0</v>
      </c>
      <c r="AD172" s="269">
        <v>0</v>
      </c>
      <c r="AE172" s="269">
        <f t="shared" si="185"/>
        <v>0</v>
      </c>
      <c r="AF172" s="269">
        <f t="shared" si="186"/>
        <v>0</v>
      </c>
      <c r="AG172" s="271">
        <v>0</v>
      </c>
      <c r="AH172" s="271">
        <v>0</v>
      </c>
      <c r="AI172" s="271">
        <v>0</v>
      </c>
      <c r="AJ172" s="271">
        <v>0</v>
      </c>
      <c r="AK172" s="271">
        <v>0</v>
      </c>
      <c r="AL172" s="271">
        <f t="shared" si="187"/>
        <v>0</v>
      </c>
      <c r="AM172" s="271">
        <f t="shared" si="188"/>
        <v>0</v>
      </c>
      <c r="AN172" s="696">
        <f t="shared" si="189"/>
        <v>0</v>
      </c>
      <c r="AO172" s="267">
        <f t="shared" si="223"/>
        <v>882197</v>
      </c>
      <c r="AP172" s="269">
        <f t="shared" si="224"/>
        <v>646640</v>
      </c>
      <c r="AQ172" s="269">
        <f t="shared" si="225"/>
        <v>0</v>
      </c>
      <c r="AR172" s="269">
        <f t="shared" si="226"/>
        <v>218564</v>
      </c>
      <c r="AS172" s="269">
        <f t="shared" si="226"/>
        <v>12933</v>
      </c>
      <c r="AT172" s="269">
        <f t="shared" si="227"/>
        <v>4060</v>
      </c>
      <c r="AU172" s="271">
        <f t="shared" si="228"/>
        <v>2.2000000000000002</v>
      </c>
      <c r="AV172" s="271">
        <f t="shared" si="229"/>
        <v>0</v>
      </c>
      <c r="AW172" s="272">
        <f t="shared" si="229"/>
        <v>2.2000000000000002</v>
      </c>
    </row>
    <row r="173" spans="1:49" ht="12.95" customHeight="1" x14ac:dyDescent="0.25">
      <c r="A173" s="556">
        <v>35</v>
      </c>
      <c r="B173" s="190">
        <v>2306</v>
      </c>
      <c r="C173" s="190">
        <v>650025873</v>
      </c>
      <c r="D173" s="114">
        <v>70695946</v>
      </c>
      <c r="E173" s="549" t="s">
        <v>557</v>
      </c>
      <c r="F173" s="190">
        <v>3143</v>
      </c>
      <c r="G173" s="533" t="s">
        <v>635</v>
      </c>
      <c r="H173" s="755" t="s">
        <v>283</v>
      </c>
      <c r="I173" s="265">
        <v>479330</v>
      </c>
      <c r="J173" s="266">
        <v>352968</v>
      </c>
      <c r="K173" s="266">
        <v>0</v>
      </c>
      <c r="L173" s="831">
        <v>119303</v>
      </c>
      <c r="M173" s="831">
        <v>7059</v>
      </c>
      <c r="N173" s="266">
        <v>0</v>
      </c>
      <c r="O173" s="622">
        <v>0.83309999999999995</v>
      </c>
      <c r="P173" s="678">
        <v>0.83309999999999995</v>
      </c>
      <c r="Q173" s="744">
        <v>0</v>
      </c>
      <c r="R173" s="268">
        <f t="shared" si="218"/>
        <v>0</v>
      </c>
      <c r="S173" s="269">
        <v>0</v>
      </c>
      <c r="T173" s="269">
        <v>0</v>
      </c>
      <c r="U173" s="269">
        <v>0</v>
      </c>
      <c r="V173" s="269">
        <f t="shared" si="183"/>
        <v>0</v>
      </c>
      <c r="W173" s="269">
        <v>0</v>
      </c>
      <c r="X173" s="269">
        <v>0</v>
      </c>
      <c r="Y173" s="269">
        <f t="shared" si="219"/>
        <v>0</v>
      </c>
      <c r="Z173" s="269">
        <f t="shared" si="220"/>
        <v>0</v>
      </c>
      <c r="AA173" s="577">
        <f t="shared" si="221"/>
        <v>0</v>
      </c>
      <c r="AB173" s="270">
        <f t="shared" si="222"/>
        <v>0</v>
      </c>
      <c r="AC173" s="269">
        <v>0</v>
      </c>
      <c r="AD173" s="269">
        <v>0</v>
      </c>
      <c r="AE173" s="269">
        <f t="shared" si="185"/>
        <v>0</v>
      </c>
      <c r="AF173" s="269">
        <f t="shared" si="186"/>
        <v>0</v>
      </c>
      <c r="AG173" s="271">
        <v>0</v>
      </c>
      <c r="AH173" s="271">
        <v>0</v>
      </c>
      <c r="AI173" s="271">
        <v>0</v>
      </c>
      <c r="AJ173" s="271">
        <v>0</v>
      </c>
      <c r="AK173" s="271">
        <v>0</v>
      </c>
      <c r="AL173" s="271">
        <f t="shared" si="187"/>
        <v>0</v>
      </c>
      <c r="AM173" s="271">
        <f t="shared" si="188"/>
        <v>0</v>
      </c>
      <c r="AN173" s="696">
        <f t="shared" si="189"/>
        <v>0</v>
      </c>
      <c r="AO173" s="267">
        <f t="shared" si="223"/>
        <v>479330</v>
      </c>
      <c r="AP173" s="269">
        <f t="shared" si="224"/>
        <v>352968</v>
      </c>
      <c r="AQ173" s="269">
        <f t="shared" si="225"/>
        <v>0</v>
      </c>
      <c r="AR173" s="269">
        <f t="shared" si="226"/>
        <v>119303</v>
      </c>
      <c r="AS173" s="269">
        <f t="shared" si="226"/>
        <v>7059</v>
      </c>
      <c r="AT173" s="269">
        <f t="shared" si="227"/>
        <v>0</v>
      </c>
      <c r="AU173" s="271">
        <f t="shared" si="228"/>
        <v>0.83309999999999995</v>
      </c>
      <c r="AV173" s="271">
        <f t="shared" si="229"/>
        <v>0.83309999999999995</v>
      </c>
      <c r="AW173" s="272">
        <f t="shared" si="229"/>
        <v>0</v>
      </c>
    </row>
    <row r="174" spans="1:49" ht="12.95" customHeight="1" x14ac:dyDescent="0.25">
      <c r="A174" s="556">
        <v>35</v>
      </c>
      <c r="B174" s="190">
        <v>2306</v>
      </c>
      <c r="C174" s="190">
        <v>650025873</v>
      </c>
      <c r="D174" s="114">
        <v>70695946</v>
      </c>
      <c r="E174" s="549" t="s">
        <v>557</v>
      </c>
      <c r="F174" s="190">
        <v>3143</v>
      </c>
      <c r="G174" s="533" t="s">
        <v>636</v>
      </c>
      <c r="H174" s="755" t="s">
        <v>284</v>
      </c>
      <c r="I174" s="265">
        <v>10534</v>
      </c>
      <c r="J174" s="266">
        <v>7425</v>
      </c>
      <c r="K174" s="266">
        <v>0</v>
      </c>
      <c r="L174" s="831">
        <v>2510</v>
      </c>
      <c r="M174" s="831">
        <v>149</v>
      </c>
      <c r="N174" s="266">
        <v>450</v>
      </c>
      <c r="O174" s="622">
        <v>0.03</v>
      </c>
      <c r="P174" s="678">
        <v>0</v>
      </c>
      <c r="Q174" s="744">
        <v>0.03</v>
      </c>
      <c r="R174" s="268">
        <f t="shared" si="218"/>
        <v>0</v>
      </c>
      <c r="S174" s="269">
        <v>0</v>
      </c>
      <c r="T174" s="269">
        <v>0</v>
      </c>
      <c r="U174" s="269">
        <v>0</v>
      </c>
      <c r="V174" s="269">
        <f t="shared" si="183"/>
        <v>0</v>
      </c>
      <c r="W174" s="269">
        <v>0</v>
      </c>
      <c r="X174" s="269">
        <v>0</v>
      </c>
      <c r="Y174" s="269">
        <f t="shared" si="219"/>
        <v>0</v>
      </c>
      <c r="Z174" s="269">
        <f t="shared" si="220"/>
        <v>0</v>
      </c>
      <c r="AA174" s="577">
        <f t="shared" si="221"/>
        <v>0</v>
      </c>
      <c r="AB174" s="270">
        <f t="shared" si="222"/>
        <v>0</v>
      </c>
      <c r="AC174" s="269">
        <v>0</v>
      </c>
      <c r="AD174" s="269">
        <v>0</v>
      </c>
      <c r="AE174" s="269">
        <f t="shared" si="185"/>
        <v>0</v>
      </c>
      <c r="AF174" s="269">
        <f t="shared" si="186"/>
        <v>0</v>
      </c>
      <c r="AG174" s="271">
        <v>0</v>
      </c>
      <c r="AH174" s="271">
        <v>0</v>
      </c>
      <c r="AI174" s="271">
        <v>0</v>
      </c>
      <c r="AJ174" s="271">
        <v>0</v>
      </c>
      <c r="AK174" s="271">
        <v>0</v>
      </c>
      <c r="AL174" s="271">
        <f t="shared" si="187"/>
        <v>0</v>
      </c>
      <c r="AM174" s="271">
        <f t="shared" si="188"/>
        <v>0</v>
      </c>
      <c r="AN174" s="696">
        <f t="shared" si="189"/>
        <v>0</v>
      </c>
      <c r="AO174" s="267">
        <f t="shared" si="223"/>
        <v>10534</v>
      </c>
      <c r="AP174" s="269">
        <f t="shared" si="224"/>
        <v>7425</v>
      </c>
      <c r="AQ174" s="269">
        <f t="shared" si="225"/>
        <v>0</v>
      </c>
      <c r="AR174" s="269">
        <f t="shared" si="226"/>
        <v>2510</v>
      </c>
      <c r="AS174" s="269">
        <f t="shared" si="226"/>
        <v>149</v>
      </c>
      <c r="AT174" s="269">
        <f t="shared" si="227"/>
        <v>450</v>
      </c>
      <c r="AU174" s="271">
        <f t="shared" si="228"/>
        <v>0.03</v>
      </c>
      <c r="AV174" s="271">
        <f t="shared" si="229"/>
        <v>0</v>
      </c>
      <c r="AW174" s="272">
        <f t="shared" si="229"/>
        <v>0.03</v>
      </c>
    </row>
    <row r="175" spans="1:49" ht="12.95" customHeight="1" x14ac:dyDescent="0.25">
      <c r="A175" s="559">
        <v>35</v>
      </c>
      <c r="B175" s="191">
        <v>2306</v>
      </c>
      <c r="C175" s="191">
        <v>650025873</v>
      </c>
      <c r="D175" s="191">
        <v>70695946</v>
      </c>
      <c r="E175" s="548" t="s">
        <v>558</v>
      </c>
      <c r="F175" s="191"/>
      <c r="G175" s="548"/>
      <c r="H175" s="756"/>
      <c r="I175" s="194">
        <v>6763597</v>
      </c>
      <c r="J175" s="210">
        <v>4890343</v>
      </c>
      <c r="K175" s="210">
        <v>0</v>
      </c>
      <c r="L175" s="210">
        <v>1652936</v>
      </c>
      <c r="M175" s="210">
        <v>97808</v>
      </c>
      <c r="N175" s="210">
        <v>122510</v>
      </c>
      <c r="O175" s="775">
        <v>11.6266</v>
      </c>
      <c r="P175" s="775">
        <v>6.6513</v>
      </c>
      <c r="Q175" s="797">
        <v>4.9752999999999998</v>
      </c>
      <c r="R175" s="210">
        <f t="shared" ref="R175:AW175" si="230">SUM(R169:R174)</f>
        <v>0</v>
      </c>
      <c r="S175" s="121">
        <f t="shared" si="230"/>
        <v>0</v>
      </c>
      <c r="T175" s="121">
        <f t="shared" si="230"/>
        <v>0</v>
      </c>
      <c r="U175" s="121">
        <f t="shared" si="230"/>
        <v>0</v>
      </c>
      <c r="V175" s="121">
        <f t="shared" si="230"/>
        <v>0</v>
      </c>
      <c r="W175" s="121">
        <f t="shared" si="230"/>
        <v>0</v>
      </c>
      <c r="X175" s="121">
        <f t="shared" si="230"/>
        <v>0</v>
      </c>
      <c r="Y175" s="121">
        <f t="shared" si="230"/>
        <v>0</v>
      </c>
      <c r="Z175" s="121">
        <f t="shared" si="230"/>
        <v>0</v>
      </c>
      <c r="AA175" s="121">
        <f t="shared" si="230"/>
        <v>0</v>
      </c>
      <c r="AB175" s="121">
        <f t="shared" si="230"/>
        <v>0</v>
      </c>
      <c r="AC175" s="121">
        <f t="shared" si="230"/>
        <v>0</v>
      </c>
      <c r="AD175" s="121">
        <f t="shared" si="230"/>
        <v>0</v>
      </c>
      <c r="AE175" s="121">
        <f t="shared" si="230"/>
        <v>0</v>
      </c>
      <c r="AF175" s="121">
        <f t="shared" si="230"/>
        <v>0</v>
      </c>
      <c r="AG175" s="122">
        <f t="shared" si="230"/>
        <v>0</v>
      </c>
      <c r="AH175" s="122">
        <f t="shared" si="230"/>
        <v>0</v>
      </c>
      <c r="AI175" s="122">
        <f t="shared" si="230"/>
        <v>0</v>
      </c>
      <c r="AJ175" s="122">
        <f t="shared" si="230"/>
        <v>0</v>
      </c>
      <c r="AK175" s="122">
        <f t="shared" si="230"/>
        <v>0</v>
      </c>
      <c r="AL175" s="122">
        <f t="shared" si="230"/>
        <v>0</v>
      </c>
      <c r="AM175" s="122">
        <f t="shared" si="230"/>
        <v>0</v>
      </c>
      <c r="AN175" s="788">
        <f t="shared" si="230"/>
        <v>0</v>
      </c>
      <c r="AO175" s="194">
        <f t="shared" si="230"/>
        <v>6763597</v>
      </c>
      <c r="AP175" s="121">
        <f t="shared" si="230"/>
        <v>4890343</v>
      </c>
      <c r="AQ175" s="121">
        <f t="shared" si="230"/>
        <v>0</v>
      </c>
      <c r="AR175" s="121">
        <f t="shared" si="230"/>
        <v>1652936</v>
      </c>
      <c r="AS175" s="121">
        <f t="shared" si="230"/>
        <v>97808</v>
      </c>
      <c r="AT175" s="121">
        <f t="shared" si="230"/>
        <v>122510</v>
      </c>
      <c r="AU175" s="122">
        <f t="shared" si="230"/>
        <v>11.6266</v>
      </c>
      <c r="AV175" s="122">
        <f t="shared" si="230"/>
        <v>6.6513</v>
      </c>
      <c r="AW175" s="482">
        <f t="shared" si="230"/>
        <v>4.9752999999999998</v>
      </c>
    </row>
    <row r="176" spans="1:49" ht="12.95" customHeight="1" x14ac:dyDescent="0.25">
      <c r="A176" s="556">
        <v>36</v>
      </c>
      <c r="B176" s="197">
        <v>2447</v>
      </c>
      <c r="C176" s="197">
        <v>600080111</v>
      </c>
      <c r="D176" s="114">
        <v>72744961</v>
      </c>
      <c r="E176" s="555" t="s">
        <v>559</v>
      </c>
      <c r="F176" s="197">
        <v>3117</v>
      </c>
      <c r="G176" s="547" t="s">
        <v>335</v>
      </c>
      <c r="H176" s="755" t="s">
        <v>283</v>
      </c>
      <c r="I176" s="265">
        <v>3676933</v>
      </c>
      <c r="J176" s="266">
        <v>2591957</v>
      </c>
      <c r="K176" s="266">
        <v>12000</v>
      </c>
      <c r="L176" s="831">
        <v>880137</v>
      </c>
      <c r="M176" s="831">
        <v>51839</v>
      </c>
      <c r="N176" s="266">
        <v>141000</v>
      </c>
      <c r="O176" s="622">
        <v>4.7242999999999995</v>
      </c>
      <c r="P176" s="678">
        <v>3.32</v>
      </c>
      <c r="Q176" s="744">
        <v>1.4042999999999999</v>
      </c>
      <c r="R176" s="268">
        <f t="shared" ref="R176:R180" si="231">W176*-1</f>
        <v>0</v>
      </c>
      <c r="S176" s="269">
        <v>0</v>
      </c>
      <c r="T176" s="269">
        <v>0</v>
      </c>
      <c r="U176" s="269">
        <v>0</v>
      </c>
      <c r="V176" s="269">
        <f t="shared" si="183"/>
        <v>0</v>
      </c>
      <c r="W176" s="269">
        <v>0</v>
      </c>
      <c r="X176" s="269">
        <v>0</v>
      </c>
      <c r="Y176" s="269">
        <f>SUM(W176:X176)</f>
        <v>0</v>
      </c>
      <c r="Z176" s="269">
        <f>V176+Y176</f>
        <v>0</v>
      </c>
      <c r="AA176" s="577">
        <f t="shared" ref="AA176:AA180" si="232">ROUND((V176+W176)*33.8%,0)</f>
        <v>0</v>
      </c>
      <c r="AB176" s="270">
        <f>ROUND(V176*2%,0)</f>
        <v>0</v>
      </c>
      <c r="AC176" s="269">
        <v>0</v>
      </c>
      <c r="AD176" s="269">
        <v>0</v>
      </c>
      <c r="AE176" s="269">
        <f t="shared" si="185"/>
        <v>0</v>
      </c>
      <c r="AF176" s="269">
        <f t="shared" si="186"/>
        <v>0</v>
      </c>
      <c r="AG176" s="271">
        <v>0</v>
      </c>
      <c r="AH176" s="271">
        <v>0</v>
      </c>
      <c r="AI176" s="271">
        <v>0</v>
      </c>
      <c r="AJ176" s="271">
        <v>0</v>
      </c>
      <c r="AK176" s="271">
        <v>0</v>
      </c>
      <c r="AL176" s="271">
        <f t="shared" si="187"/>
        <v>0</v>
      </c>
      <c r="AM176" s="271">
        <f t="shared" si="188"/>
        <v>0</v>
      </c>
      <c r="AN176" s="696">
        <f t="shared" si="189"/>
        <v>0</v>
      </c>
      <c r="AO176" s="267">
        <f>I176+AF176</f>
        <v>3676933</v>
      </c>
      <c r="AP176" s="269">
        <f>J176+V176</f>
        <v>2591957</v>
      </c>
      <c r="AQ176" s="269">
        <f t="shared" ref="AQ176:AQ180" si="233">K176+Y176</f>
        <v>12000</v>
      </c>
      <c r="AR176" s="269">
        <f t="shared" ref="AR176:AS180" si="234">L176+AA176</f>
        <v>880137</v>
      </c>
      <c r="AS176" s="269">
        <f t="shared" si="234"/>
        <v>51839</v>
      </c>
      <c r="AT176" s="269">
        <f>N176+AE176</f>
        <v>141000</v>
      </c>
      <c r="AU176" s="271">
        <f>O176+AN176</f>
        <v>4.7242999999999995</v>
      </c>
      <c r="AV176" s="271">
        <f t="shared" ref="AV176:AW180" si="235">P176+AL176</f>
        <v>3.32</v>
      </c>
      <c r="AW176" s="272">
        <f t="shared" si="235"/>
        <v>1.4042999999999999</v>
      </c>
    </row>
    <row r="177" spans="1:49" ht="12.95" customHeight="1" x14ac:dyDescent="0.25">
      <c r="A177" s="556">
        <v>36</v>
      </c>
      <c r="B177" s="193">
        <v>2447</v>
      </c>
      <c r="C177" s="193">
        <v>600080111</v>
      </c>
      <c r="D177" s="114">
        <v>72744961</v>
      </c>
      <c r="E177" s="549" t="s">
        <v>559</v>
      </c>
      <c r="F177" s="197">
        <v>3117</v>
      </c>
      <c r="G177" s="533" t="s">
        <v>318</v>
      </c>
      <c r="H177" s="755" t="s">
        <v>284</v>
      </c>
      <c r="I177" s="265">
        <v>7699</v>
      </c>
      <c r="J177" s="266">
        <v>5670</v>
      </c>
      <c r="K177" s="266">
        <v>0</v>
      </c>
      <c r="L177" s="831">
        <v>1916</v>
      </c>
      <c r="M177" s="831">
        <v>113</v>
      </c>
      <c r="N177" s="266">
        <v>0</v>
      </c>
      <c r="O177" s="622">
        <v>0.01</v>
      </c>
      <c r="P177" s="678">
        <v>0.01</v>
      </c>
      <c r="Q177" s="744">
        <v>0</v>
      </c>
      <c r="R177" s="268">
        <f t="shared" si="231"/>
        <v>0</v>
      </c>
      <c r="S177" s="269">
        <v>0</v>
      </c>
      <c r="T177" s="269">
        <v>0</v>
      </c>
      <c r="U177" s="269">
        <v>0</v>
      </c>
      <c r="V177" s="269">
        <f t="shared" si="183"/>
        <v>0</v>
      </c>
      <c r="W177" s="269">
        <v>0</v>
      </c>
      <c r="X177" s="269">
        <v>0</v>
      </c>
      <c r="Y177" s="269">
        <f>SUM(W177:X177)</f>
        <v>0</v>
      </c>
      <c r="Z177" s="269">
        <f>V177+Y177</f>
        <v>0</v>
      </c>
      <c r="AA177" s="577">
        <f t="shared" si="232"/>
        <v>0</v>
      </c>
      <c r="AB177" s="270">
        <f>ROUND(V177*2%,0)</f>
        <v>0</v>
      </c>
      <c r="AC177" s="269">
        <v>0</v>
      </c>
      <c r="AD177" s="269">
        <v>0</v>
      </c>
      <c r="AE177" s="269">
        <f t="shared" si="185"/>
        <v>0</v>
      </c>
      <c r="AF177" s="269">
        <f t="shared" si="186"/>
        <v>0</v>
      </c>
      <c r="AG177" s="271">
        <v>0</v>
      </c>
      <c r="AH177" s="271">
        <v>0</v>
      </c>
      <c r="AI177" s="271">
        <v>0</v>
      </c>
      <c r="AJ177" s="271">
        <v>0</v>
      </c>
      <c r="AK177" s="271">
        <v>0</v>
      </c>
      <c r="AL177" s="271">
        <f t="shared" si="187"/>
        <v>0</v>
      </c>
      <c r="AM177" s="271">
        <f t="shared" si="188"/>
        <v>0</v>
      </c>
      <c r="AN177" s="696">
        <f t="shared" si="189"/>
        <v>0</v>
      </c>
      <c r="AO177" s="267">
        <f>I177+AF177</f>
        <v>7699</v>
      </c>
      <c r="AP177" s="269">
        <f>J177+V177</f>
        <v>5670</v>
      </c>
      <c r="AQ177" s="269">
        <f t="shared" si="233"/>
        <v>0</v>
      </c>
      <c r="AR177" s="269">
        <f t="shared" si="234"/>
        <v>1916</v>
      </c>
      <c r="AS177" s="269">
        <f t="shared" si="234"/>
        <v>113</v>
      </c>
      <c r="AT177" s="269">
        <f>N177+AE177</f>
        <v>0</v>
      </c>
      <c r="AU177" s="271">
        <f>O177+AN177</f>
        <v>0.01</v>
      </c>
      <c r="AV177" s="271">
        <f t="shared" si="235"/>
        <v>0.01</v>
      </c>
      <c r="AW177" s="272">
        <f t="shared" si="235"/>
        <v>0</v>
      </c>
    </row>
    <row r="178" spans="1:49" ht="12.95" customHeight="1" x14ac:dyDescent="0.25">
      <c r="A178" s="556">
        <v>36</v>
      </c>
      <c r="B178" s="190">
        <v>2447</v>
      </c>
      <c r="C178" s="190">
        <v>600080111</v>
      </c>
      <c r="D178" s="114">
        <v>72744961</v>
      </c>
      <c r="E178" s="545" t="s">
        <v>559</v>
      </c>
      <c r="F178" s="198">
        <v>3141</v>
      </c>
      <c r="G178" s="546" t="s">
        <v>321</v>
      </c>
      <c r="H178" s="755" t="s">
        <v>284</v>
      </c>
      <c r="I178" s="265">
        <v>181381</v>
      </c>
      <c r="J178" s="266">
        <v>132306</v>
      </c>
      <c r="K178" s="266">
        <v>0</v>
      </c>
      <c r="L178" s="831">
        <v>44719</v>
      </c>
      <c r="M178" s="831">
        <v>2646</v>
      </c>
      <c r="N178" s="266">
        <v>1710</v>
      </c>
      <c r="O178" s="622">
        <v>0.45</v>
      </c>
      <c r="P178" s="678">
        <v>0</v>
      </c>
      <c r="Q178" s="744">
        <v>0.45</v>
      </c>
      <c r="R178" s="268">
        <f t="shared" si="231"/>
        <v>0</v>
      </c>
      <c r="S178" s="269">
        <v>0</v>
      </c>
      <c r="T178" s="269">
        <v>0</v>
      </c>
      <c r="U178" s="269">
        <v>0</v>
      </c>
      <c r="V178" s="269">
        <f t="shared" si="183"/>
        <v>0</v>
      </c>
      <c r="W178" s="269">
        <v>0</v>
      </c>
      <c r="X178" s="269">
        <v>0</v>
      </c>
      <c r="Y178" s="269">
        <f>SUM(W178:X178)</f>
        <v>0</v>
      </c>
      <c r="Z178" s="269">
        <f>V178+Y178</f>
        <v>0</v>
      </c>
      <c r="AA178" s="577">
        <f t="shared" si="232"/>
        <v>0</v>
      </c>
      <c r="AB178" s="270">
        <f>ROUND(V178*2%,0)</f>
        <v>0</v>
      </c>
      <c r="AC178" s="269">
        <v>0</v>
      </c>
      <c r="AD178" s="269">
        <v>0</v>
      </c>
      <c r="AE178" s="269">
        <f t="shared" si="185"/>
        <v>0</v>
      </c>
      <c r="AF178" s="269">
        <f t="shared" si="186"/>
        <v>0</v>
      </c>
      <c r="AG178" s="271">
        <v>0</v>
      </c>
      <c r="AH178" s="271">
        <v>0</v>
      </c>
      <c r="AI178" s="271">
        <v>0</v>
      </c>
      <c r="AJ178" s="271">
        <v>0</v>
      </c>
      <c r="AK178" s="271">
        <v>0</v>
      </c>
      <c r="AL178" s="271">
        <f t="shared" si="187"/>
        <v>0</v>
      </c>
      <c r="AM178" s="271">
        <f t="shared" si="188"/>
        <v>0</v>
      </c>
      <c r="AN178" s="696">
        <f t="shared" si="189"/>
        <v>0</v>
      </c>
      <c r="AO178" s="267">
        <f>I178+AF178</f>
        <v>181381</v>
      </c>
      <c r="AP178" s="269">
        <f>J178+V178</f>
        <v>132306</v>
      </c>
      <c r="AQ178" s="269">
        <f t="shared" si="233"/>
        <v>0</v>
      </c>
      <c r="AR178" s="269">
        <f t="shared" si="234"/>
        <v>44719</v>
      </c>
      <c r="AS178" s="269">
        <f t="shared" si="234"/>
        <v>2646</v>
      </c>
      <c r="AT178" s="269">
        <f>N178+AE178</f>
        <v>1710</v>
      </c>
      <c r="AU178" s="271">
        <f>O178+AN178</f>
        <v>0.45</v>
      </c>
      <c r="AV178" s="271">
        <f t="shared" si="235"/>
        <v>0</v>
      </c>
      <c r="AW178" s="272">
        <f t="shared" si="235"/>
        <v>0.45</v>
      </c>
    </row>
    <row r="179" spans="1:49" ht="12.95" customHeight="1" x14ac:dyDescent="0.25">
      <c r="A179" s="556">
        <v>36</v>
      </c>
      <c r="B179" s="193">
        <v>2447</v>
      </c>
      <c r="C179" s="193">
        <v>600080111</v>
      </c>
      <c r="D179" s="114">
        <v>72744961</v>
      </c>
      <c r="E179" s="549" t="s">
        <v>559</v>
      </c>
      <c r="F179" s="193">
        <v>3143</v>
      </c>
      <c r="G179" s="533" t="s">
        <v>635</v>
      </c>
      <c r="H179" s="755" t="s">
        <v>283</v>
      </c>
      <c r="I179" s="265">
        <v>655483</v>
      </c>
      <c r="J179" s="266">
        <v>482682</v>
      </c>
      <c r="K179" s="266">
        <v>0</v>
      </c>
      <c r="L179" s="831">
        <v>163147</v>
      </c>
      <c r="M179" s="831">
        <v>9654</v>
      </c>
      <c r="N179" s="266">
        <v>0</v>
      </c>
      <c r="O179" s="622">
        <v>1</v>
      </c>
      <c r="P179" s="678">
        <v>1</v>
      </c>
      <c r="Q179" s="744">
        <v>0</v>
      </c>
      <c r="R179" s="268">
        <f t="shared" si="231"/>
        <v>0</v>
      </c>
      <c r="S179" s="269">
        <v>0</v>
      </c>
      <c r="T179" s="269">
        <v>0</v>
      </c>
      <c r="U179" s="269">
        <v>0</v>
      </c>
      <c r="V179" s="269">
        <f t="shared" si="183"/>
        <v>0</v>
      </c>
      <c r="W179" s="269">
        <v>0</v>
      </c>
      <c r="X179" s="269">
        <v>0</v>
      </c>
      <c r="Y179" s="269">
        <f>SUM(W179:X179)</f>
        <v>0</v>
      </c>
      <c r="Z179" s="269">
        <f>V179+Y179</f>
        <v>0</v>
      </c>
      <c r="AA179" s="577">
        <f t="shared" si="232"/>
        <v>0</v>
      </c>
      <c r="AB179" s="270">
        <f>ROUND(V179*2%,0)</f>
        <v>0</v>
      </c>
      <c r="AC179" s="269">
        <v>0</v>
      </c>
      <c r="AD179" s="269">
        <v>0</v>
      </c>
      <c r="AE179" s="269">
        <f t="shared" si="185"/>
        <v>0</v>
      </c>
      <c r="AF179" s="269">
        <f t="shared" si="186"/>
        <v>0</v>
      </c>
      <c r="AG179" s="271">
        <v>0</v>
      </c>
      <c r="AH179" s="271">
        <v>0</v>
      </c>
      <c r="AI179" s="271">
        <v>0</v>
      </c>
      <c r="AJ179" s="271">
        <v>0</v>
      </c>
      <c r="AK179" s="271">
        <v>0</v>
      </c>
      <c r="AL179" s="271">
        <f t="shared" si="187"/>
        <v>0</v>
      </c>
      <c r="AM179" s="271">
        <f t="shared" si="188"/>
        <v>0</v>
      </c>
      <c r="AN179" s="696">
        <f t="shared" si="189"/>
        <v>0</v>
      </c>
      <c r="AO179" s="267">
        <f>I179+AF179</f>
        <v>655483</v>
      </c>
      <c r="AP179" s="269">
        <f>J179+V179</f>
        <v>482682</v>
      </c>
      <c r="AQ179" s="269">
        <f t="shared" si="233"/>
        <v>0</v>
      </c>
      <c r="AR179" s="269">
        <f t="shared" si="234"/>
        <v>163147</v>
      </c>
      <c r="AS179" s="269">
        <f t="shared" si="234"/>
        <v>9654</v>
      </c>
      <c r="AT179" s="269">
        <f>N179+AE179</f>
        <v>0</v>
      </c>
      <c r="AU179" s="271">
        <f>O179+AN179</f>
        <v>1</v>
      </c>
      <c r="AV179" s="271">
        <f t="shared" si="235"/>
        <v>1</v>
      </c>
      <c r="AW179" s="272">
        <f t="shared" si="235"/>
        <v>0</v>
      </c>
    </row>
    <row r="180" spans="1:49" ht="12.95" customHeight="1" x14ac:dyDescent="0.25">
      <c r="A180" s="556">
        <v>36</v>
      </c>
      <c r="B180" s="193">
        <v>2447</v>
      </c>
      <c r="C180" s="193">
        <v>600080111</v>
      </c>
      <c r="D180" s="114">
        <v>72744961</v>
      </c>
      <c r="E180" s="549" t="s">
        <v>559</v>
      </c>
      <c r="F180" s="193">
        <v>3143</v>
      </c>
      <c r="G180" s="533" t="s">
        <v>636</v>
      </c>
      <c r="H180" s="755" t="s">
        <v>284</v>
      </c>
      <c r="I180" s="265">
        <v>21066</v>
      </c>
      <c r="J180" s="266">
        <v>14850</v>
      </c>
      <c r="K180" s="266">
        <v>0</v>
      </c>
      <c r="L180" s="831">
        <v>5019</v>
      </c>
      <c r="M180" s="831">
        <v>297</v>
      </c>
      <c r="N180" s="266">
        <v>900</v>
      </c>
      <c r="O180" s="622">
        <v>0.06</v>
      </c>
      <c r="P180" s="678">
        <v>0</v>
      </c>
      <c r="Q180" s="744">
        <v>0.06</v>
      </c>
      <c r="R180" s="268">
        <f t="shared" si="231"/>
        <v>0</v>
      </c>
      <c r="S180" s="269">
        <v>0</v>
      </c>
      <c r="T180" s="269">
        <v>0</v>
      </c>
      <c r="U180" s="269">
        <v>0</v>
      </c>
      <c r="V180" s="269">
        <f t="shared" si="183"/>
        <v>0</v>
      </c>
      <c r="W180" s="269">
        <v>0</v>
      </c>
      <c r="X180" s="269">
        <v>0</v>
      </c>
      <c r="Y180" s="269">
        <f>SUM(W180:X180)</f>
        <v>0</v>
      </c>
      <c r="Z180" s="269">
        <f>V180+Y180</f>
        <v>0</v>
      </c>
      <c r="AA180" s="577">
        <f t="shared" si="232"/>
        <v>0</v>
      </c>
      <c r="AB180" s="270">
        <f>ROUND(V180*2%,0)</f>
        <v>0</v>
      </c>
      <c r="AC180" s="269">
        <v>0</v>
      </c>
      <c r="AD180" s="269">
        <v>0</v>
      </c>
      <c r="AE180" s="269">
        <f t="shared" si="185"/>
        <v>0</v>
      </c>
      <c r="AF180" s="269">
        <f t="shared" si="186"/>
        <v>0</v>
      </c>
      <c r="AG180" s="271">
        <v>0</v>
      </c>
      <c r="AH180" s="271">
        <v>0</v>
      </c>
      <c r="AI180" s="271">
        <v>0</v>
      </c>
      <c r="AJ180" s="271">
        <v>0</v>
      </c>
      <c r="AK180" s="271">
        <v>0</v>
      </c>
      <c r="AL180" s="271">
        <f t="shared" si="187"/>
        <v>0</v>
      </c>
      <c r="AM180" s="271">
        <f t="shared" si="188"/>
        <v>0</v>
      </c>
      <c r="AN180" s="696">
        <f t="shared" si="189"/>
        <v>0</v>
      </c>
      <c r="AO180" s="267">
        <f>I180+AF180</f>
        <v>21066</v>
      </c>
      <c r="AP180" s="269">
        <f>J180+V180</f>
        <v>14850</v>
      </c>
      <c r="AQ180" s="269">
        <f t="shared" si="233"/>
        <v>0</v>
      </c>
      <c r="AR180" s="269">
        <f t="shared" si="234"/>
        <v>5019</v>
      </c>
      <c r="AS180" s="269">
        <f t="shared" si="234"/>
        <v>297</v>
      </c>
      <c r="AT180" s="269">
        <f>N180+AE180</f>
        <v>900</v>
      </c>
      <c r="AU180" s="271">
        <f>O180+AN180</f>
        <v>0.06</v>
      </c>
      <c r="AV180" s="271">
        <f t="shared" si="235"/>
        <v>0</v>
      </c>
      <c r="AW180" s="272">
        <f t="shared" si="235"/>
        <v>0.06</v>
      </c>
    </row>
    <row r="181" spans="1:49" ht="12.95" customHeight="1" x14ac:dyDescent="0.25">
      <c r="A181" s="559">
        <v>36</v>
      </c>
      <c r="B181" s="195">
        <v>2447</v>
      </c>
      <c r="C181" s="195">
        <v>600080111</v>
      </c>
      <c r="D181" s="195">
        <v>72744961</v>
      </c>
      <c r="E181" s="550" t="s">
        <v>560</v>
      </c>
      <c r="F181" s="195"/>
      <c r="G181" s="550"/>
      <c r="H181" s="758"/>
      <c r="I181" s="200">
        <v>4542562</v>
      </c>
      <c r="J181" s="409">
        <v>3227465</v>
      </c>
      <c r="K181" s="409">
        <v>12000</v>
      </c>
      <c r="L181" s="409">
        <v>1094938</v>
      </c>
      <c r="M181" s="409">
        <v>64549</v>
      </c>
      <c r="N181" s="409">
        <v>143610</v>
      </c>
      <c r="O181" s="777">
        <v>6.2442999999999991</v>
      </c>
      <c r="P181" s="777">
        <v>4.33</v>
      </c>
      <c r="Q181" s="799">
        <v>1.9142999999999999</v>
      </c>
      <c r="R181" s="409">
        <f t="shared" ref="R181:AW181" si="236">SUM(R176:R180)</f>
        <v>0</v>
      </c>
      <c r="S181" s="166">
        <f t="shared" si="236"/>
        <v>0</v>
      </c>
      <c r="T181" s="166">
        <f t="shared" si="236"/>
        <v>0</v>
      </c>
      <c r="U181" s="166">
        <f t="shared" si="236"/>
        <v>0</v>
      </c>
      <c r="V181" s="166">
        <f t="shared" si="236"/>
        <v>0</v>
      </c>
      <c r="W181" s="166">
        <f t="shared" si="236"/>
        <v>0</v>
      </c>
      <c r="X181" s="166">
        <f t="shared" si="236"/>
        <v>0</v>
      </c>
      <c r="Y181" s="166">
        <f t="shared" si="236"/>
        <v>0</v>
      </c>
      <c r="Z181" s="166">
        <f t="shared" si="236"/>
        <v>0</v>
      </c>
      <c r="AA181" s="166">
        <f t="shared" si="236"/>
        <v>0</v>
      </c>
      <c r="AB181" s="166">
        <f t="shared" si="236"/>
        <v>0</v>
      </c>
      <c r="AC181" s="166">
        <f t="shared" si="236"/>
        <v>0</v>
      </c>
      <c r="AD181" s="166">
        <f t="shared" si="236"/>
        <v>0</v>
      </c>
      <c r="AE181" s="166">
        <f t="shared" si="236"/>
        <v>0</v>
      </c>
      <c r="AF181" s="166">
        <f t="shared" si="236"/>
        <v>0</v>
      </c>
      <c r="AG181" s="541">
        <f t="shared" si="236"/>
        <v>0</v>
      </c>
      <c r="AH181" s="541">
        <f t="shared" si="236"/>
        <v>0</v>
      </c>
      <c r="AI181" s="541">
        <f t="shared" si="236"/>
        <v>0</v>
      </c>
      <c r="AJ181" s="541">
        <f t="shared" si="236"/>
        <v>0</v>
      </c>
      <c r="AK181" s="541">
        <f t="shared" si="236"/>
        <v>0</v>
      </c>
      <c r="AL181" s="541">
        <f t="shared" si="236"/>
        <v>0</v>
      </c>
      <c r="AM181" s="541">
        <f t="shared" si="236"/>
        <v>0</v>
      </c>
      <c r="AN181" s="790">
        <f t="shared" si="236"/>
        <v>0</v>
      </c>
      <c r="AO181" s="200">
        <f t="shared" si="236"/>
        <v>4542562</v>
      </c>
      <c r="AP181" s="166">
        <f t="shared" si="236"/>
        <v>3227465</v>
      </c>
      <c r="AQ181" s="166">
        <f t="shared" si="236"/>
        <v>12000</v>
      </c>
      <c r="AR181" s="166">
        <f t="shared" si="236"/>
        <v>1094938</v>
      </c>
      <c r="AS181" s="166">
        <f t="shared" si="236"/>
        <v>64549</v>
      </c>
      <c r="AT181" s="166">
        <f t="shared" si="236"/>
        <v>143610</v>
      </c>
      <c r="AU181" s="541">
        <f t="shared" si="236"/>
        <v>6.2442999999999991</v>
      </c>
      <c r="AV181" s="541">
        <f t="shared" si="236"/>
        <v>4.33</v>
      </c>
      <c r="AW181" s="542">
        <f t="shared" si="236"/>
        <v>1.9142999999999999</v>
      </c>
    </row>
    <row r="182" spans="1:49" ht="12.95" customHeight="1" x14ac:dyDescent="0.25">
      <c r="A182" s="556">
        <v>37</v>
      </c>
      <c r="B182" s="190">
        <v>5455</v>
      </c>
      <c r="C182" s="190">
        <v>600099067</v>
      </c>
      <c r="D182" s="114">
        <v>70986088</v>
      </c>
      <c r="E182" s="545" t="s">
        <v>561</v>
      </c>
      <c r="F182" s="198">
        <v>3111</v>
      </c>
      <c r="G182" s="546" t="s">
        <v>331</v>
      </c>
      <c r="H182" s="755" t="s">
        <v>283</v>
      </c>
      <c r="I182" s="265">
        <v>2643074</v>
      </c>
      <c r="J182" s="266">
        <v>1927742</v>
      </c>
      <c r="K182" s="266">
        <v>0</v>
      </c>
      <c r="L182" s="831">
        <v>651577</v>
      </c>
      <c r="M182" s="831">
        <v>38555</v>
      </c>
      <c r="N182" s="266">
        <v>25200</v>
      </c>
      <c r="O182" s="622">
        <v>4.9218000000000002</v>
      </c>
      <c r="P182" s="678">
        <v>4</v>
      </c>
      <c r="Q182" s="744">
        <v>0.92179999999999995</v>
      </c>
      <c r="R182" s="268">
        <f t="shared" ref="R182:R186" si="237">W182*-1</f>
        <v>0</v>
      </c>
      <c r="S182" s="269">
        <v>0</v>
      </c>
      <c r="T182" s="269">
        <v>0</v>
      </c>
      <c r="U182" s="269">
        <v>0</v>
      </c>
      <c r="V182" s="269">
        <f t="shared" si="183"/>
        <v>0</v>
      </c>
      <c r="W182" s="269">
        <v>0</v>
      </c>
      <c r="X182" s="269">
        <v>0</v>
      </c>
      <c r="Y182" s="269">
        <f>SUM(W182:X182)</f>
        <v>0</v>
      </c>
      <c r="Z182" s="269">
        <f>V182+Y182</f>
        <v>0</v>
      </c>
      <c r="AA182" s="577">
        <f t="shared" ref="AA182:AA186" si="238">ROUND((V182+W182)*33.8%,0)</f>
        <v>0</v>
      </c>
      <c r="AB182" s="270">
        <f>ROUND(V182*2%,0)</f>
        <v>0</v>
      </c>
      <c r="AC182" s="269">
        <v>0</v>
      </c>
      <c r="AD182" s="269">
        <v>0</v>
      </c>
      <c r="AE182" s="269">
        <f t="shared" si="185"/>
        <v>0</v>
      </c>
      <c r="AF182" s="269">
        <f t="shared" si="186"/>
        <v>0</v>
      </c>
      <c r="AG182" s="271">
        <v>0</v>
      </c>
      <c r="AH182" s="271">
        <v>0</v>
      </c>
      <c r="AI182" s="271">
        <v>0</v>
      </c>
      <c r="AJ182" s="271">
        <v>0</v>
      </c>
      <c r="AK182" s="271">
        <v>0</v>
      </c>
      <c r="AL182" s="271">
        <f t="shared" si="187"/>
        <v>0</v>
      </c>
      <c r="AM182" s="271">
        <f t="shared" si="188"/>
        <v>0</v>
      </c>
      <c r="AN182" s="696">
        <f t="shared" si="189"/>
        <v>0</v>
      </c>
      <c r="AO182" s="267">
        <f>I182+AF182</f>
        <v>2643074</v>
      </c>
      <c r="AP182" s="269">
        <f>J182+V182</f>
        <v>1927742</v>
      </c>
      <c r="AQ182" s="269">
        <f t="shared" ref="AQ182:AQ186" si="239">K182+Y182</f>
        <v>0</v>
      </c>
      <c r="AR182" s="269">
        <f t="shared" ref="AR182:AS186" si="240">L182+AA182</f>
        <v>651577</v>
      </c>
      <c r="AS182" s="269">
        <f t="shared" si="240"/>
        <v>38555</v>
      </c>
      <c r="AT182" s="269">
        <f>N182+AE182</f>
        <v>25200</v>
      </c>
      <c r="AU182" s="271">
        <f>O182+AN182</f>
        <v>4.9218000000000002</v>
      </c>
      <c r="AV182" s="271">
        <f t="shared" ref="AV182:AW186" si="241">P182+AL182</f>
        <v>4</v>
      </c>
      <c r="AW182" s="272">
        <f t="shared" si="241"/>
        <v>0.92179999999999995</v>
      </c>
    </row>
    <row r="183" spans="1:49" ht="12.95" customHeight="1" x14ac:dyDescent="0.25">
      <c r="A183" s="556">
        <v>37</v>
      </c>
      <c r="B183" s="197">
        <v>5455</v>
      </c>
      <c r="C183" s="197">
        <v>600099067</v>
      </c>
      <c r="D183" s="114">
        <v>70986088</v>
      </c>
      <c r="E183" s="555" t="s">
        <v>561</v>
      </c>
      <c r="F183" s="197">
        <v>3117</v>
      </c>
      <c r="G183" s="547" t="s">
        <v>335</v>
      </c>
      <c r="H183" s="755" t="s">
        <v>283</v>
      </c>
      <c r="I183" s="265">
        <v>2932880</v>
      </c>
      <c r="J183" s="266">
        <v>2106686</v>
      </c>
      <c r="K183" s="266">
        <v>0</v>
      </c>
      <c r="L183" s="831">
        <v>712060</v>
      </c>
      <c r="M183" s="831">
        <v>42134</v>
      </c>
      <c r="N183" s="266">
        <v>72000</v>
      </c>
      <c r="O183" s="622">
        <v>3.8780000000000001</v>
      </c>
      <c r="P183" s="678">
        <v>2.4544999999999999</v>
      </c>
      <c r="Q183" s="744">
        <v>1.4235</v>
      </c>
      <c r="R183" s="268">
        <f t="shared" si="237"/>
        <v>0</v>
      </c>
      <c r="S183" s="269">
        <v>0</v>
      </c>
      <c r="T183" s="269">
        <v>0</v>
      </c>
      <c r="U183" s="269">
        <v>0</v>
      </c>
      <c r="V183" s="269">
        <f t="shared" si="183"/>
        <v>0</v>
      </c>
      <c r="W183" s="269">
        <v>0</v>
      </c>
      <c r="X183" s="269">
        <v>0</v>
      </c>
      <c r="Y183" s="269">
        <f>SUM(W183:X183)</f>
        <v>0</v>
      </c>
      <c r="Z183" s="269">
        <f>V183+Y183</f>
        <v>0</v>
      </c>
      <c r="AA183" s="577">
        <f t="shared" si="238"/>
        <v>0</v>
      </c>
      <c r="AB183" s="270">
        <f>ROUND(V183*2%,0)</f>
        <v>0</v>
      </c>
      <c r="AC183" s="269">
        <v>0</v>
      </c>
      <c r="AD183" s="269">
        <v>0</v>
      </c>
      <c r="AE183" s="269">
        <f t="shared" si="185"/>
        <v>0</v>
      </c>
      <c r="AF183" s="269">
        <f t="shared" si="186"/>
        <v>0</v>
      </c>
      <c r="AG183" s="271">
        <v>0</v>
      </c>
      <c r="AH183" s="271">
        <v>0</v>
      </c>
      <c r="AI183" s="271">
        <v>0</v>
      </c>
      <c r="AJ183" s="271">
        <v>0</v>
      </c>
      <c r="AK183" s="271">
        <v>0</v>
      </c>
      <c r="AL183" s="271">
        <f t="shared" si="187"/>
        <v>0</v>
      </c>
      <c r="AM183" s="271">
        <f t="shared" si="188"/>
        <v>0</v>
      </c>
      <c r="AN183" s="696">
        <f t="shared" si="189"/>
        <v>0</v>
      </c>
      <c r="AO183" s="267">
        <f>I183+AF183</f>
        <v>2932880</v>
      </c>
      <c r="AP183" s="269">
        <f>J183+V183</f>
        <v>2106686</v>
      </c>
      <c r="AQ183" s="269">
        <f t="shared" si="239"/>
        <v>0</v>
      </c>
      <c r="AR183" s="269">
        <f t="shared" si="240"/>
        <v>712060</v>
      </c>
      <c r="AS183" s="269">
        <f t="shared" si="240"/>
        <v>42134</v>
      </c>
      <c r="AT183" s="269">
        <f>N183+AE183</f>
        <v>72000</v>
      </c>
      <c r="AU183" s="271">
        <f>O183+AN183</f>
        <v>3.8780000000000001</v>
      </c>
      <c r="AV183" s="271">
        <f t="shared" si="241"/>
        <v>2.4544999999999999</v>
      </c>
      <c r="AW183" s="272">
        <f t="shared" si="241"/>
        <v>1.4235</v>
      </c>
    </row>
    <row r="184" spans="1:49" ht="12.95" customHeight="1" x14ac:dyDescent="0.25">
      <c r="A184" s="556">
        <v>37</v>
      </c>
      <c r="B184" s="190">
        <v>5455</v>
      </c>
      <c r="C184" s="190">
        <v>600099067</v>
      </c>
      <c r="D184" s="114">
        <v>70986088</v>
      </c>
      <c r="E184" s="547" t="s">
        <v>561</v>
      </c>
      <c r="F184" s="190">
        <v>3141</v>
      </c>
      <c r="G184" s="546" t="s">
        <v>321</v>
      </c>
      <c r="H184" s="755" t="s">
        <v>284</v>
      </c>
      <c r="I184" s="265">
        <v>775588</v>
      </c>
      <c r="J184" s="266">
        <v>568563</v>
      </c>
      <c r="K184" s="266">
        <v>0</v>
      </c>
      <c r="L184" s="831">
        <v>192174</v>
      </c>
      <c r="M184" s="831">
        <v>11371</v>
      </c>
      <c r="N184" s="266">
        <v>3480</v>
      </c>
      <c r="O184" s="622">
        <v>1.93</v>
      </c>
      <c r="P184" s="678">
        <v>0</v>
      </c>
      <c r="Q184" s="744">
        <v>1.93</v>
      </c>
      <c r="R184" s="268">
        <f t="shared" si="237"/>
        <v>0</v>
      </c>
      <c r="S184" s="269">
        <v>0</v>
      </c>
      <c r="T184" s="269">
        <v>0</v>
      </c>
      <c r="U184" s="269">
        <v>0</v>
      </c>
      <c r="V184" s="269">
        <f t="shared" si="183"/>
        <v>0</v>
      </c>
      <c r="W184" s="269">
        <v>0</v>
      </c>
      <c r="X184" s="269">
        <v>0</v>
      </c>
      <c r="Y184" s="269">
        <f>SUM(W184:X184)</f>
        <v>0</v>
      </c>
      <c r="Z184" s="269">
        <f>V184+Y184</f>
        <v>0</v>
      </c>
      <c r="AA184" s="577">
        <f t="shared" si="238"/>
        <v>0</v>
      </c>
      <c r="AB184" s="270">
        <f>ROUND(V184*2%,0)</f>
        <v>0</v>
      </c>
      <c r="AC184" s="269">
        <v>0</v>
      </c>
      <c r="AD184" s="269">
        <v>0</v>
      </c>
      <c r="AE184" s="269">
        <f t="shared" si="185"/>
        <v>0</v>
      </c>
      <c r="AF184" s="269">
        <f t="shared" si="186"/>
        <v>0</v>
      </c>
      <c r="AG184" s="271">
        <v>0</v>
      </c>
      <c r="AH184" s="271">
        <v>0</v>
      </c>
      <c r="AI184" s="271">
        <v>0</v>
      </c>
      <c r="AJ184" s="271">
        <v>0</v>
      </c>
      <c r="AK184" s="271">
        <v>0</v>
      </c>
      <c r="AL184" s="271">
        <f t="shared" si="187"/>
        <v>0</v>
      </c>
      <c r="AM184" s="271">
        <f t="shared" si="188"/>
        <v>0</v>
      </c>
      <c r="AN184" s="696">
        <f t="shared" si="189"/>
        <v>0</v>
      </c>
      <c r="AO184" s="267">
        <f>I184+AF184</f>
        <v>775588</v>
      </c>
      <c r="AP184" s="269">
        <f>J184+V184</f>
        <v>568563</v>
      </c>
      <c r="AQ184" s="269">
        <f t="shared" si="239"/>
        <v>0</v>
      </c>
      <c r="AR184" s="269">
        <f t="shared" si="240"/>
        <v>192174</v>
      </c>
      <c r="AS184" s="269">
        <f t="shared" si="240"/>
        <v>11371</v>
      </c>
      <c r="AT184" s="269">
        <f>N184+AE184</f>
        <v>3480</v>
      </c>
      <c r="AU184" s="271">
        <f>O184+AN184</f>
        <v>1.93</v>
      </c>
      <c r="AV184" s="271">
        <f t="shared" si="241"/>
        <v>0</v>
      </c>
      <c r="AW184" s="272">
        <f t="shared" si="241"/>
        <v>1.93</v>
      </c>
    </row>
    <row r="185" spans="1:49" ht="12.95" customHeight="1" x14ac:dyDescent="0.25">
      <c r="A185" s="556">
        <v>37</v>
      </c>
      <c r="B185" s="190">
        <v>5455</v>
      </c>
      <c r="C185" s="190">
        <v>600099067</v>
      </c>
      <c r="D185" s="114">
        <v>70986088</v>
      </c>
      <c r="E185" s="545" t="s">
        <v>561</v>
      </c>
      <c r="F185" s="198">
        <v>3143</v>
      </c>
      <c r="G185" s="533" t="s">
        <v>635</v>
      </c>
      <c r="H185" s="755" t="s">
        <v>283</v>
      </c>
      <c r="I185" s="265">
        <v>465959</v>
      </c>
      <c r="J185" s="266">
        <v>343122</v>
      </c>
      <c r="K185" s="266">
        <v>0</v>
      </c>
      <c r="L185" s="831">
        <v>115975</v>
      </c>
      <c r="M185" s="831">
        <v>6862</v>
      </c>
      <c r="N185" s="266">
        <v>0</v>
      </c>
      <c r="O185" s="622">
        <v>0.74160000000000004</v>
      </c>
      <c r="P185" s="678">
        <v>0.74160000000000004</v>
      </c>
      <c r="Q185" s="744">
        <v>0</v>
      </c>
      <c r="R185" s="268">
        <f t="shared" si="237"/>
        <v>0</v>
      </c>
      <c r="S185" s="269">
        <v>0</v>
      </c>
      <c r="T185" s="269">
        <v>0</v>
      </c>
      <c r="U185" s="269">
        <v>0</v>
      </c>
      <c r="V185" s="269">
        <f t="shared" si="183"/>
        <v>0</v>
      </c>
      <c r="W185" s="269">
        <v>0</v>
      </c>
      <c r="X185" s="269">
        <v>0</v>
      </c>
      <c r="Y185" s="269">
        <f>SUM(W185:X185)</f>
        <v>0</v>
      </c>
      <c r="Z185" s="269">
        <f>V185+Y185</f>
        <v>0</v>
      </c>
      <c r="AA185" s="577">
        <f t="shared" si="238"/>
        <v>0</v>
      </c>
      <c r="AB185" s="270">
        <f>ROUND(V185*2%,0)</f>
        <v>0</v>
      </c>
      <c r="AC185" s="269">
        <v>0</v>
      </c>
      <c r="AD185" s="269">
        <v>0</v>
      </c>
      <c r="AE185" s="269">
        <f t="shared" si="185"/>
        <v>0</v>
      </c>
      <c r="AF185" s="269">
        <f t="shared" si="186"/>
        <v>0</v>
      </c>
      <c r="AG185" s="271">
        <v>0</v>
      </c>
      <c r="AH185" s="271">
        <v>0</v>
      </c>
      <c r="AI185" s="271">
        <v>0</v>
      </c>
      <c r="AJ185" s="271">
        <v>0</v>
      </c>
      <c r="AK185" s="271">
        <v>0</v>
      </c>
      <c r="AL185" s="271">
        <f t="shared" si="187"/>
        <v>0</v>
      </c>
      <c r="AM185" s="271">
        <f t="shared" si="188"/>
        <v>0</v>
      </c>
      <c r="AN185" s="696">
        <f t="shared" si="189"/>
        <v>0</v>
      </c>
      <c r="AO185" s="267">
        <f>I185+AF185</f>
        <v>465959</v>
      </c>
      <c r="AP185" s="269">
        <f>J185+V185</f>
        <v>343122</v>
      </c>
      <c r="AQ185" s="269">
        <f t="shared" si="239"/>
        <v>0</v>
      </c>
      <c r="AR185" s="269">
        <f t="shared" si="240"/>
        <v>115975</v>
      </c>
      <c r="AS185" s="269">
        <f t="shared" si="240"/>
        <v>6862</v>
      </c>
      <c r="AT185" s="269">
        <f>N185+AE185</f>
        <v>0</v>
      </c>
      <c r="AU185" s="271">
        <f>O185+AN185</f>
        <v>0.74160000000000004</v>
      </c>
      <c r="AV185" s="271">
        <f t="shared" si="241"/>
        <v>0.74160000000000004</v>
      </c>
      <c r="AW185" s="272">
        <f t="shared" si="241"/>
        <v>0</v>
      </c>
    </row>
    <row r="186" spans="1:49" ht="12.95" customHeight="1" x14ac:dyDescent="0.25">
      <c r="A186" s="556">
        <v>37</v>
      </c>
      <c r="B186" s="190">
        <v>5455</v>
      </c>
      <c r="C186" s="190">
        <v>600099067</v>
      </c>
      <c r="D186" s="114">
        <v>70986088</v>
      </c>
      <c r="E186" s="545" t="s">
        <v>561</v>
      </c>
      <c r="F186" s="198">
        <v>3143</v>
      </c>
      <c r="G186" s="533" t="s">
        <v>636</v>
      </c>
      <c r="H186" s="755" t="s">
        <v>284</v>
      </c>
      <c r="I186" s="265">
        <v>14747</v>
      </c>
      <c r="J186" s="266">
        <v>10395</v>
      </c>
      <c r="K186" s="266">
        <v>0</v>
      </c>
      <c r="L186" s="831">
        <v>3514</v>
      </c>
      <c r="M186" s="831">
        <v>208</v>
      </c>
      <c r="N186" s="266">
        <v>630</v>
      </c>
      <c r="O186" s="622">
        <v>0.04</v>
      </c>
      <c r="P186" s="678">
        <v>0</v>
      </c>
      <c r="Q186" s="744">
        <v>0.04</v>
      </c>
      <c r="R186" s="268">
        <f t="shared" si="237"/>
        <v>0</v>
      </c>
      <c r="S186" s="269">
        <v>0</v>
      </c>
      <c r="T186" s="269">
        <v>0</v>
      </c>
      <c r="U186" s="269">
        <v>0</v>
      </c>
      <c r="V186" s="269">
        <f t="shared" si="183"/>
        <v>0</v>
      </c>
      <c r="W186" s="269">
        <v>0</v>
      </c>
      <c r="X186" s="269">
        <v>0</v>
      </c>
      <c r="Y186" s="269">
        <f>SUM(W186:X186)</f>
        <v>0</v>
      </c>
      <c r="Z186" s="269">
        <f>V186+Y186</f>
        <v>0</v>
      </c>
      <c r="AA186" s="577">
        <f t="shared" si="238"/>
        <v>0</v>
      </c>
      <c r="AB186" s="270">
        <f>ROUND(V186*2%,0)</f>
        <v>0</v>
      </c>
      <c r="AC186" s="269">
        <v>0</v>
      </c>
      <c r="AD186" s="269">
        <v>0</v>
      </c>
      <c r="AE186" s="269">
        <f t="shared" si="185"/>
        <v>0</v>
      </c>
      <c r="AF186" s="269">
        <f t="shared" si="186"/>
        <v>0</v>
      </c>
      <c r="AG186" s="271">
        <v>0</v>
      </c>
      <c r="AH186" s="271">
        <v>0</v>
      </c>
      <c r="AI186" s="271">
        <v>0</v>
      </c>
      <c r="AJ186" s="271">
        <v>0</v>
      </c>
      <c r="AK186" s="271">
        <v>0</v>
      </c>
      <c r="AL186" s="271">
        <f t="shared" si="187"/>
        <v>0</v>
      </c>
      <c r="AM186" s="271">
        <f t="shared" si="188"/>
        <v>0</v>
      </c>
      <c r="AN186" s="696">
        <f t="shared" si="189"/>
        <v>0</v>
      </c>
      <c r="AO186" s="267">
        <f>I186+AF186</f>
        <v>14747</v>
      </c>
      <c r="AP186" s="269">
        <f>J186+V186</f>
        <v>10395</v>
      </c>
      <c r="AQ186" s="269">
        <f t="shared" si="239"/>
        <v>0</v>
      </c>
      <c r="AR186" s="269">
        <f t="shared" si="240"/>
        <v>3514</v>
      </c>
      <c r="AS186" s="269">
        <f t="shared" si="240"/>
        <v>208</v>
      </c>
      <c r="AT186" s="269">
        <f>N186+AE186</f>
        <v>630</v>
      </c>
      <c r="AU186" s="271">
        <f>O186+AN186</f>
        <v>0.04</v>
      </c>
      <c r="AV186" s="271">
        <f t="shared" si="241"/>
        <v>0</v>
      </c>
      <c r="AW186" s="272">
        <f t="shared" si="241"/>
        <v>0.04</v>
      </c>
    </row>
    <row r="187" spans="1:49" ht="12.95" customHeight="1" x14ac:dyDescent="0.25">
      <c r="A187" s="559">
        <v>37</v>
      </c>
      <c r="B187" s="191">
        <v>5455</v>
      </c>
      <c r="C187" s="191">
        <v>600099067</v>
      </c>
      <c r="D187" s="191">
        <v>70986088</v>
      </c>
      <c r="E187" s="552" t="s">
        <v>562</v>
      </c>
      <c r="F187" s="199"/>
      <c r="G187" s="552"/>
      <c r="H187" s="759"/>
      <c r="I187" s="192">
        <v>6832248</v>
      </c>
      <c r="J187" s="407">
        <v>4956508</v>
      </c>
      <c r="K187" s="407">
        <v>0</v>
      </c>
      <c r="L187" s="407">
        <v>1675300</v>
      </c>
      <c r="M187" s="407">
        <v>99130</v>
      </c>
      <c r="N187" s="407">
        <v>101310</v>
      </c>
      <c r="O187" s="774">
        <v>11.5114</v>
      </c>
      <c r="P187" s="774">
        <v>7.1960999999999995</v>
      </c>
      <c r="Q187" s="796">
        <v>4.3152999999999997</v>
      </c>
      <c r="R187" s="407">
        <f t="shared" ref="R187:AW187" si="242">SUM(R182:R186)</f>
        <v>0</v>
      </c>
      <c r="S187" s="239">
        <f t="shared" si="242"/>
        <v>0</v>
      </c>
      <c r="T187" s="239">
        <f t="shared" si="242"/>
        <v>0</v>
      </c>
      <c r="U187" s="239">
        <f t="shared" si="242"/>
        <v>0</v>
      </c>
      <c r="V187" s="239">
        <f t="shared" si="242"/>
        <v>0</v>
      </c>
      <c r="W187" s="239">
        <f t="shared" si="242"/>
        <v>0</v>
      </c>
      <c r="X187" s="239">
        <f t="shared" si="242"/>
        <v>0</v>
      </c>
      <c r="Y187" s="239">
        <f t="shared" si="242"/>
        <v>0</v>
      </c>
      <c r="Z187" s="239">
        <f t="shared" si="242"/>
        <v>0</v>
      </c>
      <c r="AA187" s="239">
        <f t="shared" si="242"/>
        <v>0</v>
      </c>
      <c r="AB187" s="239">
        <f t="shared" si="242"/>
        <v>0</v>
      </c>
      <c r="AC187" s="239">
        <f t="shared" si="242"/>
        <v>0</v>
      </c>
      <c r="AD187" s="239">
        <f t="shared" si="242"/>
        <v>0</v>
      </c>
      <c r="AE187" s="239">
        <f t="shared" si="242"/>
        <v>0</v>
      </c>
      <c r="AF187" s="239">
        <f t="shared" si="242"/>
        <v>0</v>
      </c>
      <c r="AG187" s="569">
        <f t="shared" si="242"/>
        <v>0</v>
      </c>
      <c r="AH187" s="569">
        <f t="shared" si="242"/>
        <v>0</v>
      </c>
      <c r="AI187" s="569">
        <f t="shared" si="242"/>
        <v>0</v>
      </c>
      <c r="AJ187" s="569">
        <f t="shared" si="242"/>
        <v>0</v>
      </c>
      <c r="AK187" s="569">
        <f t="shared" si="242"/>
        <v>0</v>
      </c>
      <c r="AL187" s="569">
        <f t="shared" si="242"/>
        <v>0</v>
      </c>
      <c r="AM187" s="569">
        <f t="shared" si="242"/>
        <v>0</v>
      </c>
      <c r="AN187" s="787">
        <f t="shared" si="242"/>
        <v>0</v>
      </c>
      <c r="AO187" s="192">
        <f t="shared" si="242"/>
        <v>6832248</v>
      </c>
      <c r="AP187" s="239">
        <f t="shared" si="242"/>
        <v>4956508</v>
      </c>
      <c r="AQ187" s="239">
        <f t="shared" si="242"/>
        <v>0</v>
      </c>
      <c r="AR187" s="239">
        <f t="shared" si="242"/>
        <v>1675300</v>
      </c>
      <c r="AS187" s="239">
        <f t="shared" si="242"/>
        <v>99130</v>
      </c>
      <c r="AT187" s="239">
        <f t="shared" si="242"/>
        <v>101310</v>
      </c>
      <c r="AU187" s="569">
        <f t="shared" si="242"/>
        <v>11.5114</v>
      </c>
      <c r="AV187" s="569">
        <f t="shared" si="242"/>
        <v>7.1960999999999995</v>
      </c>
      <c r="AW187" s="570">
        <f t="shared" si="242"/>
        <v>4.3152999999999997</v>
      </c>
    </row>
    <row r="188" spans="1:49" ht="12.95" customHeight="1" x14ac:dyDescent="0.25">
      <c r="A188" s="556">
        <v>38</v>
      </c>
      <c r="B188" s="190">
        <v>5470</v>
      </c>
      <c r="C188" s="190">
        <v>600099091</v>
      </c>
      <c r="D188" s="114">
        <v>70695822</v>
      </c>
      <c r="E188" s="547" t="s">
        <v>563</v>
      </c>
      <c r="F188" s="190">
        <v>3111</v>
      </c>
      <c r="G188" s="546" t="s">
        <v>331</v>
      </c>
      <c r="H188" s="755" t="s">
        <v>283</v>
      </c>
      <c r="I188" s="265">
        <v>2511075</v>
      </c>
      <c r="J188" s="266">
        <v>1836211</v>
      </c>
      <c r="K188" s="266">
        <v>0</v>
      </c>
      <c r="L188" s="831">
        <v>620639</v>
      </c>
      <c r="M188" s="831">
        <v>36725</v>
      </c>
      <c r="N188" s="266">
        <v>17500</v>
      </c>
      <c r="O188" s="622">
        <v>4.7282999999999999</v>
      </c>
      <c r="P188" s="678">
        <v>3.8065000000000002</v>
      </c>
      <c r="Q188" s="744">
        <v>0.92179999999999995</v>
      </c>
      <c r="R188" s="268">
        <f t="shared" ref="R188:R193" si="243">W188*-1</f>
        <v>0</v>
      </c>
      <c r="S188" s="269">
        <v>0</v>
      </c>
      <c r="T188" s="269">
        <v>0</v>
      </c>
      <c r="U188" s="269">
        <v>0</v>
      </c>
      <c r="V188" s="269">
        <f t="shared" si="183"/>
        <v>0</v>
      </c>
      <c r="W188" s="269">
        <v>0</v>
      </c>
      <c r="X188" s="269">
        <v>0</v>
      </c>
      <c r="Y188" s="269">
        <f t="shared" ref="Y188:Y193" si="244">SUM(W188:X188)</f>
        <v>0</v>
      </c>
      <c r="Z188" s="269">
        <f t="shared" ref="Z188:Z193" si="245">V188+Y188</f>
        <v>0</v>
      </c>
      <c r="AA188" s="577">
        <f t="shared" ref="AA188:AA193" si="246">ROUND((V188+W188)*33.8%,0)</f>
        <v>0</v>
      </c>
      <c r="AB188" s="270">
        <f t="shared" ref="AB188:AB193" si="247">ROUND(V188*2%,0)</f>
        <v>0</v>
      </c>
      <c r="AC188" s="269">
        <v>0</v>
      </c>
      <c r="AD188" s="269">
        <v>0</v>
      </c>
      <c r="AE188" s="269">
        <f t="shared" si="185"/>
        <v>0</v>
      </c>
      <c r="AF188" s="269">
        <f t="shared" si="186"/>
        <v>0</v>
      </c>
      <c r="AG188" s="271">
        <v>0</v>
      </c>
      <c r="AH188" s="271">
        <v>0</v>
      </c>
      <c r="AI188" s="271">
        <v>0</v>
      </c>
      <c r="AJ188" s="271">
        <v>0</v>
      </c>
      <c r="AK188" s="271">
        <v>0</v>
      </c>
      <c r="AL188" s="271">
        <f t="shared" si="187"/>
        <v>0</v>
      </c>
      <c r="AM188" s="271">
        <f t="shared" si="188"/>
        <v>0</v>
      </c>
      <c r="AN188" s="696">
        <f t="shared" si="189"/>
        <v>0</v>
      </c>
      <c r="AO188" s="267">
        <f t="shared" ref="AO188:AO193" si="248">I188+AF188</f>
        <v>2511075</v>
      </c>
      <c r="AP188" s="269">
        <f t="shared" ref="AP188:AP193" si="249">J188+V188</f>
        <v>1836211</v>
      </c>
      <c r="AQ188" s="269">
        <f t="shared" ref="AQ188:AQ193" si="250">K188+Y188</f>
        <v>0</v>
      </c>
      <c r="AR188" s="269">
        <f t="shared" ref="AR188:AS193" si="251">L188+AA188</f>
        <v>620639</v>
      </c>
      <c r="AS188" s="269">
        <f t="shared" si="251"/>
        <v>36725</v>
      </c>
      <c r="AT188" s="269">
        <f t="shared" ref="AT188:AT193" si="252">N188+AE188</f>
        <v>17500</v>
      </c>
      <c r="AU188" s="271">
        <f t="shared" ref="AU188:AU193" si="253">O188+AN188</f>
        <v>4.7282999999999999</v>
      </c>
      <c r="AV188" s="271">
        <f t="shared" ref="AV188:AW193" si="254">P188+AL188</f>
        <v>3.8065000000000002</v>
      </c>
      <c r="AW188" s="272">
        <f t="shared" si="254"/>
        <v>0.92179999999999995</v>
      </c>
    </row>
    <row r="189" spans="1:49" ht="12.95" customHeight="1" x14ac:dyDescent="0.25">
      <c r="A189" s="556">
        <v>38</v>
      </c>
      <c r="B189" s="190">
        <v>5470</v>
      </c>
      <c r="C189" s="190">
        <v>600099091</v>
      </c>
      <c r="D189" s="114">
        <v>70695822</v>
      </c>
      <c r="E189" s="547" t="s">
        <v>563</v>
      </c>
      <c r="F189" s="190">
        <v>3117</v>
      </c>
      <c r="G189" s="547" t="s">
        <v>335</v>
      </c>
      <c r="H189" s="755" t="s">
        <v>283</v>
      </c>
      <c r="I189" s="265">
        <v>3593656</v>
      </c>
      <c r="J189" s="266">
        <v>2564548</v>
      </c>
      <c r="K189" s="266">
        <v>0</v>
      </c>
      <c r="L189" s="831">
        <v>866817</v>
      </c>
      <c r="M189" s="831">
        <v>51291</v>
      </c>
      <c r="N189" s="266">
        <v>111000</v>
      </c>
      <c r="O189" s="622">
        <v>5.5358999999999998</v>
      </c>
      <c r="P189" s="678">
        <v>3.3511000000000002</v>
      </c>
      <c r="Q189" s="744">
        <v>2.1847999999999996</v>
      </c>
      <c r="R189" s="268">
        <f t="shared" si="243"/>
        <v>0</v>
      </c>
      <c r="S189" s="269">
        <v>0</v>
      </c>
      <c r="T189" s="269">
        <v>0</v>
      </c>
      <c r="U189" s="269">
        <v>0</v>
      </c>
      <c r="V189" s="269">
        <f t="shared" si="183"/>
        <v>0</v>
      </c>
      <c r="W189" s="269">
        <v>0</v>
      </c>
      <c r="X189" s="269">
        <v>0</v>
      </c>
      <c r="Y189" s="269">
        <f t="shared" si="244"/>
        <v>0</v>
      </c>
      <c r="Z189" s="269">
        <f t="shared" si="245"/>
        <v>0</v>
      </c>
      <c r="AA189" s="577">
        <f t="shared" si="246"/>
        <v>0</v>
      </c>
      <c r="AB189" s="270">
        <f t="shared" si="247"/>
        <v>0</v>
      </c>
      <c r="AC189" s="269">
        <v>0</v>
      </c>
      <c r="AD189" s="269">
        <v>0</v>
      </c>
      <c r="AE189" s="269">
        <f t="shared" si="185"/>
        <v>0</v>
      </c>
      <c r="AF189" s="269">
        <f t="shared" si="186"/>
        <v>0</v>
      </c>
      <c r="AG189" s="271">
        <v>0</v>
      </c>
      <c r="AH189" s="271">
        <v>0</v>
      </c>
      <c r="AI189" s="271">
        <v>0</v>
      </c>
      <c r="AJ189" s="271">
        <v>0</v>
      </c>
      <c r="AK189" s="271">
        <v>0</v>
      </c>
      <c r="AL189" s="271">
        <f t="shared" si="187"/>
        <v>0</v>
      </c>
      <c r="AM189" s="271">
        <f t="shared" si="188"/>
        <v>0</v>
      </c>
      <c r="AN189" s="696">
        <f t="shared" si="189"/>
        <v>0</v>
      </c>
      <c r="AO189" s="267">
        <f t="shared" si="248"/>
        <v>3593656</v>
      </c>
      <c r="AP189" s="269">
        <f t="shared" si="249"/>
        <v>2564548</v>
      </c>
      <c r="AQ189" s="269">
        <f t="shared" si="250"/>
        <v>0</v>
      </c>
      <c r="AR189" s="269">
        <f t="shared" si="251"/>
        <v>866817</v>
      </c>
      <c r="AS189" s="269">
        <f t="shared" si="251"/>
        <v>51291</v>
      </c>
      <c r="AT189" s="269">
        <f t="shared" si="252"/>
        <v>111000</v>
      </c>
      <c r="AU189" s="271">
        <f t="shared" si="253"/>
        <v>5.5358999999999998</v>
      </c>
      <c r="AV189" s="271">
        <f t="shared" si="254"/>
        <v>3.3511000000000002</v>
      </c>
      <c r="AW189" s="272">
        <f t="shared" si="254"/>
        <v>2.1847999999999996</v>
      </c>
    </row>
    <row r="190" spans="1:49" ht="12.95" customHeight="1" x14ac:dyDescent="0.25">
      <c r="A190" s="556">
        <v>38</v>
      </c>
      <c r="B190" s="193">
        <v>5470</v>
      </c>
      <c r="C190" s="193">
        <v>600099091</v>
      </c>
      <c r="D190" s="114">
        <v>70695822</v>
      </c>
      <c r="E190" s="547" t="s">
        <v>563</v>
      </c>
      <c r="F190" s="190">
        <v>3117</v>
      </c>
      <c r="G190" s="533" t="s">
        <v>318</v>
      </c>
      <c r="H190" s="755" t="s">
        <v>284</v>
      </c>
      <c r="I190" s="265">
        <v>348452</v>
      </c>
      <c r="J190" s="266">
        <v>256592</v>
      </c>
      <c r="K190" s="266">
        <v>0</v>
      </c>
      <c r="L190" s="831">
        <v>86728</v>
      </c>
      <c r="M190" s="831">
        <v>5132</v>
      </c>
      <c r="N190" s="266">
        <v>0</v>
      </c>
      <c r="O190" s="622">
        <v>0.75</v>
      </c>
      <c r="P190" s="678">
        <v>0.75</v>
      </c>
      <c r="Q190" s="744">
        <v>0</v>
      </c>
      <c r="R190" s="268">
        <f t="shared" si="243"/>
        <v>0</v>
      </c>
      <c r="S190" s="269">
        <v>0</v>
      </c>
      <c r="T190" s="269">
        <v>0</v>
      </c>
      <c r="U190" s="269">
        <v>0</v>
      </c>
      <c r="V190" s="269">
        <f t="shared" si="183"/>
        <v>0</v>
      </c>
      <c r="W190" s="269">
        <v>0</v>
      </c>
      <c r="X190" s="269">
        <v>0</v>
      </c>
      <c r="Y190" s="269">
        <f t="shared" si="244"/>
        <v>0</v>
      </c>
      <c r="Z190" s="269">
        <f t="shared" si="245"/>
        <v>0</v>
      </c>
      <c r="AA190" s="577">
        <f t="shared" si="246"/>
        <v>0</v>
      </c>
      <c r="AB190" s="270">
        <f t="shared" si="247"/>
        <v>0</v>
      </c>
      <c r="AC190" s="269">
        <v>0</v>
      </c>
      <c r="AD190" s="269">
        <v>0</v>
      </c>
      <c r="AE190" s="269">
        <f t="shared" si="185"/>
        <v>0</v>
      </c>
      <c r="AF190" s="269">
        <f t="shared" si="186"/>
        <v>0</v>
      </c>
      <c r="AG190" s="271">
        <v>0</v>
      </c>
      <c r="AH190" s="271">
        <v>0</v>
      </c>
      <c r="AI190" s="271">
        <v>0</v>
      </c>
      <c r="AJ190" s="271">
        <v>0</v>
      </c>
      <c r="AK190" s="271">
        <v>0</v>
      </c>
      <c r="AL190" s="271">
        <f t="shared" si="187"/>
        <v>0</v>
      </c>
      <c r="AM190" s="271">
        <f t="shared" si="188"/>
        <v>0</v>
      </c>
      <c r="AN190" s="696">
        <f t="shared" si="189"/>
        <v>0</v>
      </c>
      <c r="AO190" s="267">
        <f t="shared" si="248"/>
        <v>348452</v>
      </c>
      <c r="AP190" s="269">
        <f t="shared" si="249"/>
        <v>256592</v>
      </c>
      <c r="AQ190" s="269">
        <f t="shared" si="250"/>
        <v>0</v>
      </c>
      <c r="AR190" s="269">
        <f t="shared" si="251"/>
        <v>86728</v>
      </c>
      <c r="AS190" s="269">
        <f t="shared" si="251"/>
        <v>5132</v>
      </c>
      <c r="AT190" s="269">
        <f t="shared" si="252"/>
        <v>0</v>
      </c>
      <c r="AU190" s="271">
        <f t="shared" si="253"/>
        <v>0.75</v>
      </c>
      <c r="AV190" s="271">
        <f t="shared" si="254"/>
        <v>0.75</v>
      </c>
      <c r="AW190" s="272">
        <f t="shared" si="254"/>
        <v>0</v>
      </c>
    </row>
    <row r="191" spans="1:49" ht="12.95" customHeight="1" x14ac:dyDescent="0.25">
      <c r="A191" s="556">
        <v>38</v>
      </c>
      <c r="B191" s="190">
        <v>5470</v>
      </c>
      <c r="C191" s="190">
        <v>600099091</v>
      </c>
      <c r="D191" s="114">
        <v>70695822</v>
      </c>
      <c r="E191" s="545" t="s">
        <v>563</v>
      </c>
      <c r="F191" s="198">
        <v>3141</v>
      </c>
      <c r="G191" s="546" t="s">
        <v>321</v>
      </c>
      <c r="H191" s="755" t="s">
        <v>284</v>
      </c>
      <c r="I191" s="265">
        <v>773095</v>
      </c>
      <c r="J191" s="266">
        <v>566207</v>
      </c>
      <c r="K191" s="266">
        <v>0</v>
      </c>
      <c r="L191" s="831">
        <v>191378</v>
      </c>
      <c r="M191" s="831">
        <v>11324</v>
      </c>
      <c r="N191" s="266">
        <v>4186</v>
      </c>
      <c r="O191" s="622">
        <v>1.92</v>
      </c>
      <c r="P191" s="678">
        <v>0</v>
      </c>
      <c r="Q191" s="744">
        <v>1.92</v>
      </c>
      <c r="R191" s="268">
        <f t="shared" si="243"/>
        <v>0</v>
      </c>
      <c r="S191" s="269">
        <v>0</v>
      </c>
      <c r="T191" s="269">
        <v>0</v>
      </c>
      <c r="U191" s="269">
        <v>0</v>
      </c>
      <c r="V191" s="269">
        <f t="shared" si="183"/>
        <v>0</v>
      </c>
      <c r="W191" s="269">
        <v>0</v>
      </c>
      <c r="X191" s="269">
        <v>0</v>
      </c>
      <c r="Y191" s="269">
        <f t="shared" si="244"/>
        <v>0</v>
      </c>
      <c r="Z191" s="269">
        <f t="shared" si="245"/>
        <v>0</v>
      </c>
      <c r="AA191" s="577">
        <f t="shared" si="246"/>
        <v>0</v>
      </c>
      <c r="AB191" s="270">
        <f t="shared" si="247"/>
        <v>0</v>
      </c>
      <c r="AC191" s="269">
        <v>0</v>
      </c>
      <c r="AD191" s="269">
        <v>0</v>
      </c>
      <c r="AE191" s="269">
        <f t="shared" si="185"/>
        <v>0</v>
      </c>
      <c r="AF191" s="269">
        <f t="shared" si="186"/>
        <v>0</v>
      </c>
      <c r="AG191" s="271">
        <v>0</v>
      </c>
      <c r="AH191" s="271">
        <v>0</v>
      </c>
      <c r="AI191" s="271">
        <v>0</v>
      </c>
      <c r="AJ191" s="271">
        <v>0</v>
      </c>
      <c r="AK191" s="271">
        <v>0</v>
      </c>
      <c r="AL191" s="271">
        <f t="shared" si="187"/>
        <v>0</v>
      </c>
      <c r="AM191" s="271">
        <f t="shared" si="188"/>
        <v>0</v>
      </c>
      <c r="AN191" s="696">
        <f t="shared" si="189"/>
        <v>0</v>
      </c>
      <c r="AO191" s="267">
        <f t="shared" si="248"/>
        <v>773095</v>
      </c>
      <c r="AP191" s="269">
        <f t="shared" si="249"/>
        <v>566207</v>
      </c>
      <c r="AQ191" s="269">
        <f t="shared" si="250"/>
        <v>0</v>
      </c>
      <c r="AR191" s="269">
        <f t="shared" si="251"/>
        <v>191378</v>
      </c>
      <c r="AS191" s="269">
        <f t="shared" si="251"/>
        <v>11324</v>
      </c>
      <c r="AT191" s="269">
        <f t="shared" si="252"/>
        <v>4186</v>
      </c>
      <c r="AU191" s="271">
        <f t="shared" si="253"/>
        <v>1.92</v>
      </c>
      <c r="AV191" s="271">
        <f t="shared" si="254"/>
        <v>0</v>
      </c>
      <c r="AW191" s="272">
        <f t="shared" si="254"/>
        <v>1.92</v>
      </c>
    </row>
    <row r="192" spans="1:49" ht="12.95" customHeight="1" x14ac:dyDescent="0.25">
      <c r="A192" s="556">
        <v>38</v>
      </c>
      <c r="B192" s="193">
        <v>5470</v>
      </c>
      <c r="C192" s="193">
        <v>600099091</v>
      </c>
      <c r="D192" s="114">
        <v>70695822</v>
      </c>
      <c r="E192" s="547" t="s">
        <v>563</v>
      </c>
      <c r="F192" s="190">
        <v>3143</v>
      </c>
      <c r="G192" s="533" t="s">
        <v>635</v>
      </c>
      <c r="H192" s="755" t="s">
        <v>283</v>
      </c>
      <c r="I192" s="265">
        <v>496914</v>
      </c>
      <c r="J192" s="266">
        <v>365916</v>
      </c>
      <c r="K192" s="266">
        <v>0</v>
      </c>
      <c r="L192" s="831">
        <v>123680</v>
      </c>
      <c r="M192" s="831">
        <v>7318</v>
      </c>
      <c r="N192" s="266">
        <v>0</v>
      </c>
      <c r="O192" s="622">
        <v>0.86209999999999998</v>
      </c>
      <c r="P192" s="678">
        <v>0.86209999999999998</v>
      </c>
      <c r="Q192" s="744">
        <v>0</v>
      </c>
      <c r="R192" s="268">
        <f t="shared" si="243"/>
        <v>0</v>
      </c>
      <c r="S192" s="269">
        <v>0</v>
      </c>
      <c r="T192" s="269">
        <v>0</v>
      </c>
      <c r="U192" s="269">
        <v>0</v>
      </c>
      <c r="V192" s="269">
        <f t="shared" si="183"/>
        <v>0</v>
      </c>
      <c r="W192" s="269">
        <v>0</v>
      </c>
      <c r="X192" s="269">
        <v>0</v>
      </c>
      <c r="Y192" s="269">
        <f t="shared" si="244"/>
        <v>0</v>
      </c>
      <c r="Z192" s="269">
        <f t="shared" si="245"/>
        <v>0</v>
      </c>
      <c r="AA192" s="577">
        <f t="shared" si="246"/>
        <v>0</v>
      </c>
      <c r="AB192" s="270">
        <f t="shared" si="247"/>
        <v>0</v>
      </c>
      <c r="AC192" s="269">
        <v>0</v>
      </c>
      <c r="AD192" s="269">
        <v>0</v>
      </c>
      <c r="AE192" s="269">
        <f t="shared" si="185"/>
        <v>0</v>
      </c>
      <c r="AF192" s="269">
        <f t="shared" si="186"/>
        <v>0</v>
      </c>
      <c r="AG192" s="271">
        <v>0</v>
      </c>
      <c r="AH192" s="271">
        <v>0</v>
      </c>
      <c r="AI192" s="271">
        <v>0</v>
      </c>
      <c r="AJ192" s="271">
        <v>0</v>
      </c>
      <c r="AK192" s="271">
        <v>0</v>
      </c>
      <c r="AL192" s="271">
        <f t="shared" si="187"/>
        <v>0</v>
      </c>
      <c r="AM192" s="271">
        <f t="shared" si="188"/>
        <v>0</v>
      </c>
      <c r="AN192" s="696">
        <f t="shared" si="189"/>
        <v>0</v>
      </c>
      <c r="AO192" s="267">
        <f t="shared" si="248"/>
        <v>496914</v>
      </c>
      <c r="AP192" s="269">
        <f t="shared" si="249"/>
        <v>365916</v>
      </c>
      <c r="AQ192" s="269">
        <f t="shared" si="250"/>
        <v>0</v>
      </c>
      <c r="AR192" s="269">
        <f t="shared" si="251"/>
        <v>123680</v>
      </c>
      <c r="AS192" s="269">
        <f t="shared" si="251"/>
        <v>7318</v>
      </c>
      <c r="AT192" s="269">
        <f t="shared" si="252"/>
        <v>0</v>
      </c>
      <c r="AU192" s="271">
        <f t="shared" si="253"/>
        <v>0.86209999999999998</v>
      </c>
      <c r="AV192" s="271">
        <f t="shared" si="254"/>
        <v>0.86209999999999998</v>
      </c>
      <c r="AW192" s="272">
        <f t="shared" si="254"/>
        <v>0</v>
      </c>
    </row>
    <row r="193" spans="1:49" ht="12.95" customHeight="1" x14ac:dyDescent="0.25">
      <c r="A193" s="556">
        <v>38</v>
      </c>
      <c r="B193" s="193">
        <v>5470</v>
      </c>
      <c r="C193" s="193">
        <v>600099091</v>
      </c>
      <c r="D193" s="114">
        <v>70695822</v>
      </c>
      <c r="E193" s="547" t="s">
        <v>563</v>
      </c>
      <c r="F193" s="190">
        <v>3143</v>
      </c>
      <c r="G193" s="533" t="s">
        <v>636</v>
      </c>
      <c r="H193" s="755" t="s">
        <v>284</v>
      </c>
      <c r="I193" s="265">
        <v>23876</v>
      </c>
      <c r="J193" s="266">
        <v>16830</v>
      </c>
      <c r="K193" s="266">
        <v>0</v>
      </c>
      <c r="L193" s="831">
        <v>5689</v>
      </c>
      <c r="M193" s="831">
        <v>337</v>
      </c>
      <c r="N193" s="266">
        <v>1020</v>
      </c>
      <c r="O193" s="622">
        <v>7.0000000000000007E-2</v>
      </c>
      <c r="P193" s="678">
        <v>0</v>
      </c>
      <c r="Q193" s="744">
        <v>7.0000000000000007E-2</v>
      </c>
      <c r="R193" s="268">
        <f t="shared" si="243"/>
        <v>0</v>
      </c>
      <c r="S193" s="269">
        <v>0</v>
      </c>
      <c r="T193" s="269">
        <v>0</v>
      </c>
      <c r="U193" s="269">
        <v>0</v>
      </c>
      <c r="V193" s="269">
        <f t="shared" si="183"/>
        <v>0</v>
      </c>
      <c r="W193" s="269">
        <v>0</v>
      </c>
      <c r="X193" s="269">
        <v>0</v>
      </c>
      <c r="Y193" s="269">
        <f t="shared" si="244"/>
        <v>0</v>
      </c>
      <c r="Z193" s="269">
        <f t="shared" si="245"/>
        <v>0</v>
      </c>
      <c r="AA193" s="577">
        <f t="shared" si="246"/>
        <v>0</v>
      </c>
      <c r="AB193" s="270">
        <f t="shared" si="247"/>
        <v>0</v>
      </c>
      <c r="AC193" s="269">
        <v>0</v>
      </c>
      <c r="AD193" s="269">
        <v>0</v>
      </c>
      <c r="AE193" s="269">
        <f t="shared" si="185"/>
        <v>0</v>
      </c>
      <c r="AF193" s="269">
        <f t="shared" si="186"/>
        <v>0</v>
      </c>
      <c r="AG193" s="271">
        <v>0</v>
      </c>
      <c r="AH193" s="271">
        <v>0</v>
      </c>
      <c r="AI193" s="271">
        <v>0</v>
      </c>
      <c r="AJ193" s="271">
        <v>0</v>
      </c>
      <c r="AK193" s="271">
        <v>0</v>
      </c>
      <c r="AL193" s="271">
        <f t="shared" si="187"/>
        <v>0</v>
      </c>
      <c r="AM193" s="271">
        <f t="shared" si="188"/>
        <v>0</v>
      </c>
      <c r="AN193" s="696">
        <f t="shared" si="189"/>
        <v>0</v>
      </c>
      <c r="AO193" s="267">
        <f t="shared" si="248"/>
        <v>23876</v>
      </c>
      <c r="AP193" s="269">
        <f t="shared" si="249"/>
        <v>16830</v>
      </c>
      <c r="AQ193" s="269">
        <f t="shared" si="250"/>
        <v>0</v>
      </c>
      <c r="AR193" s="269">
        <f t="shared" si="251"/>
        <v>5689</v>
      </c>
      <c r="AS193" s="269">
        <f t="shared" si="251"/>
        <v>337</v>
      </c>
      <c r="AT193" s="269">
        <f t="shared" si="252"/>
        <v>1020</v>
      </c>
      <c r="AU193" s="271">
        <f t="shared" si="253"/>
        <v>7.0000000000000007E-2</v>
      </c>
      <c r="AV193" s="271">
        <f t="shared" si="254"/>
        <v>0</v>
      </c>
      <c r="AW193" s="272">
        <f t="shared" si="254"/>
        <v>7.0000000000000007E-2</v>
      </c>
    </row>
    <row r="194" spans="1:49" ht="12.95" customHeight="1" thickBot="1" x14ac:dyDescent="0.3">
      <c r="A194" s="563">
        <v>38</v>
      </c>
      <c r="B194" s="564">
        <v>5470</v>
      </c>
      <c r="C194" s="564">
        <v>600099091</v>
      </c>
      <c r="D194" s="564">
        <v>70695822</v>
      </c>
      <c r="E194" s="565" t="s">
        <v>564</v>
      </c>
      <c r="F194" s="206"/>
      <c r="G194" s="565"/>
      <c r="H194" s="762"/>
      <c r="I194" s="244">
        <v>7747068</v>
      </c>
      <c r="J194" s="412">
        <v>5606304</v>
      </c>
      <c r="K194" s="412">
        <v>0</v>
      </c>
      <c r="L194" s="412">
        <v>1894931</v>
      </c>
      <c r="M194" s="412">
        <v>112127</v>
      </c>
      <c r="N194" s="412">
        <v>133706</v>
      </c>
      <c r="O194" s="780">
        <v>13.866299999999999</v>
      </c>
      <c r="P194" s="780">
        <v>8.7697000000000003</v>
      </c>
      <c r="Q194" s="802">
        <v>5.0965999999999996</v>
      </c>
      <c r="R194" s="568">
        <f t="shared" ref="R194:AW194" si="255">SUM(R188:R193)</f>
        <v>0</v>
      </c>
      <c r="S194" s="242">
        <f t="shared" si="255"/>
        <v>0</v>
      </c>
      <c r="T194" s="242">
        <f t="shared" si="255"/>
        <v>0</v>
      </c>
      <c r="U194" s="242">
        <f t="shared" si="255"/>
        <v>0</v>
      </c>
      <c r="V194" s="242">
        <f t="shared" si="255"/>
        <v>0</v>
      </c>
      <c r="W194" s="242">
        <f t="shared" si="255"/>
        <v>0</v>
      </c>
      <c r="X194" s="242">
        <f t="shared" si="255"/>
        <v>0</v>
      </c>
      <c r="Y194" s="242">
        <f t="shared" si="255"/>
        <v>0</v>
      </c>
      <c r="Z194" s="242">
        <f t="shared" si="255"/>
        <v>0</v>
      </c>
      <c r="AA194" s="242">
        <f t="shared" si="255"/>
        <v>0</v>
      </c>
      <c r="AB194" s="242">
        <f t="shared" si="255"/>
        <v>0</v>
      </c>
      <c r="AC194" s="242">
        <f t="shared" si="255"/>
        <v>0</v>
      </c>
      <c r="AD194" s="242">
        <f t="shared" si="255"/>
        <v>0</v>
      </c>
      <c r="AE194" s="242">
        <f t="shared" si="255"/>
        <v>0</v>
      </c>
      <c r="AF194" s="242">
        <f t="shared" si="255"/>
        <v>0</v>
      </c>
      <c r="AG194" s="666">
        <f t="shared" si="255"/>
        <v>0</v>
      </c>
      <c r="AH194" s="666">
        <f t="shared" si="255"/>
        <v>0</v>
      </c>
      <c r="AI194" s="666">
        <f t="shared" si="255"/>
        <v>0</v>
      </c>
      <c r="AJ194" s="666">
        <f t="shared" si="255"/>
        <v>0</v>
      </c>
      <c r="AK194" s="666">
        <f t="shared" si="255"/>
        <v>0</v>
      </c>
      <c r="AL194" s="666">
        <f t="shared" si="255"/>
        <v>0</v>
      </c>
      <c r="AM194" s="666">
        <f t="shared" si="255"/>
        <v>0</v>
      </c>
      <c r="AN194" s="793">
        <f t="shared" si="255"/>
        <v>0</v>
      </c>
      <c r="AO194" s="785">
        <f t="shared" si="255"/>
        <v>7747068</v>
      </c>
      <c r="AP194" s="242">
        <f t="shared" si="255"/>
        <v>5606304</v>
      </c>
      <c r="AQ194" s="242">
        <f t="shared" si="255"/>
        <v>0</v>
      </c>
      <c r="AR194" s="242">
        <f t="shared" si="255"/>
        <v>1894931</v>
      </c>
      <c r="AS194" s="242">
        <f t="shared" si="255"/>
        <v>112127</v>
      </c>
      <c r="AT194" s="242">
        <f t="shared" si="255"/>
        <v>133706</v>
      </c>
      <c r="AU194" s="666">
        <f t="shared" si="255"/>
        <v>13.866299999999999</v>
      </c>
      <c r="AV194" s="666">
        <f t="shared" si="255"/>
        <v>8.7697000000000003</v>
      </c>
      <c r="AW194" s="667">
        <f t="shared" si="255"/>
        <v>5.0965999999999996</v>
      </c>
    </row>
    <row r="195" spans="1:49" ht="12.75" customHeight="1" thickBot="1" x14ac:dyDescent="0.3">
      <c r="A195" s="566"/>
      <c r="B195" s="207"/>
      <c r="C195" s="207"/>
      <c r="D195" s="207"/>
      <c r="E195" s="306" t="s">
        <v>806</v>
      </c>
      <c r="F195" s="207"/>
      <c r="G195" s="567"/>
      <c r="H195" s="795"/>
      <c r="I195" s="618">
        <f>I194+I187+I181+I175+I168+I162+I159+I153+I150+I145+I142+I135+I132+I129+I123+I119+I113+I110+I103+I97+I94+I88+I84+I77+I75+I68+I63+I58+I52+I46+I44+I41+I38+I34+I30+I26+I22+I18</f>
        <v>399097442</v>
      </c>
      <c r="J195" s="413">
        <f t="shared" ref="J195:AW195" si="256">J194+J187+J181+J175+J168+J162+J159+J153+J150+J145+J142+J135+J132+J129+J123+J119+J113+J110+J103+J97+J94+J88+J84+J77+J75+J68+J63+J58+J52+J46+J44+J41+J38+J34+J30+J26+J22+J18</f>
        <v>286141127</v>
      </c>
      <c r="K195" s="413">
        <f t="shared" si="256"/>
        <v>1682948</v>
      </c>
      <c r="L195" s="413">
        <f t="shared" si="256"/>
        <v>97237217</v>
      </c>
      <c r="M195" s="413">
        <f t="shared" si="256"/>
        <v>5722828</v>
      </c>
      <c r="N195" s="413">
        <f t="shared" si="256"/>
        <v>8313322</v>
      </c>
      <c r="O195" s="781">
        <f t="shared" si="256"/>
        <v>630.21479999999997</v>
      </c>
      <c r="P195" s="781">
        <f t="shared" si="256"/>
        <v>428.38370000000003</v>
      </c>
      <c r="Q195" s="803">
        <f t="shared" si="256"/>
        <v>201.83109999999996</v>
      </c>
      <c r="R195" s="899">
        <f t="shared" si="256"/>
        <v>0</v>
      </c>
      <c r="S195" s="243">
        <f t="shared" si="256"/>
        <v>0</v>
      </c>
      <c r="T195" s="243">
        <f t="shared" si="256"/>
        <v>0</v>
      </c>
      <c r="U195" s="243">
        <f t="shared" si="256"/>
        <v>0</v>
      </c>
      <c r="V195" s="243">
        <f t="shared" si="256"/>
        <v>0</v>
      </c>
      <c r="W195" s="243">
        <f t="shared" si="256"/>
        <v>0</v>
      </c>
      <c r="X195" s="243">
        <f t="shared" si="256"/>
        <v>0</v>
      </c>
      <c r="Y195" s="243">
        <f t="shared" si="256"/>
        <v>0</v>
      </c>
      <c r="Z195" s="243">
        <f t="shared" si="256"/>
        <v>0</v>
      </c>
      <c r="AA195" s="243">
        <f t="shared" si="256"/>
        <v>0</v>
      </c>
      <c r="AB195" s="243">
        <f t="shared" si="256"/>
        <v>0</v>
      </c>
      <c r="AC195" s="243">
        <f t="shared" si="256"/>
        <v>0</v>
      </c>
      <c r="AD195" s="243">
        <f t="shared" si="256"/>
        <v>0</v>
      </c>
      <c r="AE195" s="243">
        <f t="shared" si="256"/>
        <v>0</v>
      </c>
      <c r="AF195" s="243">
        <f t="shared" si="256"/>
        <v>0</v>
      </c>
      <c r="AG195" s="668">
        <f t="shared" si="256"/>
        <v>0</v>
      </c>
      <c r="AH195" s="668">
        <f t="shared" si="256"/>
        <v>0</v>
      </c>
      <c r="AI195" s="668">
        <f t="shared" si="256"/>
        <v>0</v>
      </c>
      <c r="AJ195" s="668">
        <f t="shared" si="256"/>
        <v>0.02</v>
      </c>
      <c r="AK195" s="668">
        <f t="shared" si="256"/>
        <v>0</v>
      </c>
      <c r="AL195" s="668">
        <f t="shared" si="256"/>
        <v>0.02</v>
      </c>
      <c r="AM195" s="668">
        <f t="shared" si="256"/>
        <v>0</v>
      </c>
      <c r="AN195" s="794">
        <f t="shared" si="256"/>
        <v>0.02</v>
      </c>
      <c r="AO195" s="786">
        <f t="shared" si="256"/>
        <v>399097442</v>
      </c>
      <c r="AP195" s="243">
        <f t="shared" si="256"/>
        <v>286141127</v>
      </c>
      <c r="AQ195" s="243">
        <f t="shared" si="256"/>
        <v>1682948</v>
      </c>
      <c r="AR195" s="243">
        <f t="shared" si="256"/>
        <v>97237217</v>
      </c>
      <c r="AS195" s="243">
        <f t="shared" si="256"/>
        <v>5722828</v>
      </c>
      <c r="AT195" s="243">
        <f t="shared" si="256"/>
        <v>8313322</v>
      </c>
      <c r="AU195" s="668">
        <f t="shared" si="256"/>
        <v>630.23479999999995</v>
      </c>
      <c r="AV195" s="668">
        <f t="shared" si="256"/>
        <v>428.40370000000001</v>
      </c>
      <c r="AW195" s="669">
        <f t="shared" si="256"/>
        <v>201.83109999999996</v>
      </c>
    </row>
    <row r="196" spans="1:49" s="111" customFormat="1" ht="12.75" customHeight="1" x14ac:dyDescent="0.25">
      <c r="A196" s="144"/>
      <c r="B196" s="112"/>
      <c r="C196" s="112"/>
      <c r="D196" s="112"/>
      <c r="E196" s="142"/>
      <c r="F196" s="110"/>
      <c r="G196" s="112"/>
      <c r="H196" s="189"/>
      <c r="I196" s="249">
        <f>SUM(J195:N195)</f>
        <v>399097442</v>
      </c>
      <c r="J196" s="249"/>
      <c r="K196" s="249"/>
      <c r="L196" s="249"/>
      <c r="M196" s="249"/>
      <c r="N196" s="249"/>
      <c r="O196" s="250">
        <f>SUM(P195:Q195)</f>
        <v>630.21479999999997</v>
      </c>
      <c r="P196" s="250"/>
      <c r="Q196" s="250"/>
      <c r="R196" s="326"/>
      <c r="S196" s="326"/>
      <c r="T196" s="326"/>
      <c r="U196" s="326"/>
      <c r="V196" s="458">
        <f>SUM(R195:U195)</f>
        <v>0</v>
      </c>
      <c r="W196" s="459"/>
      <c r="X196" s="459"/>
      <c r="Y196" s="458">
        <f>SUM(W195:X195)</f>
        <v>0</v>
      </c>
      <c r="Z196" s="458">
        <f>V195+Y195</f>
        <v>0</v>
      </c>
      <c r="AA196" s="460"/>
      <c r="AB196" s="460"/>
      <c r="AC196" s="459"/>
      <c r="AD196" s="459"/>
      <c r="AE196" s="458">
        <f>SUM(AC195:AD195)</f>
        <v>0</v>
      </c>
      <c r="AF196" s="458">
        <f>Z195+AA195+AB195+AE195</f>
        <v>0</v>
      </c>
      <c r="AG196" s="307"/>
      <c r="AH196" s="307"/>
      <c r="AI196" s="307"/>
      <c r="AJ196" s="307"/>
      <c r="AK196" s="307"/>
      <c r="AL196" s="308">
        <f>AG195+AI195+AJ195</f>
        <v>0.02</v>
      </c>
      <c r="AM196" s="308">
        <f>AH195+AK195</f>
        <v>0</v>
      </c>
      <c r="AN196" s="308">
        <f>SUM(AL195:AM195)</f>
        <v>0.02</v>
      </c>
      <c r="AO196" s="575">
        <f>SUM(AP195:AT195)</f>
        <v>399097442</v>
      </c>
      <c r="AP196" s="309"/>
      <c r="AQ196" s="309"/>
      <c r="AR196" s="309"/>
      <c r="AS196" s="309"/>
      <c r="AT196" s="309"/>
      <c r="AU196" s="310">
        <f>SUM(AV195:AW195)</f>
        <v>630.23479999999995</v>
      </c>
      <c r="AV196" s="309"/>
      <c r="AW196" s="309"/>
    </row>
    <row r="197" spans="1:49" s="111" customFormat="1" ht="12.75" customHeight="1" thickBot="1" x14ac:dyDescent="0.3">
      <c r="A197" s="144"/>
      <c r="B197" s="112"/>
      <c r="C197" s="112"/>
      <c r="D197" s="112"/>
      <c r="E197" s="112"/>
      <c r="F197" s="110"/>
      <c r="G197" s="112"/>
      <c r="H197" s="189"/>
      <c r="I197" s="311">
        <f ca="1">SUM(J198:N198)</f>
        <v>399097442</v>
      </c>
      <c r="J197" s="312"/>
      <c r="K197" s="312"/>
      <c r="L197" s="312"/>
      <c r="M197" s="312"/>
      <c r="N197" s="312"/>
      <c r="O197" s="313">
        <f ca="1">SUM(P198:Q198)</f>
        <v>630.21479999999997</v>
      </c>
      <c r="P197" s="607"/>
      <c r="Q197" s="607"/>
      <c r="R197" s="326"/>
      <c r="S197" s="326"/>
      <c r="T197" s="326"/>
      <c r="U197" s="326"/>
      <c r="V197" s="458">
        <f ca="1">SUM(R198:U198)</f>
        <v>0</v>
      </c>
      <c r="W197" s="459"/>
      <c r="X197" s="459"/>
      <c r="Y197" s="458">
        <f ca="1">SUM(W198:X198)</f>
        <v>0</v>
      </c>
      <c r="Z197" s="458">
        <f ca="1">V198+Y198</f>
        <v>0</v>
      </c>
      <c r="AA197" s="460"/>
      <c r="AB197" s="460"/>
      <c r="AC197" s="459"/>
      <c r="AD197" s="459"/>
      <c r="AE197" s="458">
        <f ca="1">SUM(AC198:AD198)</f>
        <v>0</v>
      </c>
      <c r="AF197" s="458">
        <f ca="1">Z198+AA198+AB198+AE198</f>
        <v>0</v>
      </c>
      <c r="AG197" s="307"/>
      <c r="AH197" s="307"/>
      <c r="AI197" s="307"/>
      <c r="AJ197" s="307"/>
      <c r="AK197" s="307"/>
      <c r="AL197" s="308">
        <f ca="1">AG198+AI198+AJ198</f>
        <v>0.02</v>
      </c>
      <c r="AM197" s="308">
        <f ca="1">AH198+AK198</f>
        <v>0</v>
      </c>
      <c r="AN197" s="308">
        <f ca="1">SUM(AL198:AM198)</f>
        <v>0.02</v>
      </c>
      <c r="AO197" s="575">
        <f ca="1">SUM(AP198:AT198)</f>
        <v>399097442</v>
      </c>
      <c r="AP197" s="309"/>
      <c r="AQ197" s="309"/>
      <c r="AR197" s="309"/>
      <c r="AS197" s="309"/>
      <c r="AT197" s="309"/>
      <c r="AU197" s="310">
        <f ca="1">SUM(AV198:AW198)</f>
        <v>630.23479999999995</v>
      </c>
      <c r="AV197" s="309"/>
      <c r="AW197" s="309"/>
    </row>
    <row r="198" spans="1:49" customFormat="1" ht="12.75" customHeight="1" thickBot="1" x14ac:dyDescent="0.25">
      <c r="D198" s="605"/>
      <c r="E198" s="606"/>
      <c r="F198" s="21"/>
      <c r="G198" s="48"/>
      <c r="H198" s="450" t="s">
        <v>0</v>
      </c>
      <c r="I198" s="471">
        <f t="shared" ref="I198:AW198" ca="1" si="257">SUM(I199:I208)</f>
        <v>399097442</v>
      </c>
      <c r="J198" s="72">
        <f t="shared" ca="1" si="257"/>
        <v>286141127</v>
      </c>
      <c r="K198" s="72">
        <f t="shared" ca="1" si="257"/>
        <v>1682948</v>
      </c>
      <c r="L198" s="72">
        <f t="shared" ca="1" si="257"/>
        <v>97237217</v>
      </c>
      <c r="M198" s="72">
        <f t="shared" ca="1" si="257"/>
        <v>5722828</v>
      </c>
      <c r="N198" s="72">
        <f t="shared" ca="1" si="257"/>
        <v>8313322</v>
      </c>
      <c r="O198" s="73">
        <f t="shared" ca="1" si="257"/>
        <v>630.21479999999997</v>
      </c>
      <c r="P198" s="73">
        <f t="shared" ca="1" si="257"/>
        <v>428.38370000000003</v>
      </c>
      <c r="Q198" s="470">
        <f t="shared" ca="1" si="257"/>
        <v>201.83109999999999</v>
      </c>
      <c r="R198" s="453">
        <f t="shared" ca="1" si="257"/>
        <v>0</v>
      </c>
      <c r="S198" s="72">
        <f t="shared" ca="1" si="257"/>
        <v>0</v>
      </c>
      <c r="T198" s="72">
        <f t="shared" ca="1" si="257"/>
        <v>0</v>
      </c>
      <c r="U198" s="72">
        <f t="shared" ca="1" si="257"/>
        <v>0</v>
      </c>
      <c r="V198" s="72">
        <f t="shared" ca="1" si="257"/>
        <v>0</v>
      </c>
      <c r="W198" s="72">
        <f t="shared" ca="1" si="257"/>
        <v>0</v>
      </c>
      <c r="X198" s="72">
        <f t="shared" ca="1" si="257"/>
        <v>0</v>
      </c>
      <c r="Y198" s="72">
        <f t="shared" ca="1" si="257"/>
        <v>0</v>
      </c>
      <c r="Z198" s="72">
        <f t="shared" ca="1" si="257"/>
        <v>0</v>
      </c>
      <c r="AA198" s="72">
        <f t="shared" ca="1" si="257"/>
        <v>0</v>
      </c>
      <c r="AB198" s="72">
        <f t="shared" ca="1" si="257"/>
        <v>0</v>
      </c>
      <c r="AC198" s="72">
        <f t="shared" ca="1" si="257"/>
        <v>0</v>
      </c>
      <c r="AD198" s="72">
        <f t="shared" ca="1" si="257"/>
        <v>0</v>
      </c>
      <c r="AE198" s="72">
        <f t="shared" ca="1" si="257"/>
        <v>0</v>
      </c>
      <c r="AF198" s="72">
        <f t="shared" ca="1" si="257"/>
        <v>0</v>
      </c>
      <c r="AG198" s="73">
        <f t="shared" ca="1" si="257"/>
        <v>0</v>
      </c>
      <c r="AH198" s="73">
        <f t="shared" ca="1" si="257"/>
        <v>0</v>
      </c>
      <c r="AI198" s="73">
        <f t="shared" ca="1" si="257"/>
        <v>0</v>
      </c>
      <c r="AJ198" s="73">
        <f t="shared" ca="1" si="257"/>
        <v>0.02</v>
      </c>
      <c r="AK198" s="73">
        <f t="shared" ca="1" si="257"/>
        <v>0</v>
      </c>
      <c r="AL198" s="73">
        <f t="shared" ca="1" si="257"/>
        <v>0.02</v>
      </c>
      <c r="AM198" s="73">
        <f t="shared" ca="1" si="257"/>
        <v>0</v>
      </c>
      <c r="AN198" s="470">
        <f t="shared" ca="1" si="257"/>
        <v>0.02</v>
      </c>
      <c r="AO198" s="453">
        <f t="shared" ca="1" si="257"/>
        <v>399097442</v>
      </c>
      <c r="AP198" s="72">
        <f t="shared" ca="1" si="257"/>
        <v>286141127</v>
      </c>
      <c r="AQ198" s="72">
        <f t="shared" ca="1" si="257"/>
        <v>1682948</v>
      </c>
      <c r="AR198" s="72">
        <f t="shared" ca="1" si="257"/>
        <v>97237217</v>
      </c>
      <c r="AS198" s="72">
        <f t="shared" ca="1" si="257"/>
        <v>5722828</v>
      </c>
      <c r="AT198" s="72">
        <f t="shared" ca="1" si="257"/>
        <v>8313322</v>
      </c>
      <c r="AU198" s="73">
        <f t="shared" ca="1" si="257"/>
        <v>630.23479999999995</v>
      </c>
      <c r="AV198" s="73">
        <f t="shared" ca="1" si="257"/>
        <v>428.40370000000001</v>
      </c>
      <c r="AW198" s="74">
        <f t="shared" ca="1" si="257"/>
        <v>201.83109999999999</v>
      </c>
    </row>
    <row r="199" spans="1:49" customFormat="1" ht="12.75" customHeight="1" x14ac:dyDescent="0.2">
      <c r="D199" s="605"/>
      <c r="E199" s="403"/>
      <c r="F199" s="21"/>
      <c r="G199" s="48"/>
      <c r="H199" s="451">
        <v>3111</v>
      </c>
      <c r="I199" s="585">
        <f t="shared" ref="I199:AW199" ca="1" si="258">SUMIF($F$12:$F$426,"=3111",I$12:I$382)</f>
        <v>89412664</v>
      </c>
      <c r="J199" s="582">
        <f t="shared" ca="1" si="258"/>
        <v>65129635</v>
      </c>
      <c r="K199" s="582">
        <f t="shared" ca="1" si="258"/>
        <v>90000</v>
      </c>
      <c r="L199" s="582">
        <f t="shared" ca="1" si="258"/>
        <v>22044233</v>
      </c>
      <c r="M199" s="582">
        <f t="shared" ca="1" si="258"/>
        <v>1302596</v>
      </c>
      <c r="N199" s="582">
        <f t="shared" ca="1" si="258"/>
        <v>846200</v>
      </c>
      <c r="O199" s="583">
        <f t="shared" ca="1" si="258"/>
        <v>154.83759999999998</v>
      </c>
      <c r="P199" s="583">
        <f t="shared" ca="1" si="258"/>
        <v>117.62450000000001</v>
      </c>
      <c r="Q199" s="586">
        <f t="shared" ca="1" si="258"/>
        <v>37.213100000000004</v>
      </c>
      <c r="R199" s="581">
        <f t="shared" ca="1" si="258"/>
        <v>0</v>
      </c>
      <c r="S199" s="582">
        <f t="shared" ca="1" si="258"/>
        <v>0</v>
      </c>
      <c r="T199" s="582">
        <f t="shared" ca="1" si="258"/>
        <v>0</v>
      </c>
      <c r="U199" s="582">
        <f t="shared" ca="1" si="258"/>
        <v>0</v>
      </c>
      <c r="V199" s="582">
        <f t="shared" ca="1" si="258"/>
        <v>0</v>
      </c>
      <c r="W199" s="582">
        <f t="shared" ca="1" si="258"/>
        <v>0</v>
      </c>
      <c r="X199" s="582">
        <f t="shared" ca="1" si="258"/>
        <v>0</v>
      </c>
      <c r="Y199" s="582">
        <f t="shared" ca="1" si="258"/>
        <v>0</v>
      </c>
      <c r="Z199" s="582">
        <f t="shared" ca="1" si="258"/>
        <v>0</v>
      </c>
      <c r="AA199" s="582">
        <f t="shared" ca="1" si="258"/>
        <v>0</v>
      </c>
      <c r="AB199" s="582">
        <f t="shared" ca="1" si="258"/>
        <v>0</v>
      </c>
      <c r="AC199" s="582">
        <f t="shared" ca="1" si="258"/>
        <v>0</v>
      </c>
      <c r="AD199" s="582">
        <f t="shared" ca="1" si="258"/>
        <v>0</v>
      </c>
      <c r="AE199" s="582">
        <f t="shared" ca="1" si="258"/>
        <v>0</v>
      </c>
      <c r="AF199" s="582">
        <f t="shared" ca="1" si="258"/>
        <v>0</v>
      </c>
      <c r="AG199" s="583">
        <f t="shared" ca="1" si="258"/>
        <v>0</v>
      </c>
      <c r="AH199" s="583">
        <f t="shared" ca="1" si="258"/>
        <v>0</v>
      </c>
      <c r="AI199" s="583">
        <f t="shared" ca="1" si="258"/>
        <v>0</v>
      </c>
      <c r="AJ199" s="583">
        <f t="shared" ca="1" si="258"/>
        <v>0.02</v>
      </c>
      <c r="AK199" s="583">
        <f t="shared" ca="1" si="258"/>
        <v>0</v>
      </c>
      <c r="AL199" s="583">
        <f t="shared" ca="1" si="258"/>
        <v>0.02</v>
      </c>
      <c r="AM199" s="583">
        <f t="shared" ca="1" si="258"/>
        <v>0</v>
      </c>
      <c r="AN199" s="586">
        <f t="shared" ca="1" si="258"/>
        <v>0.02</v>
      </c>
      <c r="AO199" s="581">
        <f t="shared" ca="1" si="258"/>
        <v>89412664</v>
      </c>
      <c r="AP199" s="582">
        <f t="shared" ca="1" si="258"/>
        <v>65129635</v>
      </c>
      <c r="AQ199" s="582">
        <f t="shared" ca="1" si="258"/>
        <v>90000</v>
      </c>
      <c r="AR199" s="582">
        <f t="shared" ca="1" si="258"/>
        <v>22044233</v>
      </c>
      <c r="AS199" s="582">
        <f t="shared" ca="1" si="258"/>
        <v>1302596</v>
      </c>
      <c r="AT199" s="582">
        <f t="shared" ca="1" si="258"/>
        <v>846200</v>
      </c>
      <c r="AU199" s="583">
        <f t="shared" ca="1" si="258"/>
        <v>154.85759999999996</v>
      </c>
      <c r="AV199" s="583">
        <f t="shared" ca="1" si="258"/>
        <v>117.64450000000001</v>
      </c>
      <c r="AW199" s="584">
        <f t="shared" ca="1" si="258"/>
        <v>37.213100000000004</v>
      </c>
    </row>
    <row r="200" spans="1:49" customFormat="1" ht="12.75" customHeight="1" x14ac:dyDescent="0.2">
      <c r="D200" s="605"/>
      <c r="E200" s="403"/>
      <c r="F200" s="21"/>
      <c r="G200" s="48"/>
      <c r="H200" s="40">
        <v>3113</v>
      </c>
      <c r="I200" s="591">
        <f t="shared" ref="I200:AW200" si="259">SUMIF($F$12:$F$426,"=3113",I$12:I$426)</f>
        <v>166691269</v>
      </c>
      <c r="J200" s="588">
        <f t="shared" si="259"/>
        <v>117943269</v>
      </c>
      <c r="K200" s="588">
        <f t="shared" si="259"/>
        <v>971248</v>
      </c>
      <c r="L200" s="588">
        <f t="shared" si="259"/>
        <v>40145786</v>
      </c>
      <c r="M200" s="588">
        <f t="shared" si="259"/>
        <v>2358866</v>
      </c>
      <c r="N200" s="588">
        <f t="shared" si="259"/>
        <v>5272100</v>
      </c>
      <c r="O200" s="589">
        <f t="shared" si="259"/>
        <v>233.30699999999999</v>
      </c>
      <c r="P200" s="589">
        <f t="shared" si="259"/>
        <v>183.34370000000001</v>
      </c>
      <c r="Q200" s="592">
        <f t="shared" si="259"/>
        <v>49.963300000000004</v>
      </c>
      <c r="R200" s="587">
        <f t="shared" si="259"/>
        <v>0</v>
      </c>
      <c r="S200" s="588">
        <f t="shared" si="259"/>
        <v>0</v>
      </c>
      <c r="T200" s="588">
        <f t="shared" si="259"/>
        <v>0</v>
      </c>
      <c r="U200" s="588">
        <f t="shared" si="259"/>
        <v>0</v>
      </c>
      <c r="V200" s="588">
        <f t="shared" si="259"/>
        <v>0</v>
      </c>
      <c r="W200" s="588">
        <f t="shared" si="259"/>
        <v>0</v>
      </c>
      <c r="X200" s="588">
        <f t="shared" si="259"/>
        <v>0</v>
      </c>
      <c r="Y200" s="588">
        <f t="shared" si="259"/>
        <v>0</v>
      </c>
      <c r="Z200" s="588">
        <f t="shared" si="259"/>
        <v>0</v>
      </c>
      <c r="AA200" s="588">
        <f t="shared" si="259"/>
        <v>0</v>
      </c>
      <c r="AB200" s="588">
        <f t="shared" si="259"/>
        <v>0</v>
      </c>
      <c r="AC200" s="588">
        <f t="shared" si="259"/>
        <v>0</v>
      </c>
      <c r="AD200" s="588">
        <f t="shared" si="259"/>
        <v>0</v>
      </c>
      <c r="AE200" s="588">
        <f t="shared" si="259"/>
        <v>0</v>
      </c>
      <c r="AF200" s="588">
        <f t="shared" si="259"/>
        <v>0</v>
      </c>
      <c r="AG200" s="589">
        <f t="shared" si="259"/>
        <v>0</v>
      </c>
      <c r="AH200" s="589">
        <f t="shared" si="259"/>
        <v>0</v>
      </c>
      <c r="AI200" s="589">
        <f t="shared" si="259"/>
        <v>0</v>
      </c>
      <c r="AJ200" s="589">
        <f t="shared" si="259"/>
        <v>0</v>
      </c>
      <c r="AK200" s="589">
        <f t="shared" si="259"/>
        <v>0</v>
      </c>
      <c r="AL200" s="589">
        <f t="shared" si="259"/>
        <v>0</v>
      </c>
      <c r="AM200" s="589">
        <f t="shared" si="259"/>
        <v>0</v>
      </c>
      <c r="AN200" s="592">
        <f t="shared" si="259"/>
        <v>0</v>
      </c>
      <c r="AO200" s="587">
        <f t="shared" si="259"/>
        <v>166691269</v>
      </c>
      <c r="AP200" s="588">
        <f t="shared" si="259"/>
        <v>117943269</v>
      </c>
      <c r="AQ200" s="588">
        <f t="shared" si="259"/>
        <v>971248</v>
      </c>
      <c r="AR200" s="588">
        <f t="shared" si="259"/>
        <v>40145786</v>
      </c>
      <c r="AS200" s="588">
        <f t="shared" si="259"/>
        <v>2358866</v>
      </c>
      <c r="AT200" s="588">
        <f t="shared" si="259"/>
        <v>5272100</v>
      </c>
      <c r="AU200" s="589">
        <f t="shared" si="259"/>
        <v>233.30699999999999</v>
      </c>
      <c r="AV200" s="589">
        <f t="shared" si="259"/>
        <v>183.34370000000001</v>
      </c>
      <c r="AW200" s="590">
        <f t="shared" si="259"/>
        <v>49.963300000000004</v>
      </c>
    </row>
    <row r="201" spans="1:49" customFormat="1" ht="12.75" customHeight="1" x14ac:dyDescent="0.2">
      <c r="D201" s="605"/>
      <c r="E201" s="403"/>
      <c r="F201" s="21"/>
      <c r="G201" s="48"/>
      <c r="H201" s="40">
        <v>3114</v>
      </c>
      <c r="I201" s="591">
        <f t="shared" ref="I201:AW201" si="260">SUMIF($F$12:$F$426,"=3114",I$12:I$426)</f>
        <v>18864375</v>
      </c>
      <c r="J201" s="588">
        <f t="shared" si="260"/>
        <v>13398655</v>
      </c>
      <c r="K201" s="588">
        <f t="shared" si="260"/>
        <v>350000</v>
      </c>
      <c r="L201" s="588">
        <f t="shared" si="260"/>
        <v>4647046</v>
      </c>
      <c r="M201" s="588">
        <f t="shared" si="260"/>
        <v>267974</v>
      </c>
      <c r="N201" s="588">
        <f t="shared" si="260"/>
        <v>200700</v>
      </c>
      <c r="O201" s="589">
        <f t="shared" si="260"/>
        <v>25.778300000000002</v>
      </c>
      <c r="P201" s="589">
        <f t="shared" si="260"/>
        <v>20.060000000000002</v>
      </c>
      <c r="Q201" s="592">
        <f t="shared" si="260"/>
        <v>5.7182999999999993</v>
      </c>
      <c r="R201" s="587">
        <f t="shared" si="260"/>
        <v>0</v>
      </c>
      <c r="S201" s="588">
        <f t="shared" si="260"/>
        <v>0</v>
      </c>
      <c r="T201" s="588">
        <f t="shared" si="260"/>
        <v>0</v>
      </c>
      <c r="U201" s="588">
        <f t="shared" si="260"/>
        <v>0</v>
      </c>
      <c r="V201" s="588">
        <f t="shared" si="260"/>
        <v>0</v>
      </c>
      <c r="W201" s="588">
        <f t="shared" si="260"/>
        <v>0</v>
      </c>
      <c r="X201" s="588">
        <f t="shared" si="260"/>
        <v>0</v>
      </c>
      <c r="Y201" s="588">
        <f t="shared" si="260"/>
        <v>0</v>
      </c>
      <c r="Z201" s="588">
        <f t="shared" si="260"/>
        <v>0</v>
      </c>
      <c r="AA201" s="588">
        <f t="shared" si="260"/>
        <v>0</v>
      </c>
      <c r="AB201" s="588">
        <f t="shared" si="260"/>
        <v>0</v>
      </c>
      <c r="AC201" s="588">
        <f t="shared" si="260"/>
        <v>0</v>
      </c>
      <c r="AD201" s="588">
        <f t="shared" si="260"/>
        <v>0</v>
      </c>
      <c r="AE201" s="588">
        <f t="shared" si="260"/>
        <v>0</v>
      </c>
      <c r="AF201" s="588">
        <f t="shared" si="260"/>
        <v>0</v>
      </c>
      <c r="AG201" s="589">
        <f t="shared" si="260"/>
        <v>0</v>
      </c>
      <c r="AH201" s="589">
        <f t="shared" si="260"/>
        <v>0</v>
      </c>
      <c r="AI201" s="589">
        <f t="shared" si="260"/>
        <v>0</v>
      </c>
      <c r="AJ201" s="589">
        <f t="shared" si="260"/>
        <v>0</v>
      </c>
      <c r="AK201" s="589">
        <f t="shared" si="260"/>
        <v>0</v>
      </c>
      <c r="AL201" s="589">
        <f t="shared" si="260"/>
        <v>0</v>
      </c>
      <c r="AM201" s="589">
        <f t="shared" si="260"/>
        <v>0</v>
      </c>
      <c r="AN201" s="592">
        <f t="shared" si="260"/>
        <v>0</v>
      </c>
      <c r="AO201" s="587">
        <f t="shared" si="260"/>
        <v>18864375</v>
      </c>
      <c r="AP201" s="588">
        <f t="shared" si="260"/>
        <v>13398655</v>
      </c>
      <c r="AQ201" s="588">
        <f t="shared" si="260"/>
        <v>350000</v>
      </c>
      <c r="AR201" s="588">
        <f t="shared" si="260"/>
        <v>4647046</v>
      </c>
      <c r="AS201" s="588">
        <f t="shared" si="260"/>
        <v>267974</v>
      </c>
      <c r="AT201" s="588">
        <f t="shared" si="260"/>
        <v>200700</v>
      </c>
      <c r="AU201" s="589">
        <f t="shared" si="260"/>
        <v>25.778300000000002</v>
      </c>
      <c r="AV201" s="589">
        <f t="shared" si="260"/>
        <v>20.060000000000002</v>
      </c>
      <c r="AW201" s="590">
        <f t="shared" si="260"/>
        <v>5.7182999999999993</v>
      </c>
    </row>
    <row r="202" spans="1:49" customFormat="1" ht="12.75" customHeight="1" x14ac:dyDescent="0.2">
      <c r="D202" s="605"/>
      <c r="E202" s="403"/>
      <c r="F202" s="21"/>
      <c r="G202" s="48"/>
      <c r="H202" s="40">
        <v>3117</v>
      </c>
      <c r="I202" s="591">
        <f t="shared" ref="I202:AW202" si="261">SUMIF($F$12:$F$426,"=3117",I$12:I$426)</f>
        <v>47322045</v>
      </c>
      <c r="J202" s="588">
        <f t="shared" si="261"/>
        <v>33509904</v>
      </c>
      <c r="K202" s="588">
        <f t="shared" si="261"/>
        <v>141700</v>
      </c>
      <c r="L202" s="588">
        <f t="shared" si="261"/>
        <v>11374244</v>
      </c>
      <c r="M202" s="588">
        <f t="shared" si="261"/>
        <v>670197</v>
      </c>
      <c r="N202" s="588">
        <f t="shared" si="261"/>
        <v>1626000</v>
      </c>
      <c r="O202" s="589">
        <f t="shared" si="261"/>
        <v>66.791200000000003</v>
      </c>
      <c r="P202" s="589">
        <f t="shared" si="261"/>
        <v>45.560800000000008</v>
      </c>
      <c r="Q202" s="592">
        <f t="shared" si="261"/>
        <v>21.230399999999999</v>
      </c>
      <c r="R202" s="587">
        <f t="shared" si="261"/>
        <v>0</v>
      </c>
      <c r="S202" s="588">
        <f t="shared" si="261"/>
        <v>0</v>
      </c>
      <c r="T202" s="588">
        <f t="shared" si="261"/>
        <v>0</v>
      </c>
      <c r="U202" s="588">
        <f t="shared" si="261"/>
        <v>0</v>
      </c>
      <c r="V202" s="588">
        <f t="shared" si="261"/>
        <v>0</v>
      </c>
      <c r="W202" s="588">
        <f t="shared" si="261"/>
        <v>0</v>
      </c>
      <c r="X202" s="588">
        <f t="shared" si="261"/>
        <v>0</v>
      </c>
      <c r="Y202" s="588">
        <f t="shared" si="261"/>
        <v>0</v>
      </c>
      <c r="Z202" s="588">
        <f t="shared" si="261"/>
        <v>0</v>
      </c>
      <c r="AA202" s="588">
        <f t="shared" si="261"/>
        <v>0</v>
      </c>
      <c r="AB202" s="588">
        <f t="shared" si="261"/>
        <v>0</v>
      </c>
      <c r="AC202" s="588">
        <f t="shared" si="261"/>
        <v>0</v>
      </c>
      <c r="AD202" s="588">
        <f t="shared" si="261"/>
        <v>0</v>
      </c>
      <c r="AE202" s="588">
        <f t="shared" si="261"/>
        <v>0</v>
      </c>
      <c r="AF202" s="588">
        <f t="shared" si="261"/>
        <v>0</v>
      </c>
      <c r="AG202" s="589">
        <f t="shared" si="261"/>
        <v>0</v>
      </c>
      <c r="AH202" s="589">
        <f t="shared" si="261"/>
        <v>0</v>
      </c>
      <c r="AI202" s="589">
        <f t="shared" si="261"/>
        <v>0</v>
      </c>
      <c r="AJ202" s="589">
        <f t="shared" si="261"/>
        <v>0</v>
      </c>
      <c r="AK202" s="589">
        <f t="shared" si="261"/>
        <v>0</v>
      </c>
      <c r="AL202" s="589">
        <f t="shared" si="261"/>
        <v>0</v>
      </c>
      <c r="AM202" s="589">
        <f t="shared" si="261"/>
        <v>0</v>
      </c>
      <c r="AN202" s="592">
        <f t="shared" si="261"/>
        <v>0</v>
      </c>
      <c r="AO202" s="587">
        <f t="shared" si="261"/>
        <v>47322045</v>
      </c>
      <c r="AP202" s="588">
        <f t="shared" si="261"/>
        <v>33509904</v>
      </c>
      <c r="AQ202" s="588">
        <f t="shared" si="261"/>
        <v>141700</v>
      </c>
      <c r="AR202" s="588">
        <f t="shared" si="261"/>
        <v>11374244</v>
      </c>
      <c r="AS202" s="588">
        <f t="shared" si="261"/>
        <v>670197</v>
      </c>
      <c r="AT202" s="588">
        <f t="shared" si="261"/>
        <v>1626000</v>
      </c>
      <c r="AU202" s="589">
        <f t="shared" si="261"/>
        <v>66.791200000000003</v>
      </c>
      <c r="AV202" s="589">
        <f t="shared" si="261"/>
        <v>45.560800000000008</v>
      </c>
      <c r="AW202" s="590">
        <f t="shared" si="261"/>
        <v>21.230399999999999</v>
      </c>
    </row>
    <row r="203" spans="1:49" customFormat="1" ht="12.75" x14ac:dyDescent="0.2">
      <c r="D203" s="605"/>
      <c r="E203" s="403"/>
      <c r="F203" s="21"/>
      <c r="G203" s="48"/>
      <c r="H203" s="40">
        <v>3122</v>
      </c>
      <c r="I203" s="591">
        <f t="shared" ref="I203:AW203" si="262">SUMIF($F$12:$F$382,"=3122",I$12:I$382)</f>
        <v>0</v>
      </c>
      <c r="J203" s="588">
        <f t="shared" si="262"/>
        <v>0</v>
      </c>
      <c r="K203" s="588">
        <f t="shared" si="262"/>
        <v>0</v>
      </c>
      <c r="L203" s="588">
        <f t="shared" si="262"/>
        <v>0</v>
      </c>
      <c r="M203" s="588">
        <f t="shared" si="262"/>
        <v>0</v>
      </c>
      <c r="N203" s="588">
        <f t="shared" si="262"/>
        <v>0</v>
      </c>
      <c r="O203" s="589">
        <f t="shared" si="262"/>
        <v>0</v>
      </c>
      <c r="P203" s="589">
        <f t="shared" si="262"/>
        <v>0</v>
      </c>
      <c r="Q203" s="592">
        <f t="shared" si="262"/>
        <v>0</v>
      </c>
      <c r="R203" s="587">
        <f t="shared" si="262"/>
        <v>0</v>
      </c>
      <c r="S203" s="588">
        <f t="shared" si="262"/>
        <v>0</v>
      </c>
      <c r="T203" s="588">
        <f t="shared" si="262"/>
        <v>0</v>
      </c>
      <c r="U203" s="588">
        <f t="shared" si="262"/>
        <v>0</v>
      </c>
      <c r="V203" s="588">
        <f t="shared" si="262"/>
        <v>0</v>
      </c>
      <c r="W203" s="588">
        <f t="shared" si="262"/>
        <v>0</v>
      </c>
      <c r="X203" s="588">
        <f t="shared" si="262"/>
        <v>0</v>
      </c>
      <c r="Y203" s="588">
        <f t="shared" si="262"/>
        <v>0</v>
      </c>
      <c r="Z203" s="588">
        <f t="shared" si="262"/>
        <v>0</v>
      </c>
      <c r="AA203" s="588">
        <f t="shared" si="262"/>
        <v>0</v>
      </c>
      <c r="AB203" s="588">
        <f t="shared" si="262"/>
        <v>0</v>
      </c>
      <c r="AC203" s="588">
        <f t="shared" si="262"/>
        <v>0</v>
      </c>
      <c r="AD203" s="588">
        <f t="shared" si="262"/>
        <v>0</v>
      </c>
      <c r="AE203" s="588">
        <f t="shared" si="262"/>
        <v>0</v>
      </c>
      <c r="AF203" s="588">
        <f t="shared" si="262"/>
        <v>0</v>
      </c>
      <c r="AG203" s="589">
        <f t="shared" si="262"/>
        <v>0</v>
      </c>
      <c r="AH203" s="589">
        <f t="shared" si="262"/>
        <v>0</v>
      </c>
      <c r="AI203" s="589">
        <f t="shared" si="262"/>
        <v>0</v>
      </c>
      <c r="AJ203" s="589">
        <f t="shared" si="262"/>
        <v>0</v>
      </c>
      <c r="AK203" s="589">
        <f t="shared" si="262"/>
        <v>0</v>
      </c>
      <c r="AL203" s="589">
        <f t="shared" si="262"/>
        <v>0</v>
      </c>
      <c r="AM203" s="589">
        <f t="shared" si="262"/>
        <v>0</v>
      </c>
      <c r="AN203" s="592">
        <f t="shared" si="262"/>
        <v>0</v>
      </c>
      <c r="AO203" s="587">
        <f t="shared" si="262"/>
        <v>0</v>
      </c>
      <c r="AP203" s="588">
        <f t="shared" si="262"/>
        <v>0</v>
      </c>
      <c r="AQ203" s="588">
        <f t="shared" si="262"/>
        <v>0</v>
      </c>
      <c r="AR203" s="588">
        <f t="shared" si="262"/>
        <v>0</v>
      </c>
      <c r="AS203" s="588">
        <f t="shared" si="262"/>
        <v>0</v>
      </c>
      <c r="AT203" s="588">
        <f t="shared" si="262"/>
        <v>0</v>
      </c>
      <c r="AU203" s="589">
        <f t="shared" si="262"/>
        <v>0</v>
      </c>
      <c r="AV203" s="589">
        <f t="shared" si="262"/>
        <v>0</v>
      </c>
      <c r="AW203" s="590">
        <f t="shared" si="262"/>
        <v>0</v>
      </c>
    </row>
    <row r="204" spans="1:49" customFormat="1" ht="12.75" x14ac:dyDescent="0.2">
      <c r="D204" s="605"/>
      <c r="E204" s="403"/>
      <c r="F204" s="21"/>
      <c r="G204" s="48"/>
      <c r="H204" s="40">
        <v>3124</v>
      </c>
      <c r="I204" s="591">
        <f t="shared" ref="I204:AW204" si="263">SUMIF($F$12:$F$382,"=3124",I$12:I$382)</f>
        <v>0</v>
      </c>
      <c r="J204" s="588">
        <f t="shared" si="263"/>
        <v>0</v>
      </c>
      <c r="K204" s="588">
        <f t="shared" si="263"/>
        <v>0</v>
      </c>
      <c r="L204" s="588">
        <f t="shared" si="263"/>
        <v>0</v>
      </c>
      <c r="M204" s="588">
        <f t="shared" si="263"/>
        <v>0</v>
      </c>
      <c r="N204" s="588">
        <f t="shared" si="263"/>
        <v>0</v>
      </c>
      <c r="O204" s="589">
        <f t="shared" si="263"/>
        <v>0</v>
      </c>
      <c r="P204" s="589">
        <f t="shared" si="263"/>
        <v>0</v>
      </c>
      <c r="Q204" s="592">
        <f t="shared" si="263"/>
        <v>0</v>
      </c>
      <c r="R204" s="587">
        <f t="shared" si="263"/>
        <v>0</v>
      </c>
      <c r="S204" s="588">
        <f t="shared" si="263"/>
        <v>0</v>
      </c>
      <c r="T204" s="588">
        <f t="shared" si="263"/>
        <v>0</v>
      </c>
      <c r="U204" s="588">
        <f t="shared" si="263"/>
        <v>0</v>
      </c>
      <c r="V204" s="588">
        <f t="shared" si="263"/>
        <v>0</v>
      </c>
      <c r="W204" s="588">
        <f t="shared" si="263"/>
        <v>0</v>
      </c>
      <c r="X204" s="588">
        <f t="shared" si="263"/>
        <v>0</v>
      </c>
      <c r="Y204" s="588">
        <f t="shared" si="263"/>
        <v>0</v>
      </c>
      <c r="Z204" s="588">
        <f t="shared" si="263"/>
        <v>0</v>
      </c>
      <c r="AA204" s="588">
        <f t="shared" si="263"/>
        <v>0</v>
      </c>
      <c r="AB204" s="588">
        <f t="shared" si="263"/>
        <v>0</v>
      </c>
      <c r="AC204" s="588">
        <f t="shared" si="263"/>
        <v>0</v>
      </c>
      <c r="AD204" s="588">
        <f t="shared" si="263"/>
        <v>0</v>
      </c>
      <c r="AE204" s="588">
        <f t="shared" si="263"/>
        <v>0</v>
      </c>
      <c r="AF204" s="588">
        <f t="shared" si="263"/>
        <v>0</v>
      </c>
      <c r="AG204" s="589">
        <f t="shared" si="263"/>
        <v>0</v>
      </c>
      <c r="AH204" s="589">
        <f t="shared" si="263"/>
        <v>0</v>
      </c>
      <c r="AI204" s="589">
        <f t="shared" si="263"/>
        <v>0</v>
      </c>
      <c r="AJ204" s="589">
        <f t="shared" si="263"/>
        <v>0</v>
      </c>
      <c r="AK204" s="589">
        <f t="shared" si="263"/>
        <v>0</v>
      </c>
      <c r="AL204" s="589">
        <f t="shared" si="263"/>
        <v>0</v>
      </c>
      <c r="AM204" s="589">
        <f t="shared" si="263"/>
        <v>0</v>
      </c>
      <c r="AN204" s="592">
        <f t="shared" si="263"/>
        <v>0</v>
      </c>
      <c r="AO204" s="587">
        <f t="shared" si="263"/>
        <v>0</v>
      </c>
      <c r="AP204" s="588">
        <f t="shared" si="263"/>
        <v>0</v>
      </c>
      <c r="AQ204" s="588">
        <f t="shared" si="263"/>
        <v>0</v>
      </c>
      <c r="AR204" s="588">
        <f t="shared" si="263"/>
        <v>0</v>
      </c>
      <c r="AS204" s="588">
        <f t="shared" si="263"/>
        <v>0</v>
      </c>
      <c r="AT204" s="588">
        <f t="shared" si="263"/>
        <v>0</v>
      </c>
      <c r="AU204" s="589">
        <f t="shared" si="263"/>
        <v>0</v>
      </c>
      <c r="AV204" s="589">
        <f t="shared" si="263"/>
        <v>0</v>
      </c>
      <c r="AW204" s="590">
        <f t="shared" si="263"/>
        <v>0</v>
      </c>
    </row>
    <row r="205" spans="1:49" customFormat="1" ht="12.75" x14ac:dyDescent="0.2">
      <c r="D205" s="605"/>
      <c r="E205" s="403"/>
      <c r="F205" s="21"/>
      <c r="G205" s="48"/>
      <c r="H205" s="40">
        <v>3141</v>
      </c>
      <c r="I205" s="591">
        <f t="shared" ref="I205:AW205" si="264">SUMIF($F$12:$F$426,"=3141",I$12:I$426)</f>
        <v>32187606</v>
      </c>
      <c r="J205" s="588">
        <f t="shared" si="264"/>
        <v>23417821</v>
      </c>
      <c r="K205" s="588">
        <f t="shared" si="264"/>
        <v>115000</v>
      </c>
      <c r="L205" s="588">
        <f t="shared" si="264"/>
        <v>7954092</v>
      </c>
      <c r="M205" s="588">
        <f t="shared" si="264"/>
        <v>468357</v>
      </c>
      <c r="N205" s="588">
        <f t="shared" si="264"/>
        <v>232336</v>
      </c>
      <c r="O205" s="589">
        <f t="shared" si="264"/>
        <v>80.010000000000019</v>
      </c>
      <c r="P205" s="589">
        <f t="shared" si="264"/>
        <v>0</v>
      </c>
      <c r="Q205" s="592">
        <f t="shared" si="264"/>
        <v>80.010000000000019</v>
      </c>
      <c r="R205" s="587">
        <f t="shared" si="264"/>
        <v>0</v>
      </c>
      <c r="S205" s="588">
        <f t="shared" si="264"/>
        <v>0</v>
      </c>
      <c r="T205" s="588">
        <f t="shared" si="264"/>
        <v>0</v>
      </c>
      <c r="U205" s="588">
        <f t="shared" si="264"/>
        <v>0</v>
      </c>
      <c r="V205" s="588">
        <f t="shared" si="264"/>
        <v>0</v>
      </c>
      <c r="W205" s="588">
        <f t="shared" si="264"/>
        <v>0</v>
      </c>
      <c r="X205" s="588">
        <f t="shared" si="264"/>
        <v>0</v>
      </c>
      <c r="Y205" s="588">
        <f t="shared" si="264"/>
        <v>0</v>
      </c>
      <c r="Z205" s="588">
        <f t="shared" si="264"/>
        <v>0</v>
      </c>
      <c r="AA205" s="588">
        <f t="shared" si="264"/>
        <v>0</v>
      </c>
      <c r="AB205" s="588">
        <f t="shared" si="264"/>
        <v>0</v>
      </c>
      <c r="AC205" s="588">
        <f t="shared" si="264"/>
        <v>0</v>
      </c>
      <c r="AD205" s="588">
        <f t="shared" si="264"/>
        <v>0</v>
      </c>
      <c r="AE205" s="588">
        <f t="shared" si="264"/>
        <v>0</v>
      </c>
      <c r="AF205" s="588">
        <f t="shared" si="264"/>
        <v>0</v>
      </c>
      <c r="AG205" s="589">
        <f t="shared" si="264"/>
        <v>0</v>
      </c>
      <c r="AH205" s="589">
        <f t="shared" si="264"/>
        <v>0</v>
      </c>
      <c r="AI205" s="589">
        <f t="shared" si="264"/>
        <v>0</v>
      </c>
      <c r="AJ205" s="589">
        <f t="shared" si="264"/>
        <v>0</v>
      </c>
      <c r="AK205" s="589">
        <f t="shared" si="264"/>
        <v>0</v>
      </c>
      <c r="AL205" s="589">
        <f t="shared" si="264"/>
        <v>0</v>
      </c>
      <c r="AM205" s="589">
        <f t="shared" si="264"/>
        <v>0</v>
      </c>
      <c r="AN205" s="592">
        <f t="shared" si="264"/>
        <v>0</v>
      </c>
      <c r="AO205" s="587">
        <f t="shared" si="264"/>
        <v>32187606</v>
      </c>
      <c r="AP205" s="588">
        <f t="shared" si="264"/>
        <v>23417821</v>
      </c>
      <c r="AQ205" s="588">
        <f t="shared" si="264"/>
        <v>115000</v>
      </c>
      <c r="AR205" s="588">
        <f t="shared" si="264"/>
        <v>7954092</v>
      </c>
      <c r="AS205" s="588">
        <f t="shared" si="264"/>
        <v>468357</v>
      </c>
      <c r="AT205" s="588">
        <f t="shared" si="264"/>
        <v>232336</v>
      </c>
      <c r="AU205" s="589">
        <f t="shared" si="264"/>
        <v>80.010000000000019</v>
      </c>
      <c r="AV205" s="589">
        <f t="shared" si="264"/>
        <v>0</v>
      </c>
      <c r="AW205" s="590">
        <f t="shared" si="264"/>
        <v>80.010000000000019</v>
      </c>
    </row>
    <row r="206" spans="1:49" customFormat="1" ht="12.75" x14ac:dyDescent="0.2">
      <c r="D206" s="605"/>
      <c r="E206" s="403"/>
      <c r="F206" s="21"/>
      <c r="G206" s="48"/>
      <c r="H206" s="40">
        <v>3143</v>
      </c>
      <c r="I206" s="591">
        <f t="shared" ref="I206:AW206" si="265">SUMIF($F$12:$F$426,"=3143",I$12:I$426)</f>
        <v>20934586</v>
      </c>
      <c r="J206" s="588">
        <f t="shared" si="265"/>
        <v>15376842</v>
      </c>
      <c r="K206" s="588">
        <f t="shared" si="265"/>
        <v>15000</v>
      </c>
      <c r="L206" s="588">
        <f t="shared" si="265"/>
        <v>5202446</v>
      </c>
      <c r="M206" s="588">
        <f t="shared" si="265"/>
        <v>307538</v>
      </c>
      <c r="N206" s="588">
        <f t="shared" si="265"/>
        <v>32760</v>
      </c>
      <c r="O206" s="589">
        <f t="shared" si="265"/>
        <v>34.347900000000003</v>
      </c>
      <c r="P206" s="589">
        <f t="shared" si="265"/>
        <v>32.087899999999998</v>
      </c>
      <c r="Q206" s="592">
        <f t="shared" si="265"/>
        <v>2.2600000000000002</v>
      </c>
      <c r="R206" s="587">
        <f t="shared" si="265"/>
        <v>0</v>
      </c>
      <c r="S206" s="588">
        <f t="shared" si="265"/>
        <v>0</v>
      </c>
      <c r="T206" s="588">
        <f t="shared" si="265"/>
        <v>0</v>
      </c>
      <c r="U206" s="588">
        <f t="shared" si="265"/>
        <v>0</v>
      </c>
      <c r="V206" s="588">
        <f t="shared" si="265"/>
        <v>0</v>
      </c>
      <c r="W206" s="588">
        <f t="shared" si="265"/>
        <v>0</v>
      </c>
      <c r="X206" s="588">
        <f t="shared" si="265"/>
        <v>0</v>
      </c>
      <c r="Y206" s="588">
        <f t="shared" si="265"/>
        <v>0</v>
      </c>
      <c r="Z206" s="588">
        <f t="shared" si="265"/>
        <v>0</v>
      </c>
      <c r="AA206" s="588">
        <f t="shared" si="265"/>
        <v>0</v>
      </c>
      <c r="AB206" s="588">
        <f t="shared" si="265"/>
        <v>0</v>
      </c>
      <c r="AC206" s="588">
        <f t="shared" si="265"/>
        <v>0</v>
      </c>
      <c r="AD206" s="588">
        <f t="shared" si="265"/>
        <v>0</v>
      </c>
      <c r="AE206" s="588">
        <f t="shared" si="265"/>
        <v>0</v>
      </c>
      <c r="AF206" s="588">
        <f t="shared" si="265"/>
        <v>0</v>
      </c>
      <c r="AG206" s="589">
        <f t="shared" si="265"/>
        <v>0</v>
      </c>
      <c r="AH206" s="589">
        <f t="shared" si="265"/>
        <v>0</v>
      </c>
      <c r="AI206" s="589">
        <f t="shared" si="265"/>
        <v>0</v>
      </c>
      <c r="AJ206" s="589">
        <f t="shared" si="265"/>
        <v>0</v>
      </c>
      <c r="AK206" s="589">
        <f t="shared" si="265"/>
        <v>0</v>
      </c>
      <c r="AL206" s="589">
        <f t="shared" si="265"/>
        <v>0</v>
      </c>
      <c r="AM206" s="589">
        <f t="shared" si="265"/>
        <v>0</v>
      </c>
      <c r="AN206" s="592">
        <f t="shared" si="265"/>
        <v>0</v>
      </c>
      <c r="AO206" s="587">
        <f t="shared" si="265"/>
        <v>20934586</v>
      </c>
      <c r="AP206" s="588">
        <f t="shared" si="265"/>
        <v>15376842</v>
      </c>
      <c r="AQ206" s="588">
        <f t="shared" si="265"/>
        <v>15000</v>
      </c>
      <c r="AR206" s="588">
        <f t="shared" si="265"/>
        <v>5202446</v>
      </c>
      <c r="AS206" s="588">
        <f t="shared" si="265"/>
        <v>307538</v>
      </c>
      <c r="AT206" s="588">
        <f t="shared" si="265"/>
        <v>32760</v>
      </c>
      <c r="AU206" s="589">
        <f t="shared" si="265"/>
        <v>34.347900000000003</v>
      </c>
      <c r="AV206" s="589">
        <f t="shared" si="265"/>
        <v>32.087899999999998</v>
      </c>
      <c r="AW206" s="590">
        <f t="shared" si="265"/>
        <v>2.2600000000000002</v>
      </c>
    </row>
    <row r="207" spans="1:49" customFormat="1" ht="12.75" x14ac:dyDescent="0.2">
      <c r="D207" s="605"/>
      <c r="E207" s="403"/>
      <c r="F207" s="21"/>
      <c r="G207" s="48"/>
      <c r="H207" s="40">
        <v>3231</v>
      </c>
      <c r="I207" s="591">
        <f t="shared" ref="I207:AW207" si="266">SUMIF($F$12:$F$426,"=3231",I$12:I$426)</f>
        <v>20040698</v>
      </c>
      <c r="J207" s="588">
        <f t="shared" si="266"/>
        <v>14707959</v>
      </c>
      <c r="K207" s="588">
        <f t="shared" si="266"/>
        <v>0</v>
      </c>
      <c r="L207" s="588">
        <f t="shared" si="266"/>
        <v>4971290</v>
      </c>
      <c r="M207" s="588">
        <f t="shared" si="266"/>
        <v>294159</v>
      </c>
      <c r="N207" s="588">
        <f t="shared" si="266"/>
        <v>67290</v>
      </c>
      <c r="O207" s="589">
        <f t="shared" si="266"/>
        <v>28.902799999999999</v>
      </c>
      <c r="P207" s="589">
        <f t="shared" si="266"/>
        <v>25.6968</v>
      </c>
      <c r="Q207" s="592">
        <f t="shared" si="266"/>
        <v>3.206</v>
      </c>
      <c r="R207" s="587">
        <f t="shared" si="266"/>
        <v>0</v>
      </c>
      <c r="S207" s="588">
        <f t="shared" si="266"/>
        <v>0</v>
      </c>
      <c r="T207" s="588">
        <f t="shared" si="266"/>
        <v>0</v>
      </c>
      <c r="U207" s="588">
        <f t="shared" si="266"/>
        <v>0</v>
      </c>
      <c r="V207" s="588">
        <f t="shared" si="266"/>
        <v>0</v>
      </c>
      <c r="W207" s="588">
        <f t="shared" si="266"/>
        <v>0</v>
      </c>
      <c r="X207" s="588">
        <f t="shared" si="266"/>
        <v>0</v>
      </c>
      <c r="Y207" s="588">
        <f t="shared" si="266"/>
        <v>0</v>
      </c>
      <c r="Z207" s="588">
        <f t="shared" si="266"/>
        <v>0</v>
      </c>
      <c r="AA207" s="588">
        <f t="shared" si="266"/>
        <v>0</v>
      </c>
      <c r="AB207" s="588">
        <f t="shared" si="266"/>
        <v>0</v>
      </c>
      <c r="AC207" s="588">
        <f t="shared" si="266"/>
        <v>0</v>
      </c>
      <c r="AD207" s="588">
        <f t="shared" si="266"/>
        <v>0</v>
      </c>
      <c r="AE207" s="588">
        <f t="shared" si="266"/>
        <v>0</v>
      </c>
      <c r="AF207" s="588">
        <f t="shared" si="266"/>
        <v>0</v>
      </c>
      <c r="AG207" s="589">
        <f t="shared" si="266"/>
        <v>0</v>
      </c>
      <c r="AH207" s="589">
        <f t="shared" si="266"/>
        <v>0</v>
      </c>
      <c r="AI207" s="589">
        <f t="shared" si="266"/>
        <v>0</v>
      </c>
      <c r="AJ207" s="589">
        <f t="shared" si="266"/>
        <v>0</v>
      </c>
      <c r="AK207" s="589">
        <f t="shared" si="266"/>
        <v>0</v>
      </c>
      <c r="AL207" s="589">
        <f t="shared" si="266"/>
        <v>0</v>
      </c>
      <c r="AM207" s="589">
        <f t="shared" si="266"/>
        <v>0</v>
      </c>
      <c r="AN207" s="592">
        <f t="shared" si="266"/>
        <v>0</v>
      </c>
      <c r="AO207" s="587">
        <f t="shared" si="266"/>
        <v>20040698</v>
      </c>
      <c r="AP207" s="588">
        <f t="shared" si="266"/>
        <v>14707959</v>
      </c>
      <c r="AQ207" s="588">
        <f t="shared" si="266"/>
        <v>0</v>
      </c>
      <c r="AR207" s="588">
        <f t="shared" si="266"/>
        <v>4971290</v>
      </c>
      <c r="AS207" s="588">
        <f t="shared" si="266"/>
        <v>294159</v>
      </c>
      <c r="AT207" s="588">
        <f t="shared" si="266"/>
        <v>67290</v>
      </c>
      <c r="AU207" s="589">
        <f t="shared" si="266"/>
        <v>28.902799999999999</v>
      </c>
      <c r="AV207" s="589">
        <f t="shared" si="266"/>
        <v>25.6968</v>
      </c>
      <c r="AW207" s="590">
        <f t="shared" si="266"/>
        <v>3.206</v>
      </c>
    </row>
    <row r="208" spans="1:49" customFormat="1" ht="13.5" thickBot="1" x14ac:dyDescent="0.25">
      <c r="D208" s="605"/>
      <c r="E208" s="403"/>
      <c r="F208" s="21"/>
      <c r="G208" s="48"/>
      <c r="H208" s="452">
        <v>3233</v>
      </c>
      <c r="I208" s="597">
        <f t="shared" ref="I208:AW208" si="267">SUMIF($F$12:$F$426,"=3233",I$12:I$426)</f>
        <v>3644199</v>
      </c>
      <c r="J208" s="594">
        <f t="shared" si="267"/>
        <v>2657042</v>
      </c>
      <c r="K208" s="594">
        <f t="shared" si="267"/>
        <v>0</v>
      </c>
      <c r="L208" s="594">
        <f t="shared" si="267"/>
        <v>898080</v>
      </c>
      <c r="M208" s="594">
        <f t="shared" si="267"/>
        <v>53141</v>
      </c>
      <c r="N208" s="594">
        <f t="shared" si="267"/>
        <v>35936</v>
      </c>
      <c r="O208" s="595">
        <f t="shared" si="267"/>
        <v>6.24</v>
      </c>
      <c r="P208" s="595">
        <f t="shared" si="267"/>
        <v>4.01</v>
      </c>
      <c r="Q208" s="598">
        <f t="shared" si="267"/>
        <v>2.23</v>
      </c>
      <c r="R208" s="593">
        <f t="shared" si="267"/>
        <v>0</v>
      </c>
      <c r="S208" s="594">
        <f t="shared" si="267"/>
        <v>0</v>
      </c>
      <c r="T208" s="594">
        <f t="shared" si="267"/>
        <v>0</v>
      </c>
      <c r="U208" s="594">
        <f t="shared" si="267"/>
        <v>0</v>
      </c>
      <c r="V208" s="594">
        <f t="shared" si="267"/>
        <v>0</v>
      </c>
      <c r="W208" s="594">
        <f t="shared" si="267"/>
        <v>0</v>
      </c>
      <c r="X208" s="594">
        <f t="shared" si="267"/>
        <v>0</v>
      </c>
      <c r="Y208" s="594">
        <f t="shared" si="267"/>
        <v>0</v>
      </c>
      <c r="Z208" s="594">
        <f t="shared" si="267"/>
        <v>0</v>
      </c>
      <c r="AA208" s="594">
        <f t="shared" si="267"/>
        <v>0</v>
      </c>
      <c r="AB208" s="594">
        <f t="shared" si="267"/>
        <v>0</v>
      </c>
      <c r="AC208" s="594">
        <f t="shared" si="267"/>
        <v>0</v>
      </c>
      <c r="AD208" s="594">
        <f t="shared" si="267"/>
        <v>0</v>
      </c>
      <c r="AE208" s="594">
        <f t="shared" si="267"/>
        <v>0</v>
      </c>
      <c r="AF208" s="594">
        <f t="shared" si="267"/>
        <v>0</v>
      </c>
      <c r="AG208" s="595">
        <f t="shared" si="267"/>
        <v>0</v>
      </c>
      <c r="AH208" s="595">
        <f t="shared" si="267"/>
        <v>0</v>
      </c>
      <c r="AI208" s="595">
        <f t="shared" si="267"/>
        <v>0</v>
      </c>
      <c r="AJ208" s="595">
        <f t="shared" si="267"/>
        <v>0</v>
      </c>
      <c r="AK208" s="595">
        <f t="shared" si="267"/>
        <v>0</v>
      </c>
      <c r="AL208" s="595">
        <f t="shared" si="267"/>
        <v>0</v>
      </c>
      <c r="AM208" s="595">
        <f t="shared" si="267"/>
        <v>0</v>
      </c>
      <c r="AN208" s="598">
        <f t="shared" si="267"/>
        <v>0</v>
      </c>
      <c r="AO208" s="593">
        <f t="shared" si="267"/>
        <v>3644199</v>
      </c>
      <c r="AP208" s="594">
        <f t="shared" si="267"/>
        <v>2657042</v>
      </c>
      <c r="AQ208" s="594">
        <f t="shared" si="267"/>
        <v>0</v>
      </c>
      <c r="AR208" s="594">
        <f t="shared" si="267"/>
        <v>898080</v>
      </c>
      <c r="AS208" s="594">
        <f t="shared" si="267"/>
        <v>53141</v>
      </c>
      <c r="AT208" s="594">
        <f t="shared" si="267"/>
        <v>35936</v>
      </c>
      <c r="AU208" s="595">
        <f t="shared" si="267"/>
        <v>6.24</v>
      </c>
      <c r="AV208" s="595">
        <f t="shared" si="267"/>
        <v>4.01</v>
      </c>
      <c r="AW208" s="596">
        <f t="shared" si="267"/>
        <v>2.23</v>
      </c>
    </row>
    <row r="209" spans="1:49" s="111" customFormat="1" ht="12.95" customHeight="1" x14ac:dyDescent="0.25">
      <c r="A209" s="144"/>
      <c r="B209" s="112"/>
      <c r="C209" s="112"/>
      <c r="D209" s="404"/>
      <c r="E209" s="404"/>
      <c r="F209" s="112"/>
      <c r="G209" s="112"/>
      <c r="H209" s="189"/>
      <c r="I209" s="112"/>
      <c r="J209" s="112"/>
      <c r="K209" s="112"/>
      <c r="L209" s="112"/>
      <c r="M209" s="112"/>
      <c r="N209" s="112"/>
      <c r="O209" s="157"/>
      <c r="P209" s="157"/>
      <c r="Q209" s="157"/>
      <c r="AG209" s="157"/>
      <c r="AH209" s="157"/>
      <c r="AI209" s="157"/>
      <c r="AJ209" s="157"/>
      <c r="AK209" s="157"/>
      <c r="AL209" s="157"/>
      <c r="AM209" s="157"/>
      <c r="AN209" s="157"/>
      <c r="AU209" s="157"/>
      <c r="AV209" s="157"/>
      <c r="AW209" s="157"/>
    </row>
    <row r="210" spans="1:49" s="111" customFormat="1" x14ac:dyDescent="0.25">
      <c r="A210" s="144"/>
      <c r="B210" s="112"/>
      <c r="C210" s="112"/>
      <c r="D210" s="112"/>
      <c r="E210" s="112"/>
      <c r="F210" s="110"/>
      <c r="G210" s="112"/>
      <c r="H210" s="189"/>
      <c r="I210" s="208"/>
      <c r="J210" s="112"/>
      <c r="K210" s="112"/>
      <c r="L210" s="112"/>
      <c r="M210" s="112"/>
      <c r="N210" s="112"/>
      <c r="O210" s="157"/>
      <c r="P210" s="157"/>
      <c r="Q210" s="157"/>
      <c r="AG210" s="157"/>
      <c r="AH210" s="157"/>
      <c r="AI210" s="157"/>
      <c r="AJ210" s="157"/>
      <c r="AK210" s="157"/>
      <c r="AL210" s="157"/>
      <c r="AM210" s="157"/>
      <c r="AN210" s="157"/>
      <c r="AU210" s="157"/>
      <c r="AV210" s="157"/>
      <c r="AW210" s="157"/>
    </row>
    <row r="211" spans="1:49" s="111" customFormat="1" x14ac:dyDescent="0.25">
      <c r="A211" s="144"/>
      <c r="B211" s="112"/>
      <c r="C211" s="112"/>
      <c r="D211" s="112"/>
      <c r="E211" s="112"/>
      <c r="F211" s="110"/>
      <c r="G211" s="112"/>
      <c r="H211" s="189"/>
      <c r="I211" s="112"/>
      <c r="J211" s="112"/>
      <c r="K211" s="112"/>
      <c r="L211" s="112"/>
      <c r="M211" s="112"/>
      <c r="N211" s="112"/>
      <c r="O211" s="157"/>
      <c r="P211" s="157"/>
      <c r="Q211" s="157"/>
      <c r="AG211" s="157"/>
      <c r="AH211" s="157"/>
      <c r="AI211" s="157"/>
      <c r="AJ211" s="157"/>
      <c r="AK211" s="157"/>
      <c r="AL211" s="157"/>
      <c r="AM211" s="157"/>
      <c r="AN211" s="157"/>
      <c r="AU211" s="157"/>
      <c r="AV211" s="157"/>
      <c r="AW211" s="157"/>
    </row>
    <row r="212" spans="1:49" s="111" customFormat="1" x14ac:dyDescent="0.25">
      <c r="A212" s="144"/>
      <c r="B212" s="112"/>
      <c r="C212" s="112"/>
      <c r="D212" s="112"/>
      <c r="E212" s="112"/>
      <c r="F212" s="110"/>
      <c r="G212" s="112"/>
      <c r="H212" s="189"/>
      <c r="I212" s="112"/>
      <c r="J212" s="112"/>
      <c r="K212" s="112"/>
      <c r="L212" s="112"/>
      <c r="M212" s="112"/>
      <c r="N212" s="112"/>
      <c r="O212" s="157"/>
      <c r="P212" s="157"/>
      <c r="Q212" s="157"/>
      <c r="AG212" s="157"/>
      <c r="AH212" s="157"/>
      <c r="AI212" s="157"/>
      <c r="AJ212" s="157"/>
      <c r="AK212" s="157"/>
      <c r="AL212" s="157"/>
      <c r="AM212" s="157"/>
      <c r="AN212" s="157"/>
      <c r="AU212" s="157"/>
      <c r="AV212" s="157"/>
      <c r="AW212" s="157"/>
    </row>
    <row r="213" spans="1:49" s="111" customFormat="1" x14ac:dyDescent="0.25">
      <c r="A213" s="144"/>
      <c r="B213" s="112"/>
      <c r="C213" s="112"/>
      <c r="D213" s="112"/>
      <c r="E213" s="112"/>
      <c r="F213" s="110"/>
      <c r="G213" s="112"/>
      <c r="H213" s="189"/>
      <c r="I213" s="112"/>
      <c r="J213" s="112"/>
      <c r="K213" s="112"/>
      <c r="L213" s="112"/>
      <c r="M213" s="112"/>
      <c r="N213" s="112"/>
      <c r="O213" s="157"/>
      <c r="P213" s="157"/>
      <c r="Q213" s="157"/>
      <c r="AG213" s="157"/>
      <c r="AH213" s="157"/>
      <c r="AI213" s="157"/>
      <c r="AJ213" s="157"/>
      <c r="AK213" s="157"/>
      <c r="AL213" s="157"/>
      <c r="AM213" s="157"/>
      <c r="AN213" s="157"/>
      <c r="AU213" s="157"/>
      <c r="AV213" s="157"/>
      <c r="AW213" s="157"/>
    </row>
    <row r="214" spans="1:49" s="111" customFormat="1" x14ac:dyDescent="0.25">
      <c r="A214" s="144"/>
      <c r="B214" s="112"/>
      <c r="C214" s="112"/>
      <c r="D214" s="112"/>
      <c r="E214" s="112"/>
      <c r="F214" s="110"/>
      <c r="G214" s="112"/>
      <c r="H214" s="189"/>
      <c r="I214" s="112"/>
      <c r="J214" s="112"/>
      <c r="K214" s="112"/>
      <c r="L214" s="112"/>
      <c r="M214" s="112"/>
      <c r="N214" s="112"/>
      <c r="O214" s="157"/>
      <c r="P214" s="157"/>
      <c r="Q214" s="157"/>
      <c r="AG214" s="157"/>
      <c r="AH214" s="157"/>
      <c r="AI214" s="157"/>
      <c r="AJ214" s="157"/>
      <c r="AK214" s="157"/>
      <c r="AL214" s="157"/>
      <c r="AM214" s="157"/>
      <c r="AN214" s="157"/>
      <c r="AU214" s="157"/>
      <c r="AV214" s="157"/>
      <c r="AW214" s="157"/>
    </row>
    <row r="215" spans="1:49" s="111" customFormat="1" x14ac:dyDescent="0.25">
      <c r="A215" s="144"/>
      <c r="B215" s="112"/>
      <c r="C215" s="112"/>
      <c r="D215" s="112"/>
      <c r="E215" s="112"/>
      <c r="F215" s="110"/>
      <c r="G215" s="112"/>
      <c r="H215" s="189"/>
      <c r="I215" s="112"/>
      <c r="J215" s="112"/>
      <c r="K215" s="112"/>
      <c r="L215" s="112"/>
      <c r="M215" s="112"/>
      <c r="N215" s="112"/>
      <c r="O215" s="157"/>
      <c r="P215" s="157"/>
      <c r="Q215" s="157"/>
      <c r="AG215" s="157"/>
      <c r="AH215" s="157"/>
      <c r="AI215" s="157"/>
      <c r="AJ215" s="157"/>
      <c r="AK215" s="157"/>
      <c r="AL215" s="157"/>
      <c r="AM215" s="157"/>
      <c r="AN215" s="157"/>
      <c r="AU215" s="157"/>
      <c r="AV215" s="157"/>
      <c r="AW215" s="157"/>
    </row>
    <row r="217" spans="1:49" x14ac:dyDescent="0.25">
      <c r="O217" s="112"/>
      <c r="P217" s="112"/>
      <c r="Q217" s="112"/>
    </row>
    <row r="219" spans="1:49" x14ac:dyDescent="0.25">
      <c r="O219" s="112"/>
      <c r="P219" s="112"/>
      <c r="Q219" s="112"/>
    </row>
  </sheetData>
  <mergeCells count="24">
    <mergeCell ref="A3:E3"/>
    <mergeCell ref="AO6:AW7"/>
    <mergeCell ref="AB7:AB10"/>
    <mergeCell ref="AC7:AE9"/>
    <mergeCell ref="AF7:AF10"/>
    <mergeCell ref="AG7:AN7"/>
    <mergeCell ref="AG8:AH9"/>
    <mergeCell ref="AI8:AI9"/>
    <mergeCell ref="AJ8:AK9"/>
    <mergeCell ref="AL8:AN9"/>
    <mergeCell ref="AO8:AO10"/>
    <mergeCell ref="AP8:AT9"/>
    <mergeCell ref="AU8:AU10"/>
    <mergeCell ref="Z7:Z10"/>
    <mergeCell ref="AA7:AA10"/>
    <mergeCell ref="AV8:AW9"/>
    <mergeCell ref="I8:I10"/>
    <mergeCell ref="I6:Q7"/>
    <mergeCell ref="R6:AN6"/>
    <mergeCell ref="R7:V9"/>
    <mergeCell ref="W7:Y9"/>
    <mergeCell ref="J8:N9"/>
    <mergeCell ref="O8:O10"/>
    <mergeCell ref="P8:Q9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256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G1" sqref="G1"/>
    </sheetView>
  </sheetViews>
  <sheetFormatPr defaultRowHeight="12.75" x14ac:dyDescent="0.2"/>
  <cols>
    <col min="1" max="1" width="11" style="51" customWidth="1"/>
    <col min="2" max="2" width="12.28515625" customWidth="1"/>
    <col min="3" max="5" width="11.85546875" customWidth="1"/>
    <col min="6" max="6" width="11.28515625" customWidth="1"/>
    <col min="7" max="7" width="11.5703125" customWidth="1"/>
    <col min="8" max="8" width="11.5703125" style="19" customWidth="1"/>
    <col min="9" max="9" width="9.5703125" style="19" customWidth="1"/>
    <col min="10" max="10" width="9" style="19" customWidth="1"/>
    <col min="11" max="11" width="9.7109375" style="33" customWidth="1"/>
    <col min="12" max="12" width="9.5703125" bestFit="1" customWidth="1"/>
    <col min="13" max="13" width="9.85546875" customWidth="1"/>
    <col min="14" max="14" width="10.85546875" customWidth="1"/>
    <col min="15" max="15" width="9.5703125" bestFit="1" customWidth="1"/>
    <col min="19" max="19" width="9.85546875" customWidth="1"/>
    <col min="25" max="25" width="11.85546875" customWidth="1"/>
    <col min="26" max="33" width="9.140625" style="19"/>
    <col min="34" max="35" width="10.85546875" bestFit="1" customWidth="1"/>
    <col min="36" max="36" width="9.85546875" bestFit="1" customWidth="1"/>
    <col min="37" max="37" width="12.42578125" bestFit="1" customWidth="1"/>
    <col min="39" max="39" width="10.140625" bestFit="1" customWidth="1"/>
    <col min="40" max="40" width="11.85546875" style="19" customWidth="1"/>
    <col min="41" max="41" width="9.140625" style="19"/>
    <col min="42" max="42" width="9.140625" style="19" customWidth="1"/>
    <col min="44" max="44" width="12" style="20" bestFit="1" customWidth="1"/>
    <col min="125" max="125" width="7.42578125" customWidth="1"/>
    <col min="126" max="127" width="10.85546875" bestFit="1" customWidth="1"/>
    <col min="128" max="129" width="10.85546875" customWidth="1"/>
    <col min="130" max="134" width="10" customWidth="1"/>
    <col min="138" max="139" width="10.85546875" bestFit="1" customWidth="1"/>
    <col min="140" max="140" width="10" bestFit="1" customWidth="1"/>
    <col min="141" max="142" width="9.28515625" bestFit="1" customWidth="1"/>
    <col min="381" max="381" width="7.42578125" customWidth="1"/>
    <col min="382" max="383" width="10.85546875" bestFit="1" customWidth="1"/>
    <col min="384" max="385" width="10.85546875" customWidth="1"/>
    <col min="386" max="390" width="10" customWidth="1"/>
    <col min="394" max="395" width="10.85546875" bestFit="1" customWidth="1"/>
    <col min="396" max="396" width="10" bestFit="1" customWidth="1"/>
    <col min="397" max="398" width="9.28515625" bestFit="1" customWidth="1"/>
    <col min="637" max="637" width="7.42578125" customWidth="1"/>
    <col min="638" max="639" width="10.85546875" bestFit="1" customWidth="1"/>
    <col min="640" max="641" width="10.85546875" customWidth="1"/>
    <col min="642" max="646" width="10" customWidth="1"/>
    <col min="650" max="651" width="10.85546875" bestFit="1" customWidth="1"/>
    <col min="652" max="652" width="10" bestFit="1" customWidth="1"/>
    <col min="653" max="654" width="9.28515625" bestFit="1" customWidth="1"/>
    <col min="893" max="893" width="7.42578125" customWidth="1"/>
    <col min="894" max="895" width="10.85546875" bestFit="1" customWidth="1"/>
    <col min="896" max="897" width="10.85546875" customWidth="1"/>
    <col min="898" max="902" width="10" customWidth="1"/>
    <col min="906" max="907" width="10.85546875" bestFit="1" customWidth="1"/>
    <col min="908" max="908" width="10" bestFit="1" customWidth="1"/>
    <col min="909" max="910" width="9.28515625" bestFit="1" customWidth="1"/>
    <col min="1149" max="1149" width="7.42578125" customWidth="1"/>
    <col min="1150" max="1151" width="10.85546875" bestFit="1" customWidth="1"/>
    <col min="1152" max="1153" width="10.85546875" customWidth="1"/>
    <col min="1154" max="1158" width="10" customWidth="1"/>
    <col min="1162" max="1163" width="10.85546875" bestFit="1" customWidth="1"/>
    <col min="1164" max="1164" width="10" bestFit="1" customWidth="1"/>
    <col min="1165" max="1166" width="9.28515625" bestFit="1" customWidth="1"/>
    <col min="1405" max="1405" width="7.42578125" customWidth="1"/>
    <col min="1406" max="1407" width="10.85546875" bestFit="1" customWidth="1"/>
    <col min="1408" max="1409" width="10.85546875" customWidth="1"/>
    <col min="1410" max="1414" width="10" customWidth="1"/>
    <col min="1418" max="1419" width="10.85546875" bestFit="1" customWidth="1"/>
    <col min="1420" max="1420" width="10" bestFit="1" customWidth="1"/>
    <col min="1421" max="1422" width="9.28515625" bestFit="1" customWidth="1"/>
    <col min="1661" max="1661" width="7.42578125" customWidth="1"/>
    <col min="1662" max="1663" width="10.85546875" bestFit="1" customWidth="1"/>
    <col min="1664" max="1665" width="10.85546875" customWidth="1"/>
    <col min="1666" max="1670" width="10" customWidth="1"/>
    <col min="1674" max="1675" width="10.85546875" bestFit="1" customWidth="1"/>
    <col min="1676" max="1676" width="10" bestFit="1" customWidth="1"/>
    <col min="1677" max="1678" width="9.28515625" bestFit="1" customWidth="1"/>
    <col min="1917" max="1917" width="7.42578125" customWidth="1"/>
    <col min="1918" max="1919" width="10.85546875" bestFit="1" customWidth="1"/>
    <col min="1920" max="1921" width="10.85546875" customWidth="1"/>
    <col min="1922" max="1926" width="10" customWidth="1"/>
    <col min="1930" max="1931" width="10.85546875" bestFit="1" customWidth="1"/>
    <col min="1932" max="1932" width="10" bestFit="1" customWidth="1"/>
    <col min="1933" max="1934" width="9.28515625" bestFit="1" customWidth="1"/>
    <col min="2173" max="2173" width="7.42578125" customWidth="1"/>
    <col min="2174" max="2175" width="10.85546875" bestFit="1" customWidth="1"/>
    <col min="2176" max="2177" width="10.85546875" customWidth="1"/>
    <col min="2178" max="2182" width="10" customWidth="1"/>
    <col min="2186" max="2187" width="10.85546875" bestFit="1" customWidth="1"/>
    <col min="2188" max="2188" width="10" bestFit="1" customWidth="1"/>
    <col min="2189" max="2190" width="9.28515625" bestFit="1" customWidth="1"/>
    <col min="2429" max="2429" width="7.42578125" customWidth="1"/>
    <col min="2430" max="2431" width="10.85546875" bestFit="1" customWidth="1"/>
    <col min="2432" max="2433" width="10.85546875" customWidth="1"/>
    <col min="2434" max="2438" width="10" customWidth="1"/>
    <col min="2442" max="2443" width="10.85546875" bestFit="1" customWidth="1"/>
    <col min="2444" max="2444" width="10" bestFit="1" customWidth="1"/>
    <col min="2445" max="2446" width="9.28515625" bestFit="1" customWidth="1"/>
    <col min="2685" max="2685" width="7.42578125" customWidth="1"/>
    <col min="2686" max="2687" width="10.85546875" bestFit="1" customWidth="1"/>
    <col min="2688" max="2689" width="10.85546875" customWidth="1"/>
    <col min="2690" max="2694" width="10" customWidth="1"/>
    <col min="2698" max="2699" width="10.85546875" bestFit="1" customWidth="1"/>
    <col min="2700" max="2700" width="10" bestFit="1" customWidth="1"/>
    <col min="2701" max="2702" width="9.28515625" bestFit="1" customWidth="1"/>
    <col min="2941" max="2941" width="7.42578125" customWidth="1"/>
    <col min="2942" max="2943" width="10.85546875" bestFit="1" customWidth="1"/>
    <col min="2944" max="2945" width="10.85546875" customWidth="1"/>
    <col min="2946" max="2950" width="10" customWidth="1"/>
    <col min="2954" max="2955" width="10.85546875" bestFit="1" customWidth="1"/>
    <col min="2956" max="2956" width="10" bestFit="1" customWidth="1"/>
    <col min="2957" max="2958" width="9.28515625" bestFit="1" customWidth="1"/>
    <col min="3197" max="3197" width="7.42578125" customWidth="1"/>
    <col min="3198" max="3199" width="10.85546875" bestFit="1" customWidth="1"/>
    <col min="3200" max="3201" width="10.85546875" customWidth="1"/>
    <col min="3202" max="3206" width="10" customWidth="1"/>
    <col min="3210" max="3211" width="10.85546875" bestFit="1" customWidth="1"/>
    <col min="3212" max="3212" width="10" bestFit="1" customWidth="1"/>
    <col min="3213" max="3214" width="9.28515625" bestFit="1" customWidth="1"/>
    <col min="3453" max="3453" width="7.42578125" customWidth="1"/>
    <col min="3454" max="3455" width="10.85546875" bestFit="1" customWidth="1"/>
    <col min="3456" max="3457" width="10.85546875" customWidth="1"/>
    <col min="3458" max="3462" width="10" customWidth="1"/>
    <col min="3466" max="3467" width="10.85546875" bestFit="1" customWidth="1"/>
    <col min="3468" max="3468" width="10" bestFit="1" customWidth="1"/>
    <col min="3469" max="3470" width="9.28515625" bestFit="1" customWidth="1"/>
    <col min="3709" max="3709" width="7.42578125" customWidth="1"/>
    <col min="3710" max="3711" width="10.85546875" bestFit="1" customWidth="1"/>
    <col min="3712" max="3713" width="10.85546875" customWidth="1"/>
    <col min="3714" max="3718" width="10" customWidth="1"/>
    <col min="3722" max="3723" width="10.85546875" bestFit="1" customWidth="1"/>
    <col min="3724" max="3724" width="10" bestFit="1" customWidth="1"/>
    <col min="3725" max="3726" width="9.28515625" bestFit="1" customWidth="1"/>
    <col min="3965" max="3965" width="7.42578125" customWidth="1"/>
    <col min="3966" max="3967" width="10.85546875" bestFit="1" customWidth="1"/>
    <col min="3968" max="3969" width="10.85546875" customWidth="1"/>
    <col min="3970" max="3974" width="10" customWidth="1"/>
    <col min="3978" max="3979" width="10.85546875" bestFit="1" customWidth="1"/>
    <col min="3980" max="3980" width="10" bestFit="1" customWidth="1"/>
    <col min="3981" max="3982" width="9.28515625" bestFit="1" customWidth="1"/>
    <col min="4221" max="4221" width="7.42578125" customWidth="1"/>
    <col min="4222" max="4223" width="10.85546875" bestFit="1" customWidth="1"/>
    <col min="4224" max="4225" width="10.85546875" customWidth="1"/>
    <col min="4226" max="4230" width="10" customWidth="1"/>
    <col min="4234" max="4235" width="10.85546875" bestFit="1" customWidth="1"/>
    <col min="4236" max="4236" width="10" bestFit="1" customWidth="1"/>
    <col min="4237" max="4238" width="9.28515625" bestFit="1" customWidth="1"/>
    <col min="4477" max="4477" width="7.42578125" customWidth="1"/>
    <col min="4478" max="4479" width="10.85546875" bestFit="1" customWidth="1"/>
    <col min="4480" max="4481" width="10.85546875" customWidth="1"/>
    <col min="4482" max="4486" width="10" customWidth="1"/>
    <col min="4490" max="4491" width="10.85546875" bestFit="1" customWidth="1"/>
    <col min="4492" max="4492" width="10" bestFit="1" customWidth="1"/>
    <col min="4493" max="4494" width="9.28515625" bestFit="1" customWidth="1"/>
    <col min="4733" max="4733" width="7.42578125" customWidth="1"/>
    <col min="4734" max="4735" width="10.85546875" bestFit="1" customWidth="1"/>
    <col min="4736" max="4737" width="10.85546875" customWidth="1"/>
    <col min="4738" max="4742" width="10" customWidth="1"/>
    <col min="4746" max="4747" width="10.85546875" bestFit="1" customWidth="1"/>
    <col min="4748" max="4748" width="10" bestFit="1" customWidth="1"/>
    <col min="4749" max="4750" width="9.28515625" bestFit="1" customWidth="1"/>
    <col min="4989" max="4989" width="7.42578125" customWidth="1"/>
    <col min="4990" max="4991" width="10.85546875" bestFit="1" customWidth="1"/>
    <col min="4992" max="4993" width="10.85546875" customWidth="1"/>
    <col min="4994" max="4998" width="10" customWidth="1"/>
    <col min="5002" max="5003" width="10.85546875" bestFit="1" customWidth="1"/>
    <col min="5004" max="5004" width="10" bestFit="1" customWidth="1"/>
    <col min="5005" max="5006" width="9.28515625" bestFit="1" customWidth="1"/>
    <col min="5245" max="5245" width="7.42578125" customWidth="1"/>
    <col min="5246" max="5247" width="10.85546875" bestFit="1" customWidth="1"/>
    <col min="5248" max="5249" width="10.85546875" customWidth="1"/>
    <col min="5250" max="5254" width="10" customWidth="1"/>
    <col min="5258" max="5259" width="10.85546875" bestFit="1" customWidth="1"/>
    <col min="5260" max="5260" width="10" bestFit="1" customWidth="1"/>
    <col min="5261" max="5262" width="9.28515625" bestFit="1" customWidth="1"/>
    <col min="5501" max="5501" width="7.42578125" customWidth="1"/>
    <col min="5502" max="5503" width="10.85546875" bestFit="1" customWidth="1"/>
    <col min="5504" max="5505" width="10.85546875" customWidth="1"/>
    <col min="5506" max="5510" width="10" customWidth="1"/>
    <col min="5514" max="5515" width="10.85546875" bestFit="1" customWidth="1"/>
    <col min="5516" max="5516" width="10" bestFit="1" customWidth="1"/>
    <col min="5517" max="5518" width="9.28515625" bestFit="1" customWidth="1"/>
    <col min="5757" max="5757" width="7.42578125" customWidth="1"/>
    <col min="5758" max="5759" width="10.85546875" bestFit="1" customWidth="1"/>
    <col min="5760" max="5761" width="10.85546875" customWidth="1"/>
    <col min="5762" max="5766" width="10" customWidth="1"/>
    <col min="5770" max="5771" width="10.85546875" bestFit="1" customWidth="1"/>
    <col min="5772" max="5772" width="10" bestFit="1" customWidth="1"/>
    <col min="5773" max="5774" width="9.28515625" bestFit="1" customWidth="1"/>
    <col min="6013" max="6013" width="7.42578125" customWidth="1"/>
    <col min="6014" max="6015" width="10.85546875" bestFit="1" customWidth="1"/>
    <col min="6016" max="6017" width="10.85546875" customWidth="1"/>
    <col min="6018" max="6022" width="10" customWidth="1"/>
    <col min="6026" max="6027" width="10.85546875" bestFit="1" customWidth="1"/>
    <col min="6028" max="6028" width="10" bestFit="1" customWidth="1"/>
    <col min="6029" max="6030" width="9.28515625" bestFit="1" customWidth="1"/>
    <col min="6269" max="6269" width="7.42578125" customWidth="1"/>
    <col min="6270" max="6271" width="10.85546875" bestFit="1" customWidth="1"/>
    <col min="6272" max="6273" width="10.85546875" customWidth="1"/>
    <col min="6274" max="6278" width="10" customWidth="1"/>
    <col min="6282" max="6283" width="10.85546875" bestFit="1" customWidth="1"/>
    <col min="6284" max="6284" width="10" bestFit="1" customWidth="1"/>
    <col min="6285" max="6286" width="9.28515625" bestFit="1" customWidth="1"/>
    <col min="6525" max="6525" width="7.42578125" customWidth="1"/>
    <col min="6526" max="6527" width="10.85546875" bestFit="1" customWidth="1"/>
    <col min="6528" max="6529" width="10.85546875" customWidth="1"/>
    <col min="6530" max="6534" width="10" customWidth="1"/>
    <col min="6538" max="6539" width="10.85546875" bestFit="1" customWidth="1"/>
    <col min="6540" max="6540" width="10" bestFit="1" customWidth="1"/>
    <col min="6541" max="6542" width="9.28515625" bestFit="1" customWidth="1"/>
    <col min="6781" max="6781" width="7.42578125" customWidth="1"/>
    <col min="6782" max="6783" width="10.85546875" bestFit="1" customWidth="1"/>
    <col min="6784" max="6785" width="10.85546875" customWidth="1"/>
    <col min="6786" max="6790" width="10" customWidth="1"/>
    <col min="6794" max="6795" width="10.85546875" bestFit="1" customWidth="1"/>
    <col min="6796" max="6796" width="10" bestFit="1" customWidth="1"/>
    <col min="6797" max="6798" width="9.28515625" bestFit="1" customWidth="1"/>
    <col min="7037" max="7037" width="7.42578125" customWidth="1"/>
    <col min="7038" max="7039" width="10.85546875" bestFit="1" customWidth="1"/>
    <col min="7040" max="7041" width="10.85546875" customWidth="1"/>
    <col min="7042" max="7046" width="10" customWidth="1"/>
    <col min="7050" max="7051" width="10.85546875" bestFit="1" customWidth="1"/>
    <col min="7052" max="7052" width="10" bestFit="1" customWidth="1"/>
    <col min="7053" max="7054" width="9.28515625" bestFit="1" customWidth="1"/>
    <col min="7293" max="7293" width="7.42578125" customWidth="1"/>
    <col min="7294" max="7295" width="10.85546875" bestFit="1" customWidth="1"/>
    <col min="7296" max="7297" width="10.85546875" customWidth="1"/>
    <col min="7298" max="7302" width="10" customWidth="1"/>
    <col min="7306" max="7307" width="10.85546875" bestFit="1" customWidth="1"/>
    <col min="7308" max="7308" width="10" bestFit="1" customWidth="1"/>
    <col min="7309" max="7310" width="9.28515625" bestFit="1" customWidth="1"/>
    <col min="7549" max="7549" width="7.42578125" customWidth="1"/>
    <col min="7550" max="7551" width="10.85546875" bestFit="1" customWidth="1"/>
    <col min="7552" max="7553" width="10.85546875" customWidth="1"/>
    <col min="7554" max="7558" width="10" customWidth="1"/>
    <col min="7562" max="7563" width="10.85546875" bestFit="1" customWidth="1"/>
    <col min="7564" max="7564" width="10" bestFit="1" customWidth="1"/>
    <col min="7565" max="7566" width="9.28515625" bestFit="1" customWidth="1"/>
    <col min="7805" max="7805" width="7.42578125" customWidth="1"/>
    <col min="7806" max="7807" width="10.85546875" bestFit="1" customWidth="1"/>
    <col min="7808" max="7809" width="10.85546875" customWidth="1"/>
    <col min="7810" max="7814" width="10" customWidth="1"/>
    <col min="7818" max="7819" width="10.85546875" bestFit="1" customWidth="1"/>
    <col min="7820" max="7820" width="10" bestFit="1" customWidth="1"/>
    <col min="7821" max="7822" width="9.28515625" bestFit="1" customWidth="1"/>
    <col min="8061" max="8061" width="7.42578125" customWidth="1"/>
    <col min="8062" max="8063" width="10.85546875" bestFit="1" customWidth="1"/>
    <col min="8064" max="8065" width="10.85546875" customWidth="1"/>
    <col min="8066" max="8070" width="10" customWidth="1"/>
    <col min="8074" max="8075" width="10.85546875" bestFit="1" customWidth="1"/>
    <col min="8076" max="8076" width="10" bestFit="1" customWidth="1"/>
    <col min="8077" max="8078" width="9.28515625" bestFit="1" customWidth="1"/>
    <col min="8317" max="8317" width="7.42578125" customWidth="1"/>
    <col min="8318" max="8319" width="10.85546875" bestFit="1" customWidth="1"/>
    <col min="8320" max="8321" width="10.85546875" customWidth="1"/>
    <col min="8322" max="8326" width="10" customWidth="1"/>
    <col min="8330" max="8331" width="10.85546875" bestFit="1" customWidth="1"/>
    <col min="8332" max="8332" width="10" bestFit="1" customWidth="1"/>
    <col min="8333" max="8334" width="9.28515625" bestFit="1" customWidth="1"/>
    <col min="8573" max="8573" width="7.42578125" customWidth="1"/>
    <col min="8574" max="8575" width="10.85546875" bestFit="1" customWidth="1"/>
    <col min="8576" max="8577" width="10.85546875" customWidth="1"/>
    <col min="8578" max="8582" width="10" customWidth="1"/>
    <col min="8586" max="8587" width="10.85546875" bestFit="1" customWidth="1"/>
    <col min="8588" max="8588" width="10" bestFit="1" customWidth="1"/>
    <col min="8589" max="8590" width="9.28515625" bestFit="1" customWidth="1"/>
    <col min="8829" max="8829" width="7.42578125" customWidth="1"/>
    <col min="8830" max="8831" width="10.85546875" bestFit="1" customWidth="1"/>
    <col min="8832" max="8833" width="10.85546875" customWidth="1"/>
    <col min="8834" max="8838" width="10" customWidth="1"/>
    <col min="8842" max="8843" width="10.85546875" bestFit="1" customWidth="1"/>
    <col min="8844" max="8844" width="10" bestFit="1" customWidth="1"/>
    <col min="8845" max="8846" width="9.28515625" bestFit="1" customWidth="1"/>
    <col min="9085" max="9085" width="7.42578125" customWidth="1"/>
    <col min="9086" max="9087" width="10.85546875" bestFit="1" customWidth="1"/>
    <col min="9088" max="9089" width="10.85546875" customWidth="1"/>
    <col min="9090" max="9094" width="10" customWidth="1"/>
    <col min="9098" max="9099" width="10.85546875" bestFit="1" customWidth="1"/>
    <col min="9100" max="9100" width="10" bestFit="1" customWidth="1"/>
    <col min="9101" max="9102" width="9.28515625" bestFit="1" customWidth="1"/>
    <col min="9341" max="9341" width="7.42578125" customWidth="1"/>
    <col min="9342" max="9343" width="10.85546875" bestFit="1" customWidth="1"/>
    <col min="9344" max="9345" width="10.85546875" customWidth="1"/>
    <col min="9346" max="9350" width="10" customWidth="1"/>
    <col min="9354" max="9355" width="10.85546875" bestFit="1" customWidth="1"/>
    <col min="9356" max="9356" width="10" bestFit="1" customWidth="1"/>
    <col min="9357" max="9358" width="9.28515625" bestFit="1" customWidth="1"/>
    <col min="9597" max="9597" width="7.42578125" customWidth="1"/>
    <col min="9598" max="9599" width="10.85546875" bestFit="1" customWidth="1"/>
    <col min="9600" max="9601" width="10.85546875" customWidth="1"/>
    <col min="9602" max="9606" width="10" customWidth="1"/>
    <col min="9610" max="9611" width="10.85546875" bestFit="1" customWidth="1"/>
    <col min="9612" max="9612" width="10" bestFit="1" customWidth="1"/>
    <col min="9613" max="9614" width="9.28515625" bestFit="1" customWidth="1"/>
    <col min="9853" max="9853" width="7.42578125" customWidth="1"/>
    <col min="9854" max="9855" width="10.85546875" bestFit="1" customWidth="1"/>
    <col min="9856" max="9857" width="10.85546875" customWidth="1"/>
    <col min="9858" max="9862" width="10" customWidth="1"/>
    <col min="9866" max="9867" width="10.85546875" bestFit="1" customWidth="1"/>
    <col min="9868" max="9868" width="10" bestFit="1" customWidth="1"/>
    <col min="9869" max="9870" width="9.28515625" bestFit="1" customWidth="1"/>
    <col min="10109" max="10109" width="7.42578125" customWidth="1"/>
    <col min="10110" max="10111" width="10.85546875" bestFit="1" customWidth="1"/>
    <col min="10112" max="10113" width="10.85546875" customWidth="1"/>
    <col min="10114" max="10118" width="10" customWidth="1"/>
    <col min="10122" max="10123" width="10.85546875" bestFit="1" customWidth="1"/>
    <col min="10124" max="10124" width="10" bestFit="1" customWidth="1"/>
    <col min="10125" max="10126" width="9.28515625" bestFit="1" customWidth="1"/>
    <col min="10365" max="10365" width="7.42578125" customWidth="1"/>
    <col min="10366" max="10367" width="10.85546875" bestFit="1" customWidth="1"/>
    <col min="10368" max="10369" width="10.85546875" customWidth="1"/>
    <col min="10370" max="10374" width="10" customWidth="1"/>
    <col min="10378" max="10379" width="10.85546875" bestFit="1" customWidth="1"/>
    <col min="10380" max="10380" width="10" bestFit="1" customWidth="1"/>
    <col min="10381" max="10382" width="9.28515625" bestFit="1" customWidth="1"/>
    <col min="10621" max="10621" width="7.42578125" customWidth="1"/>
    <col min="10622" max="10623" width="10.85546875" bestFit="1" customWidth="1"/>
    <col min="10624" max="10625" width="10.85546875" customWidth="1"/>
    <col min="10626" max="10630" width="10" customWidth="1"/>
    <col min="10634" max="10635" width="10.85546875" bestFit="1" customWidth="1"/>
    <col min="10636" max="10636" width="10" bestFit="1" customWidth="1"/>
    <col min="10637" max="10638" width="9.28515625" bestFit="1" customWidth="1"/>
    <col min="10877" max="10877" width="7.42578125" customWidth="1"/>
    <col min="10878" max="10879" width="10.85546875" bestFit="1" customWidth="1"/>
    <col min="10880" max="10881" width="10.85546875" customWidth="1"/>
    <col min="10882" max="10886" width="10" customWidth="1"/>
    <col min="10890" max="10891" width="10.85546875" bestFit="1" customWidth="1"/>
    <col min="10892" max="10892" width="10" bestFit="1" customWidth="1"/>
    <col min="10893" max="10894" width="9.28515625" bestFit="1" customWidth="1"/>
    <col min="11133" max="11133" width="7.42578125" customWidth="1"/>
    <col min="11134" max="11135" width="10.85546875" bestFit="1" customWidth="1"/>
    <col min="11136" max="11137" width="10.85546875" customWidth="1"/>
    <col min="11138" max="11142" width="10" customWidth="1"/>
    <col min="11146" max="11147" width="10.85546875" bestFit="1" customWidth="1"/>
    <col min="11148" max="11148" width="10" bestFit="1" customWidth="1"/>
    <col min="11149" max="11150" width="9.28515625" bestFit="1" customWidth="1"/>
    <col min="11389" max="11389" width="7.42578125" customWidth="1"/>
    <col min="11390" max="11391" width="10.85546875" bestFit="1" customWidth="1"/>
    <col min="11392" max="11393" width="10.85546875" customWidth="1"/>
    <col min="11394" max="11398" width="10" customWidth="1"/>
    <col min="11402" max="11403" width="10.85546875" bestFit="1" customWidth="1"/>
    <col min="11404" max="11404" width="10" bestFit="1" customWidth="1"/>
    <col min="11405" max="11406" width="9.28515625" bestFit="1" customWidth="1"/>
    <col min="11645" max="11645" width="7.42578125" customWidth="1"/>
    <col min="11646" max="11647" width="10.85546875" bestFit="1" customWidth="1"/>
    <col min="11648" max="11649" width="10.85546875" customWidth="1"/>
    <col min="11650" max="11654" width="10" customWidth="1"/>
    <col min="11658" max="11659" width="10.85546875" bestFit="1" customWidth="1"/>
    <col min="11660" max="11660" width="10" bestFit="1" customWidth="1"/>
    <col min="11661" max="11662" width="9.28515625" bestFit="1" customWidth="1"/>
    <col min="11901" max="11901" width="7.42578125" customWidth="1"/>
    <col min="11902" max="11903" width="10.85546875" bestFit="1" customWidth="1"/>
    <col min="11904" max="11905" width="10.85546875" customWidth="1"/>
    <col min="11906" max="11910" width="10" customWidth="1"/>
    <col min="11914" max="11915" width="10.85546875" bestFit="1" customWidth="1"/>
    <col min="11916" max="11916" width="10" bestFit="1" customWidth="1"/>
    <col min="11917" max="11918" width="9.28515625" bestFit="1" customWidth="1"/>
    <col min="12157" max="12157" width="7.42578125" customWidth="1"/>
    <col min="12158" max="12159" width="10.85546875" bestFit="1" customWidth="1"/>
    <col min="12160" max="12161" width="10.85546875" customWidth="1"/>
    <col min="12162" max="12166" width="10" customWidth="1"/>
    <col min="12170" max="12171" width="10.85546875" bestFit="1" customWidth="1"/>
    <col min="12172" max="12172" width="10" bestFit="1" customWidth="1"/>
    <col min="12173" max="12174" width="9.28515625" bestFit="1" customWidth="1"/>
    <col min="12413" max="12413" width="7.42578125" customWidth="1"/>
    <col min="12414" max="12415" width="10.85546875" bestFit="1" customWidth="1"/>
    <col min="12416" max="12417" width="10.85546875" customWidth="1"/>
    <col min="12418" max="12422" width="10" customWidth="1"/>
    <col min="12426" max="12427" width="10.85546875" bestFit="1" customWidth="1"/>
    <col min="12428" max="12428" width="10" bestFit="1" customWidth="1"/>
    <col min="12429" max="12430" width="9.28515625" bestFit="1" customWidth="1"/>
    <col min="12669" max="12669" width="7.42578125" customWidth="1"/>
    <col min="12670" max="12671" width="10.85546875" bestFit="1" customWidth="1"/>
    <col min="12672" max="12673" width="10.85546875" customWidth="1"/>
    <col min="12674" max="12678" width="10" customWidth="1"/>
    <col min="12682" max="12683" width="10.85546875" bestFit="1" customWidth="1"/>
    <col min="12684" max="12684" width="10" bestFit="1" customWidth="1"/>
    <col min="12685" max="12686" width="9.28515625" bestFit="1" customWidth="1"/>
    <col min="12925" max="12925" width="7.42578125" customWidth="1"/>
    <col min="12926" max="12927" width="10.85546875" bestFit="1" customWidth="1"/>
    <col min="12928" max="12929" width="10.85546875" customWidth="1"/>
    <col min="12930" max="12934" width="10" customWidth="1"/>
    <col min="12938" max="12939" width="10.85546875" bestFit="1" customWidth="1"/>
    <col min="12940" max="12940" width="10" bestFit="1" customWidth="1"/>
    <col min="12941" max="12942" width="9.28515625" bestFit="1" customWidth="1"/>
    <col min="13181" max="13181" width="7.42578125" customWidth="1"/>
    <col min="13182" max="13183" width="10.85546875" bestFit="1" customWidth="1"/>
    <col min="13184" max="13185" width="10.85546875" customWidth="1"/>
    <col min="13186" max="13190" width="10" customWidth="1"/>
    <col min="13194" max="13195" width="10.85546875" bestFit="1" customWidth="1"/>
    <col min="13196" max="13196" width="10" bestFit="1" customWidth="1"/>
    <col min="13197" max="13198" width="9.28515625" bestFit="1" customWidth="1"/>
    <col min="13437" max="13437" width="7.42578125" customWidth="1"/>
    <col min="13438" max="13439" width="10.85546875" bestFit="1" customWidth="1"/>
    <col min="13440" max="13441" width="10.85546875" customWidth="1"/>
    <col min="13442" max="13446" width="10" customWidth="1"/>
    <col min="13450" max="13451" width="10.85546875" bestFit="1" customWidth="1"/>
    <col min="13452" max="13452" width="10" bestFit="1" customWidth="1"/>
    <col min="13453" max="13454" width="9.28515625" bestFit="1" customWidth="1"/>
    <col min="13693" max="13693" width="7.42578125" customWidth="1"/>
    <col min="13694" max="13695" width="10.85546875" bestFit="1" customWidth="1"/>
    <col min="13696" max="13697" width="10.85546875" customWidth="1"/>
    <col min="13698" max="13702" width="10" customWidth="1"/>
    <col min="13706" max="13707" width="10.85546875" bestFit="1" customWidth="1"/>
    <col min="13708" max="13708" width="10" bestFit="1" customWidth="1"/>
    <col min="13709" max="13710" width="9.28515625" bestFit="1" customWidth="1"/>
    <col min="13949" max="13949" width="7.42578125" customWidth="1"/>
    <col min="13950" max="13951" width="10.85546875" bestFit="1" customWidth="1"/>
    <col min="13952" max="13953" width="10.85546875" customWidth="1"/>
    <col min="13954" max="13958" width="10" customWidth="1"/>
    <col min="13962" max="13963" width="10.85546875" bestFit="1" customWidth="1"/>
    <col min="13964" max="13964" width="10" bestFit="1" customWidth="1"/>
    <col min="13965" max="13966" width="9.28515625" bestFit="1" customWidth="1"/>
    <col min="14205" max="14205" width="7.42578125" customWidth="1"/>
    <col min="14206" max="14207" width="10.85546875" bestFit="1" customWidth="1"/>
    <col min="14208" max="14209" width="10.85546875" customWidth="1"/>
    <col min="14210" max="14214" width="10" customWidth="1"/>
    <col min="14218" max="14219" width="10.85546875" bestFit="1" customWidth="1"/>
    <col min="14220" max="14220" width="10" bestFit="1" customWidth="1"/>
    <col min="14221" max="14222" width="9.28515625" bestFit="1" customWidth="1"/>
    <col min="14461" max="14461" width="7.42578125" customWidth="1"/>
    <col min="14462" max="14463" width="10.85546875" bestFit="1" customWidth="1"/>
    <col min="14464" max="14465" width="10.85546875" customWidth="1"/>
    <col min="14466" max="14470" width="10" customWidth="1"/>
    <col min="14474" max="14475" width="10.85546875" bestFit="1" customWidth="1"/>
    <col min="14476" max="14476" width="10" bestFit="1" customWidth="1"/>
    <col min="14477" max="14478" width="9.28515625" bestFit="1" customWidth="1"/>
    <col min="14717" max="14717" width="7.42578125" customWidth="1"/>
    <col min="14718" max="14719" width="10.85546875" bestFit="1" customWidth="1"/>
    <col min="14720" max="14721" width="10.85546875" customWidth="1"/>
    <col min="14722" max="14726" width="10" customWidth="1"/>
    <col min="14730" max="14731" width="10.85546875" bestFit="1" customWidth="1"/>
    <col min="14732" max="14732" width="10" bestFit="1" customWidth="1"/>
    <col min="14733" max="14734" width="9.28515625" bestFit="1" customWidth="1"/>
    <col min="14973" max="14973" width="7.42578125" customWidth="1"/>
    <col min="14974" max="14975" width="10.85546875" bestFit="1" customWidth="1"/>
    <col min="14976" max="14977" width="10.85546875" customWidth="1"/>
    <col min="14978" max="14982" width="10" customWidth="1"/>
    <col min="14986" max="14987" width="10.85546875" bestFit="1" customWidth="1"/>
    <col min="14988" max="14988" width="10" bestFit="1" customWidth="1"/>
    <col min="14989" max="14990" width="9.28515625" bestFit="1" customWidth="1"/>
    <col min="15229" max="15229" width="7.42578125" customWidth="1"/>
    <col min="15230" max="15231" width="10.85546875" bestFit="1" customWidth="1"/>
    <col min="15232" max="15233" width="10.85546875" customWidth="1"/>
    <col min="15234" max="15238" width="10" customWidth="1"/>
    <col min="15242" max="15243" width="10.85546875" bestFit="1" customWidth="1"/>
    <col min="15244" max="15244" width="10" bestFit="1" customWidth="1"/>
    <col min="15245" max="15246" width="9.28515625" bestFit="1" customWidth="1"/>
    <col min="15485" max="15485" width="7.42578125" customWidth="1"/>
    <col min="15486" max="15487" width="10.85546875" bestFit="1" customWidth="1"/>
    <col min="15488" max="15489" width="10.85546875" customWidth="1"/>
    <col min="15490" max="15494" width="10" customWidth="1"/>
    <col min="15498" max="15499" width="10.85546875" bestFit="1" customWidth="1"/>
    <col min="15500" max="15500" width="10" bestFit="1" customWidth="1"/>
    <col min="15501" max="15502" width="9.28515625" bestFit="1" customWidth="1"/>
    <col min="15741" max="15741" width="7.42578125" customWidth="1"/>
    <col min="15742" max="15743" width="10.85546875" bestFit="1" customWidth="1"/>
    <col min="15744" max="15745" width="10.85546875" customWidth="1"/>
    <col min="15746" max="15750" width="10" customWidth="1"/>
    <col min="15754" max="15755" width="10.85546875" bestFit="1" customWidth="1"/>
    <col min="15756" max="15756" width="10" bestFit="1" customWidth="1"/>
    <col min="15757" max="15758" width="9.28515625" bestFit="1" customWidth="1"/>
    <col min="15997" max="15997" width="7.42578125" customWidth="1"/>
    <col min="15998" max="15999" width="10.85546875" bestFit="1" customWidth="1"/>
    <col min="16000" max="16001" width="10.85546875" customWidth="1"/>
    <col min="16002" max="16006" width="10" customWidth="1"/>
    <col min="16010" max="16011" width="10.85546875" bestFit="1" customWidth="1"/>
    <col min="16012" max="16012" width="10" bestFit="1" customWidth="1"/>
    <col min="16013" max="16014" width="9.28515625" bestFit="1" customWidth="1"/>
  </cols>
  <sheetData>
    <row r="1" spans="1:44" x14ac:dyDescent="0.2">
      <c r="A1" s="109" t="s">
        <v>2</v>
      </c>
      <c r="B1" s="19"/>
      <c r="C1" s="20"/>
      <c r="D1" s="20"/>
      <c r="E1" s="20"/>
      <c r="F1" s="20"/>
      <c r="G1" s="20"/>
    </row>
    <row r="2" spans="1:44" x14ac:dyDescent="0.2">
      <c r="A2" s="109" t="s">
        <v>3</v>
      </c>
      <c r="B2" s="19"/>
      <c r="C2" s="20"/>
      <c r="D2" s="20"/>
      <c r="E2" s="20"/>
      <c r="F2" s="20"/>
      <c r="G2" s="20"/>
    </row>
    <row r="3" spans="1:44" x14ac:dyDescent="0.2">
      <c r="A3" s="1037" t="s">
        <v>4</v>
      </c>
      <c r="B3" s="1037"/>
      <c r="C3" s="1037"/>
      <c r="D3" s="1037"/>
      <c r="E3" s="1037"/>
      <c r="F3" s="1037"/>
      <c r="G3" s="1037"/>
      <c r="H3" s="1037"/>
    </row>
    <row r="4" spans="1:44" x14ac:dyDescent="0.2">
      <c r="A4" s="17"/>
      <c r="B4" s="19"/>
      <c r="C4" s="20"/>
      <c r="D4" s="20"/>
      <c r="E4" s="20"/>
      <c r="F4" s="20"/>
      <c r="G4" s="20"/>
    </row>
    <row r="5" spans="1:44" ht="16.5" customHeight="1" x14ac:dyDescent="0.25">
      <c r="A5" s="688" t="s">
        <v>837</v>
      </c>
      <c r="B5" s="246"/>
      <c r="C5" s="246"/>
      <c r="D5" s="246"/>
      <c r="E5" s="246"/>
      <c r="F5" s="247"/>
      <c r="G5" s="247"/>
      <c r="H5" s="676"/>
      <c r="I5" s="619"/>
      <c r="J5" s="619"/>
      <c r="K5" s="393"/>
    </row>
    <row r="6" spans="1:44" ht="16.5" customHeight="1" thickBot="1" x14ac:dyDescent="0.3">
      <c r="A6" s="217"/>
      <c r="B6" s="17"/>
      <c r="E6" s="22"/>
      <c r="F6" s="17"/>
      <c r="G6" s="24"/>
      <c r="H6" s="23"/>
    </row>
    <row r="7" spans="1:44" ht="16.5" customHeight="1" x14ac:dyDescent="0.25">
      <c r="A7" s="22"/>
      <c r="B7" s="950" t="s">
        <v>834</v>
      </c>
      <c r="C7" s="951"/>
      <c r="D7" s="951"/>
      <c r="E7" s="951"/>
      <c r="F7" s="951"/>
      <c r="G7" s="951"/>
      <c r="H7" s="951"/>
      <c r="I7" s="951"/>
      <c r="J7" s="952"/>
      <c r="K7" s="974" t="s">
        <v>835</v>
      </c>
      <c r="L7" s="975"/>
      <c r="M7" s="975"/>
      <c r="N7" s="975"/>
      <c r="O7" s="975"/>
      <c r="P7" s="975"/>
      <c r="Q7" s="975"/>
      <c r="R7" s="975"/>
      <c r="S7" s="975"/>
      <c r="T7" s="975"/>
      <c r="U7" s="975"/>
      <c r="V7" s="975"/>
      <c r="W7" s="975"/>
      <c r="X7" s="975"/>
      <c r="Y7" s="975"/>
      <c r="Z7" s="975"/>
      <c r="AA7" s="975"/>
      <c r="AB7" s="975"/>
      <c r="AC7" s="975"/>
      <c r="AD7" s="975"/>
      <c r="AE7" s="975"/>
      <c r="AF7" s="975"/>
      <c r="AG7" s="976"/>
      <c r="AH7" s="977" t="s">
        <v>838</v>
      </c>
      <c r="AI7" s="978"/>
      <c r="AJ7" s="978"/>
      <c r="AK7" s="978"/>
      <c r="AL7" s="978"/>
      <c r="AM7" s="978"/>
      <c r="AN7" s="978"/>
      <c r="AO7" s="978"/>
      <c r="AP7" s="979"/>
    </row>
    <row r="8" spans="1:44" ht="16.5" customHeight="1" thickBot="1" x14ac:dyDescent="0.25">
      <c r="B8" s="953"/>
      <c r="C8" s="954"/>
      <c r="D8" s="954"/>
      <c r="E8" s="954"/>
      <c r="F8" s="954"/>
      <c r="G8" s="954"/>
      <c r="H8" s="954"/>
      <c r="I8" s="954"/>
      <c r="J8" s="955"/>
      <c r="K8" s="1025" t="s">
        <v>289</v>
      </c>
      <c r="L8" s="1026"/>
      <c r="M8" s="1026"/>
      <c r="N8" s="1026"/>
      <c r="O8" s="1027"/>
      <c r="P8" s="1034" t="s">
        <v>290</v>
      </c>
      <c r="Q8" s="1026"/>
      <c r="R8" s="1027"/>
      <c r="S8" s="957" t="s">
        <v>291</v>
      </c>
      <c r="T8" s="957" t="s">
        <v>5</v>
      </c>
      <c r="U8" s="957" t="s">
        <v>292</v>
      </c>
      <c r="V8" s="995" t="s">
        <v>293</v>
      </c>
      <c r="W8" s="996"/>
      <c r="X8" s="997"/>
      <c r="Y8" s="957" t="s">
        <v>315</v>
      </c>
      <c r="Z8" s="1004" t="s">
        <v>294</v>
      </c>
      <c r="AA8" s="1005"/>
      <c r="AB8" s="1005"/>
      <c r="AC8" s="1005"/>
      <c r="AD8" s="1005"/>
      <c r="AE8" s="1005"/>
      <c r="AF8" s="1005"/>
      <c r="AG8" s="1006"/>
      <c r="AH8" s="980"/>
      <c r="AI8" s="981"/>
      <c r="AJ8" s="981"/>
      <c r="AK8" s="981"/>
      <c r="AL8" s="981"/>
      <c r="AM8" s="981"/>
      <c r="AN8" s="981"/>
      <c r="AO8" s="981"/>
      <c r="AP8" s="982"/>
    </row>
    <row r="9" spans="1:44" ht="12.75" customHeight="1" x14ac:dyDescent="0.2">
      <c r="B9" s="960" t="s">
        <v>6</v>
      </c>
      <c r="C9" s="963" t="s">
        <v>826</v>
      </c>
      <c r="D9" s="964"/>
      <c r="E9" s="964"/>
      <c r="F9" s="964"/>
      <c r="G9" s="965"/>
      <c r="H9" s="969" t="s">
        <v>286</v>
      </c>
      <c r="I9" s="963" t="s">
        <v>827</v>
      </c>
      <c r="J9" s="972"/>
      <c r="K9" s="1028"/>
      <c r="L9" s="1029"/>
      <c r="M9" s="1029"/>
      <c r="N9" s="1029"/>
      <c r="O9" s="1030"/>
      <c r="P9" s="1035"/>
      <c r="Q9" s="1029"/>
      <c r="R9" s="1030"/>
      <c r="S9" s="958"/>
      <c r="T9" s="958"/>
      <c r="U9" s="958"/>
      <c r="V9" s="998"/>
      <c r="W9" s="999"/>
      <c r="X9" s="1000"/>
      <c r="Y9" s="958"/>
      <c r="Z9" s="1007" t="s">
        <v>295</v>
      </c>
      <c r="AA9" s="1008"/>
      <c r="AB9" s="1023" t="s">
        <v>296</v>
      </c>
      <c r="AC9" s="1007" t="s">
        <v>297</v>
      </c>
      <c r="AD9" s="1008"/>
      <c r="AE9" s="1011" t="s">
        <v>298</v>
      </c>
      <c r="AF9" s="1012"/>
      <c r="AG9" s="1013"/>
      <c r="AH9" s="960" t="s">
        <v>6</v>
      </c>
      <c r="AI9" s="1017" t="s">
        <v>826</v>
      </c>
      <c r="AJ9" s="1018"/>
      <c r="AK9" s="1018"/>
      <c r="AL9" s="1018"/>
      <c r="AM9" s="1019"/>
      <c r="AN9" s="969" t="s">
        <v>286</v>
      </c>
      <c r="AO9" s="963" t="s">
        <v>828</v>
      </c>
      <c r="AP9" s="972"/>
    </row>
    <row r="10" spans="1:44" ht="13.5" customHeight="1" thickBot="1" x14ac:dyDescent="0.25">
      <c r="A10" s="25" t="s">
        <v>256</v>
      </c>
      <c r="B10" s="961"/>
      <c r="C10" s="966"/>
      <c r="D10" s="967"/>
      <c r="E10" s="967"/>
      <c r="F10" s="967"/>
      <c r="G10" s="968"/>
      <c r="H10" s="970"/>
      <c r="I10" s="966"/>
      <c r="J10" s="973"/>
      <c r="K10" s="1031"/>
      <c r="L10" s="1032"/>
      <c r="M10" s="1032"/>
      <c r="N10" s="1032"/>
      <c r="O10" s="1033"/>
      <c r="P10" s="1036"/>
      <c r="Q10" s="1032"/>
      <c r="R10" s="1033"/>
      <c r="S10" s="958"/>
      <c r="T10" s="958"/>
      <c r="U10" s="958"/>
      <c r="V10" s="1001"/>
      <c r="W10" s="1002"/>
      <c r="X10" s="1003"/>
      <c r="Y10" s="958"/>
      <c r="Z10" s="1009"/>
      <c r="AA10" s="1010"/>
      <c r="AB10" s="1024"/>
      <c r="AC10" s="1009"/>
      <c r="AD10" s="1010"/>
      <c r="AE10" s="1014"/>
      <c r="AF10" s="1015"/>
      <c r="AG10" s="1016"/>
      <c r="AH10" s="961"/>
      <c r="AI10" s="1020"/>
      <c r="AJ10" s="1021"/>
      <c r="AK10" s="1021"/>
      <c r="AL10" s="1021"/>
      <c r="AM10" s="1022"/>
      <c r="AN10" s="970"/>
      <c r="AO10" s="966"/>
      <c r="AP10" s="973"/>
    </row>
    <row r="11" spans="1:44" s="16" customFormat="1" ht="34.5" thickBot="1" x14ac:dyDescent="0.25">
      <c r="A11" s="46" t="s">
        <v>257</v>
      </c>
      <c r="B11" s="962"/>
      <c r="C11" s="84" t="s">
        <v>280</v>
      </c>
      <c r="D11" s="84" t="s">
        <v>290</v>
      </c>
      <c r="E11" s="85" t="s">
        <v>5</v>
      </c>
      <c r="F11" s="85" t="s">
        <v>1</v>
      </c>
      <c r="G11" s="85" t="s">
        <v>7</v>
      </c>
      <c r="H11" s="971"/>
      <c r="I11" s="86" t="s">
        <v>287</v>
      </c>
      <c r="J11" s="87" t="s">
        <v>288</v>
      </c>
      <c r="K11" s="881" t="s">
        <v>299</v>
      </c>
      <c r="L11" s="90" t="s">
        <v>296</v>
      </c>
      <c r="M11" s="90" t="s">
        <v>815</v>
      </c>
      <c r="N11" s="91" t="s">
        <v>297</v>
      </c>
      <c r="O11" s="90" t="s">
        <v>791</v>
      </c>
      <c r="P11" s="94" t="s">
        <v>300</v>
      </c>
      <c r="Q11" s="94" t="s">
        <v>301</v>
      </c>
      <c r="R11" s="90" t="s">
        <v>792</v>
      </c>
      <c r="S11" s="959"/>
      <c r="T11" s="959"/>
      <c r="U11" s="959"/>
      <c r="V11" s="90" t="s">
        <v>296</v>
      </c>
      <c r="W11" s="91" t="s">
        <v>302</v>
      </c>
      <c r="X11" s="90" t="s">
        <v>793</v>
      </c>
      <c r="Y11" s="959"/>
      <c r="Z11" s="578" t="s">
        <v>287</v>
      </c>
      <c r="AA11" s="608" t="s">
        <v>288</v>
      </c>
      <c r="AB11" s="578" t="s">
        <v>287</v>
      </c>
      <c r="AC11" s="578" t="s">
        <v>287</v>
      </c>
      <c r="AD11" s="608" t="s">
        <v>288</v>
      </c>
      <c r="AE11" s="578" t="s">
        <v>287</v>
      </c>
      <c r="AF11" s="608" t="s">
        <v>288</v>
      </c>
      <c r="AG11" s="617" t="s">
        <v>311</v>
      </c>
      <c r="AH11" s="962"/>
      <c r="AI11" s="88" t="s">
        <v>280</v>
      </c>
      <c r="AJ11" s="89" t="s">
        <v>290</v>
      </c>
      <c r="AK11" s="85" t="s">
        <v>5</v>
      </c>
      <c r="AL11" s="85" t="s">
        <v>1</v>
      </c>
      <c r="AM11" s="85" t="s">
        <v>7</v>
      </c>
      <c r="AN11" s="971"/>
      <c r="AO11" s="86" t="s">
        <v>287</v>
      </c>
      <c r="AP11" s="87" t="s">
        <v>288</v>
      </c>
      <c r="AR11" s="33"/>
    </row>
    <row r="12" spans="1:44" s="16" customFormat="1" ht="12" customHeight="1" thickBot="1" x14ac:dyDescent="0.25">
      <c r="A12" s="46"/>
      <c r="B12" s="454" t="s">
        <v>274</v>
      </c>
      <c r="C12" s="455" t="s">
        <v>275</v>
      </c>
      <c r="D12" s="455" t="s">
        <v>281</v>
      </c>
      <c r="E12" s="455" t="s">
        <v>276</v>
      </c>
      <c r="F12" s="455" t="s">
        <v>277</v>
      </c>
      <c r="G12" s="455" t="s">
        <v>278</v>
      </c>
      <c r="H12" s="620" t="s">
        <v>279</v>
      </c>
      <c r="I12" s="456" t="s">
        <v>572</v>
      </c>
      <c r="J12" s="457" t="s">
        <v>573</v>
      </c>
      <c r="K12" s="454" t="s">
        <v>303</v>
      </c>
      <c r="L12" s="883" t="s">
        <v>303</v>
      </c>
      <c r="M12" s="455" t="s">
        <v>303</v>
      </c>
      <c r="N12" s="455" t="s">
        <v>303</v>
      </c>
      <c r="O12" s="455" t="s">
        <v>303</v>
      </c>
      <c r="P12" s="455" t="s">
        <v>304</v>
      </c>
      <c r="Q12" s="455" t="s">
        <v>305</v>
      </c>
      <c r="R12" s="455" t="s">
        <v>304</v>
      </c>
      <c r="S12" s="455" t="s">
        <v>306</v>
      </c>
      <c r="T12" s="455" t="s">
        <v>307</v>
      </c>
      <c r="U12" s="455" t="s">
        <v>308</v>
      </c>
      <c r="V12" s="455" t="s">
        <v>310</v>
      </c>
      <c r="W12" s="455" t="s">
        <v>309</v>
      </c>
      <c r="X12" s="455" t="s">
        <v>309</v>
      </c>
      <c r="Y12" s="455" t="s">
        <v>316</v>
      </c>
      <c r="Z12" s="456" t="s">
        <v>312</v>
      </c>
      <c r="AA12" s="456" t="s">
        <v>313</v>
      </c>
      <c r="AB12" s="456" t="s">
        <v>312</v>
      </c>
      <c r="AC12" s="456" t="s">
        <v>312</v>
      </c>
      <c r="AD12" s="456" t="s">
        <v>313</v>
      </c>
      <c r="AE12" s="456" t="s">
        <v>312</v>
      </c>
      <c r="AF12" s="456" t="s">
        <v>313</v>
      </c>
      <c r="AG12" s="621" t="s">
        <v>314</v>
      </c>
      <c r="AH12" s="883" t="s">
        <v>274</v>
      </c>
      <c r="AI12" s="455" t="s">
        <v>275</v>
      </c>
      <c r="AJ12" s="455" t="s">
        <v>281</v>
      </c>
      <c r="AK12" s="455" t="s">
        <v>276</v>
      </c>
      <c r="AL12" s="455" t="s">
        <v>277</v>
      </c>
      <c r="AM12" s="455" t="s">
        <v>278</v>
      </c>
      <c r="AN12" s="456" t="s">
        <v>279</v>
      </c>
      <c r="AO12" s="456" t="s">
        <v>572</v>
      </c>
      <c r="AP12" s="621" t="s">
        <v>573</v>
      </c>
      <c r="AR12" s="33"/>
    </row>
    <row r="13" spans="1:44" x14ac:dyDescent="0.2">
      <c r="A13" s="609" t="s">
        <v>258</v>
      </c>
      <c r="B13" s="47">
        <f>LB!I451</f>
        <v>1612586858</v>
      </c>
      <c r="C13" s="923">
        <f>LB!J451</f>
        <v>1155208558</v>
      </c>
      <c r="D13" s="923">
        <f>LB!K451</f>
        <v>6037346</v>
      </c>
      <c r="E13" s="923">
        <f>LB!L451</f>
        <v>392444708</v>
      </c>
      <c r="F13" s="923">
        <f>LB!M451</f>
        <v>23104184</v>
      </c>
      <c r="G13" s="923">
        <f>LB!N451</f>
        <v>35792062</v>
      </c>
      <c r="H13" s="924">
        <f>LB!O451</f>
        <v>2523.6981999999989</v>
      </c>
      <c r="I13" s="924">
        <f>LB!P451</f>
        <v>1801.5125999999993</v>
      </c>
      <c r="J13" s="940">
        <f>LB!Q451</f>
        <v>722.18560000000025</v>
      </c>
      <c r="K13" s="47">
        <f>LB!R451</f>
        <v>0</v>
      </c>
      <c r="L13" s="923">
        <f>LB!S451</f>
        <v>-33390</v>
      </c>
      <c r="M13" s="923">
        <f>LB!T451</f>
        <v>1628000</v>
      </c>
      <c r="N13" s="923">
        <f>LB!U451</f>
        <v>0</v>
      </c>
      <c r="O13" s="923">
        <f>LB!V451</f>
        <v>1594610</v>
      </c>
      <c r="P13" s="923">
        <f>LB!W451</f>
        <v>0</v>
      </c>
      <c r="Q13" s="923">
        <f>LB!X451</f>
        <v>0</v>
      </c>
      <c r="R13" s="923">
        <f>LB!Y451</f>
        <v>0</v>
      </c>
      <c r="S13" s="923">
        <f>LB!Z451</f>
        <v>1594610</v>
      </c>
      <c r="T13" s="923">
        <f>LB!AA451</f>
        <v>538976</v>
      </c>
      <c r="U13" s="923">
        <f>LB!AB451</f>
        <v>31891</v>
      </c>
      <c r="V13" s="923">
        <f>LB!AC451</f>
        <v>7000</v>
      </c>
      <c r="W13" s="923">
        <f>LB!AD451</f>
        <v>20000</v>
      </c>
      <c r="X13" s="923">
        <f>LB!AE451</f>
        <v>27000</v>
      </c>
      <c r="Y13" s="923">
        <f>LB!AF451</f>
        <v>2192477</v>
      </c>
      <c r="Z13" s="924">
        <f>LB!AG451</f>
        <v>0</v>
      </c>
      <c r="AA13" s="924">
        <f>LB!AH451</f>
        <v>0</v>
      </c>
      <c r="AB13" s="924">
        <f>LB!AI451</f>
        <v>-3.9999999999999959E-2</v>
      </c>
      <c r="AC13" s="924">
        <f>LB!AJ451</f>
        <v>0</v>
      </c>
      <c r="AD13" s="924">
        <f>LB!AK451</f>
        <v>5.54</v>
      </c>
      <c r="AE13" s="924">
        <f>LB!AL451</f>
        <v>-3.9999999999999959E-2</v>
      </c>
      <c r="AF13" s="924">
        <f>LB!AM451</f>
        <v>5.54</v>
      </c>
      <c r="AG13" s="925">
        <f>LB!AN451</f>
        <v>5.5</v>
      </c>
      <c r="AH13" s="945">
        <f>LB!AO451</f>
        <v>1614779335</v>
      </c>
      <c r="AI13" s="923">
        <f>LB!AP451</f>
        <v>1156803168</v>
      </c>
      <c r="AJ13" s="923">
        <f>LB!AQ451</f>
        <v>6037346</v>
      </c>
      <c r="AK13" s="923">
        <f>LB!AR451</f>
        <v>392983684</v>
      </c>
      <c r="AL13" s="923">
        <f>LB!AS451</f>
        <v>23136075</v>
      </c>
      <c r="AM13" s="923">
        <f>LB!AT451</f>
        <v>35819062</v>
      </c>
      <c r="AN13" s="924">
        <f>LB!AU451</f>
        <v>2529.1981999999994</v>
      </c>
      <c r="AO13" s="924">
        <f>LB!AV451</f>
        <v>1801.4725999999994</v>
      </c>
      <c r="AP13" s="925">
        <f>LB!AW451</f>
        <v>727.72560000000033</v>
      </c>
    </row>
    <row r="14" spans="1:44" x14ac:dyDescent="0.2">
      <c r="A14" s="610" t="s">
        <v>259</v>
      </c>
      <c r="B14" s="5">
        <f>FR!I130</f>
        <v>304086224</v>
      </c>
      <c r="C14" s="919">
        <f>FR!J130</f>
        <v>218100843</v>
      </c>
      <c r="D14" s="919">
        <f>FR!K130</f>
        <v>1207040</v>
      </c>
      <c r="E14" s="919">
        <f>FR!L130</f>
        <v>74126063</v>
      </c>
      <c r="F14" s="919">
        <f>FR!M130</f>
        <v>4362019</v>
      </c>
      <c r="G14" s="919">
        <f>FR!N130</f>
        <v>6290259</v>
      </c>
      <c r="H14" s="920">
        <f>FR!O130</f>
        <v>490.5605000000001</v>
      </c>
      <c r="I14" s="920">
        <f>FR!P130</f>
        <v>352.11949999999996</v>
      </c>
      <c r="J14" s="941">
        <f>FR!Q130</f>
        <v>138.441</v>
      </c>
      <c r="K14" s="5">
        <f>FR!R130</f>
        <v>0</v>
      </c>
      <c r="L14" s="919">
        <f>FR!S130</f>
        <v>67994</v>
      </c>
      <c r="M14" s="919">
        <f>FR!T130</f>
        <v>0</v>
      </c>
      <c r="N14" s="919">
        <f>FR!U130</f>
        <v>0</v>
      </c>
      <c r="O14" s="919">
        <f>FR!V130</f>
        <v>67994</v>
      </c>
      <c r="P14" s="919">
        <f>FR!W130</f>
        <v>0</v>
      </c>
      <c r="Q14" s="919">
        <f>FR!X130</f>
        <v>0</v>
      </c>
      <c r="R14" s="919">
        <f>FR!Y130</f>
        <v>0</v>
      </c>
      <c r="S14" s="919">
        <f>FR!Z130</f>
        <v>67994</v>
      </c>
      <c r="T14" s="919">
        <f>FR!AA130</f>
        <v>22982</v>
      </c>
      <c r="U14" s="919">
        <f>FR!AB130</f>
        <v>1360</v>
      </c>
      <c r="V14" s="919">
        <f>FR!AC130</f>
        <v>0</v>
      </c>
      <c r="W14" s="919">
        <f>FR!AD130</f>
        <v>0</v>
      </c>
      <c r="X14" s="919">
        <f>FR!AE130</f>
        <v>0</v>
      </c>
      <c r="Y14" s="919">
        <f>FR!AF130</f>
        <v>92336</v>
      </c>
      <c r="Z14" s="920">
        <f>FR!AG130</f>
        <v>0</v>
      </c>
      <c r="AA14" s="920">
        <f>FR!AH130</f>
        <v>0</v>
      </c>
      <c r="AB14" s="920">
        <f>FR!AI130</f>
        <v>0.08</v>
      </c>
      <c r="AC14" s="920">
        <f>FR!AJ130</f>
        <v>0</v>
      </c>
      <c r="AD14" s="920">
        <f>FR!AK130</f>
        <v>0</v>
      </c>
      <c r="AE14" s="920">
        <f>FR!AL130</f>
        <v>0.08</v>
      </c>
      <c r="AF14" s="920">
        <f>FR!AM130</f>
        <v>0</v>
      </c>
      <c r="AG14" s="926">
        <f>FR!AN130</f>
        <v>0.08</v>
      </c>
      <c r="AH14" s="946">
        <f>FR!AO130</f>
        <v>304178560</v>
      </c>
      <c r="AI14" s="919">
        <f>FR!AP130</f>
        <v>218168837</v>
      </c>
      <c r="AJ14" s="919">
        <f>FR!AQ130</f>
        <v>1207040</v>
      </c>
      <c r="AK14" s="919">
        <f>FR!AR130</f>
        <v>74149045</v>
      </c>
      <c r="AL14" s="919">
        <f>FR!AS130</f>
        <v>4363379</v>
      </c>
      <c r="AM14" s="919">
        <f>FR!AT130</f>
        <v>6290259</v>
      </c>
      <c r="AN14" s="920">
        <f>FR!AU130</f>
        <v>490.64050000000003</v>
      </c>
      <c r="AO14" s="920">
        <f>FR!AV130</f>
        <v>352.1995</v>
      </c>
      <c r="AP14" s="926">
        <f>FR!AW130</f>
        <v>138.441</v>
      </c>
    </row>
    <row r="15" spans="1:44" s="4" customFormat="1" x14ac:dyDescent="0.2">
      <c r="A15" s="610" t="s">
        <v>260</v>
      </c>
      <c r="B15" s="43">
        <f>JN!I183</f>
        <v>598166132</v>
      </c>
      <c r="C15" s="921">
        <f>JN!J183</f>
        <v>429519458</v>
      </c>
      <c r="D15" s="921">
        <f>JN!K183</f>
        <v>1393072</v>
      </c>
      <c r="E15" s="921">
        <f>JN!L183</f>
        <v>145659046</v>
      </c>
      <c r="F15" s="921">
        <f>JN!M183</f>
        <v>8590391</v>
      </c>
      <c r="G15" s="921">
        <f>JN!N183</f>
        <v>13004165</v>
      </c>
      <c r="H15" s="922">
        <f>JN!O183</f>
        <v>960.19169999999974</v>
      </c>
      <c r="I15" s="922">
        <f>JN!P183</f>
        <v>658.20300000000009</v>
      </c>
      <c r="J15" s="942">
        <f>JN!Q183</f>
        <v>301.98869999999994</v>
      </c>
      <c r="K15" s="43">
        <f>JN!R183</f>
        <v>0</v>
      </c>
      <c r="L15" s="921">
        <f>JN!S183</f>
        <v>34020</v>
      </c>
      <c r="M15" s="921">
        <f>JN!T183</f>
        <v>0</v>
      </c>
      <c r="N15" s="921">
        <f>JN!U183</f>
        <v>0</v>
      </c>
      <c r="O15" s="921">
        <f>JN!V183</f>
        <v>34020</v>
      </c>
      <c r="P15" s="921">
        <f>JN!W183</f>
        <v>0</v>
      </c>
      <c r="Q15" s="921">
        <f>JN!X183</f>
        <v>0</v>
      </c>
      <c r="R15" s="921">
        <f>JN!Y183</f>
        <v>0</v>
      </c>
      <c r="S15" s="921">
        <f>JN!Z183</f>
        <v>34020</v>
      </c>
      <c r="T15" s="921">
        <f>JN!AA183</f>
        <v>11499</v>
      </c>
      <c r="U15" s="921">
        <f>JN!AB183</f>
        <v>680</v>
      </c>
      <c r="V15" s="921">
        <f>JN!AC183</f>
        <v>10750</v>
      </c>
      <c r="W15" s="921">
        <f>JN!AD183</f>
        <v>0</v>
      </c>
      <c r="X15" s="921">
        <f>JN!AE183</f>
        <v>10750</v>
      </c>
      <c r="Y15" s="921">
        <f>JN!AF183</f>
        <v>56949</v>
      </c>
      <c r="Z15" s="922">
        <f>JN!AG183</f>
        <v>0</v>
      </c>
      <c r="AA15" s="922">
        <f>JN!AH183</f>
        <v>0</v>
      </c>
      <c r="AB15" s="922">
        <f>JN!AI183</f>
        <v>0.08</v>
      </c>
      <c r="AC15" s="922">
        <f>JN!AJ183</f>
        <v>0</v>
      </c>
      <c r="AD15" s="922">
        <f>JN!AK183</f>
        <v>0</v>
      </c>
      <c r="AE15" s="922">
        <f>JN!AL183</f>
        <v>0.08</v>
      </c>
      <c r="AF15" s="922">
        <f>JN!AM183</f>
        <v>0</v>
      </c>
      <c r="AG15" s="927">
        <f>JN!AN183</f>
        <v>0.08</v>
      </c>
      <c r="AH15" s="947">
        <f>JN!AO183</f>
        <v>598223081</v>
      </c>
      <c r="AI15" s="921">
        <f>JN!AP183</f>
        <v>429553478</v>
      </c>
      <c r="AJ15" s="921">
        <f>JN!AQ183</f>
        <v>1393072</v>
      </c>
      <c r="AK15" s="921">
        <f>JN!AR183</f>
        <v>145670545</v>
      </c>
      <c r="AL15" s="921">
        <f>JN!AS183</f>
        <v>8591071</v>
      </c>
      <c r="AM15" s="921">
        <f>JN!AT183</f>
        <v>13014915</v>
      </c>
      <c r="AN15" s="922">
        <f>JN!AU183</f>
        <v>960.27169999999967</v>
      </c>
      <c r="AO15" s="922">
        <f>JN!AV183</f>
        <v>658.28300000000002</v>
      </c>
      <c r="AP15" s="927">
        <f>JN!AW183</f>
        <v>301.98869999999994</v>
      </c>
      <c r="AR15" s="20"/>
    </row>
    <row r="16" spans="1:44" x14ac:dyDescent="0.2">
      <c r="A16" s="610" t="s">
        <v>261</v>
      </c>
      <c r="B16" s="5">
        <f>TA!I97</f>
        <v>226403017</v>
      </c>
      <c r="C16" s="919">
        <f>TA!J97</f>
        <v>162271913</v>
      </c>
      <c r="D16" s="919">
        <f>TA!K97</f>
        <v>949000</v>
      </c>
      <c r="E16" s="919">
        <f>TA!L97</f>
        <v>55168669</v>
      </c>
      <c r="F16" s="919">
        <f>TA!M97</f>
        <v>3245439</v>
      </c>
      <c r="G16" s="919">
        <f>TA!N97</f>
        <v>4767996</v>
      </c>
      <c r="H16" s="920">
        <f>TA!O97</f>
        <v>364.58510000000001</v>
      </c>
      <c r="I16" s="920">
        <f>TA!P97</f>
        <v>262.31580000000008</v>
      </c>
      <c r="J16" s="941">
        <f>TA!Q97</f>
        <v>102.2693</v>
      </c>
      <c r="K16" s="5">
        <f>TA!R97</f>
        <v>0</v>
      </c>
      <c r="L16" s="919">
        <f>TA!S97</f>
        <v>-63676</v>
      </c>
      <c r="M16" s="919">
        <f>TA!T97</f>
        <v>0</v>
      </c>
      <c r="N16" s="919">
        <f>TA!U97</f>
        <v>0</v>
      </c>
      <c r="O16" s="919">
        <f>TA!V97</f>
        <v>-63676</v>
      </c>
      <c r="P16" s="919">
        <f>TA!W97</f>
        <v>0</v>
      </c>
      <c r="Q16" s="919">
        <f>TA!X97</f>
        <v>0</v>
      </c>
      <c r="R16" s="919">
        <f>TA!Y97</f>
        <v>0</v>
      </c>
      <c r="S16" s="919">
        <f>TA!Z97</f>
        <v>-63676</v>
      </c>
      <c r="T16" s="919">
        <f>TA!AA97</f>
        <v>-21522</v>
      </c>
      <c r="U16" s="919">
        <f>TA!AB97</f>
        <v>-1274</v>
      </c>
      <c r="V16" s="919">
        <f>TA!AC97</f>
        <v>500</v>
      </c>
      <c r="W16" s="919">
        <f>TA!AD97</f>
        <v>0</v>
      </c>
      <c r="X16" s="919">
        <f>TA!AE97</f>
        <v>500</v>
      </c>
      <c r="Y16" s="919">
        <f>TA!AF97</f>
        <v>-85972</v>
      </c>
      <c r="Z16" s="920">
        <f>TA!AG97</f>
        <v>0</v>
      </c>
      <c r="AA16" s="920">
        <f>TA!AH97</f>
        <v>0</v>
      </c>
      <c r="AB16" s="920">
        <f>TA!AI97</f>
        <v>-0.19</v>
      </c>
      <c r="AC16" s="920">
        <f>TA!AJ97</f>
        <v>0</v>
      </c>
      <c r="AD16" s="920">
        <f>TA!AK97</f>
        <v>0</v>
      </c>
      <c r="AE16" s="920">
        <f>TA!AL97</f>
        <v>-0.19</v>
      </c>
      <c r="AF16" s="920">
        <f>TA!AM97</f>
        <v>0</v>
      </c>
      <c r="AG16" s="926">
        <f>TA!AN97</f>
        <v>-0.19</v>
      </c>
      <c r="AH16" s="946">
        <f>TA!AO97</f>
        <v>226317045</v>
      </c>
      <c r="AI16" s="919">
        <f>TA!AP97</f>
        <v>162208237</v>
      </c>
      <c r="AJ16" s="919">
        <f>TA!AQ97</f>
        <v>949000</v>
      </c>
      <c r="AK16" s="919">
        <f>TA!AR97</f>
        <v>55147147</v>
      </c>
      <c r="AL16" s="919">
        <f>TA!AS97</f>
        <v>3244165</v>
      </c>
      <c r="AM16" s="919">
        <f>TA!AT97</f>
        <v>4768496</v>
      </c>
      <c r="AN16" s="920">
        <f>TA!AU97</f>
        <v>364.39510000000001</v>
      </c>
      <c r="AO16" s="920">
        <f>TA!AV97</f>
        <v>262.12580000000003</v>
      </c>
      <c r="AP16" s="926">
        <f>TA!AW97</f>
        <v>102.2693</v>
      </c>
    </row>
    <row r="17" spans="1:44" x14ac:dyDescent="0.2">
      <c r="A17" s="610" t="s">
        <v>262</v>
      </c>
      <c r="B17" s="5">
        <f>ŽB!I71</f>
        <v>134517877</v>
      </c>
      <c r="C17" s="919">
        <f>ŽB!J71</f>
        <v>96583946</v>
      </c>
      <c r="D17" s="919">
        <f>ŽB!K71</f>
        <v>428600</v>
      </c>
      <c r="E17" s="919">
        <f>ŽB!L71</f>
        <v>32790241</v>
      </c>
      <c r="F17" s="919">
        <f>ŽB!M71</f>
        <v>1931680</v>
      </c>
      <c r="G17" s="919">
        <f>ŽB!N71</f>
        <v>2783410</v>
      </c>
      <c r="H17" s="920">
        <f>ŽB!O71</f>
        <v>211.26289999999997</v>
      </c>
      <c r="I17" s="920">
        <f>ŽB!P71</f>
        <v>143.00360000000001</v>
      </c>
      <c r="J17" s="941">
        <f>ŽB!Q71</f>
        <v>68.259299999999982</v>
      </c>
      <c r="K17" s="5">
        <f>ŽB!R71</f>
        <v>0</v>
      </c>
      <c r="L17" s="919">
        <f>ŽB!S71</f>
        <v>17010</v>
      </c>
      <c r="M17" s="919">
        <f>ŽB!T71</f>
        <v>0</v>
      </c>
      <c r="N17" s="919">
        <f>ŽB!U71</f>
        <v>0</v>
      </c>
      <c r="O17" s="919">
        <f>ŽB!V71</f>
        <v>17010</v>
      </c>
      <c r="P17" s="919">
        <f>ŽB!W71</f>
        <v>0</v>
      </c>
      <c r="Q17" s="919">
        <f>ŽB!X71</f>
        <v>0</v>
      </c>
      <c r="R17" s="919">
        <f>ŽB!Y71</f>
        <v>0</v>
      </c>
      <c r="S17" s="919">
        <f>ŽB!Z71</f>
        <v>17010</v>
      </c>
      <c r="T17" s="919">
        <f>ŽB!AA71</f>
        <v>5749</v>
      </c>
      <c r="U17" s="919">
        <f>ŽB!AB71</f>
        <v>340</v>
      </c>
      <c r="V17" s="919">
        <f>ŽB!AC71</f>
        <v>0</v>
      </c>
      <c r="W17" s="919">
        <f>ŽB!AD71</f>
        <v>0</v>
      </c>
      <c r="X17" s="919">
        <f>ŽB!AE71</f>
        <v>0</v>
      </c>
      <c r="Y17" s="919">
        <f>ŽB!AF71</f>
        <v>23099</v>
      </c>
      <c r="Z17" s="920">
        <f>ŽB!AG71</f>
        <v>0</v>
      </c>
      <c r="AA17" s="920">
        <f>ŽB!AH71</f>
        <v>0</v>
      </c>
      <c r="AB17" s="920">
        <f>ŽB!AI71</f>
        <v>0.04</v>
      </c>
      <c r="AC17" s="920">
        <f>ŽB!AJ71</f>
        <v>0</v>
      </c>
      <c r="AD17" s="920">
        <f>ŽB!AK71</f>
        <v>0</v>
      </c>
      <c r="AE17" s="920">
        <f>ŽB!AL71</f>
        <v>0.04</v>
      </c>
      <c r="AF17" s="920">
        <f>ŽB!AM71</f>
        <v>0</v>
      </c>
      <c r="AG17" s="926">
        <f>ŽB!AN71</f>
        <v>0.04</v>
      </c>
      <c r="AH17" s="946">
        <f>ŽB!AO71</f>
        <v>134540976</v>
      </c>
      <c r="AI17" s="919">
        <f>ŽB!AP71</f>
        <v>96600956</v>
      </c>
      <c r="AJ17" s="919">
        <f>ŽB!AQ71</f>
        <v>428600</v>
      </c>
      <c r="AK17" s="919">
        <f>ŽB!AR71</f>
        <v>32795990</v>
      </c>
      <c r="AL17" s="919">
        <f>ŽB!AS71</f>
        <v>1932020</v>
      </c>
      <c r="AM17" s="919">
        <f>ŽB!AT71</f>
        <v>2783410</v>
      </c>
      <c r="AN17" s="920">
        <f>ŽB!AU71</f>
        <v>211.30289999999999</v>
      </c>
      <c r="AO17" s="920">
        <f>ŽB!AV71</f>
        <v>143.0436</v>
      </c>
      <c r="AP17" s="926">
        <f>ŽB!AW71</f>
        <v>68.259299999999982</v>
      </c>
    </row>
    <row r="18" spans="1:44" s="4" customFormat="1" x14ac:dyDescent="0.2">
      <c r="A18" s="610" t="s">
        <v>263</v>
      </c>
      <c r="B18" s="43">
        <f>ČL!I299</f>
        <v>928886257</v>
      </c>
      <c r="C18" s="921">
        <f>ČL!J299</f>
        <v>665899230</v>
      </c>
      <c r="D18" s="921">
        <f>ČL!K299</f>
        <v>3741372</v>
      </c>
      <c r="E18" s="921">
        <f>ČL!L299</f>
        <v>226338519</v>
      </c>
      <c r="F18" s="921">
        <f>ČL!M299</f>
        <v>13317986</v>
      </c>
      <c r="G18" s="921">
        <f>ČL!N299</f>
        <v>19589150</v>
      </c>
      <c r="H18" s="922">
        <f>ČL!O299</f>
        <v>1470.8200999999999</v>
      </c>
      <c r="I18" s="922">
        <f>ČL!P299</f>
        <v>1040.7068000000002</v>
      </c>
      <c r="J18" s="942">
        <f>ČL!Q299</f>
        <v>430.11329999999998</v>
      </c>
      <c r="K18" s="43">
        <f>ČL!R299</f>
        <v>0</v>
      </c>
      <c r="L18" s="921">
        <f>ČL!S299</f>
        <v>417431</v>
      </c>
      <c r="M18" s="921">
        <f>ČL!T299</f>
        <v>211880</v>
      </c>
      <c r="N18" s="921">
        <f>ČL!U299</f>
        <v>0</v>
      </c>
      <c r="O18" s="921">
        <f>ČL!V299</f>
        <v>629311</v>
      </c>
      <c r="P18" s="921">
        <f>ČL!W299</f>
        <v>0</v>
      </c>
      <c r="Q18" s="921">
        <f>ČL!X299</f>
        <v>0</v>
      </c>
      <c r="R18" s="921">
        <f>ČL!Y299</f>
        <v>0</v>
      </c>
      <c r="S18" s="921">
        <f>ČL!Z299</f>
        <v>629311</v>
      </c>
      <c r="T18" s="921">
        <f>ČL!AA299</f>
        <v>212708</v>
      </c>
      <c r="U18" s="921">
        <f>ČL!AB299</f>
        <v>12587</v>
      </c>
      <c r="V18" s="921">
        <f>ČL!AC299</f>
        <v>10450</v>
      </c>
      <c r="W18" s="921">
        <f>ČL!AD299</f>
        <v>0</v>
      </c>
      <c r="X18" s="921">
        <f>ČL!AE299</f>
        <v>10450</v>
      </c>
      <c r="Y18" s="921">
        <f>ČL!AF299</f>
        <v>865056</v>
      </c>
      <c r="Z18" s="922">
        <f>ČL!AG299</f>
        <v>0</v>
      </c>
      <c r="AA18" s="922">
        <f>ČL!AH299</f>
        <v>0</v>
      </c>
      <c r="AB18" s="922">
        <f>ČL!AI299</f>
        <v>1.23</v>
      </c>
      <c r="AC18" s="922">
        <f>ČL!AJ299</f>
        <v>0.52</v>
      </c>
      <c r="AD18" s="922">
        <f>ČL!AK299</f>
        <v>0</v>
      </c>
      <c r="AE18" s="922">
        <f>ČL!AL299</f>
        <v>1.75</v>
      </c>
      <c r="AF18" s="922">
        <f>ČL!AM299</f>
        <v>0</v>
      </c>
      <c r="AG18" s="927">
        <f>ČL!AN299</f>
        <v>1.75</v>
      </c>
      <c r="AH18" s="947">
        <f>ČL!AO299</f>
        <v>929751313</v>
      </c>
      <c r="AI18" s="921">
        <f>ČL!AP299</f>
        <v>666528541</v>
      </c>
      <c r="AJ18" s="921">
        <f>ČL!AQ299</f>
        <v>3741372</v>
      </c>
      <c r="AK18" s="921">
        <f>ČL!AR299</f>
        <v>226551227</v>
      </c>
      <c r="AL18" s="921">
        <f>ČL!AS299</f>
        <v>13330573</v>
      </c>
      <c r="AM18" s="921">
        <f>ČL!AT299</f>
        <v>19599600</v>
      </c>
      <c r="AN18" s="922">
        <f>ČL!AU299</f>
        <v>1472.5701000000001</v>
      </c>
      <c r="AO18" s="922">
        <f>ČL!AV299</f>
        <v>1042.4568000000002</v>
      </c>
      <c r="AP18" s="927">
        <f>ČL!AW299</f>
        <v>430.11329999999998</v>
      </c>
      <c r="AR18" s="20"/>
    </row>
    <row r="19" spans="1:44" x14ac:dyDescent="0.2">
      <c r="A19" s="610" t="s">
        <v>264</v>
      </c>
      <c r="B19" s="5">
        <f>NB!I122</f>
        <v>308327754</v>
      </c>
      <c r="C19" s="919">
        <f>NB!J122</f>
        <v>221464226</v>
      </c>
      <c r="D19" s="919">
        <f>NB!K122</f>
        <v>831612</v>
      </c>
      <c r="E19" s="919">
        <f>NB!L122</f>
        <v>75135992</v>
      </c>
      <c r="F19" s="919">
        <f>NB!M122</f>
        <v>4429284</v>
      </c>
      <c r="G19" s="919">
        <f>NB!N122</f>
        <v>6466640</v>
      </c>
      <c r="H19" s="920">
        <f>NB!O122</f>
        <v>491.04410000000007</v>
      </c>
      <c r="I19" s="920">
        <f>NB!P122</f>
        <v>340.64570000000003</v>
      </c>
      <c r="J19" s="941">
        <f>NB!Q122</f>
        <v>150.39840000000001</v>
      </c>
      <c r="K19" s="5">
        <f>NB!R122</f>
        <v>0</v>
      </c>
      <c r="L19" s="919">
        <f>NB!S122</f>
        <v>-34020</v>
      </c>
      <c r="M19" s="919">
        <f>NB!T122</f>
        <v>0</v>
      </c>
      <c r="N19" s="919">
        <f>NB!U122</f>
        <v>0</v>
      </c>
      <c r="O19" s="919">
        <f>NB!V122</f>
        <v>-34020</v>
      </c>
      <c r="P19" s="919">
        <f>NB!W122</f>
        <v>0</v>
      </c>
      <c r="Q19" s="919">
        <f>NB!X122</f>
        <v>0</v>
      </c>
      <c r="R19" s="919">
        <f>NB!Y122</f>
        <v>0</v>
      </c>
      <c r="S19" s="919">
        <f>NB!Z122</f>
        <v>-34020</v>
      </c>
      <c r="T19" s="919">
        <f>NB!AA122</f>
        <v>-11499</v>
      </c>
      <c r="U19" s="919">
        <f>NB!AB122</f>
        <v>-680</v>
      </c>
      <c r="V19" s="919">
        <f>NB!AC122</f>
        <v>0</v>
      </c>
      <c r="W19" s="919">
        <f>NB!AD122</f>
        <v>0</v>
      </c>
      <c r="X19" s="919">
        <f>NB!AE122</f>
        <v>0</v>
      </c>
      <c r="Y19" s="919">
        <f>NB!AF122</f>
        <v>-46199</v>
      </c>
      <c r="Z19" s="920">
        <f>NB!AG122</f>
        <v>0</v>
      </c>
      <c r="AA19" s="920">
        <f>NB!AH122</f>
        <v>0</v>
      </c>
      <c r="AB19" s="920">
        <f>NB!AI122</f>
        <v>-0.08</v>
      </c>
      <c r="AC19" s="920">
        <f>NB!AJ122</f>
        <v>0</v>
      </c>
      <c r="AD19" s="920">
        <f>NB!AK122</f>
        <v>0</v>
      </c>
      <c r="AE19" s="920">
        <f>NB!AL122</f>
        <v>-0.08</v>
      </c>
      <c r="AF19" s="920">
        <f>NB!AM122</f>
        <v>0</v>
      </c>
      <c r="AG19" s="926">
        <f>NB!AN122</f>
        <v>-0.08</v>
      </c>
      <c r="AH19" s="946">
        <f>NB!AO122</f>
        <v>308281555</v>
      </c>
      <c r="AI19" s="919">
        <f>NB!AP122</f>
        <v>221430206</v>
      </c>
      <c r="AJ19" s="919">
        <f>NB!AQ122</f>
        <v>831612</v>
      </c>
      <c r="AK19" s="919">
        <f>NB!AR122</f>
        <v>75124493</v>
      </c>
      <c r="AL19" s="919">
        <f>NB!AS122</f>
        <v>4428604</v>
      </c>
      <c r="AM19" s="919">
        <f>NB!AT122</f>
        <v>6466640</v>
      </c>
      <c r="AN19" s="920">
        <f>NB!AU122</f>
        <v>490.96410000000003</v>
      </c>
      <c r="AO19" s="920">
        <f>NB!AV122</f>
        <v>340.56570000000005</v>
      </c>
      <c r="AP19" s="926">
        <f>NB!AW122</f>
        <v>150.39840000000001</v>
      </c>
    </row>
    <row r="20" spans="1:44" x14ac:dyDescent="0.2">
      <c r="A20" s="610" t="s">
        <v>265</v>
      </c>
      <c r="B20" s="5">
        <f>SM!I163</f>
        <v>323409017</v>
      </c>
      <c r="C20" s="919">
        <f>SM!J163</f>
        <v>232044696</v>
      </c>
      <c r="D20" s="919">
        <f>SM!K163</f>
        <v>1388400</v>
      </c>
      <c r="E20" s="919">
        <f>SM!L163</f>
        <v>78900389</v>
      </c>
      <c r="F20" s="919">
        <f>SM!M163</f>
        <v>4640899</v>
      </c>
      <c r="G20" s="919">
        <f>SM!N163</f>
        <v>6434633</v>
      </c>
      <c r="H20" s="920">
        <f>SM!O163</f>
        <v>505.1447</v>
      </c>
      <c r="I20" s="920">
        <f>SM!P163</f>
        <v>343.91219999999998</v>
      </c>
      <c r="J20" s="941">
        <f>SM!Q163</f>
        <v>161.23250000000002</v>
      </c>
      <c r="K20" s="5">
        <f>SM!R163</f>
        <v>0</v>
      </c>
      <c r="L20" s="919">
        <f>SM!S163</f>
        <v>17010</v>
      </c>
      <c r="M20" s="919">
        <f>SM!T163</f>
        <v>0</v>
      </c>
      <c r="N20" s="919">
        <f>SM!U163</f>
        <v>0</v>
      </c>
      <c r="O20" s="919">
        <f>SM!V163</f>
        <v>17010</v>
      </c>
      <c r="P20" s="919">
        <f>SM!W163</f>
        <v>0</v>
      </c>
      <c r="Q20" s="919">
        <f>SM!X163</f>
        <v>0</v>
      </c>
      <c r="R20" s="919">
        <f>SM!Y163</f>
        <v>0</v>
      </c>
      <c r="S20" s="919">
        <f>SM!Z163</f>
        <v>17010</v>
      </c>
      <c r="T20" s="919">
        <f>SM!AA163</f>
        <v>5750</v>
      </c>
      <c r="U20" s="919">
        <f>SM!AB163</f>
        <v>340</v>
      </c>
      <c r="V20" s="919">
        <f>SM!AC163</f>
        <v>0</v>
      </c>
      <c r="W20" s="919">
        <f>SM!AD163</f>
        <v>0</v>
      </c>
      <c r="X20" s="919">
        <f>SM!AE163</f>
        <v>0</v>
      </c>
      <c r="Y20" s="919">
        <f>SM!AF163</f>
        <v>23100</v>
      </c>
      <c r="Z20" s="920">
        <f>SM!AG163</f>
        <v>0</v>
      </c>
      <c r="AA20" s="920">
        <f>SM!AH163</f>
        <v>0</v>
      </c>
      <c r="AB20" s="920">
        <f>SM!AI163</f>
        <v>7.9999999999999988E-2</v>
      </c>
      <c r="AC20" s="920">
        <f>SM!AJ163</f>
        <v>0</v>
      </c>
      <c r="AD20" s="920">
        <f>SM!AK163</f>
        <v>0</v>
      </c>
      <c r="AE20" s="920">
        <f>SM!AL163</f>
        <v>7.9999999999999988E-2</v>
      </c>
      <c r="AF20" s="920">
        <f>SM!AM163</f>
        <v>0</v>
      </c>
      <c r="AG20" s="926">
        <f>SM!AN163</f>
        <v>7.9999999999999988E-2</v>
      </c>
      <c r="AH20" s="946">
        <f>SM!AO163</f>
        <v>323432117</v>
      </c>
      <c r="AI20" s="919">
        <f>SM!AP163</f>
        <v>232061706</v>
      </c>
      <c r="AJ20" s="919">
        <f>SM!AQ163</f>
        <v>1388400</v>
      </c>
      <c r="AK20" s="919">
        <f>SM!AR163</f>
        <v>78906139</v>
      </c>
      <c r="AL20" s="919">
        <f>SM!AS163</f>
        <v>4641239</v>
      </c>
      <c r="AM20" s="919">
        <f>SM!AT163</f>
        <v>6434633</v>
      </c>
      <c r="AN20" s="920">
        <f>SM!AU163</f>
        <v>505.22470000000004</v>
      </c>
      <c r="AO20" s="920">
        <f>SM!AV163</f>
        <v>343.99219999999997</v>
      </c>
      <c r="AP20" s="926">
        <f>SM!AW163</f>
        <v>161.23250000000002</v>
      </c>
    </row>
    <row r="21" spans="1:44" s="4" customFormat="1" x14ac:dyDescent="0.2">
      <c r="A21" s="610" t="s">
        <v>266</v>
      </c>
      <c r="B21" s="43">
        <f>JI!I141</f>
        <v>268920402</v>
      </c>
      <c r="C21" s="921">
        <f>JI!J141</f>
        <v>193596962</v>
      </c>
      <c r="D21" s="921">
        <f>JI!K141</f>
        <v>667616</v>
      </c>
      <c r="E21" s="921">
        <f>JI!L141</f>
        <v>65661426</v>
      </c>
      <c r="F21" s="921">
        <f>JI!M141</f>
        <v>3871938</v>
      </c>
      <c r="G21" s="921">
        <f>JI!N141</f>
        <v>5122460</v>
      </c>
      <c r="H21" s="922">
        <f>JI!O141</f>
        <v>426.40259999999995</v>
      </c>
      <c r="I21" s="922">
        <f>JI!P141</f>
        <v>295.10149999999993</v>
      </c>
      <c r="J21" s="942">
        <f>JI!Q141</f>
        <v>131.30109999999999</v>
      </c>
      <c r="K21" s="43">
        <f>JI!R141</f>
        <v>0</v>
      </c>
      <c r="L21" s="921">
        <f>JI!S141</f>
        <v>0</v>
      </c>
      <c r="M21" s="921">
        <f>JI!T141</f>
        <v>0</v>
      </c>
      <c r="N21" s="921">
        <f>JI!U141</f>
        <v>0</v>
      </c>
      <c r="O21" s="921">
        <f>JI!V141</f>
        <v>0</v>
      </c>
      <c r="P21" s="921">
        <f>JI!W141</f>
        <v>0</v>
      </c>
      <c r="Q21" s="921">
        <f>JI!X141</f>
        <v>0</v>
      </c>
      <c r="R21" s="921">
        <f>JI!Y141</f>
        <v>0</v>
      </c>
      <c r="S21" s="921">
        <f>JI!Z141</f>
        <v>0</v>
      </c>
      <c r="T21" s="921">
        <f>JI!AA141</f>
        <v>0</v>
      </c>
      <c r="U21" s="921">
        <f>JI!AB141</f>
        <v>0</v>
      </c>
      <c r="V21" s="921">
        <f>JI!AC141</f>
        <v>3100</v>
      </c>
      <c r="W21" s="921">
        <f>JI!AD141</f>
        <v>0</v>
      </c>
      <c r="X21" s="921">
        <f>JI!AE141</f>
        <v>3100</v>
      </c>
      <c r="Y21" s="921">
        <f>JI!AF141</f>
        <v>3100</v>
      </c>
      <c r="Z21" s="922">
        <f>JI!AG141</f>
        <v>0</v>
      </c>
      <c r="AA21" s="922">
        <f>JI!AH141</f>
        <v>0</v>
      </c>
      <c r="AB21" s="922">
        <f>JI!AI141</f>
        <v>0</v>
      </c>
      <c r="AC21" s="922">
        <f>JI!AJ141</f>
        <v>0</v>
      </c>
      <c r="AD21" s="922">
        <f>JI!AK141</f>
        <v>0</v>
      </c>
      <c r="AE21" s="922">
        <f>JI!AL141</f>
        <v>0</v>
      </c>
      <c r="AF21" s="922">
        <f>JI!AM141</f>
        <v>0</v>
      </c>
      <c r="AG21" s="927">
        <f>JI!AN141</f>
        <v>0</v>
      </c>
      <c r="AH21" s="947">
        <f>JI!AO141</f>
        <v>268923502</v>
      </c>
      <c r="AI21" s="921">
        <f>JI!AP141</f>
        <v>193596962</v>
      </c>
      <c r="AJ21" s="921">
        <f>JI!AQ141</f>
        <v>667616</v>
      </c>
      <c r="AK21" s="921">
        <f>JI!AR141</f>
        <v>65661426</v>
      </c>
      <c r="AL21" s="921">
        <f>JI!AS141</f>
        <v>3871938</v>
      </c>
      <c r="AM21" s="921">
        <f>JI!AT141</f>
        <v>5125560</v>
      </c>
      <c r="AN21" s="922">
        <f>JI!AU141</f>
        <v>426.40259999999995</v>
      </c>
      <c r="AO21" s="922">
        <f>JI!AV141</f>
        <v>295.10149999999993</v>
      </c>
      <c r="AP21" s="927">
        <f>JI!AW141</f>
        <v>131.30109999999999</v>
      </c>
      <c r="AR21" s="20"/>
    </row>
    <row r="22" spans="1:44" ht="13.5" thickBot="1" x14ac:dyDescent="0.25">
      <c r="A22" s="611" t="s">
        <v>267</v>
      </c>
      <c r="B22" s="827">
        <f>TU!I195</f>
        <v>399097442</v>
      </c>
      <c r="C22" s="928">
        <f>TU!J195</f>
        <v>286141127</v>
      </c>
      <c r="D22" s="928">
        <f>TU!K195</f>
        <v>1682948</v>
      </c>
      <c r="E22" s="928">
        <f>TU!L195</f>
        <v>97237217</v>
      </c>
      <c r="F22" s="928">
        <f>TU!M195</f>
        <v>5722828</v>
      </c>
      <c r="G22" s="928">
        <f>TU!N195</f>
        <v>8313322</v>
      </c>
      <c r="H22" s="929">
        <f>TU!O195</f>
        <v>630.21479999999997</v>
      </c>
      <c r="I22" s="929">
        <f>TU!P195</f>
        <v>428.38370000000003</v>
      </c>
      <c r="J22" s="943">
        <f>TU!Q195</f>
        <v>201.83109999999996</v>
      </c>
      <c r="K22" s="827">
        <f>TU!R195</f>
        <v>0</v>
      </c>
      <c r="L22" s="928">
        <f>TU!S195</f>
        <v>0</v>
      </c>
      <c r="M22" s="928">
        <f>TU!T195</f>
        <v>0</v>
      </c>
      <c r="N22" s="928">
        <f>TU!U195</f>
        <v>0</v>
      </c>
      <c r="O22" s="928">
        <f>TU!V195</f>
        <v>0</v>
      </c>
      <c r="P22" s="928">
        <f>TU!W195</f>
        <v>0</v>
      </c>
      <c r="Q22" s="928">
        <f>TU!X195</f>
        <v>0</v>
      </c>
      <c r="R22" s="928">
        <f>TU!Y195</f>
        <v>0</v>
      </c>
      <c r="S22" s="928">
        <f>TU!Z195</f>
        <v>0</v>
      </c>
      <c r="T22" s="928">
        <f>TU!AA195</f>
        <v>0</v>
      </c>
      <c r="U22" s="928">
        <f>TU!AB195</f>
        <v>0</v>
      </c>
      <c r="V22" s="928">
        <f>TU!AC195</f>
        <v>0</v>
      </c>
      <c r="W22" s="928">
        <f>TU!AD195</f>
        <v>0</v>
      </c>
      <c r="X22" s="928">
        <f>TU!AE195</f>
        <v>0</v>
      </c>
      <c r="Y22" s="928">
        <f>TU!AF195</f>
        <v>0</v>
      </c>
      <c r="Z22" s="929">
        <f>TU!AG195</f>
        <v>0</v>
      </c>
      <c r="AA22" s="929">
        <f>TU!AH195</f>
        <v>0</v>
      </c>
      <c r="AB22" s="929">
        <f>TU!AI195</f>
        <v>0</v>
      </c>
      <c r="AC22" s="929">
        <f>TU!AJ195</f>
        <v>0.02</v>
      </c>
      <c r="AD22" s="929">
        <f>TU!AK195</f>
        <v>0</v>
      </c>
      <c r="AE22" s="929">
        <f>TU!AL195</f>
        <v>0.02</v>
      </c>
      <c r="AF22" s="929">
        <f>TU!AM195</f>
        <v>0</v>
      </c>
      <c r="AG22" s="930">
        <f>TU!AN195</f>
        <v>0.02</v>
      </c>
      <c r="AH22" s="948">
        <f>TU!AO195</f>
        <v>399097442</v>
      </c>
      <c r="AI22" s="928">
        <f>TU!AP195</f>
        <v>286141127</v>
      </c>
      <c r="AJ22" s="928">
        <f>TU!AQ195</f>
        <v>1682948</v>
      </c>
      <c r="AK22" s="928">
        <f>TU!AR195</f>
        <v>97237217</v>
      </c>
      <c r="AL22" s="928">
        <f>TU!AS195</f>
        <v>5722828</v>
      </c>
      <c r="AM22" s="928">
        <f>TU!AT195</f>
        <v>8313322</v>
      </c>
      <c r="AN22" s="929">
        <f>TU!AU195</f>
        <v>630.23479999999995</v>
      </c>
      <c r="AO22" s="929">
        <f>TU!AV195</f>
        <v>428.40370000000001</v>
      </c>
      <c r="AP22" s="930">
        <f>TU!AW195</f>
        <v>201.83109999999996</v>
      </c>
    </row>
    <row r="23" spans="1:44" s="4" customFormat="1" ht="13.5" thickBot="1" x14ac:dyDescent="0.25">
      <c r="A23" s="612" t="s">
        <v>268</v>
      </c>
      <c r="B23" s="828">
        <f>SUM(B13:B22)</f>
        <v>5104400980</v>
      </c>
      <c r="C23" s="931">
        <f t="shared" ref="C23:AP23" si="0">SUM(C13:C22)</f>
        <v>3660830959</v>
      </c>
      <c r="D23" s="931">
        <f t="shared" si="0"/>
        <v>18327006</v>
      </c>
      <c r="E23" s="931">
        <f t="shared" si="0"/>
        <v>1243462270</v>
      </c>
      <c r="F23" s="931">
        <f t="shared" si="0"/>
        <v>73216648</v>
      </c>
      <c r="G23" s="931">
        <f t="shared" si="0"/>
        <v>108564097</v>
      </c>
      <c r="H23" s="932">
        <f t="shared" si="0"/>
        <v>8073.9246999999987</v>
      </c>
      <c r="I23" s="932">
        <f t="shared" si="0"/>
        <v>5665.9043999999994</v>
      </c>
      <c r="J23" s="944">
        <f t="shared" si="0"/>
        <v>2408.0203000000001</v>
      </c>
      <c r="K23" s="828">
        <f t="shared" si="0"/>
        <v>0</v>
      </c>
      <c r="L23" s="931">
        <f t="shared" si="0"/>
        <v>422379</v>
      </c>
      <c r="M23" s="931">
        <f t="shared" si="0"/>
        <v>1839880</v>
      </c>
      <c r="N23" s="931">
        <f t="shared" si="0"/>
        <v>0</v>
      </c>
      <c r="O23" s="931">
        <f t="shared" si="0"/>
        <v>2262259</v>
      </c>
      <c r="P23" s="931">
        <f t="shared" si="0"/>
        <v>0</v>
      </c>
      <c r="Q23" s="931">
        <f t="shared" si="0"/>
        <v>0</v>
      </c>
      <c r="R23" s="931">
        <f t="shared" si="0"/>
        <v>0</v>
      </c>
      <c r="S23" s="931">
        <f t="shared" si="0"/>
        <v>2262259</v>
      </c>
      <c r="T23" s="931">
        <f t="shared" si="0"/>
        <v>764643</v>
      </c>
      <c r="U23" s="931">
        <f t="shared" si="0"/>
        <v>45244</v>
      </c>
      <c r="V23" s="931">
        <f t="shared" si="0"/>
        <v>31800</v>
      </c>
      <c r="W23" s="931">
        <f t="shared" si="0"/>
        <v>20000</v>
      </c>
      <c r="X23" s="931">
        <f t="shared" si="0"/>
        <v>51800</v>
      </c>
      <c r="Y23" s="931">
        <f t="shared" si="0"/>
        <v>3123946</v>
      </c>
      <c r="Z23" s="932">
        <f t="shared" si="0"/>
        <v>0</v>
      </c>
      <c r="AA23" s="932">
        <f t="shared" si="0"/>
        <v>0</v>
      </c>
      <c r="AB23" s="932">
        <f t="shared" si="0"/>
        <v>1.2</v>
      </c>
      <c r="AC23" s="932">
        <f t="shared" si="0"/>
        <v>0.54</v>
      </c>
      <c r="AD23" s="932">
        <f t="shared" si="0"/>
        <v>5.54</v>
      </c>
      <c r="AE23" s="932">
        <f t="shared" si="0"/>
        <v>1.74</v>
      </c>
      <c r="AF23" s="932">
        <f t="shared" si="0"/>
        <v>5.54</v>
      </c>
      <c r="AG23" s="933">
        <f t="shared" si="0"/>
        <v>7.2799999999999994</v>
      </c>
      <c r="AH23" s="949">
        <f t="shared" si="0"/>
        <v>5107524926</v>
      </c>
      <c r="AI23" s="931">
        <f t="shared" si="0"/>
        <v>3663093218</v>
      </c>
      <c r="AJ23" s="931">
        <f t="shared" si="0"/>
        <v>18327006</v>
      </c>
      <c r="AK23" s="931">
        <f t="shared" si="0"/>
        <v>1244226913</v>
      </c>
      <c r="AL23" s="931">
        <f t="shared" si="0"/>
        <v>73261892</v>
      </c>
      <c r="AM23" s="931">
        <f t="shared" si="0"/>
        <v>108615897</v>
      </c>
      <c r="AN23" s="932">
        <f t="shared" si="0"/>
        <v>8081.2046999999993</v>
      </c>
      <c r="AO23" s="932">
        <f t="shared" si="0"/>
        <v>5667.6443999999983</v>
      </c>
      <c r="AP23" s="933">
        <f t="shared" si="0"/>
        <v>2413.5603000000001</v>
      </c>
      <c r="AR23" s="906"/>
    </row>
    <row r="24" spans="1:44" x14ac:dyDescent="0.2">
      <c r="A24" s="48" t="s">
        <v>269</v>
      </c>
      <c r="B24" s="249">
        <f>SUM(C23:G23)</f>
        <v>5104400980</v>
      </c>
      <c r="C24" s="249"/>
      <c r="D24" s="249"/>
      <c r="E24" s="249"/>
      <c r="F24" s="249"/>
      <c r="G24" s="249"/>
      <c r="H24" s="250">
        <f>SUM(I23:J23)</f>
        <v>8073.9246999999996</v>
      </c>
      <c r="I24" s="250"/>
      <c r="J24" s="250"/>
      <c r="K24" s="326"/>
      <c r="L24" s="326"/>
      <c r="M24" s="326"/>
      <c r="N24" s="326"/>
      <c r="O24" s="458">
        <f>SUM(K23:N23)</f>
        <v>2262259</v>
      </c>
      <c r="P24" s="459"/>
      <c r="Q24" s="459"/>
      <c r="R24" s="458">
        <f>SUM(P23:Q23)</f>
        <v>0</v>
      </c>
      <c r="S24" s="458">
        <f>O23+R23</f>
        <v>2262259</v>
      </c>
      <c r="T24" s="460"/>
      <c r="U24" s="460"/>
      <c r="V24" s="459"/>
      <c r="W24" s="459"/>
      <c r="X24" s="458">
        <f>SUM(V23:W23)</f>
        <v>51800</v>
      </c>
      <c r="Y24" s="458">
        <f>S23+T23+U23+X23</f>
        <v>3123946</v>
      </c>
      <c r="Z24" s="307"/>
      <c r="AA24" s="307"/>
      <c r="AB24" s="307"/>
      <c r="AC24" s="307"/>
      <c r="AD24" s="307"/>
      <c r="AE24" s="308">
        <f>Z23+AB23+AC23</f>
        <v>1.74</v>
      </c>
      <c r="AF24" s="308">
        <f>AA23+AD23</f>
        <v>5.54</v>
      </c>
      <c r="AG24" s="308">
        <f>SUM(AE23:AF23)</f>
        <v>7.28</v>
      </c>
      <c r="AH24" s="575">
        <f>SUM(AI23:AM23)</f>
        <v>5107524926</v>
      </c>
      <c r="AI24" s="309"/>
      <c r="AJ24" s="309"/>
      <c r="AK24" s="322"/>
      <c r="AL24" s="322"/>
      <c r="AM24" s="309"/>
      <c r="AN24" s="310">
        <f>SUM(AO23:AP23)</f>
        <v>8081.2046999999984</v>
      </c>
      <c r="AO24" s="323"/>
      <c r="AP24" s="323"/>
    </row>
    <row r="25" spans="1:44" ht="13.5" thickBot="1" x14ac:dyDescent="0.25">
      <c r="A25" s="48"/>
      <c r="B25" s="311">
        <f ca="1">SUM(C26:G26)</f>
        <v>5104400980</v>
      </c>
      <c r="C25" s="312"/>
      <c r="D25" s="312"/>
      <c r="E25" s="312"/>
      <c r="F25" s="312"/>
      <c r="G25" s="312"/>
      <c r="H25" s="313">
        <f ca="1">SUM(I26:J26)</f>
        <v>8073.9246999999996</v>
      </c>
      <c r="I25" s="607"/>
      <c r="J25" s="607"/>
      <c r="K25" s="326"/>
      <c r="L25" s="326"/>
      <c r="M25" s="326"/>
      <c r="N25" s="326"/>
      <c r="O25" s="458">
        <f ca="1">SUM(K26:N26)</f>
        <v>2262259</v>
      </c>
      <c r="P25" s="459"/>
      <c r="Q25" s="459"/>
      <c r="R25" s="458">
        <f ca="1">SUM(P26:Q26)</f>
        <v>0</v>
      </c>
      <c r="S25" s="458">
        <f ca="1">O26+R26</f>
        <v>2262259</v>
      </c>
      <c r="T25" s="460"/>
      <c r="U25" s="460"/>
      <c r="V25" s="459"/>
      <c r="W25" s="459"/>
      <c r="X25" s="458">
        <f ca="1">SUM(V26:W26)</f>
        <v>51800</v>
      </c>
      <c r="Y25" s="458">
        <f ca="1">S26+T26+U26+X26</f>
        <v>3123946</v>
      </c>
      <c r="Z25" s="307"/>
      <c r="AA25" s="307"/>
      <c r="AB25" s="307"/>
      <c r="AC25" s="307"/>
      <c r="AD25" s="307"/>
      <c r="AE25" s="308">
        <f ca="1">Z26+AB26+AC26</f>
        <v>1.74</v>
      </c>
      <c r="AF25" s="308">
        <f ca="1">AA26+AD26</f>
        <v>5.54</v>
      </c>
      <c r="AG25" s="308">
        <f ca="1">SUM(AE26:AF26)</f>
        <v>7.28</v>
      </c>
      <c r="AH25" s="575">
        <f ca="1">SUM(AI26:AM26)</f>
        <v>5107524926</v>
      </c>
      <c r="AI25" s="309"/>
      <c r="AJ25" s="309"/>
      <c r="AK25" s="309"/>
      <c r="AL25" s="309"/>
      <c r="AM25" s="309"/>
      <c r="AN25" s="310">
        <f ca="1">SUM(AO26:AP26)</f>
        <v>8081.2046999999993</v>
      </c>
      <c r="AO25" s="323"/>
      <c r="AP25" s="323"/>
    </row>
    <row r="26" spans="1:44" ht="13.5" thickBot="1" x14ac:dyDescent="0.25">
      <c r="A26" s="55" t="s">
        <v>0</v>
      </c>
      <c r="B26" s="453">
        <f t="shared" ref="B26:K26" ca="1" si="1">SUM(B27:B36)</f>
        <v>5104400980</v>
      </c>
      <c r="C26" s="72">
        <f t="shared" ca="1" si="1"/>
        <v>3660830959</v>
      </c>
      <c r="D26" s="72">
        <f t="shared" ca="1" si="1"/>
        <v>18327006</v>
      </c>
      <c r="E26" s="72">
        <f t="shared" ca="1" si="1"/>
        <v>1243462270</v>
      </c>
      <c r="F26" s="72">
        <f t="shared" ca="1" si="1"/>
        <v>73216648</v>
      </c>
      <c r="G26" s="72">
        <f t="shared" ca="1" si="1"/>
        <v>108564097</v>
      </c>
      <c r="H26" s="73">
        <f t="shared" ca="1" si="1"/>
        <v>8073.9247000000005</v>
      </c>
      <c r="I26" s="73">
        <f t="shared" ca="1" si="1"/>
        <v>5665.9043999999985</v>
      </c>
      <c r="J26" s="470">
        <f t="shared" ca="1" si="1"/>
        <v>2408.0203000000006</v>
      </c>
      <c r="K26" s="453">
        <f t="shared" ca="1" si="1"/>
        <v>0</v>
      </c>
      <c r="L26" s="72">
        <f t="shared" ref="L26:AP26" ca="1" si="2">SUM(L27:L36)</f>
        <v>422379</v>
      </c>
      <c r="M26" s="72">
        <f t="shared" ca="1" si="2"/>
        <v>1839880</v>
      </c>
      <c r="N26" s="72">
        <f t="shared" ca="1" si="2"/>
        <v>0</v>
      </c>
      <c r="O26" s="72">
        <f t="shared" ca="1" si="2"/>
        <v>2262259</v>
      </c>
      <c r="P26" s="72">
        <f t="shared" ca="1" si="2"/>
        <v>0</v>
      </c>
      <c r="Q26" s="72">
        <f t="shared" ca="1" si="2"/>
        <v>0</v>
      </c>
      <c r="R26" s="72">
        <f t="shared" ca="1" si="2"/>
        <v>0</v>
      </c>
      <c r="S26" s="72">
        <f t="shared" ca="1" si="2"/>
        <v>2262259</v>
      </c>
      <c r="T26" s="72">
        <f t="shared" ca="1" si="2"/>
        <v>764643</v>
      </c>
      <c r="U26" s="72">
        <f t="shared" ca="1" si="2"/>
        <v>45244</v>
      </c>
      <c r="V26" s="72">
        <f t="shared" ca="1" si="2"/>
        <v>31800</v>
      </c>
      <c r="W26" s="72">
        <f t="shared" ca="1" si="2"/>
        <v>20000</v>
      </c>
      <c r="X26" s="72">
        <f t="shared" ca="1" si="2"/>
        <v>51800</v>
      </c>
      <c r="Y26" s="72">
        <f t="shared" ca="1" si="2"/>
        <v>3123946</v>
      </c>
      <c r="Z26" s="73">
        <f t="shared" ca="1" si="2"/>
        <v>0</v>
      </c>
      <c r="AA26" s="73">
        <f t="shared" ca="1" si="2"/>
        <v>0</v>
      </c>
      <c r="AB26" s="73">
        <f t="shared" ca="1" si="2"/>
        <v>1.2</v>
      </c>
      <c r="AC26" s="73">
        <f t="shared" ca="1" si="2"/>
        <v>0.54</v>
      </c>
      <c r="AD26" s="73">
        <f t="shared" ca="1" si="2"/>
        <v>5.54</v>
      </c>
      <c r="AE26" s="73">
        <f t="shared" ca="1" si="2"/>
        <v>1.74</v>
      </c>
      <c r="AF26" s="73">
        <f t="shared" ca="1" si="2"/>
        <v>5.54</v>
      </c>
      <c r="AG26" s="74">
        <f t="shared" ca="1" si="2"/>
        <v>7.28</v>
      </c>
      <c r="AH26" s="471">
        <f t="shared" ca="1" si="2"/>
        <v>5107524926</v>
      </c>
      <c r="AI26" s="72">
        <f t="shared" ca="1" si="2"/>
        <v>3663093218</v>
      </c>
      <c r="AJ26" s="72">
        <f t="shared" ca="1" si="2"/>
        <v>18327006</v>
      </c>
      <c r="AK26" s="72">
        <f t="shared" ca="1" si="2"/>
        <v>1244226913</v>
      </c>
      <c r="AL26" s="72">
        <f t="shared" ca="1" si="2"/>
        <v>73261892</v>
      </c>
      <c r="AM26" s="72">
        <f t="shared" ca="1" si="2"/>
        <v>108615897</v>
      </c>
      <c r="AN26" s="73">
        <f t="shared" ca="1" si="2"/>
        <v>8081.2046999999993</v>
      </c>
      <c r="AO26" s="73">
        <f t="shared" ca="1" si="2"/>
        <v>5667.6443999999992</v>
      </c>
      <c r="AP26" s="74">
        <f t="shared" ca="1" si="2"/>
        <v>2413.5603000000001</v>
      </c>
    </row>
    <row r="27" spans="1:44" x14ac:dyDescent="0.2">
      <c r="A27" s="2">
        <v>3111</v>
      </c>
      <c r="B27" s="934">
        <f ca="1">LB!I455+FR!I134+JN!I187+TA!I101+ŽB!I75+ČL!I303+NB!I126+SM!I167+JI!I145+TU!I199</f>
        <v>1059851488</v>
      </c>
      <c r="C27" s="935">
        <f ca="1">LB!J455+FR!J134+JN!J187+TA!J101+ŽB!J75+ČL!J303+NB!J126+SM!J167+JI!J145+TU!J199</f>
        <v>777482952</v>
      </c>
      <c r="D27" s="935">
        <f ca="1">LB!K455+FR!K134+JN!K187+TA!K101+ŽB!K75+ČL!K303+NB!K126+SM!K167+JI!K145+TU!K199</f>
        <v>2405476</v>
      </c>
      <c r="E27" s="935">
        <f ca="1">LB!L455+FR!L134+JN!L187+TA!L101+ŽB!L75+ČL!L303+NB!L126+SM!L167+JI!L145+TU!L199</f>
        <v>254693802</v>
      </c>
      <c r="F27" s="935">
        <f ca="1">LB!M455+FR!M134+JN!M187+TA!M101+ŽB!M75+ČL!M303+NB!M126+SM!M167+JI!M145+TU!M199</f>
        <v>15021908</v>
      </c>
      <c r="G27" s="935">
        <f ca="1">LB!N455+FR!N134+JN!N187+TA!N101+ŽB!N75+ČL!N303+NB!N126+SM!N167+JI!N145+TU!N199</f>
        <v>10247350</v>
      </c>
      <c r="H27" s="936">
        <f ca="1">LB!O455+FR!O134+JN!O187+TA!O101+ŽB!O75+ČL!O303+NB!O126+SM!O167+JI!O145+TU!O199</f>
        <v>1847.0949000000003</v>
      </c>
      <c r="I27" s="936">
        <f ca="1">LB!P455+FR!P134+JN!P187+TA!P101+ŽB!P75+ČL!P303+NB!P126+SM!P167+JI!P145+TU!P199</f>
        <v>1410.1318000000001</v>
      </c>
      <c r="J27" s="938">
        <f ca="1">LB!Q455+FR!Q134+JN!Q187+TA!Q101+ŽB!Q75+ČL!Q303+NB!Q126+SM!Q167+JI!Q145+TU!Q199</f>
        <v>436.96310000000005</v>
      </c>
      <c r="K27" s="934">
        <f ca="1">LB!R455+FR!R134+JN!R187+TA!R101+ŽB!R75+ČL!R303+NB!R126+SM!R167+JI!R145+TU!R199</f>
        <v>0</v>
      </c>
      <c r="L27" s="935">
        <f ca="1">LB!S455+FR!S134+JN!S187+TA!S101+ŽB!S75+ČL!S303+NB!S126+SM!S167+JI!S145+TU!S199</f>
        <v>-34020</v>
      </c>
      <c r="M27" s="935">
        <f ca="1">LB!T455+FR!T134+JN!T187+TA!T101+ŽB!T75+ČL!T303+NB!T126+SM!T167+JI!T145+TU!T199</f>
        <v>122600</v>
      </c>
      <c r="N27" s="935">
        <f ca="1">LB!U455+FR!U134+JN!U187+TA!U101+ŽB!U75+ČL!U303+NB!U126+SM!U167+JI!U145+TU!U199</f>
        <v>0</v>
      </c>
      <c r="O27" s="935">
        <f ca="1">LB!V455+FR!V134+JN!V187+TA!V101+ŽB!V75+ČL!V303+NB!V126+SM!V167+JI!V145+TU!V199</f>
        <v>88580</v>
      </c>
      <c r="P27" s="935">
        <f ca="1">LB!W455+FR!W134+JN!W187+TA!W101+ŽB!W75+ČL!W303+NB!W126+SM!W167+JI!W145+TU!W199</f>
        <v>0</v>
      </c>
      <c r="Q27" s="935">
        <f ca="1">LB!X455+FR!X134+JN!X187+TA!X101+ŽB!X75+ČL!X303+NB!X126+SM!X167+JI!X145+TU!X199</f>
        <v>0</v>
      </c>
      <c r="R27" s="935">
        <f ca="1">LB!Y455+FR!Y134+JN!Y187+TA!Y101+ŽB!Y75+ČL!Y303+NB!Y126+SM!Y167+JI!Y145+TU!Y199</f>
        <v>0</v>
      </c>
      <c r="S27" s="935">
        <f ca="1">LB!Z455+FR!Z134+JN!Z187+TA!Z101+ŽB!Z75+ČL!Z303+NB!Z126+SM!Z167+JI!Z145+TU!Z199</f>
        <v>88580</v>
      </c>
      <c r="T27" s="935">
        <f ca="1">LB!AA455+FR!AA134+JN!AA187+TA!AA101+ŽB!AA75+ČL!AA303+NB!AA126+SM!AA167+JI!AA145+TU!AA199</f>
        <v>29940</v>
      </c>
      <c r="U27" s="935">
        <f ca="1">LB!AB455+FR!AB134+JN!AB187+TA!AB101+ŽB!AB75+ČL!AB303+NB!AB126+SM!AB167+JI!AB145+TU!AB199</f>
        <v>1772</v>
      </c>
      <c r="V27" s="935">
        <f ca="1">LB!AC455+FR!AC134+JN!AC187+TA!AC101+ŽB!AC75+ČL!AC303+NB!AC126+SM!AC167+JI!AC145+TU!AC199</f>
        <v>0</v>
      </c>
      <c r="W27" s="935">
        <f ca="1">LB!AD455+FR!AD134+JN!AD187+TA!AD101+ŽB!AD75+ČL!AD303+NB!AD126+SM!AD167+JI!AD145+TU!AD199</f>
        <v>0</v>
      </c>
      <c r="X27" s="935">
        <f ca="1">LB!AE455+FR!AE134+JN!AE187+TA!AE101+ŽB!AE75+ČL!AE303+NB!AE126+SM!AE167+JI!AE145+TU!AE199</f>
        <v>0</v>
      </c>
      <c r="Y27" s="935">
        <f ca="1">LB!AF455+FR!AF134+JN!AF187+TA!AF101+ŽB!AF75+ČL!AF303+NB!AF126+SM!AF167+JI!AF145+TU!AF199</f>
        <v>120292</v>
      </c>
      <c r="Z27" s="936">
        <f ca="1">LB!AG455+FR!AG134+JN!AG187+TA!AG101+ŽB!AG75+ČL!AG303+NB!AG126+SM!AG167+JI!AG145+TU!AG199</f>
        <v>0</v>
      </c>
      <c r="AA27" s="936">
        <f ca="1">LB!AH455+FR!AH134+JN!AH187+TA!AH101+ŽB!AH75+ČL!AH303+NB!AH126+SM!AH167+JI!AH145+TU!AH199</f>
        <v>0</v>
      </c>
      <c r="AB27" s="936">
        <f ca="1">LB!AI455+FR!AI134+JN!AI187+TA!AI101+ŽB!AI75+ČL!AI303+NB!AI126+SM!AI167+JI!AI145+TU!AI199</f>
        <v>-0.08</v>
      </c>
      <c r="AC27" s="936">
        <f ca="1">LB!AJ455+FR!AJ134+JN!AJ187+TA!AJ101+ŽB!AJ75+ČL!AJ303+NB!AJ126+SM!AJ167+JI!AJ145+TU!AJ199</f>
        <v>0.02</v>
      </c>
      <c r="AD27" s="936">
        <f ca="1">LB!AK455+FR!AK134+JN!AK187+TA!AK101+ŽB!AK75+ČL!AK303+NB!AK126+SM!AK167+JI!AK145+TU!AK199</f>
        <v>0</v>
      </c>
      <c r="AE27" s="936">
        <f ca="1">LB!AL455+FR!AL134+JN!AL187+TA!AL101+ŽB!AL75+ČL!AL303+NB!AL126+SM!AL167+JI!AL145+TU!AL199</f>
        <v>-0.06</v>
      </c>
      <c r="AF27" s="936">
        <f ca="1">LB!AM455+FR!AM134+JN!AM187+TA!AM101+ŽB!AM75+ČL!AM303+NB!AM126+SM!AM167+JI!AM145+TU!AM199</f>
        <v>0</v>
      </c>
      <c r="AG27" s="937">
        <f ca="1">LB!AN455+FR!AN134+JN!AN187+TA!AN101+ŽB!AN75+ČL!AN303+NB!AN126+SM!AN167+JI!AN145+TU!AN199</f>
        <v>-0.06</v>
      </c>
      <c r="AH27" s="939">
        <f ca="1">LB!AO455+FR!AO134+JN!AO187+TA!AO101+ŽB!AO75+ČL!AO303+NB!AO126+SM!AO167+JI!AO145+TU!AO199</f>
        <v>1059971780</v>
      </c>
      <c r="AI27" s="935">
        <f ca="1">LB!AP455+FR!AP134+JN!AP187+TA!AP101+ŽB!AP75+ČL!AP303+NB!AP126+SM!AP167+JI!AP145+TU!AP199</f>
        <v>777571532</v>
      </c>
      <c r="AJ27" s="935">
        <f ca="1">LB!AQ455+FR!AQ134+JN!AQ187+TA!AQ101+ŽB!AQ75+ČL!AQ303+NB!AQ126+SM!AQ167+JI!AQ145+TU!AQ199</f>
        <v>2405476</v>
      </c>
      <c r="AK27" s="935">
        <f ca="1">LB!AR455+FR!AR134+JN!AR187+TA!AR101+ŽB!AR75+ČL!AR303+NB!AR126+SM!AR167+JI!AR145+TU!AR199</f>
        <v>254723742</v>
      </c>
      <c r="AL27" s="935">
        <f ca="1">LB!AS455+FR!AS134+JN!AS187+TA!AS101+ŽB!AS75+ČL!AS303+NB!AS126+SM!AS167+JI!AS145+TU!AS199</f>
        <v>15023680</v>
      </c>
      <c r="AM27" s="935">
        <f ca="1">LB!AT455+FR!AT134+JN!AT187+TA!AT101+ŽB!AT75+ČL!AT303+NB!AT126+SM!AT167+JI!AT145+TU!AT199</f>
        <v>10247350</v>
      </c>
      <c r="AN27" s="936">
        <f ca="1">LB!AU455+FR!AU134+JN!AU187+TA!AU101+ŽB!AU75+ČL!AU303+NB!AU126+SM!AU167+JI!AU145+TU!AU199</f>
        <v>1847.0349000000003</v>
      </c>
      <c r="AO27" s="936">
        <f ca="1">LB!AV455+FR!AV134+JN!AV187+TA!AV101+ŽB!AV75+ČL!AV303+NB!AV126+SM!AV167+JI!AV145+TU!AV199</f>
        <v>1410.0718000000002</v>
      </c>
      <c r="AP27" s="937">
        <f ca="1">LB!AW455+FR!AW134+JN!AW187+TA!AW101+ŽB!AW75+ČL!AW303+NB!AW126+SM!AW167+JI!AW145+TU!AW199</f>
        <v>436.96310000000005</v>
      </c>
    </row>
    <row r="28" spans="1:44" x14ac:dyDescent="0.2">
      <c r="A28" s="3">
        <v>3113</v>
      </c>
      <c r="B28" s="683">
        <f>LB!I456+FR!I135+JN!I188+TA!I102+ŽB!I76+ČL!I304+NB!I127+SM!I168+JI!I146+TU!I200</f>
        <v>2626727570</v>
      </c>
      <c r="C28" s="34">
        <f>LB!J456+FR!J135+JN!J188+TA!J102+ŽB!J76+ČL!J304+NB!J127+SM!J168+JI!J146+TU!J200</f>
        <v>1860334662</v>
      </c>
      <c r="D28" s="34">
        <f>LB!K456+FR!K135+JN!K188+TA!K102+ŽB!K76+ČL!K304+NB!K127+SM!K168+JI!K146+TU!K200</f>
        <v>6260028</v>
      </c>
      <c r="E28" s="34">
        <f>LB!L456+FR!L135+JN!L188+TA!L102+ŽB!L76+ČL!L304+NB!L127+SM!L168+JI!L146+TU!L200</f>
        <v>638957185</v>
      </c>
      <c r="F28" s="34">
        <f>LB!M456+FR!M135+JN!M188+TA!M102+ŽB!M76+ČL!M304+NB!M127+SM!M168+JI!M146+TU!M200</f>
        <v>37686345</v>
      </c>
      <c r="G28" s="34">
        <f>LB!N456+FR!N135+JN!N188+TA!N102+ŽB!N76+ČL!N304+NB!N127+SM!N168+JI!N146+TU!N200</f>
        <v>83489350</v>
      </c>
      <c r="H28" s="27">
        <f>LB!O456+FR!O135+JN!O188+TA!O102+ŽB!O76+ČL!O304+NB!O127+SM!O168+JI!O146+TU!O200</f>
        <v>3713.8376000000003</v>
      </c>
      <c r="I28" s="27">
        <f>LB!P456+FR!P135+JN!P188+TA!P102+ŽB!P76+ČL!P304+NB!P127+SM!P168+JI!P146+TU!P200</f>
        <v>2938.1347999999994</v>
      </c>
      <c r="J28" s="902">
        <f>LB!Q456+FR!Q135+JN!Q188+TA!Q102+ŽB!Q76+ČL!Q304+NB!Q127+SM!Q168+JI!Q146+TU!Q200</f>
        <v>775.70280000000014</v>
      </c>
      <c r="K28" s="683">
        <f>LB!R456+FR!R135+JN!R188+TA!R102+ŽB!R76+ČL!R304+NB!R127+SM!R168+JI!R146+TU!R200</f>
        <v>0</v>
      </c>
      <c r="L28" s="34">
        <f>LB!S456+FR!S135+JN!S188+TA!S102+ŽB!S76+ČL!S304+NB!S127+SM!S168+JI!S146+TU!S200</f>
        <v>98325</v>
      </c>
      <c r="M28" s="34">
        <f>LB!T456+FR!T135+JN!T188+TA!T102+ŽB!T76+ČL!T304+NB!T127+SM!T168+JI!T146+TU!T200</f>
        <v>0</v>
      </c>
      <c r="N28" s="34">
        <f>LB!U456+FR!U135+JN!U188+TA!U102+ŽB!U76+ČL!U304+NB!U127+SM!U168+JI!U146+TU!U200</f>
        <v>0</v>
      </c>
      <c r="O28" s="34">
        <f>LB!V456+FR!V135+JN!V188+TA!V102+ŽB!V76+ČL!V304+NB!V127+SM!V168+JI!V146+TU!V200</f>
        <v>98325</v>
      </c>
      <c r="P28" s="34">
        <f>LB!W456+FR!W135+JN!W188+TA!W102+ŽB!W76+ČL!W304+NB!W127+SM!W168+JI!W146+TU!W200</f>
        <v>0</v>
      </c>
      <c r="Q28" s="34">
        <f>LB!X456+FR!X135+JN!X188+TA!X102+ŽB!X76+ČL!X304+NB!X127+SM!X168+JI!X146+TU!X200</f>
        <v>0</v>
      </c>
      <c r="R28" s="34">
        <f>LB!Y456+FR!Y135+JN!Y188+TA!Y102+ŽB!Y76+ČL!Y304+NB!Y127+SM!Y168+JI!Y146+TU!Y200</f>
        <v>0</v>
      </c>
      <c r="S28" s="34">
        <f>LB!Z456+FR!Z135+JN!Z188+TA!Z102+ŽB!Z76+ČL!Z304+NB!Z127+SM!Z168+JI!Z146+TU!Z200</f>
        <v>98325</v>
      </c>
      <c r="T28" s="34">
        <f>LB!AA456+FR!AA135+JN!AA188+TA!AA102+ŽB!AA76+ČL!AA304+NB!AA127+SM!AA168+JI!AA146+TU!AA200</f>
        <v>33233</v>
      </c>
      <c r="U28" s="34">
        <f>LB!AB456+FR!AB135+JN!AB188+TA!AB102+ŽB!AB76+ČL!AB304+NB!AB127+SM!AB168+JI!AB146+TU!AB200</f>
        <v>1964</v>
      </c>
      <c r="V28" s="34">
        <f>LB!AC456+FR!AC135+JN!AC188+TA!AC102+ŽB!AC76+ČL!AC304+NB!AC127+SM!AC168+JI!AC146+TU!AC200</f>
        <v>27200</v>
      </c>
      <c r="W28" s="34">
        <f>LB!AD456+FR!AD135+JN!AD188+TA!AD102+ŽB!AD76+ČL!AD304+NB!AD127+SM!AD168+JI!AD146+TU!AD200</f>
        <v>0</v>
      </c>
      <c r="X28" s="34">
        <f>LB!AE456+FR!AE135+JN!AE188+TA!AE102+ŽB!AE76+ČL!AE304+NB!AE127+SM!AE168+JI!AE146+TU!AE200</f>
        <v>27200</v>
      </c>
      <c r="Y28" s="34">
        <f>LB!AF456+FR!AF135+JN!AF188+TA!AF102+ŽB!AF76+ČL!AF304+NB!AF127+SM!AF168+JI!AF146+TU!AF200</f>
        <v>160722</v>
      </c>
      <c r="Z28" s="27">
        <f>LB!AG456+FR!AG135+JN!AG188+TA!AG102+ŽB!AG76+ČL!AG304+NB!AG127+SM!AG168+JI!AG146+TU!AG200</f>
        <v>0</v>
      </c>
      <c r="AA28" s="27">
        <f>LB!AH456+FR!AH135+JN!AH188+TA!AH102+ŽB!AH76+ČL!AH304+NB!AH127+SM!AH168+JI!AH146+TU!AH200</f>
        <v>-0.04</v>
      </c>
      <c r="AB28" s="27">
        <f>LB!AI456+FR!AI135+JN!AI188+TA!AI102+ŽB!AI76+ČL!AI304+NB!AI127+SM!AI168+JI!AI146+TU!AI200</f>
        <v>0.35</v>
      </c>
      <c r="AC28" s="27">
        <f>LB!AJ456+FR!AJ135+JN!AJ188+TA!AJ102+ŽB!AJ76+ČL!AJ304+NB!AJ127+SM!AJ168+JI!AJ146+TU!AJ200</f>
        <v>0</v>
      </c>
      <c r="AD28" s="27">
        <f>LB!AK456+FR!AK135+JN!AK188+TA!AK102+ŽB!AK76+ČL!AK304+NB!AK127+SM!AK168+JI!AK146+TU!AK200</f>
        <v>0</v>
      </c>
      <c r="AE28" s="27">
        <f>LB!AL456+FR!AL135+JN!AL188+TA!AL102+ŽB!AL76+ČL!AL304+NB!AL127+SM!AL168+JI!AL146+TU!AL200</f>
        <v>0.35</v>
      </c>
      <c r="AF28" s="27">
        <f>LB!AM456+FR!AM135+JN!AM188+TA!AM102+ŽB!AM76+ČL!AM304+NB!AM127+SM!AM168+JI!AM146+TU!AM200</f>
        <v>-0.04</v>
      </c>
      <c r="AG28" s="35">
        <f>LB!AN456+FR!AN135+JN!AN188+TA!AN102+ŽB!AN76+ČL!AN304+NB!AN127+SM!AN168+JI!AN146+TU!AN200</f>
        <v>0.30999999999999994</v>
      </c>
      <c r="AH28" s="900">
        <f>LB!AO456+FR!AO135+JN!AO188+TA!AO102+ŽB!AO76+ČL!AO304+NB!AO127+SM!AO168+JI!AO146+TU!AO200</f>
        <v>2626888292</v>
      </c>
      <c r="AI28" s="34">
        <f>LB!AP456+FR!AP135+JN!AP188+TA!AP102+ŽB!AP76+ČL!AP304+NB!AP127+SM!AP168+JI!AP146+TU!AP200</f>
        <v>1860432987</v>
      </c>
      <c r="AJ28" s="34">
        <f>LB!AQ456+FR!AQ135+JN!AQ188+TA!AQ102+ŽB!AQ76+ČL!AQ304+NB!AQ127+SM!AQ168+JI!AQ146+TU!AQ200</f>
        <v>6260028</v>
      </c>
      <c r="AK28" s="34">
        <f>LB!AR456+FR!AR135+JN!AR188+TA!AR102+ŽB!AR76+ČL!AR304+NB!AR127+SM!AR168+JI!AR146+TU!AR200</f>
        <v>638990418</v>
      </c>
      <c r="AL28" s="34">
        <f>LB!AS456+FR!AS135+JN!AS188+TA!AS102+ŽB!AS76+ČL!AS304+NB!AS127+SM!AS168+JI!AS146+TU!AS200</f>
        <v>37688309</v>
      </c>
      <c r="AM28" s="34">
        <f>LB!AT456+FR!AT135+JN!AT188+TA!AT102+ŽB!AT76+ČL!AT304+NB!AT127+SM!AT168+JI!AT146+TU!AT200</f>
        <v>83516550</v>
      </c>
      <c r="AN28" s="27">
        <f>LB!AU456+FR!AU135+JN!AU188+TA!AU102+ŽB!AU76+ČL!AU304+NB!AU127+SM!AU168+JI!AU146+TU!AU200</f>
        <v>3714.1476000000002</v>
      </c>
      <c r="AO28" s="27">
        <f>LB!AV456+FR!AV135+JN!AV188+TA!AV102+ŽB!AV76+ČL!AV304+NB!AV127+SM!AV168+JI!AV146+TU!AV200</f>
        <v>2938.4847999999993</v>
      </c>
      <c r="AP28" s="35">
        <f>LB!AW456+FR!AW135+JN!AW188+TA!AW102+ŽB!AW76+ČL!AW304+NB!AW127+SM!AW168+JI!AW146+TU!AW200</f>
        <v>775.66280000000017</v>
      </c>
    </row>
    <row r="29" spans="1:44" x14ac:dyDescent="0.2">
      <c r="A29" s="3">
        <v>3114</v>
      </c>
      <c r="B29" s="683">
        <f>LB!I457+FR!I136+JN!I189+TA!I103+ŽB!I77+ČL!I305+NB!I128+SM!I169+JI!I147+TU!I201</f>
        <v>140670187</v>
      </c>
      <c r="C29" s="34">
        <f>LB!J457+FR!J136+JN!J189+TA!J103+ŽB!J77+ČL!J305+NB!J128+SM!J169+JI!J147+TU!J201</f>
        <v>101601969</v>
      </c>
      <c r="D29" s="34">
        <f>LB!K457+FR!K136+JN!K189+TA!K103+ŽB!K77+ČL!K305+NB!K128+SM!K169+JI!K147+TU!K201</f>
        <v>597320</v>
      </c>
      <c r="E29" s="34">
        <f>LB!L457+FR!L136+JN!L189+TA!L103+ŽB!L77+ČL!L305+NB!L128+SM!L169+JI!L147+TU!L201</f>
        <v>34543358</v>
      </c>
      <c r="F29" s="34">
        <f>LB!M457+FR!M136+JN!M189+TA!M103+ŽB!M77+ČL!M305+NB!M128+SM!M169+JI!M147+TU!M201</f>
        <v>2032040</v>
      </c>
      <c r="G29" s="34">
        <f>LB!N457+FR!N136+JN!N189+TA!N103+ŽB!N77+ČL!N305+NB!N128+SM!N169+JI!N147+TU!N201</f>
        <v>1895500</v>
      </c>
      <c r="H29" s="27">
        <f>LB!O457+FR!O136+JN!O189+TA!O103+ŽB!O77+ČL!O305+NB!O128+SM!O169+JI!O147+TU!O201</f>
        <v>202.1294</v>
      </c>
      <c r="I29" s="27">
        <f>LB!P457+FR!P136+JN!P189+TA!P103+ŽB!P77+ČL!P305+NB!P128+SM!P169+JI!P147+TU!P201</f>
        <v>160.34609999999998</v>
      </c>
      <c r="J29" s="902">
        <f>LB!Q457+FR!Q136+JN!Q189+TA!Q103+ŽB!Q77+ČL!Q305+NB!Q128+SM!Q169+JI!Q147+TU!Q201</f>
        <v>41.78329999999999</v>
      </c>
      <c r="K29" s="683">
        <f>LB!R457+FR!R136+JN!R189+TA!R103+ŽB!R77+ČL!R305+NB!R128+SM!R169+JI!R147+TU!R201</f>
        <v>0</v>
      </c>
      <c r="L29" s="34">
        <f>LB!S457+FR!S136+JN!S189+TA!S103+ŽB!S77+ČL!S305+NB!S128+SM!S169+JI!S147+TU!S201</f>
        <v>0</v>
      </c>
      <c r="M29" s="34">
        <f>LB!T457+FR!T136+JN!T189+TA!T103+ŽB!T77+ČL!T305+NB!T128+SM!T169+JI!T147+TU!T201</f>
        <v>0</v>
      </c>
      <c r="N29" s="34">
        <f>LB!U457+FR!U136+JN!U189+TA!U103+ŽB!U77+ČL!U305+NB!U128+SM!U169+JI!U147+TU!U201</f>
        <v>0</v>
      </c>
      <c r="O29" s="34">
        <f>LB!V457+FR!V136+JN!V189+TA!V103+ŽB!V77+ČL!V305+NB!V128+SM!V169+JI!V147+TU!V201</f>
        <v>0</v>
      </c>
      <c r="P29" s="34">
        <f>LB!W457+FR!W136+JN!W189+TA!W103+ŽB!W77+ČL!W305+NB!W128+SM!W169+JI!W147+TU!W201</f>
        <v>0</v>
      </c>
      <c r="Q29" s="34">
        <f>LB!X457+FR!X136+JN!X189+TA!X103+ŽB!X77+ČL!X305+NB!X128+SM!X169+JI!X147+TU!X201</f>
        <v>0</v>
      </c>
      <c r="R29" s="34">
        <f>LB!Y457+FR!Y136+JN!Y189+TA!Y103+ŽB!Y77+ČL!Y305+NB!Y128+SM!Y169+JI!Y147+TU!Y201</f>
        <v>0</v>
      </c>
      <c r="S29" s="34">
        <f>LB!Z457+FR!Z136+JN!Z189+TA!Z103+ŽB!Z77+ČL!Z305+NB!Z128+SM!Z169+JI!Z147+TU!Z201</f>
        <v>0</v>
      </c>
      <c r="T29" s="34">
        <f>LB!AA457+FR!AA136+JN!AA189+TA!AA103+ŽB!AA77+ČL!AA305+NB!AA128+SM!AA169+JI!AA147+TU!AA201</f>
        <v>0</v>
      </c>
      <c r="U29" s="34">
        <f>LB!AB457+FR!AB136+JN!AB189+TA!AB103+ŽB!AB77+ČL!AB305+NB!AB128+SM!AB169+JI!AB147+TU!AB201</f>
        <v>0</v>
      </c>
      <c r="V29" s="34">
        <f>LB!AC457+FR!AC136+JN!AC189+TA!AC103+ŽB!AC77+ČL!AC305+NB!AC128+SM!AC169+JI!AC147+TU!AC201</f>
        <v>0</v>
      </c>
      <c r="W29" s="34">
        <f>LB!AD457+FR!AD136+JN!AD189+TA!AD103+ŽB!AD77+ČL!AD305+NB!AD128+SM!AD169+JI!AD147+TU!AD201</f>
        <v>0</v>
      </c>
      <c r="X29" s="34">
        <f>LB!AE457+FR!AE136+JN!AE189+TA!AE103+ŽB!AE77+ČL!AE305+NB!AE128+SM!AE169+JI!AE147+TU!AE201</f>
        <v>0</v>
      </c>
      <c r="Y29" s="34">
        <f>LB!AF457+FR!AF136+JN!AF189+TA!AF103+ŽB!AF77+ČL!AF305+NB!AF128+SM!AF169+JI!AF147+TU!AF201</f>
        <v>0</v>
      </c>
      <c r="Z29" s="27">
        <f>LB!AG457+FR!AG136+JN!AG189+TA!AG103+ŽB!AG77+ČL!AG305+NB!AG128+SM!AG169+JI!AG147+TU!AG201</f>
        <v>0</v>
      </c>
      <c r="AA29" s="27">
        <f>LB!AH457+FR!AH136+JN!AH189+TA!AH103+ŽB!AH77+ČL!AH305+NB!AH128+SM!AH169+JI!AH147+TU!AH201</f>
        <v>0</v>
      </c>
      <c r="AB29" s="27">
        <f>LB!AI457+FR!AI136+JN!AI189+TA!AI103+ŽB!AI77+ČL!AI305+NB!AI128+SM!AI169+JI!AI147+TU!AI201</f>
        <v>0</v>
      </c>
      <c r="AC29" s="27">
        <f>LB!AJ457+FR!AJ136+JN!AJ189+TA!AJ103+ŽB!AJ77+ČL!AJ305+NB!AJ128+SM!AJ169+JI!AJ147+TU!AJ201</f>
        <v>0</v>
      </c>
      <c r="AD29" s="27">
        <f>LB!AK457+FR!AK136+JN!AK189+TA!AK103+ŽB!AK77+ČL!AK305+NB!AK128+SM!AK169+JI!AK147+TU!AK201</f>
        <v>0</v>
      </c>
      <c r="AE29" s="27">
        <f>LB!AL457+FR!AL136+JN!AL189+TA!AL103+ŽB!AL77+ČL!AL305+NB!AL128+SM!AL169+JI!AL147+TU!AL201</f>
        <v>0</v>
      </c>
      <c r="AF29" s="27">
        <f>LB!AM457+FR!AM136+JN!AM189+TA!AM103+ŽB!AM77+ČL!AM305+NB!AM128+SM!AM169+JI!AM147+TU!AM201</f>
        <v>0</v>
      </c>
      <c r="AG29" s="35">
        <f>LB!AN457+FR!AN136+JN!AN189+TA!AN103+ŽB!AN77+ČL!AN305+NB!AN128+SM!AN169+JI!AN147+TU!AN201</f>
        <v>0</v>
      </c>
      <c r="AH29" s="900">
        <f>LB!AO457+FR!AO136+JN!AO189+TA!AO103+ŽB!AO77+ČL!AO305+NB!AO128+SM!AO169+JI!AO147+TU!AO201</f>
        <v>140670187</v>
      </c>
      <c r="AI29" s="34">
        <f>LB!AP457+FR!AP136+JN!AP189+TA!AP103+ŽB!AP77+ČL!AP305+NB!AP128+SM!AP169+JI!AP147+TU!AP201</f>
        <v>101601969</v>
      </c>
      <c r="AJ29" s="34">
        <f>LB!AQ457+FR!AQ136+JN!AQ189+TA!AQ103+ŽB!AQ77+ČL!AQ305+NB!AQ128+SM!AQ169+JI!AQ147+TU!AQ201</f>
        <v>597320</v>
      </c>
      <c r="AK29" s="34">
        <f>LB!AR457+FR!AR136+JN!AR189+TA!AR103+ŽB!AR77+ČL!AR305+NB!AR128+SM!AR169+JI!AR147+TU!AR201</f>
        <v>34543358</v>
      </c>
      <c r="AL29" s="34">
        <f>LB!AS457+FR!AS136+JN!AS189+TA!AS103+ŽB!AS77+ČL!AS305+NB!AS128+SM!AS169+JI!AS147+TU!AS201</f>
        <v>2032040</v>
      </c>
      <c r="AM29" s="34">
        <f>LB!AT457+FR!AT136+JN!AT189+TA!AT103+ŽB!AT77+ČL!AT305+NB!AT128+SM!AT169+JI!AT147+TU!AT201</f>
        <v>1895500</v>
      </c>
      <c r="AN29" s="27">
        <f>LB!AU457+FR!AU136+JN!AU189+TA!AU103+ŽB!AU77+ČL!AU305+NB!AU128+SM!AU169+JI!AU147+TU!AU201</f>
        <v>202.1294</v>
      </c>
      <c r="AO29" s="27">
        <f>LB!AV457+FR!AV136+JN!AV189+TA!AV103+ŽB!AV77+ČL!AV305+NB!AV128+SM!AV169+JI!AV147+TU!AV201</f>
        <v>160.34609999999998</v>
      </c>
      <c r="AP29" s="35">
        <f>LB!AW457+FR!AW136+JN!AW189+TA!AW103+ŽB!AW77+ČL!AW305+NB!AW128+SM!AW169+JI!AW147+TU!AW201</f>
        <v>41.78329999999999</v>
      </c>
    </row>
    <row r="30" spans="1:44" x14ac:dyDescent="0.2">
      <c r="A30" s="3">
        <v>3117</v>
      </c>
      <c r="B30" s="683">
        <f>LB!I458+FR!I137+JN!I190+TA!I104+ŽB!I78+ČL!I306+NB!I129+SM!I170+JI!I148+TU!I202</f>
        <v>290127517</v>
      </c>
      <c r="C30" s="34">
        <f>LB!J458+FR!J137+JN!J190+TA!J104+ŽB!J78+ČL!J306+NB!J129+SM!J170+JI!J148+TU!J202</f>
        <v>205331410</v>
      </c>
      <c r="D30" s="34">
        <f>LB!K458+FR!K137+JN!K190+TA!K104+ŽB!K78+ČL!K306+NB!K129+SM!K170+JI!K148+TU!K202</f>
        <v>1197518</v>
      </c>
      <c r="E30" s="34">
        <f>LB!L458+FR!L137+JN!L190+TA!L104+ŽB!L78+ČL!L306+NB!L129+SM!L170+JI!L148+TU!L202</f>
        <v>71210698</v>
      </c>
      <c r="F30" s="34">
        <f>LB!M458+FR!M137+JN!M190+TA!M104+ŽB!M78+ČL!M306+NB!M129+SM!M170+JI!M148+TU!M202</f>
        <v>4191341</v>
      </c>
      <c r="G30" s="34">
        <f>LB!N458+FR!N137+JN!N190+TA!N104+ŽB!N78+ČL!N306+NB!N129+SM!N170+JI!N148+TU!N202</f>
        <v>8196550</v>
      </c>
      <c r="H30" s="27">
        <f>LB!O458+FR!O137+JN!O190+TA!O104+ŽB!O78+ČL!O306+NB!O129+SM!O170+JI!O148+TU!O202</f>
        <v>440.65030000000002</v>
      </c>
      <c r="I30" s="27">
        <f>LB!P458+FR!P137+JN!P190+TA!P104+ŽB!P78+ČL!P306+NB!P129+SM!P170+JI!P148+TU!P202</f>
        <v>318.79020000000003</v>
      </c>
      <c r="J30" s="902">
        <f>LB!Q458+FR!Q137+JN!Q190+TA!Q104+ŽB!Q78+ČL!Q306+NB!Q129+SM!Q170+JI!Q148+TU!Q202</f>
        <v>121.8601</v>
      </c>
      <c r="K30" s="683">
        <f>LB!R458+FR!R137+JN!R190+TA!R104+ŽB!R78+ČL!R306+NB!R129+SM!R170+JI!R148+TU!R202</f>
        <v>0</v>
      </c>
      <c r="L30" s="34">
        <f>LB!S458+FR!S137+JN!S190+TA!S104+ŽB!S78+ČL!S306+NB!S129+SM!S170+JI!S148+TU!S202</f>
        <v>358074</v>
      </c>
      <c r="M30" s="34">
        <f>LB!T458+FR!T137+JN!T190+TA!T104+ŽB!T78+ČL!T306+NB!T129+SM!T170+JI!T148+TU!T202</f>
        <v>0</v>
      </c>
      <c r="N30" s="34">
        <f>LB!U458+FR!U137+JN!U190+TA!U104+ŽB!U78+ČL!U306+NB!U129+SM!U170+JI!U148+TU!U202</f>
        <v>0</v>
      </c>
      <c r="O30" s="34">
        <f>LB!V458+FR!V137+JN!V190+TA!V104+ŽB!V78+ČL!V306+NB!V129+SM!V170+JI!V148+TU!V202</f>
        <v>358074</v>
      </c>
      <c r="P30" s="34">
        <f>LB!W458+FR!W137+JN!W190+TA!W104+ŽB!W78+ČL!W306+NB!W129+SM!W170+JI!W148+TU!W202</f>
        <v>0</v>
      </c>
      <c r="Q30" s="34">
        <f>LB!X458+FR!X137+JN!X190+TA!X104+ŽB!X78+ČL!X306+NB!X129+SM!X170+JI!X148+TU!X202</f>
        <v>0</v>
      </c>
      <c r="R30" s="34">
        <f>LB!Y458+FR!Y137+JN!Y190+TA!Y104+ŽB!Y78+ČL!Y306+NB!Y129+SM!Y170+JI!Y148+TU!Y202</f>
        <v>0</v>
      </c>
      <c r="S30" s="34">
        <f>LB!Z458+FR!Z137+JN!Z190+TA!Z104+ŽB!Z78+ČL!Z306+NB!Z129+SM!Z170+JI!Z148+TU!Z202</f>
        <v>358074</v>
      </c>
      <c r="T30" s="34">
        <f>LB!AA458+FR!AA137+JN!AA190+TA!AA104+ŽB!AA78+ČL!AA306+NB!AA129+SM!AA170+JI!AA148+TU!AA202</f>
        <v>121029</v>
      </c>
      <c r="U30" s="34">
        <f>LB!AB458+FR!AB137+JN!AB190+TA!AB104+ŽB!AB78+ČL!AB306+NB!AB129+SM!AB170+JI!AB148+TU!AB202</f>
        <v>7162</v>
      </c>
      <c r="V30" s="34">
        <f>LB!AC458+FR!AC137+JN!AC190+TA!AC104+ŽB!AC78+ČL!AC306+NB!AC129+SM!AC170+JI!AC148+TU!AC202</f>
        <v>4600</v>
      </c>
      <c r="W30" s="34">
        <f>LB!AD458+FR!AD137+JN!AD190+TA!AD104+ŽB!AD78+ČL!AD306+NB!AD129+SM!AD170+JI!AD148+TU!AD202</f>
        <v>0</v>
      </c>
      <c r="X30" s="34">
        <f>LB!AE458+FR!AE137+JN!AE190+TA!AE104+ŽB!AE78+ČL!AE306+NB!AE129+SM!AE170+JI!AE148+TU!AE202</f>
        <v>4600</v>
      </c>
      <c r="Y30" s="34">
        <f>LB!AF458+FR!AF137+JN!AF190+TA!AF104+ŽB!AF78+ČL!AF306+NB!AF129+SM!AF170+JI!AF148+TU!AF202</f>
        <v>490865</v>
      </c>
      <c r="Z30" s="27">
        <f>LB!AG458+FR!AG137+JN!AG190+TA!AG104+ŽB!AG78+ČL!AG306+NB!AG129+SM!AG170+JI!AG148+TU!AG202</f>
        <v>0</v>
      </c>
      <c r="AA30" s="27">
        <f>LB!AH458+FR!AH137+JN!AH190+TA!AH104+ŽB!AH78+ČL!AH306+NB!AH129+SM!AH170+JI!AH148+TU!AH202</f>
        <v>0</v>
      </c>
      <c r="AB30" s="27">
        <f>LB!AI458+FR!AI137+JN!AI190+TA!AI104+ŽB!AI78+ČL!AI306+NB!AI129+SM!AI170+JI!AI148+TU!AI202</f>
        <v>0.93</v>
      </c>
      <c r="AC30" s="27">
        <f>LB!AJ458+FR!AJ137+JN!AJ190+TA!AJ104+ŽB!AJ78+ČL!AJ306+NB!AJ129+SM!AJ170+JI!AJ148+TU!AJ202</f>
        <v>0</v>
      </c>
      <c r="AD30" s="27">
        <f>LB!AK458+FR!AK137+JN!AK190+TA!AK104+ŽB!AK78+ČL!AK306+NB!AK129+SM!AK170+JI!AK148+TU!AK202</f>
        <v>0</v>
      </c>
      <c r="AE30" s="27">
        <f>LB!AL458+FR!AL137+JN!AL190+TA!AL104+ŽB!AL78+ČL!AL306+NB!AL129+SM!AL170+JI!AL148+TU!AL202</f>
        <v>0.93</v>
      </c>
      <c r="AF30" s="27">
        <f>LB!AM458+FR!AM137+JN!AM190+TA!AM104+ŽB!AM78+ČL!AM306+NB!AM129+SM!AM170+JI!AM148+TU!AM202</f>
        <v>0</v>
      </c>
      <c r="AG30" s="35">
        <f>LB!AN458+FR!AN137+JN!AN190+TA!AN104+ŽB!AN78+ČL!AN306+NB!AN129+SM!AN170+JI!AN148+TU!AN202</f>
        <v>0.93</v>
      </c>
      <c r="AH30" s="900">
        <f>LB!AO458+FR!AO137+JN!AO190+TA!AO104+ŽB!AO78+ČL!AO306+NB!AO129+SM!AO170+JI!AO148+TU!AO202</f>
        <v>290618382</v>
      </c>
      <c r="AI30" s="34">
        <f>LB!AP458+FR!AP137+JN!AP190+TA!AP104+ŽB!AP78+ČL!AP306+NB!AP129+SM!AP170+JI!AP148+TU!AP202</f>
        <v>205689484</v>
      </c>
      <c r="AJ30" s="34">
        <f>LB!AQ458+FR!AQ137+JN!AQ190+TA!AQ104+ŽB!AQ78+ČL!AQ306+NB!AQ129+SM!AQ170+JI!AQ148+TU!AQ202</f>
        <v>1197518</v>
      </c>
      <c r="AK30" s="34">
        <f>LB!AR458+FR!AR137+JN!AR190+TA!AR104+ŽB!AR78+ČL!AR306+NB!AR129+SM!AR170+JI!AR148+TU!AR202</f>
        <v>71331727</v>
      </c>
      <c r="AL30" s="34">
        <f>LB!AS458+FR!AS137+JN!AS190+TA!AS104+ŽB!AS78+ČL!AS306+NB!AS129+SM!AS170+JI!AS148+TU!AS202</f>
        <v>4198503</v>
      </c>
      <c r="AM30" s="34">
        <f>LB!AT458+FR!AT137+JN!AT190+TA!AT104+ŽB!AT78+ČL!AT306+NB!AT129+SM!AT170+JI!AT148+TU!AT202</f>
        <v>8201150</v>
      </c>
      <c r="AN30" s="27">
        <f>LB!AU458+FR!AU137+JN!AU190+TA!AU104+ŽB!AU78+ČL!AU306+NB!AU129+SM!AU170+JI!AU148+TU!AU202</f>
        <v>441.58029999999997</v>
      </c>
      <c r="AO30" s="27">
        <f>LB!AV458+FR!AV137+JN!AV190+TA!AV104+ŽB!AV78+ČL!AV306+NB!AV129+SM!AV170+JI!AV148+TU!AV202</f>
        <v>319.72020000000003</v>
      </c>
      <c r="AP30" s="35">
        <f>LB!AW458+FR!AW137+JN!AW190+TA!AW104+ŽB!AW78+ČL!AW306+NB!AW129+SM!AW170+JI!AW148+TU!AW202</f>
        <v>121.8601</v>
      </c>
    </row>
    <row r="31" spans="1:44" x14ac:dyDescent="0.2">
      <c r="A31" s="3">
        <v>3122</v>
      </c>
      <c r="B31" s="683">
        <f>LB!I459+FR!I138+JN!I191+TA!I105+ŽB!I79+ČL!I307+NB!I130+SM!I171+JI!I149+TU!I203</f>
        <v>7648093</v>
      </c>
      <c r="C31" s="34">
        <f>LB!J459+FR!J138+JN!J191+TA!J105+ŽB!J79+ČL!J307+NB!J130+SM!J171+JI!J149+TU!J203</f>
        <v>5360552</v>
      </c>
      <c r="D31" s="34">
        <f>LB!K459+FR!K138+JN!K191+TA!K105+ŽB!K79+ČL!K307+NB!K130+SM!K171+JI!K149+TU!K203</f>
        <v>173552</v>
      </c>
      <c r="E31" s="34">
        <f>LB!L459+FR!L138+JN!L191+TA!L105+ŽB!L79+ČL!L307+NB!L130+SM!L171+JI!L149+TU!L203</f>
        <v>1870528</v>
      </c>
      <c r="F31" s="34">
        <f>LB!M459+FR!M138+JN!M191+TA!M105+ŽB!M79+ČL!M307+NB!M130+SM!M171+JI!M149+TU!M203</f>
        <v>107211</v>
      </c>
      <c r="G31" s="34">
        <f>LB!N459+FR!N138+JN!N191+TA!N105+ŽB!N79+ČL!N307+NB!N130+SM!N171+JI!N149+TU!N203</f>
        <v>136250</v>
      </c>
      <c r="H31" s="27">
        <f>LB!O459+FR!O138+JN!O191+TA!O105+ŽB!O79+ČL!O307+NB!O130+SM!O171+JI!O149+TU!O203</f>
        <v>9.8375000000000004</v>
      </c>
      <c r="I31" s="27">
        <f>LB!P459+FR!P138+JN!P191+TA!P105+ŽB!P79+ČL!P307+NB!P130+SM!P171+JI!P149+TU!P203</f>
        <v>8.5146999999999995</v>
      </c>
      <c r="J31" s="902">
        <f>LB!Q459+FR!Q138+JN!Q191+TA!Q105+ŽB!Q79+ČL!Q307+NB!Q130+SM!Q171+JI!Q149+TU!Q203</f>
        <v>1.3228</v>
      </c>
      <c r="K31" s="683">
        <f>LB!R459+FR!R138+JN!R191+TA!R105+ŽB!R79+ČL!R307+NB!R130+SM!R171+JI!R149+TU!R203</f>
        <v>0</v>
      </c>
      <c r="L31" s="34">
        <f>LB!S459+FR!S138+JN!S191+TA!S105+ŽB!S79+ČL!S307+NB!S130+SM!S171+JI!S149+TU!S203</f>
        <v>0</v>
      </c>
      <c r="M31" s="34">
        <f>LB!T459+FR!T138+JN!T191+TA!T105+ŽB!T79+ČL!T307+NB!T130+SM!T171+JI!T149+TU!T203</f>
        <v>0</v>
      </c>
      <c r="N31" s="34">
        <f>LB!U459+FR!U138+JN!U191+TA!U105+ŽB!U79+ČL!U307+NB!U130+SM!U171+JI!U149+TU!U203</f>
        <v>0</v>
      </c>
      <c r="O31" s="34">
        <f>LB!V459+FR!V138+JN!V191+TA!V105+ŽB!V79+ČL!V307+NB!V130+SM!V171+JI!V149+TU!V203</f>
        <v>0</v>
      </c>
      <c r="P31" s="34">
        <f>LB!W459+FR!W138+JN!W191+TA!W105+ŽB!W79+ČL!W307+NB!W130+SM!W171+JI!W149+TU!W203</f>
        <v>0</v>
      </c>
      <c r="Q31" s="34">
        <f>LB!X459+FR!X138+JN!X191+TA!X105+ŽB!X79+ČL!X307+NB!X130+SM!X171+JI!X149+TU!X203</f>
        <v>0</v>
      </c>
      <c r="R31" s="34">
        <f>LB!Y459+FR!Y138+JN!Y191+TA!Y105+ŽB!Y79+ČL!Y307+NB!Y130+SM!Y171+JI!Y149+TU!Y203</f>
        <v>0</v>
      </c>
      <c r="S31" s="34">
        <f>LB!Z459+FR!Z138+JN!Z191+TA!Z105+ŽB!Z79+ČL!Z307+NB!Z130+SM!Z171+JI!Z149+TU!Z203</f>
        <v>0</v>
      </c>
      <c r="T31" s="34">
        <f>LB!AA459+FR!AA138+JN!AA191+TA!AA105+ŽB!AA79+ČL!AA307+NB!AA130+SM!AA171+JI!AA149+TU!AA203</f>
        <v>0</v>
      </c>
      <c r="U31" s="34">
        <f>LB!AB459+FR!AB138+JN!AB191+TA!AB105+ŽB!AB79+ČL!AB307+NB!AB130+SM!AB171+JI!AB149+TU!AB203</f>
        <v>0</v>
      </c>
      <c r="V31" s="34">
        <f>LB!AC459+FR!AC138+JN!AC191+TA!AC105+ŽB!AC79+ČL!AC307+NB!AC130+SM!AC171+JI!AC149+TU!AC203</f>
        <v>0</v>
      </c>
      <c r="W31" s="34">
        <f>LB!AD459+FR!AD138+JN!AD191+TA!AD105+ŽB!AD79+ČL!AD307+NB!AD130+SM!AD171+JI!AD149+TU!AD203</f>
        <v>0</v>
      </c>
      <c r="X31" s="34">
        <f>LB!AE459+FR!AE138+JN!AE191+TA!AE105+ŽB!AE79+ČL!AE307+NB!AE130+SM!AE171+JI!AE149+TU!AE203</f>
        <v>0</v>
      </c>
      <c r="Y31" s="34">
        <f>LB!AF459+FR!AF138+JN!AF191+TA!AF105+ŽB!AF79+ČL!AF307+NB!AF130+SM!AF171+JI!AF149+TU!AF203</f>
        <v>0</v>
      </c>
      <c r="Z31" s="27">
        <f>LB!AG459+FR!AG138+JN!AG191+TA!AG105+ŽB!AG79+ČL!AG307+NB!AG130+SM!AG171+JI!AG149+TU!AG203</f>
        <v>0</v>
      </c>
      <c r="AA31" s="27">
        <f>LB!AH459+FR!AH138+JN!AH191+TA!AH105+ŽB!AH79+ČL!AH307+NB!AH130+SM!AH171+JI!AH149+TU!AH203</f>
        <v>0</v>
      </c>
      <c r="AB31" s="27">
        <f>LB!AI459+FR!AI138+JN!AI191+TA!AI105+ŽB!AI79+ČL!AI307+NB!AI130+SM!AI171+JI!AI149+TU!AI203</f>
        <v>0</v>
      </c>
      <c r="AC31" s="27">
        <f>LB!AJ459+FR!AJ138+JN!AJ191+TA!AJ105+ŽB!AJ79+ČL!AJ307+NB!AJ130+SM!AJ171+JI!AJ149+TU!AJ203</f>
        <v>0</v>
      </c>
      <c r="AD31" s="27">
        <f>LB!AK459+FR!AK138+JN!AK191+TA!AK105+ŽB!AK79+ČL!AK307+NB!AK130+SM!AK171+JI!AK149+TU!AK203</f>
        <v>0</v>
      </c>
      <c r="AE31" s="27">
        <f>LB!AL459+FR!AL138+JN!AL191+TA!AL105+ŽB!AL79+ČL!AL307+NB!AL130+SM!AL171+JI!AL149+TU!AL203</f>
        <v>0</v>
      </c>
      <c r="AF31" s="27">
        <f>LB!AM459+FR!AM138+JN!AM191+TA!AM105+ŽB!AM79+ČL!AM307+NB!AM130+SM!AM171+JI!AM149+TU!AM203</f>
        <v>0</v>
      </c>
      <c r="AG31" s="35">
        <f>LB!AN459+FR!AN138+JN!AN191+TA!AN105+ŽB!AN79+ČL!AN307+NB!AN130+SM!AN171+JI!AN149+TU!AN203</f>
        <v>0</v>
      </c>
      <c r="AH31" s="900">
        <f>LB!AO459+FR!AO138+JN!AO191+TA!AO105+ŽB!AO79+ČL!AO307+NB!AO130+SM!AO171+JI!AO149+TU!AO203</f>
        <v>7648093</v>
      </c>
      <c r="AI31" s="34">
        <f>LB!AP459+FR!AP138+JN!AP191+TA!AP105+ŽB!AP79+ČL!AP307+NB!AP130+SM!AP171+JI!AP149+TU!AP203</f>
        <v>5360552</v>
      </c>
      <c r="AJ31" s="34">
        <f>LB!AQ459+FR!AQ138+JN!AQ191+TA!AQ105+ŽB!AQ79+ČL!AQ307+NB!AQ130+SM!AQ171+JI!AQ149+TU!AQ203</f>
        <v>173552</v>
      </c>
      <c r="AK31" s="34">
        <f>LB!AR459+FR!AR138+JN!AR191+TA!AR105+ŽB!AR79+ČL!AR307+NB!AR130+SM!AR171+JI!AR149+TU!AR203</f>
        <v>1870528</v>
      </c>
      <c r="AL31" s="34">
        <f>LB!AS459+FR!AS138+JN!AS191+TA!AS105+ŽB!AS79+ČL!AS307+NB!AS130+SM!AS171+JI!AS149+TU!AS203</f>
        <v>107211</v>
      </c>
      <c r="AM31" s="34">
        <f>LB!AT459+FR!AT138+JN!AT191+TA!AT105+ŽB!AT79+ČL!AT307+NB!AT130+SM!AT171+JI!AT149+TU!AT203</f>
        <v>136250</v>
      </c>
      <c r="AN31" s="27">
        <f>LB!AU459+FR!AU138+JN!AU191+TA!AU105+ŽB!AU79+ČL!AU307+NB!AU130+SM!AU171+JI!AU149+TU!AU203</f>
        <v>9.8375000000000004</v>
      </c>
      <c r="AO31" s="27">
        <f>LB!AV459+FR!AV138+JN!AV191+TA!AV105+ŽB!AV79+ČL!AV307+NB!AV130+SM!AV171+JI!AV149+TU!AV203</f>
        <v>8.5146999999999995</v>
      </c>
      <c r="AP31" s="35">
        <f>LB!AW459+FR!AW138+JN!AW191+TA!AW105+ŽB!AW79+ČL!AW307+NB!AW130+SM!AW171+JI!AW149+TU!AW203</f>
        <v>1.3228</v>
      </c>
    </row>
    <row r="32" spans="1:44" x14ac:dyDescent="0.2">
      <c r="A32" s="3">
        <v>3124</v>
      </c>
      <c r="B32" s="683">
        <f>LB!I460+FR!I139+JN!I192+TA!I106+ŽB!I80+ČL!I308+NB!I131+SM!I172+JI!I150+TU!I204</f>
        <v>3501214</v>
      </c>
      <c r="C32" s="34">
        <f>LB!J460+FR!J139+JN!J192+TA!J106+ŽB!J80+ČL!J308+NB!J131+SM!J172+JI!J150+TU!J204</f>
        <v>2556417</v>
      </c>
      <c r="D32" s="34">
        <f>LB!K460+FR!K139+JN!K192+TA!K106+ŽB!K80+ČL!K308+NB!K131+SM!K172+JI!K150+TU!K204</f>
        <v>0</v>
      </c>
      <c r="E32" s="34">
        <f>LB!L460+FR!L139+JN!L192+TA!L106+ŽB!L80+ČL!L308+NB!L131+SM!L172+JI!L150+TU!L204</f>
        <v>864069</v>
      </c>
      <c r="F32" s="34">
        <f>LB!M460+FR!M139+JN!M192+TA!M106+ŽB!M80+ČL!M308+NB!M131+SM!M172+JI!M150+TU!M204</f>
        <v>51128</v>
      </c>
      <c r="G32" s="34">
        <f>LB!N460+FR!N139+JN!N192+TA!N106+ŽB!N80+ČL!N308+NB!N131+SM!N172+JI!N150+TU!N204</f>
        <v>29600</v>
      </c>
      <c r="H32" s="27">
        <f>LB!O460+FR!O139+JN!O192+TA!O106+ŽB!O80+ČL!O308+NB!O131+SM!O172+JI!O150+TU!O204</f>
        <v>5.2629000000000001</v>
      </c>
      <c r="I32" s="27">
        <f>LB!P460+FR!P139+JN!P192+TA!P106+ŽB!P80+ČL!P308+NB!P131+SM!P172+JI!P150+TU!P204</f>
        <v>4.4999000000000002</v>
      </c>
      <c r="J32" s="902">
        <f>LB!Q460+FR!Q139+JN!Q192+TA!Q106+ŽB!Q80+ČL!Q308+NB!Q131+SM!Q172+JI!Q150+TU!Q204</f>
        <v>0.76300000000000001</v>
      </c>
      <c r="K32" s="683">
        <f>LB!R460+FR!R139+JN!R192+TA!R106+ŽB!R80+ČL!R308+NB!R131+SM!R172+JI!R150+TU!R204</f>
        <v>0</v>
      </c>
      <c r="L32" s="34">
        <f>LB!S460+FR!S139+JN!S192+TA!S106+ŽB!S80+ČL!S308+NB!S131+SM!S172+JI!S150+TU!S204</f>
        <v>0</v>
      </c>
      <c r="M32" s="34">
        <f>LB!T460+FR!T139+JN!T192+TA!T106+ŽB!T80+ČL!T308+NB!T131+SM!T172+JI!T150+TU!T204</f>
        <v>0</v>
      </c>
      <c r="N32" s="34">
        <f>LB!U460+FR!U139+JN!U192+TA!U106+ŽB!U80+ČL!U308+NB!U131+SM!U172+JI!U150+TU!U204</f>
        <v>0</v>
      </c>
      <c r="O32" s="34">
        <f>LB!V460+FR!V139+JN!V192+TA!V106+ŽB!V80+ČL!V308+NB!V131+SM!V172+JI!V150+TU!V204</f>
        <v>0</v>
      </c>
      <c r="P32" s="34">
        <f>LB!W460+FR!W139+JN!W192+TA!W106+ŽB!W80+ČL!W308+NB!W131+SM!W172+JI!W150+TU!W204</f>
        <v>0</v>
      </c>
      <c r="Q32" s="34">
        <f>LB!X460+FR!X139+JN!X192+TA!X106+ŽB!X80+ČL!X308+NB!X131+SM!X172+JI!X150+TU!X204</f>
        <v>0</v>
      </c>
      <c r="R32" s="34">
        <f>LB!Y460+FR!Y139+JN!Y192+TA!Y106+ŽB!Y80+ČL!Y308+NB!Y131+SM!Y172+JI!Y150+TU!Y204</f>
        <v>0</v>
      </c>
      <c r="S32" s="34">
        <f>LB!Z460+FR!Z139+JN!Z192+TA!Z106+ŽB!Z80+ČL!Z308+NB!Z131+SM!Z172+JI!Z150+TU!Z204</f>
        <v>0</v>
      </c>
      <c r="T32" s="34">
        <f>LB!AA460+FR!AA139+JN!AA192+TA!AA106+ŽB!AA80+ČL!AA308+NB!AA131+SM!AA172+JI!AA150+TU!AA204</f>
        <v>0</v>
      </c>
      <c r="U32" s="34">
        <f>LB!AB460+FR!AB139+JN!AB192+TA!AB106+ŽB!AB80+ČL!AB308+NB!AB131+SM!AB172+JI!AB150+TU!AB204</f>
        <v>0</v>
      </c>
      <c r="V32" s="34">
        <f>LB!AC460+FR!AC139+JN!AC192+TA!AC106+ŽB!AC80+ČL!AC308+NB!AC131+SM!AC172+JI!AC150+TU!AC204</f>
        <v>0</v>
      </c>
      <c r="W32" s="34">
        <f>LB!AD460+FR!AD139+JN!AD192+TA!AD106+ŽB!AD80+ČL!AD308+NB!AD131+SM!AD172+JI!AD150+TU!AD204</f>
        <v>0</v>
      </c>
      <c r="X32" s="34">
        <f>LB!AE460+FR!AE139+JN!AE192+TA!AE106+ŽB!AE80+ČL!AE308+NB!AE131+SM!AE172+JI!AE150+TU!AE204</f>
        <v>0</v>
      </c>
      <c r="Y32" s="34">
        <f>LB!AF460+FR!AF139+JN!AF192+TA!AF106+ŽB!AF80+ČL!AF308+NB!AF131+SM!AF172+JI!AF150+TU!AF204</f>
        <v>0</v>
      </c>
      <c r="Z32" s="27">
        <f>LB!AG460+FR!AG139+JN!AG192+TA!AG106+ŽB!AG80+ČL!AG308+NB!AG131+SM!AG172+JI!AG150+TU!AG204</f>
        <v>0</v>
      </c>
      <c r="AA32" s="27">
        <f>LB!AH460+FR!AH139+JN!AH192+TA!AH106+ŽB!AH80+ČL!AH308+NB!AH131+SM!AH172+JI!AH150+TU!AH204</f>
        <v>0</v>
      </c>
      <c r="AB32" s="27">
        <f>LB!AI460+FR!AI139+JN!AI192+TA!AI106+ŽB!AI80+ČL!AI308+NB!AI131+SM!AI172+JI!AI150+TU!AI204</f>
        <v>0</v>
      </c>
      <c r="AC32" s="27">
        <f>LB!AJ460+FR!AJ139+JN!AJ192+TA!AJ106+ŽB!AJ80+ČL!AJ308+NB!AJ131+SM!AJ172+JI!AJ150+TU!AJ204</f>
        <v>0</v>
      </c>
      <c r="AD32" s="27">
        <f>LB!AK460+FR!AK139+JN!AK192+TA!AK106+ŽB!AK80+ČL!AK308+NB!AK131+SM!AK172+JI!AK150+TU!AK204</f>
        <v>0</v>
      </c>
      <c r="AE32" s="27">
        <f>LB!AL460+FR!AL139+JN!AL192+TA!AL106+ŽB!AL80+ČL!AL308+NB!AL131+SM!AL172+JI!AL150+TU!AL204</f>
        <v>0</v>
      </c>
      <c r="AF32" s="27">
        <f>LB!AM460+FR!AM139+JN!AM192+TA!AM106+ŽB!AM80+ČL!AM308+NB!AM131+SM!AM172+JI!AM150+TU!AM204</f>
        <v>0</v>
      </c>
      <c r="AG32" s="35">
        <f>LB!AN460+FR!AN139+JN!AN192+TA!AN106+ŽB!AN80+ČL!AN308+NB!AN131+SM!AN172+JI!AN150+TU!AN204</f>
        <v>0</v>
      </c>
      <c r="AH32" s="900">
        <f>LB!AO460+FR!AO139+JN!AO192+TA!AO106+ŽB!AO80+ČL!AO308+NB!AO131+SM!AO172+JI!AO150+TU!AO204</f>
        <v>3501214</v>
      </c>
      <c r="AI32" s="34">
        <f>LB!AP460+FR!AP139+JN!AP192+TA!AP106+ŽB!AP80+ČL!AP308+NB!AP131+SM!AP172+JI!AP150+TU!AP204</f>
        <v>2556417</v>
      </c>
      <c r="AJ32" s="34">
        <f>LB!AQ460+FR!AQ139+JN!AQ192+TA!AQ106+ŽB!AQ80+ČL!AQ308+NB!AQ131+SM!AQ172+JI!AQ150+TU!AQ204</f>
        <v>0</v>
      </c>
      <c r="AK32" s="34">
        <f>LB!AR460+FR!AR139+JN!AR192+TA!AR106+ŽB!AR80+ČL!AR308+NB!AR131+SM!AR172+JI!AR150+TU!AR204</f>
        <v>864069</v>
      </c>
      <c r="AL32" s="34">
        <f>LB!AS460+FR!AS139+JN!AS192+TA!AS106+ŽB!AS80+ČL!AS308+NB!AS131+SM!AS172+JI!AS150+TU!AS204</f>
        <v>51128</v>
      </c>
      <c r="AM32" s="34">
        <f>LB!AT460+FR!AT139+JN!AT192+TA!AT106+ŽB!AT80+ČL!AT308+NB!AT131+SM!AT172+JI!AT150+TU!AT204</f>
        <v>29600</v>
      </c>
      <c r="AN32" s="27">
        <f>LB!AU460+FR!AU139+JN!AU192+TA!AU106+ŽB!AU80+ČL!AU308+NB!AU131+SM!AU172+JI!AU150+TU!AU204</f>
        <v>5.2629000000000001</v>
      </c>
      <c r="AO32" s="27">
        <f>LB!AV460+FR!AV139+JN!AV192+TA!AV106+ŽB!AV80+ČL!AV308+NB!AV131+SM!AV172+JI!AV150+TU!AV204</f>
        <v>4.4999000000000002</v>
      </c>
      <c r="AP32" s="35">
        <f>LB!AW460+FR!AW139+JN!AW192+TA!AW106+ŽB!AW80+ČL!AW308+NB!AW131+SM!AW172+JI!AW150+TU!AW204</f>
        <v>0.76300000000000001</v>
      </c>
    </row>
    <row r="33" spans="1:42" x14ac:dyDescent="0.2">
      <c r="A33" s="3">
        <v>3141</v>
      </c>
      <c r="B33" s="683">
        <f>LB!I461+FR!I140+JN!I193+TA!I107+ŽB!I81+ČL!I309+NB!I132+SM!I173+JI!I151+TU!I205</f>
        <v>373719151</v>
      </c>
      <c r="C33" s="34">
        <f>LB!J461+FR!J140+JN!J193+TA!J107+ŽB!J81+ČL!J309+NB!J132+SM!J173+JI!J151+TU!J205</f>
        <v>271943021</v>
      </c>
      <c r="D33" s="34">
        <f>LB!K461+FR!K140+JN!K193+TA!K107+ŽB!K81+ČL!K309+NB!K132+SM!K173+JI!K151+TU!K205</f>
        <v>1289880</v>
      </c>
      <c r="E33" s="34">
        <f>LB!L461+FR!L140+JN!L193+TA!L107+ŽB!L81+ČL!L309+NB!L132+SM!L173+JI!L151+TU!L205</f>
        <v>92363332</v>
      </c>
      <c r="F33" s="34">
        <f>LB!M461+FR!M140+JN!M193+TA!M107+ŽB!M81+ČL!M309+NB!M132+SM!M173+JI!M151+TU!M205</f>
        <v>5438862</v>
      </c>
      <c r="G33" s="34">
        <f>LB!N461+FR!N140+JN!N193+TA!N107+ŽB!N81+ČL!N309+NB!N132+SM!N173+JI!N151+TU!N205</f>
        <v>2684056</v>
      </c>
      <c r="H33" s="27">
        <f>LB!O461+FR!O140+JN!O193+TA!O107+ŽB!O81+ČL!O309+NB!O132+SM!O173+JI!O151+TU!O205</f>
        <v>927.41000000000008</v>
      </c>
      <c r="I33" s="27">
        <f>LB!P461+FR!P140+JN!P193+TA!P107+ŽB!P81+ČL!P309+NB!P132+SM!P173+JI!P151+TU!P205</f>
        <v>0</v>
      </c>
      <c r="J33" s="902">
        <f>LB!Q461+FR!Q140+JN!Q193+TA!Q107+ŽB!Q81+ČL!Q309+NB!Q132+SM!Q173+JI!Q151+TU!Q205</f>
        <v>927.41000000000008</v>
      </c>
      <c r="K33" s="683">
        <f>LB!R461+FR!R140+JN!R193+TA!R107+ŽB!R81+ČL!R309+NB!R132+SM!R173+JI!R151+TU!R205</f>
        <v>-310000</v>
      </c>
      <c r="L33" s="34">
        <f>LB!S461+FR!S140+JN!S193+TA!S107+ŽB!S81+ČL!S309+NB!S132+SM!S173+JI!S151+TU!S205</f>
        <v>0</v>
      </c>
      <c r="M33" s="34">
        <f>LB!T461+FR!T140+JN!T193+TA!T107+ŽB!T81+ČL!T309+NB!T132+SM!T173+JI!T151+TU!T205</f>
        <v>1628000</v>
      </c>
      <c r="N33" s="34">
        <f>LB!U461+FR!U140+JN!U193+TA!U107+ŽB!U81+ČL!U309+NB!U132+SM!U173+JI!U151+TU!U205</f>
        <v>0</v>
      </c>
      <c r="O33" s="34">
        <f>LB!V461+FR!V140+JN!V193+TA!V107+ŽB!V81+ČL!V309+NB!V132+SM!V173+JI!V151+TU!V205</f>
        <v>1318000</v>
      </c>
      <c r="P33" s="34">
        <f>LB!W461+FR!W140+JN!W193+TA!W107+ŽB!W81+ČL!W309+NB!W132+SM!W173+JI!W151+TU!W205</f>
        <v>310000</v>
      </c>
      <c r="Q33" s="34">
        <f>LB!X461+FR!X140+JN!X193+TA!X107+ŽB!X81+ČL!X309+NB!X132+SM!X173+JI!X151+TU!X205</f>
        <v>0</v>
      </c>
      <c r="R33" s="34">
        <f>LB!Y461+FR!Y140+JN!Y193+TA!Y107+ŽB!Y81+ČL!Y309+NB!Y132+SM!Y173+JI!Y151+TU!Y205</f>
        <v>310000</v>
      </c>
      <c r="S33" s="34">
        <f>LB!Z461+FR!Z140+JN!Z193+TA!Z107+ŽB!Z81+ČL!Z309+NB!Z132+SM!Z173+JI!Z151+TU!Z205</f>
        <v>1628000</v>
      </c>
      <c r="T33" s="34">
        <f>LB!AA461+FR!AA140+JN!AA193+TA!AA107+ŽB!AA81+ČL!AA309+NB!AA132+SM!AA173+JI!AA151+TU!AA205</f>
        <v>550264</v>
      </c>
      <c r="U33" s="34">
        <f>LB!AB461+FR!AB140+JN!AB193+TA!AB107+ŽB!AB81+ČL!AB309+NB!AB132+SM!AB173+JI!AB151+TU!AB205</f>
        <v>26360</v>
      </c>
      <c r="V33" s="34">
        <f>LB!AC461+FR!AC140+JN!AC193+TA!AC107+ŽB!AC81+ČL!AC309+NB!AC132+SM!AC173+JI!AC151+TU!AC205</f>
        <v>0</v>
      </c>
      <c r="W33" s="34">
        <f>LB!AD461+FR!AD140+JN!AD193+TA!AD107+ŽB!AD81+ČL!AD309+NB!AD132+SM!AD173+JI!AD151+TU!AD205</f>
        <v>20000</v>
      </c>
      <c r="X33" s="34">
        <f>LB!AE461+FR!AE140+JN!AE193+TA!AE107+ŽB!AE81+ČL!AE309+NB!AE132+SM!AE173+JI!AE151+TU!AE205</f>
        <v>20000</v>
      </c>
      <c r="Y33" s="34">
        <f>LB!AF461+FR!AF140+JN!AF193+TA!AF107+ŽB!AF81+ČL!AF309+NB!AF132+SM!AF173+JI!AF151+TU!AF205</f>
        <v>2224624</v>
      </c>
      <c r="Z33" s="27">
        <f>LB!AG461+FR!AG140+JN!AG193+TA!AG107+ŽB!AG81+ČL!AG309+NB!AG132+SM!AG173+JI!AG151+TU!AG205</f>
        <v>0</v>
      </c>
      <c r="AA33" s="27">
        <f>LB!AH461+FR!AH140+JN!AH193+TA!AH107+ŽB!AH81+ČL!AH309+NB!AH132+SM!AH173+JI!AH151+TU!AH205</f>
        <v>-1.22</v>
      </c>
      <c r="AB33" s="27">
        <f>LB!AI461+FR!AI140+JN!AI193+TA!AI107+ŽB!AI81+ČL!AI309+NB!AI132+SM!AI173+JI!AI151+TU!AI205</f>
        <v>0</v>
      </c>
      <c r="AC33" s="27">
        <f>LB!AJ461+FR!AJ140+JN!AJ193+TA!AJ107+ŽB!AJ81+ČL!AJ309+NB!AJ132+SM!AJ173+JI!AJ151+TU!AJ205</f>
        <v>0</v>
      </c>
      <c r="AD33" s="27">
        <f>LB!AK461+FR!AK140+JN!AK193+TA!AK107+ŽB!AK81+ČL!AK309+NB!AK132+SM!AK173+JI!AK151+TU!AK205</f>
        <v>5.54</v>
      </c>
      <c r="AE33" s="27">
        <f>LB!AL461+FR!AL140+JN!AL193+TA!AL107+ŽB!AL81+ČL!AL309+NB!AL132+SM!AL173+JI!AL151+TU!AL205</f>
        <v>0</v>
      </c>
      <c r="AF33" s="27">
        <f>LB!AM461+FR!AM140+JN!AM193+TA!AM107+ŽB!AM81+ČL!AM309+NB!AM132+SM!AM173+JI!AM151+TU!AM205</f>
        <v>4.32</v>
      </c>
      <c r="AG33" s="35">
        <f>LB!AN461+FR!AN140+JN!AN193+TA!AN107+ŽB!AN81+ČL!AN309+NB!AN132+SM!AN173+JI!AN151+TU!AN205</f>
        <v>4.32</v>
      </c>
      <c r="AH33" s="900">
        <f>LB!AO461+FR!AO140+JN!AO193+TA!AO107+ŽB!AO81+ČL!AO309+NB!AO132+SM!AO173+JI!AO151+TU!AO205</f>
        <v>375943775</v>
      </c>
      <c r="AI33" s="34">
        <f>LB!AP461+FR!AP140+JN!AP193+TA!AP107+ŽB!AP81+ČL!AP309+NB!AP132+SM!AP173+JI!AP151+TU!AP205</f>
        <v>273261021</v>
      </c>
      <c r="AJ33" s="34">
        <f>LB!AQ461+FR!AQ140+JN!AQ193+TA!AQ107+ŽB!AQ81+ČL!AQ309+NB!AQ132+SM!AQ173+JI!AQ151+TU!AQ205</f>
        <v>1599880</v>
      </c>
      <c r="AK33" s="34">
        <f>LB!AR461+FR!AR140+JN!AR193+TA!AR107+ŽB!AR81+ČL!AR309+NB!AR132+SM!AR173+JI!AR151+TU!AR205</f>
        <v>92913596</v>
      </c>
      <c r="AL33" s="34">
        <f>LB!AS461+FR!AS140+JN!AS193+TA!AS107+ŽB!AS81+ČL!AS309+NB!AS132+SM!AS173+JI!AS151+TU!AS205</f>
        <v>5465222</v>
      </c>
      <c r="AM33" s="34">
        <f>LB!AT461+FR!AT140+JN!AT193+TA!AT107+ŽB!AT81+ČL!AT309+NB!AT132+SM!AT173+JI!AT151+TU!AT205</f>
        <v>2704056</v>
      </c>
      <c r="AN33" s="27">
        <f>LB!AU461+FR!AU140+JN!AU193+TA!AU107+ŽB!AU81+ČL!AU309+NB!AU132+SM!AU173+JI!AU151+TU!AU205</f>
        <v>931.73</v>
      </c>
      <c r="AO33" s="27">
        <f>LB!AV461+FR!AV140+JN!AV193+TA!AV107+ŽB!AV81+ČL!AV309+NB!AV132+SM!AV173+JI!AV151+TU!AV205</f>
        <v>0</v>
      </c>
      <c r="AP33" s="35">
        <f>LB!AW461+FR!AW140+JN!AW193+TA!AW107+ŽB!AW81+ČL!AW309+NB!AW132+SM!AW173+JI!AW151+TU!AW205</f>
        <v>931.73</v>
      </c>
    </row>
    <row r="34" spans="1:42" x14ac:dyDescent="0.2">
      <c r="A34" s="3">
        <v>3143</v>
      </c>
      <c r="B34" s="683">
        <f>LB!I462+FR!I141+JN!I194+TA!I108+ŽB!I82+ČL!I310+NB!I133+SM!I174+JI!I152+TU!I206</f>
        <v>271247959</v>
      </c>
      <c r="C34" s="34">
        <f>LB!J462+FR!J141+JN!J194+TA!J108+ŽB!J82+ČL!J310+NB!J133+SM!J174+JI!J152+TU!J206</f>
        <v>198551230</v>
      </c>
      <c r="D34" s="34">
        <f>LB!K462+FR!K141+JN!K194+TA!K108+ŽB!K82+ČL!K310+NB!K133+SM!K174+JI!K152+TU!K206</f>
        <v>1407832</v>
      </c>
      <c r="E34" s="34">
        <f>LB!L462+FR!L141+JN!L194+TA!L108+ŽB!L82+ČL!L310+NB!L133+SM!L174+JI!L152+TU!L206</f>
        <v>66967550</v>
      </c>
      <c r="F34" s="34">
        <f>LB!M462+FR!M141+JN!M194+TA!M108+ŽB!M82+ČL!M310+NB!M133+SM!M174+JI!M152+TU!M206</f>
        <v>3934437</v>
      </c>
      <c r="G34" s="34">
        <f>LB!N462+FR!N141+JN!N194+TA!N108+ŽB!N82+ČL!N310+NB!N133+SM!N174+JI!N152+TU!N206</f>
        <v>386910</v>
      </c>
      <c r="H34" s="27">
        <f>LB!O462+FR!O141+JN!O194+TA!O108+ŽB!O82+ČL!O310+NB!O133+SM!O174+JI!O152+TU!O206</f>
        <v>445.84670000000006</v>
      </c>
      <c r="I34" s="27">
        <f>LB!P462+FR!P141+JN!P194+TA!P108+ŽB!P82+ČL!P310+NB!P133+SM!P174+JI!P152+TU!P206</f>
        <v>420.29669999999999</v>
      </c>
      <c r="J34" s="902">
        <f>LB!Q462+FR!Q141+JN!Q194+TA!Q108+ŽB!Q82+ČL!Q310+NB!Q133+SM!Q174+JI!Q152+TU!Q206</f>
        <v>25.55</v>
      </c>
      <c r="K34" s="683">
        <f>LB!R462+FR!R141+JN!R194+TA!R108+ŽB!R82+ČL!R310+NB!R133+SM!R174+JI!R152+TU!R206</f>
        <v>310000</v>
      </c>
      <c r="L34" s="34">
        <f>LB!S462+FR!S141+JN!S194+TA!S108+ŽB!S82+ČL!S310+NB!S133+SM!S174+JI!S152+TU!S206</f>
        <v>0</v>
      </c>
      <c r="M34" s="34">
        <f>LB!T462+FR!T141+JN!T194+TA!T108+ŽB!T82+ČL!T310+NB!T133+SM!T174+JI!T152+TU!T206</f>
        <v>89280</v>
      </c>
      <c r="N34" s="34">
        <f>LB!U462+FR!U141+JN!U194+TA!U108+ŽB!U82+ČL!U310+NB!U133+SM!U174+JI!U152+TU!U206</f>
        <v>0</v>
      </c>
      <c r="O34" s="34">
        <f>LB!V462+FR!V141+JN!V194+TA!V108+ŽB!V82+ČL!V310+NB!V133+SM!V174+JI!V152+TU!V206</f>
        <v>399280</v>
      </c>
      <c r="P34" s="34">
        <f>LB!W462+FR!W141+JN!W194+TA!W108+ŽB!W82+ČL!W310+NB!W133+SM!W174+JI!W152+TU!W206</f>
        <v>-310000</v>
      </c>
      <c r="Q34" s="34">
        <f>LB!X462+FR!X141+JN!X194+TA!X108+ŽB!X82+ČL!X310+NB!X133+SM!X174+JI!X152+TU!X206</f>
        <v>0</v>
      </c>
      <c r="R34" s="34">
        <f>LB!Y462+FR!Y141+JN!Y194+TA!Y108+ŽB!Y82+ČL!Y310+NB!Y133+SM!Y174+JI!Y152+TU!Y206</f>
        <v>-310000</v>
      </c>
      <c r="S34" s="34">
        <f>LB!Z462+FR!Z141+JN!Z194+TA!Z108+ŽB!Z82+ČL!Z310+NB!Z133+SM!Z174+JI!Z152+TU!Z206</f>
        <v>89280</v>
      </c>
      <c r="T34" s="34">
        <f>LB!AA462+FR!AA141+JN!AA194+TA!AA108+ŽB!AA82+ČL!AA310+NB!AA133+SM!AA174+JI!AA152+TU!AA206</f>
        <v>30177</v>
      </c>
      <c r="U34" s="34">
        <f>LB!AB462+FR!AB141+JN!AB194+TA!AB108+ŽB!AB82+ČL!AB310+NB!AB133+SM!AB174+JI!AB152+TU!AB206</f>
        <v>7986</v>
      </c>
      <c r="V34" s="34">
        <f>LB!AC462+FR!AC141+JN!AC194+TA!AC108+ŽB!AC82+ČL!AC310+NB!AC133+SM!AC174+JI!AC152+TU!AC206</f>
        <v>0</v>
      </c>
      <c r="W34" s="34">
        <f>LB!AD462+FR!AD141+JN!AD194+TA!AD108+ŽB!AD82+ČL!AD310+NB!AD133+SM!AD174+JI!AD152+TU!AD206</f>
        <v>0</v>
      </c>
      <c r="X34" s="34">
        <f>LB!AE462+FR!AE141+JN!AE194+TA!AE108+ŽB!AE82+ČL!AE310+NB!AE133+SM!AE174+JI!AE152+TU!AE206</f>
        <v>0</v>
      </c>
      <c r="Y34" s="34">
        <f>LB!AF462+FR!AF141+JN!AF194+TA!AF108+ŽB!AF82+ČL!AF310+NB!AF133+SM!AF174+JI!AF152+TU!AF206</f>
        <v>127443</v>
      </c>
      <c r="Z34" s="27">
        <f>LB!AG462+FR!AG141+JN!AG194+TA!AG108+ŽB!AG82+ČL!AG310+NB!AG133+SM!AG174+JI!AG152+TU!AG206</f>
        <v>0</v>
      </c>
      <c r="AA34" s="27">
        <f>LB!AH462+FR!AH141+JN!AH194+TA!AH108+ŽB!AH82+ČL!AH310+NB!AH133+SM!AH174+JI!AH152+TU!AH206</f>
        <v>1.26</v>
      </c>
      <c r="AB34" s="27">
        <f>LB!AI462+FR!AI141+JN!AI194+TA!AI108+ŽB!AI82+ČL!AI310+NB!AI133+SM!AI174+JI!AI152+TU!AI206</f>
        <v>0</v>
      </c>
      <c r="AC34" s="27">
        <f>LB!AJ462+FR!AJ141+JN!AJ194+TA!AJ108+ŽB!AJ82+ČL!AJ310+NB!AJ133+SM!AJ174+JI!AJ152+TU!AJ206</f>
        <v>0.52</v>
      </c>
      <c r="AD34" s="27">
        <f>LB!AK462+FR!AK141+JN!AK194+TA!AK108+ŽB!AK82+ČL!AK310+NB!AK133+SM!AK174+JI!AK152+TU!AK206</f>
        <v>0</v>
      </c>
      <c r="AE34" s="27">
        <f>LB!AL462+FR!AL141+JN!AL194+TA!AL108+ŽB!AL82+ČL!AL310+NB!AL133+SM!AL174+JI!AL152+TU!AL206</f>
        <v>0.52</v>
      </c>
      <c r="AF34" s="27">
        <f>LB!AM462+FR!AM141+JN!AM194+TA!AM108+ŽB!AM82+ČL!AM310+NB!AM133+SM!AM174+JI!AM152+TU!AM206</f>
        <v>1.26</v>
      </c>
      <c r="AG34" s="35">
        <f>LB!AN462+FR!AN141+JN!AN194+TA!AN108+ŽB!AN82+ČL!AN310+NB!AN133+SM!AN174+JI!AN152+TU!AN206</f>
        <v>1.78</v>
      </c>
      <c r="AH34" s="900">
        <f>LB!AO462+FR!AO141+JN!AO194+TA!AO108+ŽB!AO82+ČL!AO310+NB!AO133+SM!AO174+JI!AO152+TU!AO206</f>
        <v>271375402</v>
      </c>
      <c r="AI34" s="34">
        <f>LB!AP462+FR!AP141+JN!AP194+TA!AP108+ŽB!AP82+ČL!AP310+NB!AP133+SM!AP174+JI!AP152+TU!AP206</f>
        <v>198950510</v>
      </c>
      <c r="AJ34" s="34">
        <f>LB!AQ462+FR!AQ141+JN!AQ194+TA!AQ108+ŽB!AQ82+ČL!AQ310+NB!AQ133+SM!AQ174+JI!AQ152+TU!AQ206</f>
        <v>1097832</v>
      </c>
      <c r="AK34" s="34">
        <f>LB!AR462+FR!AR141+JN!AR194+TA!AR108+ŽB!AR82+ČL!AR310+NB!AR133+SM!AR174+JI!AR152+TU!AR206</f>
        <v>66997727</v>
      </c>
      <c r="AL34" s="34">
        <f>LB!AS462+FR!AS141+JN!AS194+TA!AS108+ŽB!AS82+ČL!AS310+NB!AS133+SM!AS174+JI!AS152+TU!AS206</f>
        <v>3942423</v>
      </c>
      <c r="AM34" s="34">
        <f>LB!AT462+FR!AT141+JN!AT194+TA!AT108+ŽB!AT82+ČL!AT310+NB!AT133+SM!AT174+JI!AT152+TU!AT206</f>
        <v>386910</v>
      </c>
      <c r="AN34" s="27">
        <f>LB!AU462+FR!AU141+JN!AU194+TA!AU108+ŽB!AU82+ČL!AU310+NB!AU133+SM!AU174+JI!AU152+TU!AU206</f>
        <v>447.62670000000003</v>
      </c>
      <c r="AO34" s="27">
        <f>LB!AV462+FR!AV141+JN!AV194+TA!AV108+ŽB!AV82+ČL!AV310+NB!AV133+SM!AV174+JI!AV152+TU!AV206</f>
        <v>420.81669999999997</v>
      </c>
      <c r="AP34" s="35">
        <f>LB!AW462+FR!AW141+JN!AW194+TA!AW108+ŽB!AW82+ČL!AW310+NB!AW133+SM!AW174+JI!AW152+TU!AW206</f>
        <v>26.81</v>
      </c>
    </row>
    <row r="35" spans="1:42" x14ac:dyDescent="0.2">
      <c r="A35" s="3">
        <v>3231</v>
      </c>
      <c r="B35" s="683">
        <f>LB!I463+FR!I142+JN!I195+TA!I109+ŽB!I83+ČL!I311+NB!I134+SM!I175+JI!I153+TU!I207</f>
        <v>272521924</v>
      </c>
      <c r="C35" s="34">
        <f>LB!J463+FR!J142+JN!J195+TA!J109+ŽB!J83+ČL!J311+NB!J134+SM!J175+JI!J153+TU!J207</f>
        <v>198604072</v>
      </c>
      <c r="D35" s="34">
        <f>LB!K463+FR!K142+JN!K195+TA!K109+ŽB!K83+ČL!K311+NB!K134+SM!K175+JI!K153+TU!K207</f>
        <v>1442400</v>
      </c>
      <c r="E35" s="34">
        <f>LB!L463+FR!L142+JN!L195+TA!L109+ŽB!L83+ČL!L311+NB!L134+SM!L175+JI!L153+TU!L207</f>
        <v>67586975</v>
      </c>
      <c r="F35" s="34">
        <f>LB!M463+FR!M142+JN!M195+TA!M109+ŽB!M83+ČL!M311+NB!M134+SM!M175+JI!M153+TU!M207</f>
        <v>3972082</v>
      </c>
      <c r="G35" s="34">
        <f>LB!N463+FR!N142+JN!N195+TA!N109+ŽB!N83+ČL!N311+NB!N134+SM!N175+JI!N153+TU!N207</f>
        <v>916395</v>
      </c>
      <c r="H35" s="27">
        <f>LB!O463+FR!O142+JN!O195+TA!O109+ŽB!O83+ČL!O311+NB!O134+SM!O175+JI!O153+TU!O207</f>
        <v>389.71540000000005</v>
      </c>
      <c r="I35" s="27">
        <f>LB!P463+FR!P142+JN!P195+TA!P109+ŽB!P83+ČL!P311+NB!P134+SM!P175+JI!P153+TU!P207</f>
        <v>347.02019999999999</v>
      </c>
      <c r="J35" s="902">
        <f>LB!Q463+FR!Q142+JN!Q195+TA!Q109+ŽB!Q83+ČL!Q311+NB!Q134+SM!Q175+JI!Q153+TU!Q207</f>
        <v>42.6952</v>
      </c>
      <c r="K35" s="683">
        <f>LB!R463+FR!R142+JN!R195+TA!R109+ŽB!R83+ČL!R311+NB!R134+SM!R175+JI!R153+TU!R207</f>
        <v>0</v>
      </c>
      <c r="L35" s="34">
        <f>LB!S463+FR!S142+JN!S195+TA!S109+ŽB!S83+ČL!S311+NB!S134+SM!S175+JI!S153+TU!S207</f>
        <v>0</v>
      </c>
      <c r="M35" s="34">
        <f>LB!T463+FR!T142+JN!T195+TA!T109+ŽB!T83+ČL!T311+NB!T134+SM!T175+JI!T153+TU!T207</f>
        <v>0</v>
      </c>
      <c r="N35" s="34">
        <f>LB!U463+FR!U142+JN!U195+TA!U109+ŽB!U83+ČL!U311+NB!U134+SM!U175+JI!U153+TU!U207</f>
        <v>0</v>
      </c>
      <c r="O35" s="34">
        <f>LB!V463+FR!V142+JN!V195+TA!V109+ŽB!V83+ČL!V311+NB!V134+SM!V175+JI!V153+TU!V207</f>
        <v>0</v>
      </c>
      <c r="P35" s="34">
        <f>LB!W463+FR!W142+JN!W195+TA!W109+ŽB!W83+ČL!W311+NB!W134+SM!W175+JI!W153+TU!W207</f>
        <v>0</v>
      </c>
      <c r="Q35" s="34">
        <f>LB!X463+FR!X142+JN!X195+TA!X109+ŽB!X83+ČL!X311+NB!X134+SM!X175+JI!X153+TU!X207</f>
        <v>0</v>
      </c>
      <c r="R35" s="34">
        <f>LB!Y463+FR!Y142+JN!Y195+TA!Y109+ŽB!Y83+ČL!Y311+NB!Y134+SM!Y175+JI!Y153+TU!Y207</f>
        <v>0</v>
      </c>
      <c r="S35" s="34">
        <f>LB!Z463+FR!Z142+JN!Z195+TA!Z109+ŽB!Z83+ČL!Z311+NB!Z134+SM!Z175+JI!Z153+TU!Z207</f>
        <v>0</v>
      </c>
      <c r="T35" s="34">
        <f>LB!AA463+FR!AA142+JN!AA195+TA!AA109+ŽB!AA83+ČL!AA311+NB!AA134+SM!AA175+JI!AA153+TU!AA207</f>
        <v>0</v>
      </c>
      <c r="U35" s="34">
        <f>LB!AB463+FR!AB142+JN!AB195+TA!AB109+ŽB!AB83+ČL!AB311+NB!AB134+SM!AB175+JI!AB153+TU!AB207</f>
        <v>0</v>
      </c>
      <c r="V35" s="34">
        <f>LB!AC463+FR!AC142+JN!AC195+TA!AC109+ŽB!AC83+ČL!AC311+NB!AC134+SM!AC175+JI!AC153+TU!AC207</f>
        <v>0</v>
      </c>
      <c r="W35" s="34">
        <f>LB!AD463+FR!AD142+JN!AD195+TA!AD109+ŽB!AD83+ČL!AD311+NB!AD134+SM!AD175+JI!AD153+TU!AD207</f>
        <v>0</v>
      </c>
      <c r="X35" s="34">
        <f>LB!AE463+FR!AE142+JN!AE195+TA!AE109+ŽB!AE83+ČL!AE311+NB!AE134+SM!AE175+JI!AE153+TU!AE207</f>
        <v>0</v>
      </c>
      <c r="Y35" s="34">
        <f>LB!AF463+FR!AF142+JN!AF195+TA!AF109+ŽB!AF83+ČL!AF311+NB!AF134+SM!AF175+JI!AF153+TU!AF207</f>
        <v>0</v>
      </c>
      <c r="Z35" s="27">
        <f>LB!AG463+FR!AG142+JN!AG195+TA!AG109+ŽB!AG83+ČL!AG311+NB!AG134+SM!AG175+JI!AG153+TU!AG207</f>
        <v>0</v>
      </c>
      <c r="AA35" s="27">
        <f>LB!AH463+FR!AH142+JN!AH195+TA!AH109+ŽB!AH83+ČL!AH311+NB!AH134+SM!AH175+JI!AH153+TU!AH207</f>
        <v>0</v>
      </c>
      <c r="AB35" s="27">
        <f>LB!AI463+FR!AI142+JN!AI195+TA!AI109+ŽB!AI83+ČL!AI311+NB!AI134+SM!AI175+JI!AI153+TU!AI207</f>
        <v>0</v>
      </c>
      <c r="AC35" s="27">
        <f>LB!AJ463+FR!AJ142+JN!AJ195+TA!AJ109+ŽB!AJ83+ČL!AJ311+NB!AJ134+SM!AJ175+JI!AJ153+TU!AJ207</f>
        <v>0</v>
      </c>
      <c r="AD35" s="27">
        <f>LB!AK463+FR!AK142+JN!AK195+TA!AK109+ŽB!AK83+ČL!AK311+NB!AK134+SM!AK175+JI!AK153+TU!AK207</f>
        <v>0</v>
      </c>
      <c r="AE35" s="27">
        <f>LB!AL463+FR!AL142+JN!AL195+TA!AL109+ŽB!AL83+ČL!AL311+NB!AL134+SM!AL175+JI!AL153+TU!AL207</f>
        <v>0</v>
      </c>
      <c r="AF35" s="27">
        <f>LB!AM463+FR!AM142+JN!AM195+TA!AM109+ŽB!AM83+ČL!AM311+NB!AM134+SM!AM175+JI!AM153+TU!AM207</f>
        <v>0</v>
      </c>
      <c r="AG35" s="35">
        <f>LB!AN463+FR!AN142+JN!AN195+TA!AN109+ŽB!AN83+ČL!AN311+NB!AN134+SM!AN175+JI!AN153+TU!AN207</f>
        <v>0</v>
      </c>
      <c r="AH35" s="900">
        <f>LB!AO463+FR!AO142+JN!AO195+TA!AO109+ŽB!AO83+ČL!AO311+NB!AO134+SM!AO175+JI!AO153+TU!AO207</f>
        <v>272521924</v>
      </c>
      <c r="AI35" s="34">
        <f>LB!AP463+FR!AP142+JN!AP195+TA!AP109+ŽB!AP83+ČL!AP311+NB!AP134+SM!AP175+JI!AP153+TU!AP207</f>
        <v>198604072</v>
      </c>
      <c r="AJ35" s="34">
        <f>LB!AQ463+FR!AQ142+JN!AQ195+TA!AQ109+ŽB!AQ83+ČL!AQ311+NB!AQ134+SM!AQ175+JI!AQ153+TU!AQ207</f>
        <v>1442400</v>
      </c>
      <c r="AK35" s="34">
        <f>LB!AR463+FR!AR142+JN!AR195+TA!AR109+ŽB!AR83+ČL!AR311+NB!AR134+SM!AR175+JI!AR153+TU!AR207</f>
        <v>67586975</v>
      </c>
      <c r="AL35" s="34">
        <f>LB!AS463+FR!AS142+JN!AS195+TA!AS109+ŽB!AS83+ČL!AS311+NB!AS134+SM!AS175+JI!AS153+TU!AS207</f>
        <v>3972082</v>
      </c>
      <c r="AM35" s="34">
        <f>LB!AT463+FR!AT142+JN!AT195+TA!AT109+ŽB!AT83+ČL!AT311+NB!AT134+SM!AT175+JI!AT153+TU!AT207</f>
        <v>916395</v>
      </c>
      <c r="AN35" s="27">
        <f>LB!AU463+FR!AU142+JN!AU195+TA!AU109+ŽB!AU83+ČL!AU311+NB!AU134+SM!AU175+JI!AU153+TU!AU207</f>
        <v>389.71540000000005</v>
      </c>
      <c r="AO35" s="27">
        <f>LB!AV463+FR!AV142+JN!AV195+TA!AV109+ŽB!AV83+ČL!AV311+NB!AV134+SM!AV175+JI!AV153+TU!AV207</f>
        <v>347.02019999999999</v>
      </c>
      <c r="AP35" s="35">
        <f>LB!AW463+FR!AW142+JN!AW195+TA!AW109+ŽB!AW83+ČL!AW311+NB!AW134+SM!AW175+JI!AW153+TU!AW207</f>
        <v>42.6952</v>
      </c>
    </row>
    <row r="36" spans="1:42" ht="13.5" thickBot="1" x14ac:dyDescent="0.25">
      <c r="A36" s="473">
        <v>3233</v>
      </c>
      <c r="B36" s="684">
        <f>LB!I464+FR!I143+JN!I196+TA!I110+ŽB!I84+ČL!I312+NB!I135+SM!I176+JI!I154+TU!I208</f>
        <v>58385877</v>
      </c>
      <c r="C36" s="685">
        <f>LB!J464+FR!J143+JN!J196+TA!J110+ŽB!J84+ČL!J312+NB!J135+SM!J176+JI!J154+TU!J208</f>
        <v>39064674</v>
      </c>
      <c r="D36" s="685">
        <f>LB!K464+FR!K143+JN!K196+TA!K110+ŽB!K84+ČL!K312+NB!K135+SM!K176+JI!K154+TU!K208</f>
        <v>3553000</v>
      </c>
      <c r="E36" s="685">
        <f>LB!L464+FR!L143+JN!L196+TA!L110+ŽB!L84+ČL!L312+NB!L135+SM!L176+JI!L154+TU!L208</f>
        <v>14404773</v>
      </c>
      <c r="F36" s="685">
        <f>LB!M464+FR!M143+JN!M196+TA!M110+ŽB!M84+ČL!M312+NB!M135+SM!M176+JI!M154+TU!M208</f>
        <v>781294</v>
      </c>
      <c r="G36" s="685">
        <f>LB!N464+FR!N143+JN!N196+TA!N110+ŽB!N84+ČL!N312+NB!N135+SM!N176+JI!N154+TU!N208</f>
        <v>582136</v>
      </c>
      <c r="H36" s="686">
        <f>LB!O464+FR!O143+JN!O196+TA!O110+ŽB!O84+ČL!O312+NB!O135+SM!O176+JI!O154+TU!O208</f>
        <v>92.14</v>
      </c>
      <c r="I36" s="686">
        <f>LB!P464+FR!P143+JN!P196+TA!P110+ŽB!P84+ČL!P312+NB!P135+SM!P176+JI!P154+TU!P208</f>
        <v>58.170000000000009</v>
      </c>
      <c r="J36" s="903">
        <f>LB!Q464+FR!Q143+JN!Q196+TA!Q110+ŽB!Q84+ČL!Q312+NB!Q135+SM!Q176+JI!Q154+TU!Q208</f>
        <v>33.97</v>
      </c>
      <c r="K36" s="684">
        <f>LB!R464+FR!R143+JN!R196+TA!R110+ŽB!R84+ČL!R312+NB!R135+SM!R176+JI!R154+TU!R208</f>
        <v>0</v>
      </c>
      <c r="L36" s="685">
        <f>LB!S464+FR!S143+JN!S196+TA!S110+ŽB!S84+ČL!S312+NB!S135+SM!S176+JI!S154+TU!S208</f>
        <v>0</v>
      </c>
      <c r="M36" s="685">
        <f>LB!T464+FR!T143+JN!T196+TA!T110+ŽB!T84+ČL!T312+NB!T135+SM!T176+JI!T154+TU!T208</f>
        <v>0</v>
      </c>
      <c r="N36" s="685">
        <f>LB!U464+FR!U143+JN!U196+TA!U110+ŽB!U84+ČL!U312+NB!U135+SM!U176+JI!U154+TU!U208</f>
        <v>0</v>
      </c>
      <c r="O36" s="685">
        <f>LB!V464+FR!V143+JN!V196+TA!V110+ŽB!V84+ČL!V312+NB!V135+SM!V176+JI!V154+TU!V208</f>
        <v>0</v>
      </c>
      <c r="P36" s="685">
        <f>LB!W464+FR!W143+JN!W196+TA!W110+ŽB!W84+ČL!W312+NB!W135+SM!W176+JI!W154+TU!W208</f>
        <v>0</v>
      </c>
      <c r="Q36" s="685">
        <f>LB!X464+FR!X143+JN!X196+TA!X110+ŽB!X84+ČL!X312+NB!X135+SM!X176+JI!X154+TU!X208</f>
        <v>0</v>
      </c>
      <c r="R36" s="685">
        <f>LB!Y464+FR!Y143+JN!Y196+TA!Y110+ŽB!Y84+ČL!Y312+NB!Y135+SM!Y176+JI!Y154+TU!Y208</f>
        <v>0</v>
      </c>
      <c r="S36" s="685">
        <f>LB!Z464+FR!Z143+JN!Z196+TA!Z110+ŽB!Z84+ČL!Z312+NB!Z135+SM!Z176+JI!Z154+TU!Z208</f>
        <v>0</v>
      </c>
      <c r="T36" s="685">
        <f>LB!AA464+FR!AA143+JN!AA196+TA!AA110+ŽB!AA84+ČL!AA312+NB!AA135+SM!AA176+JI!AA154+TU!AA208</f>
        <v>0</v>
      </c>
      <c r="U36" s="685">
        <f>LB!AB464+FR!AB143+JN!AB196+TA!AB110+ŽB!AB84+ČL!AB312+NB!AB135+SM!AB176+JI!AB154+TU!AB208</f>
        <v>0</v>
      </c>
      <c r="V36" s="685">
        <f>LB!AC464+FR!AC143+JN!AC196+TA!AC110+ŽB!AC84+ČL!AC312+NB!AC135+SM!AC176+JI!AC154+TU!AC208</f>
        <v>0</v>
      </c>
      <c r="W36" s="685">
        <f>LB!AD464+FR!AD143+JN!AD196+TA!AD110+ŽB!AD84+ČL!AD312+NB!AD135+SM!AD176+JI!AD154+TU!AD208</f>
        <v>0</v>
      </c>
      <c r="X36" s="685">
        <f>LB!AE464+FR!AE143+JN!AE196+TA!AE110+ŽB!AE84+ČL!AE312+NB!AE135+SM!AE176+JI!AE154+TU!AE208</f>
        <v>0</v>
      </c>
      <c r="Y36" s="685">
        <f>LB!AF464+FR!AF143+JN!AF196+TA!AF110+ŽB!AF84+ČL!AF312+NB!AF135+SM!AF176+JI!AF154+TU!AF208</f>
        <v>0</v>
      </c>
      <c r="Z36" s="686">
        <f>LB!AG464+FR!AG143+JN!AG196+TA!AG110+ŽB!AG84+ČL!AG312+NB!AG135+SM!AG176+JI!AG154+TU!AG208</f>
        <v>0</v>
      </c>
      <c r="AA36" s="686">
        <f>LB!AH464+FR!AH143+JN!AH196+TA!AH110+ŽB!AH84+ČL!AH312+NB!AH135+SM!AH176+JI!AH154+TU!AH208</f>
        <v>0</v>
      </c>
      <c r="AB36" s="686">
        <f>LB!AI464+FR!AI143+JN!AI196+TA!AI110+ŽB!AI84+ČL!AI312+NB!AI135+SM!AI176+JI!AI154+TU!AI208</f>
        <v>0</v>
      </c>
      <c r="AC36" s="686">
        <f>LB!AJ464+FR!AJ143+JN!AJ196+TA!AJ110+ŽB!AJ84+ČL!AJ312+NB!AJ135+SM!AJ176+JI!AJ154+TU!AJ208</f>
        <v>0</v>
      </c>
      <c r="AD36" s="686">
        <f>LB!AK464+FR!AK143+JN!AK196+TA!AK110+ŽB!AK84+ČL!AK312+NB!AK135+SM!AK176+JI!AK154+TU!AK208</f>
        <v>0</v>
      </c>
      <c r="AE36" s="686">
        <f>LB!AL464+FR!AL143+JN!AL196+TA!AL110+ŽB!AL84+ČL!AL312+NB!AL135+SM!AL176+JI!AL154+TU!AL208</f>
        <v>0</v>
      </c>
      <c r="AF36" s="686">
        <f>LB!AM464+FR!AM143+JN!AM196+TA!AM110+ŽB!AM84+ČL!AM312+NB!AM135+SM!AM176+JI!AM154+TU!AM208</f>
        <v>0</v>
      </c>
      <c r="AG36" s="687">
        <f>LB!AN464+FR!AN143+JN!AN196+TA!AN110+ŽB!AN84+ČL!AN312+NB!AN135+SM!AN176+JI!AN154+TU!AN208</f>
        <v>0</v>
      </c>
      <c r="AH36" s="901">
        <f>LB!AO464+FR!AO143+JN!AO196+TA!AO110+ŽB!AO84+ČL!AO312+NB!AO135+SM!AO176+JI!AO154+TU!AO208</f>
        <v>58385877</v>
      </c>
      <c r="AI36" s="685">
        <f>LB!AP464+FR!AP143+JN!AP196+TA!AP110+ŽB!AP84+ČL!AP312+NB!AP135+SM!AP176+JI!AP154+TU!AP208</f>
        <v>39064674</v>
      </c>
      <c r="AJ36" s="685">
        <f>LB!AQ464+FR!AQ143+JN!AQ196+TA!AQ110+ŽB!AQ84+ČL!AQ312+NB!AQ135+SM!AQ176+JI!AQ154+TU!AQ208</f>
        <v>3553000</v>
      </c>
      <c r="AK36" s="685">
        <f>LB!AR464+FR!AR143+JN!AR196+TA!AR110+ŽB!AR84+ČL!AR312+NB!AR135+SM!AR176+JI!AR154+TU!AR208</f>
        <v>14404773</v>
      </c>
      <c r="AL36" s="685">
        <f>LB!AS464+FR!AS143+JN!AS196+TA!AS110+ŽB!AS84+ČL!AS312+NB!AS135+SM!AS176+JI!AS154+TU!AS208</f>
        <v>781294</v>
      </c>
      <c r="AM36" s="685">
        <f>LB!AT464+FR!AT143+JN!AT196+TA!AT110+ŽB!AT84+ČL!AT312+NB!AT135+SM!AT176+JI!AT154+TU!AT208</f>
        <v>582136</v>
      </c>
      <c r="AN36" s="686">
        <f>LB!AU464+FR!AU143+JN!AU196+TA!AU110+ŽB!AU84+ČL!AU312+NB!AU135+SM!AU176+JI!AU154+TU!AU208</f>
        <v>92.14</v>
      </c>
      <c r="AO36" s="686">
        <f>LB!AV464+FR!AV143+JN!AV196+TA!AV110+ŽB!AV84+ČL!AV312+NB!AV135+SM!AV176+JI!AV154+TU!AV208</f>
        <v>58.170000000000009</v>
      </c>
      <c r="AP36" s="687">
        <f>LB!AW464+FR!AW143+JN!AW196+TA!AW110+ŽB!AW84+ČL!AW312+NB!AW135+SM!AW176+JI!AW154+TU!AW208</f>
        <v>33.97</v>
      </c>
    </row>
    <row r="37" spans="1:42" x14ac:dyDescent="0.2">
      <c r="A37" s="21"/>
      <c r="B37" s="49"/>
      <c r="C37" s="49"/>
      <c r="D37" s="49"/>
      <c r="E37" s="49"/>
      <c r="F37" s="49"/>
      <c r="G37" s="49"/>
      <c r="H37" s="50"/>
      <c r="I37" s="50"/>
      <c r="J37" s="50"/>
    </row>
    <row r="38" spans="1:42" x14ac:dyDescent="0.2">
      <c r="A38" s="21"/>
      <c r="B38" s="16"/>
      <c r="C38" s="16"/>
      <c r="D38" s="16"/>
      <c r="E38" s="16"/>
      <c r="F38" s="16"/>
      <c r="G38" s="16"/>
      <c r="H38" s="9"/>
      <c r="I38" s="9"/>
      <c r="J38" s="9"/>
    </row>
    <row r="39" spans="1:42" x14ac:dyDescent="0.2">
      <c r="A39" s="21"/>
      <c r="B39" s="16"/>
      <c r="C39" s="16"/>
      <c r="D39" s="16"/>
      <c r="E39" s="16"/>
      <c r="F39" s="16"/>
      <c r="G39" s="16"/>
      <c r="H39" s="9"/>
      <c r="I39" s="9"/>
      <c r="J39" s="9"/>
    </row>
    <row r="40" spans="1:42" x14ac:dyDescent="0.2">
      <c r="A40" s="21"/>
      <c r="B40" s="16"/>
      <c r="C40" s="16"/>
      <c r="D40" s="16"/>
      <c r="E40" s="16"/>
      <c r="F40" s="16"/>
      <c r="G40" s="16"/>
      <c r="H40" s="9"/>
      <c r="I40" s="9"/>
      <c r="J40" s="9"/>
    </row>
    <row r="41" spans="1:42" x14ac:dyDescent="0.2">
      <c r="A41" s="21"/>
      <c r="B41" s="16"/>
      <c r="C41" s="16"/>
      <c r="D41" s="16"/>
      <c r="E41" s="16"/>
      <c r="F41" s="16"/>
      <c r="G41" s="16"/>
      <c r="H41" s="9"/>
      <c r="I41" s="9"/>
      <c r="J41" s="9"/>
    </row>
    <row r="42" spans="1:42" x14ac:dyDescent="0.2">
      <c r="A42" s="21"/>
      <c r="B42" s="16"/>
      <c r="C42" s="16"/>
      <c r="D42" s="16"/>
      <c r="E42" s="16"/>
      <c r="F42" s="16"/>
      <c r="G42" s="16"/>
      <c r="H42" s="9"/>
      <c r="I42" s="9"/>
      <c r="J42" s="9"/>
    </row>
    <row r="43" spans="1:42" x14ac:dyDescent="0.2">
      <c r="A43" s="21"/>
      <c r="B43" s="16"/>
      <c r="C43" s="16"/>
      <c r="D43" s="16"/>
      <c r="E43" s="16"/>
      <c r="F43" s="16"/>
      <c r="G43" s="16"/>
      <c r="H43" s="9"/>
      <c r="I43" s="9"/>
      <c r="J43" s="9"/>
    </row>
    <row r="44" spans="1:42" x14ac:dyDescent="0.2">
      <c r="A44" s="21"/>
      <c r="B44" s="16"/>
      <c r="C44" s="16"/>
      <c r="D44" s="16"/>
      <c r="E44" s="16"/>
      <c r="F44" s="16"/>
      <c r="G44" s="16"/>
      <c r="H44" s="9"/>
      <c r="I44" s="9"/>
      <c r="J44" s="9"/>
    </row>
    <row r="45" spans="1:42" x14ac:dyDescent="0.2">
      <c r="A45" s="21"/>
      <c r="B45" s="16"/>
      <c r="C45" s="16"/>
      <c r="D45" s="16"/>
      <c r="E45" s="16"/>
      <c r="F45" s="16"/>
      <c r="G45" s="16"/>
      <c r="H45" s="9"/>
      <c r="I45" s="9"/>
      <c r="J45" s="9"/>
    </row>
    <row r="46" spans="1:42" x14ac:dyDescent="0.2">
      <c r="A46" s="21"/>
      <c r="B46" s="16"/>
      <c r="C46" s="16"/>
      <c r="D46" s="16"/>
      <c r="E46" s="16"/>
      <c r="F46" s="16"/>
      <c r="G46" s="16"/>
      <c r="H46" s="9"/>
      <c r="I46" s="9"/>
      <c r="J46" s="9"/>
    </row>
    <row r="47" spans="1:42" x14ac:dyDescent="0.2">
      <c r="A47" s="21"/>
      <c r="B47" s="16"/>
      <c r="C47" s="16"/>
      <c r="D47" s="16"/>
      <c r="E47" s="16"/>
      <c r="F47" s="16"/>
      <c r="G47" s="16"/>
      <c r="H47" s="9"/>
      <c r="I47" s="9"/>
      <c r="J47" s="9"/>
    </row>
    <row r="48" spans="1:42" x14ac:dyDescent="0.2">
      <c r="A48" s="21"/>
      <c r="B48" s="16"/>
      <c r="C48" s="16"/>
      <c r="D48" s="16"/>
      <c r="E48" s="16"/>
      <c r="F48" s="16"/>
      <c r="G48" s="16"/>
      <c r="H48" s="9"/>
      <c r="I48" s="9"/>
      <c r="J48" s="9"/>
    </row>
    <row r="49" spans="1:10" x14ac:dyDescent="0.2">
      <c r="A49" s="21"/>
      <c r="B49" s="16"/>
      <c r="C49" s="16"/>
      <c r="D49" s="16"/>
      <c r="E49" s="16"/>
      <c r="F49" s="16"/>
      <c r="G49" s="16"/>
      <c r="H49" s="9"/>
      <c r="I49" s="9"/>
      <c r="J49" s="9"/>
    </row>
    <row r="50" spans="1:10" x14ac:dyDescent="0.2">
      <c r="A50" s="21"/>
      <c r="B50" s="16"/>
      <c r="C50" s="16"/>
      <c r="D50" s="16"/>
      <c r="E50" s="16"/>
      <c r="F50" s="16"/>
      <c r="G50" s="16"/>
      <c r="H50" s="9"/>
      <c r="I50" s="9"/>
      <c r="J50" s="9"/>
    </row>
    <row r="51" spans="1:10" x14ac:dyDescent="0.2">
      <c r="A51" s="21"/>
      <c r="B51" s="16"/>
      <c r="C51" s="16"/>
      <c r="D51" s="16"/>
      <c r="E51" s="16"/>
      <c r="F51" s="16"/>
      <c r="G51" s="16"/>
      <c r="H51" s="9"/>
      <c r="I51" s="9"/>
      <c r="J51" s="9"/>
    </row>
    <row r="52" spans="1:10" x14ac:dyDescent="0.2">
      <c r="A52" s="21"/>
      <c r="B52" s="16"/>
      <c r="C52" s="16"/>
      <c r="D52" s="16"/>
      <c r="E52" s="16"/>
      <c r="F52" s="16"/>
      <c r="G52" s="16"/>
      <c r="H52" s="9"/>
      <c r="I52" s="9"/>
      <c r="J52" s="9"/>
    </row>
    <row r="53" spans="1:10" x14ac:dyDescent="0.2">
      <c r="A53" s="21"/>
      <c r="B53" s="16"/>
      <c r="C53" s="16"/>
      <c r="D53" s="16"/>
      <c r="E53" s="16"/>
      <c r="F53" s="16"/>
      <c r="G53" s="16"/>
      <c r="H53" s="9"/>
      <c r="I53" s="9"/>
      <c r="J53" s="9"/>
    </row>
    <row r="54" spans="1:10" x14ac:dyDescent="0.2">
      <c r="A54" s="21"/>
      <c r="B54" s="16"/>
      <c r="C54" s="16"/>
      <c r="D54" s="16"/>
      <c r="E54" s="16"/>
      <c r="F54" s="16"/>
      <c r="G54" s="16"/>
      <c r="H54" s="9"/>
      <c r="I54" s="9"/>
      <c r="J54" s="9"/>
    </row>
    <row r="55" spans="1:10" x14ac:dyDescent="0.2">
      <c r="A55" s="21"/>
      <c r="B55" s="16"/>
      <c r="C55" s="16"/>
      <c r="D55" s="16"/>
      <c r="E55" s="16"/>
      <c r="F55" s="16"/>
      <c r="G55" s="16"/>
      <c r="H55" s="9"/>
      <c r="I55" s="9"/>
      <c r="J55" s="9"/>
    </row>
    <row r="56" spans="1:10" x14ac:dyDescent="0.2">
      <c r="A56" s="21"/>
      <c r="B56" s="16"/>
      <c r="C56" s="16"/>
      <c r="D56" s="16"/>
      <c r="E56" s="16"/>
      <c r="F56" s="16"/>
      <c r="G56" s="16"/>
      <c r="H56" s="9"/>
      <c r="I56" s="9"/>
      <c r="J56" s="9"/>
    </row>
    <row r="57" spans="1:10" x14ac:dyDescent="0.2">
      <c r="A57" s="21"/>
      <c r="B57" s="16"/>
      <c r="C57" s="16"/>
      <c r="D57" s="16"/>
      <c r="E57" s="16"/>
      <c r="F57" s="16"/>
      <c r="G57" s="16"/>
      <c r="H57" s="9"/>
      <c r="I57" s="9"/>
      <c r="J57" s="9"/>
    </row>
    <row r="58" spans="1:10" x14ac:dyDescent="0.2">
      <c r="A58" s="21"/>
      <c r="B58" s="16"/>
      <c r="C58" s="16"/>
      <c r="D58" s="16"/>
      <c r="E58" s="16"/>
      <c r="F58" s="16"/>
      <c r="G58" s="16"/>
      <c r="H58" s="9"/>
      <c r="I58" s="9"/>
      <c r="J58" s="9"/>
    </row>
    <row r="59" spans="1:10" x14ac:dyDescent="0.2">
      <c r="A59" s="21"/>
      <c r="B59" s="16"/>
      <c r="C59" s="16"/>
      <c r="D59" s="16"/>
      <c r="E59" s="16"/>
      <c r="F59" s="16"/>
      <c r="G59" s="16"/>
      <c r="H59" s="9"/>
      <c r="I59" s="9"/>
      <c r="J59" s="9"/>
    </row>
    <row r="60" spans="1:10" x14ac:dyDescent="0.2">
      <c r="A60" s="21"/>
      <c r="B60" s="16"/>
      <c r="C60" s="16"/>
      <c r="D60" s="16"/>
      <c r="E60" s="16"/>
      <c r="F60" s="16"/>
      <c r="G60" s="16"/>
      <c r="H60" s="9"/>
      <c r="I60" s="9"/>
      <c r="J60" s="9"/>
    </row>
    <row r="61" spans="1:10" x14ac:dyDescent="0.2">
      <c r="A61" s="21"/>
      <c r="B61" s="16"/>
      <c r="C61" s="16"/>
      <c r="D61" s="16"/>
      <c r="E61" s="16"/>
      <c r="F61" s="16"/>
      <c r="G61" s="16"/>
      <c r="H61" s="9"/>
      <c r="I61" s="9"/>
      <c r="J61" s="9"/>
    </row>
    <row r="62" spans="1:10" x14ac:dyDescent="0.2">
      <c r="A62" s="21"/>
      <c r="B62" s="16"/>
      <c r="C62" s="16"/>
      <c r="D62" s="16"/>
      <c r="E62" s="16"/>
      <c r="F62" s="16"/>
      <c r="G62" s="16"/>
      <c r="H62" s="9"/>
      <c r="I62" s="9"/>
      <c r="J62" s="9"/>
    </row>
    <row r="63" spans="1:10" x14ac:dyDescent="0.2">
      <c r="A63" s="21"/>
      <c r="B63" s="16"/>
      <c r="C63" s="16"/>
      <c r="D63" s="16"/>
      <c r="E63" s="16"/>
      <c r="F63" s="16"/>
      <c r="G63" s="16"/>
      <c r="H63" s="9"/>
      <c r="I63" s="9"/>
      <c r="J63" s="9"/>
    </row>
    <row r="64" spans="1:10" x14ac:dyDescent="0.2">
      <c r="A64" s="21"/>
      <c r="B64" s="16"/>
      <c r="C64" s="16"/>
      <c r="D64" s="16"/>
      <c r="E64" s="16"/>
      <c r="F64" s="16"/>
      <c r="G64" s="16"/>
      <c r="H64" s="9"/>
      <c r="I64" s="9"/>
      <c r="J64" s="9"/>
    </row>
    <row r="65" spans="1:10" x14ac:dyDescent="0.2">
      <c r="A65" s="21"/>
      <c r="B65" s="16"/>
      <c r="C65" s="16"/>
      <c r="D65" s="16"/>
      <c r="E65" s="16"/>
      <c r="F65" s="16"/>
      <c r="G65" s="16"/>
      <c r="H65" s="9"/>
      <c r="I65" s="9"/>
      <c r="J65" s="9"/>
    </row>
    <row r="66" spans="1:10" x14ac:dyDescent="0.2">
      <c r="A66" s="21"/>
      <c r="B66" s="16"/>
      <c r="C66" s="16"/>
      <c r="D66" s="16"/>
      <c r="E66" s="16"/>
      <c r="F66" s="16"/>
      <c r="G66" s="16"/>
      <c r="H66" s="9"/>
      <c r="I66" s="9"/>
      <c r="J66" s="9"/>
    </row>
    <row r="67" spans="1:10" x14ac:dyDescent="0.2">
      <c r="A67" s="21"/>
      <c r="B67" s="16"/>
      <c r="C67" s="16"/>
      <c r="D67" s="16"/>
      <c r="E67" s="16"/>
      <c r="F67" s="16"/>
      <c r="G67" s="16"/>
      <c r="H67" s="9"/>
      <c r="I67" s="9"/>
      <c r="J67" s="9"/>
    </row>
    <row r="68" spans="1:10" x14ac:dyDescent="0.2">
      <c r="A68" s="21"/>
      <c r="B68" s="16"/>
      <c r="C68" s="16"/>
      <c r="D68" s="16"/>
      <c r="E68" s="16"/>
      <c r="F68" s="16"/>
      <c r="G68" s="16"/>
      <c r="H68" s="9"/>
      <c r="I68" s="9"/>
      <c r="J68" s="9"/>
    </row>
    <row r="69" spans="1:10" x14ac:dyDescent="0.2">
      <c r="A69" s="21"/>
      <c r="B69" s="16"/>
      <c r="C69" s="16"/>
      <c r="D69" s="16"/>
      <c r="E69" s="16"/>
      <c r="F69" s="16"/>
      <c r="G69" s="16"/>
      <c r="H69" s="9"/>
      <c r="I69" s="9"/>
      <c r="J69" s="9"/>
    </row>
    <row r="70" spans="1:10" x14ac:dyDescent="0.2">
      <c r="A70" s="21"/>
      <c r="B70" s="16"/>
      <c r="C70" s="16"/>
      <c r="D70" s="16"/>
      <c r="E70" s="16"/>
      <c r="F70" s="16"/>
      <c r="G70" s="16"/>
      <c r="H70" s="9"/>
      <c r="I70" s="9"/>
      <c r="J70" s="9"/>
    </row>
    <row r="71" spans="1:10" x14ac:dyDescent="0.2">
      <c r="A71" s="21"/>
      <c r="B71" s="16"/>
      <c r="C71" s="16"/>
      <c r="D71" s="16"/>
      <c r="E71" s="16"/>
      <c r="F71" s="16"/>
      <c r="G71" s="16"/>
      <c r="H71" s="9"/>
      <c r="I71" s="9"/>
      <c r="J71" s="9"/>
    </row>
    <row r="72" spans="1:10" x14ac:dyDescent="0.2">
      <c r="A72" s="21"/>
      <c r="B72" s="16"/>
      <c r="C72" s="16"/>
      <c r="D72" s="16"/>
      <c r="E72" s="16"/>
      <c r="F72" s="16"/>
      <c r="G72" s="16"/>
      <c r="H72" s="9"/>
      <c r="I72" s="9"/>
      <c r="J72" s="9"/>
    </row>
    <row r="73" spans="1:10" x14ac:dyDescent="0.2">
      <c r="A73" s="21"/>
      <c r="B73" s="16"/>
      <c r="C73" s="16"/>
      <c r="D73" s="16"/>
      <c r="E73" s="16"/>
      <c r="F73" s="16"/>
      <c r="G73" s="16"/>
      <c r="H73" s="9"/>
      <c r="I73" s="9"/>
      <c r="J73" s="9"/>
    </row>
    <row r="74" spans="1:10" x14ac:dyDescent="0.2">
      <c r="A74" s="21"/>
      <c r="B74" s="16"/>
      <c r="C74" s="16"/>
      <c r="D74" s="16"/>
      <c r="E74" s="16"/>
      <c r="F74" s="16"/>
      <c r="G74" s="16"/>
      <c r="H74" s="9"/>
      <c r="I74" s="9"/>
      <c r="J74" s="9"/>
    </row>
    <row r="75" spans="1:10" x14ac:dyDescent="0.2">
      <c r="A75" s="21"/>
      <c r="B75" s="16"/>
      <c r="C75" s="16"/>
      <c r="D75" s="16"/>
      <c r="E75" s="16"/>
      <c r="F75" s="16"/>
      <c r="G75" s="16"/>
      <c r="H75" s="9"/>
      <c r="I75" s="9"/>
      <c r="J75" s="9"/>
    </row>
    <row r="76" spans="1:10" x14ac:dyDescent="0.2">
      <c r="A76" s="21"/>
      <c r="B76" s="16"/>
      <c r="C76" s="16"/>
      <c r="D76" s="16"/>
      <c r="E76" s="16"/>
      <c r="F76" s="16"/>
      <c r="G76" s="16"/>
      <c r="H76" s="9"/>
      <c r="I76" s="9"/>
      <c r="J76" s="9"/>
    </row>
    <row r="77" spans="1:10" x14ac:dyDescent="0.2">
      <c r="A77" s="21"/>
      <c r="B77" s="16"/>
      <c r="C77" s="16"/>
      <c r="D77" s="16"/>
      <c r="E77" s="16"/>
      <c r="F77" s="16"/>
      <c r="G77" s="16"/>
      <c r="H77" s="9"/>
      <c r="I77" s="9"/>
      <c r="J77" s="9"/>
    </row>
    <row r="78" spans="1:10" x14ac:dyDescent="0.2">
      <c r="A78" s="21"/>
      <c r="B78" s="16"/>
      <c r="C78" s="16"/>
      <c r="D78" s="16"/>
      <c r="E78" s="16"/>
      <c r="F78" s="16"/>
      <c r="G78" s="16"/>
      <c r="H78" s="9"/>
      <c r="I78" s="9"/>
      <c r="J78" s="9"/>
    </row>
    <row r="79" spans="1:10" x14ac:dyDescent="0.2">
      <c r="A79" s="21"/>
      <c r="B79" s="16"/>
      <c r="C79" s="16"/>
      <c r="D79" s="16"/>
      <c r="E79" s="16"/>
      <c r="F79" s="16"/>
      <c r="G79" s="16"/>
      <c r="H79" s="9"/>
      <c r="I79" s="9"/>
      <c r="J79" s="9"/>
    </row>
    <row r="80" spans="1:10" x14ac:dyDescent="0.2">
      <c r="A80" s="21"/>
      <c r="B80" s="16"/>
      <c r="C80" s="16"/>
      <c r="D80" s="16"/>
      <c r="E80" s="16"/>
      <c r="F80" s="16"/>
      <c r="G80" s="16"/>
      <c r="H80" s="9"/>
      <c r="I80" s="9"/>
      <c r="J80" s="9"/>
    </row>
    <row r="81" spans="1:10" x14ac:dyDescent="0.2">
      <c r="A81" s="21"/>
      <c r="B81" s="16"/>
      <c r="C81" s="16"/>
      <c r="D81" s="16"/>
      <c r="E81" s="16"/>
      <c r="F81" s="16"/>
      <c r="G81" s="16"/>
      <c r="H81" s="9"/>
      <c r="I81" s="9"/>
      <c r="J81" s="9"/>
    </row>
    <row r="82" spans="1:10" x14ac:dyDescent="0.2">
      <c r="A82" s="21"/>
      <c r="B82" s="16"/>
      <c r="C82" s="16"/>
      <c r="D82" s="16"/>
      <c r="E82" s="16"/>
      <c r="F82" s="16"/>
      <c r="G82" s="16"/>
      <c r="H82" s="9"/>
      <c r="I82" s="9"/>
      <c r="J82" s="9"/>
    </row>
    <row r="83" spans="1:10" x14ac:dyDescent="0.2">
      <c r="A83" s="21"/>
      <c r="B83" s="16"/>
      <c r="C83" s="16"/>
      <c r="D83" s="16"/>
      <c r="E83" s="16"/>
      <c r="F83" s="16"/>
      <c r="G83" s="16"/>
      <c r="H83" s="9"/>
      <c r="I83" s="9"/>
      <c r="J83" s="9"/>
    </row>
    <row r="84" spans="1:10" x14ac:dyDescent="0.2">
      <c r="A84" s="21"/>
      <c r="B84" s="16"/>
      <c r="C84" s="16"/>
      <c r="D84" s="16"/>
      <c r="E84" s="16"/>
      <c r="F84" s="16"/>
      <c r="G84" s="16"/>
      <c r="H84" s="9"/>
      <c r="I84" s="9"/>
      <c r="J84" s="9"/>
    </row>
    <row r="85" spans="1:10" x14ac:dyDescent="0.2">
      <c r="A85" s="21"/>
      <c r="B85" s="16"/>
      <c r="C85" s="16"/>
      <c r="D85" s="16"/>
      <c r="E85" s="16"/>
      <c r="F85" s="16"/>
      <c r="G85" s="16"/>
      <c r="H85" s="9"/>
      <c r="I85" s="9"/>
      <c r="J85" s="9"/>
    </row>
    <row r="86" spans="1:10" x14ac:dyDescent="0.2">
      <c r="A86" s="21"/>
      <c r="B86" s="16"/>
      <c r="C86" s="16"/>
      <c r="D86" s="16"/>
      <c r="E86" s="16"/>
      <c r="F86" s="16"/>
      <c r="G86" s="16"/>
      <c r="H86" s="9"/>
      <c r="I86" s="9"/>
      <c r="J86" s="9"/>
    </row>
    <row r="87" spans="1:10" x14ac:dyDescent="0.2">
      <c r="A87" s="21"/>
      <c r="B87" s="16"/>
      <c r="C87" s="16"/>
      <c r="D87" s="16"/>
      <c r="E87" s="16"/>
      <c r="F87" s="16"/>
      <c r="G87" s="16"/>
      <c r="H87" s="9"/>
      <c r="I87" s="9"/>
      <c r="J87" s="9"/>
    </row>
    <row r="88" spans="1:10" x14ac:dyDescent="0.2">
      <c r="A88" s="21"/>
      <c r="B88" s="16"/>
      <c r="C88" s="16"/>
      <c r="D88" s="16"/>
      <c r="E88" s="16"/>
      <c r="F88" s="16"/>
      <c r="G88" s="16"/>
      <c r="H88" s="9"/>
      <c r="I88" s="9"/>
      <c r="J88" s="9"/>
    </row>
    <row r="89" spans="1:10" x14ac:dyDescent="0.2">
      <c r="A89" s="21"/>
      <c r="B89" s="16"/>
      <c r="C89" s="16"/>
      <c r="D89" s="16"/>
      <c r="E89" s="16"/>
      <c r="F89" s="16"/>
      <c r="G89" s="16"/>
      <c r="H89" s="9"/>
      <c r="I89" s="9"/>
      <c r="J89" s="9"/>
    </row>
    <row r="90" spans="1:10" x14ac:dyDescent="0.2">
      <c r="A90" s="21"/>
      <c r="B90" s="16"/>
      <c r="C90" s="16"/>
      <c r="D90" s="16"/>
      <c r="E90" s="16"/>
      <c r="F90" s="16"/>
      <c r="G90" s="16"/>
      <c r="H90" s="9"/>
      <c r="I90" s="9"/>
      <c r="J90" s="9"/>
    </row>
    <row r="91" spans="1:10" x14ac:dyDescent="0.2">
      <c r="A91" s="21"/>
      <c r="B91" s="16"/>
      <c r="C91" s="16"/>
      <c r="D91" s="16"/>
      <c r="E91" s="16"/>
      <c r="F91" s="16"/>
      <c r="G91" s="16"/>
      <c r="H91" s="9"/>
      <c r="I91" s="9"/>
      <c r="J91" s="9"/>
    </row>
    <row r="92" spans="1:10" x14ac:dyDescent="0.2">
      <c r="A92" s="21"/>
      <c r="B92" s="16"/>
      <c r="C92" s="16"/>
      <c r="D92" s="16"/>
      <c r="E92" s="16"/>
      <c r="F92" s="16"/>
      <c r="G92" s="16"/>
      <c r="H92" s="9"/>
      <c r="I92" s="9"/>
      <c r="J92" s="9"/>
    </row>
    <row r="93" spans="1:10" x14ac:dyDescent="0.2">
      <c r="A93" s="21"/>
      <c r="B93" s="16"/>
      <c r="C93" s="16"/>
      <c r="D93" s="16"/>
      <c r="E93" s="16"/>
      <c r="F93" s="16"/>
      <c r="G93" s="16"/>
      <c r="H93" s="9"/>
      <c r="I93" s="9"/>
      <c r="J93" s="9"/>
    </row>
    <row r="94" spans="1:10" x14ac:dyDescent="0.2">
      <c r="A94" s="21"/>
      <c r="B94" s="16"/>
      <c r="C94" s="16"/>
      <c r="D94" s="16"/>
      <c r="E94" s="16"/>
      <c r="F94" s="16"/>
      <c r="G94" s="16"/>
      <c r="H94" s="9"/>
      <c r="I94" s="9"/>
      <c r="J94" s="9"/>
    </row>
    <row r="95" spans="1:10" x14ac:dyDescent="0.2">
      <c r="A95" s="21"/>
      <c r="B95" s="16"/>
      <c r="C95" s="16"/>
      <c r="D95" s="16"/>
      <c r="E95" s="16"/>
      <c r="F95" s="16"/>
      <c r="G95" s="16"/>
      <c r="H95" s="9"/>
      <c r="I95" s="9"/>
      <c r="J95" s="9"/>
    </row>
    <row r="96" spans="1:10" x14ac:dyDescent="0.2">
      <c r="A96" s="21"/>
      <c r="B96" s="16"/>
      <c r="C96" s="16"/>
      <c r="D96" s="16"/>
      <c r="E96" s="16"/>
      <c r="F96" s="16"/>
      <c r="G96" s="16"/>
      <c r="H96" s="9"/>
      <c r="I96" s="9"/>
      <c r="J96" s="9"/>
    </row>
    <row r="97" spans="1:10" x14ac:dyDescent="0.2">
      <c r="A97" s="21"/>
      <c r="B97" s="16"/>
      <c r="C97" s="16"/>
      <c r="D97" s="16"/>
      <c r="E97" s="16"/>
      <c r="F97" s="16"/>
      <c r="G97" s="16"/>
      <c r="H97" s="9"/>
      <c r="I97" s="9"/>
      <c r="J97" s="9"/>
    </row>
    <row r="98" spans="1:10" x14ac:dyDescent="0.2">
      <c r="A98" s="21"/>
      <c r="B98" s="16"/>
      <c r="C98" s="16"/>
      <c r="D98" s="16"/>
      <c r="E98" s="16"/>
      <c r="F98" s="16"/>
      <c r="G98" s="16"/>
      <c r="H98" s="9"/>
      <c r="I98" s="9"/>
      <c r="J98" s="9"/>
    </row>
    <row r="99" spans="1:10" x14ac:dyDescent="0.2">
      <c r="A99" s="21"/>
      <c r="B99" s="16"/>
      <c r="C99" s="16"/>
      <c r="D99" s="16"/>
      <c r="E99" s="16"/>
      <c r="F99" s="16"/>
      <c r="G99" s="16"/>
      <c r="H99" s="9"/>
      <c r="I99" s="9"/>
      <c r="J99" s="9"/>
    </row>
    <row r="100" spans="1:10" x14ac:dyDescent="0.2">
      <c r="A100" s="21"/>
      <c r="B100" s="16"/>
      <c r="C100" s="16"/>
      <c r="D100" s="16"/>
      <c r="E100" s="16"/>
      <c r="F100" s="16"/>
      <c r="G100" s="16"/>
      <c r="H100" s="9"/>
      <c r="I100" s="9"/>
      <c r="J100" s="9"/>
    </row>
    <row r="101" spans="1:10" x14ac:dyDescent="0.2">
      <c r="A101" s="21"/>
      <c r="B101" s="16"/>
      <c r="C101" s="16"/>
      <c r="D101" s="16"/>
      <c r="E101" s="16"/>
      <c r="F101" s="16"/>
      <c r="G101" s="16"/>
      <c r="H101" s="9"/>
      <c r="I101" s="9"/>
      <c r="J101" s="9"/>
    </row>
    <row r="102" spans="1:10" x14ac:dyDescent="0.2">
      <c r="A102" s="21"/>
      <c r="B102" s="16"/>
      <c r="C102" s="16"/>
      <c r="D102" s="16"/>
      <c r="E102" s="16"/>
      <c r="F102" s="16"/>
      <c r="G102" s="16"/>
      <c r="H102" s="9"/>
      <c r="I102" s="9"/>
      <c r="J102" s="9"/>
    </row>
    <row r="103" spans="1:10" x14ac:dyDescent="0.2">
      <c r="A103" s="21"/>
      <c r="B103" s="16"/>
      <c r="C103" s="16"/>
      <c r="D103" s="16"/>
      <c r="E103" s="16"/>
      <c r="F103" s="16"/>
      <c r="G103" s="16"/>
      <c r="H103" s="9"/>
      <c r="I103" s="9"/>
      <c r="J103" s="9"/>
    </row>
    <row r="104" spans="1:10" x14ac:dyDescent="0.2">
      <c r="A104" s="21"/>
      <c r="B104" s="16"/>
      <c r="C104" s="16"/>
      <c r="D104" s="16"/>
      <c r="E104" s="16"/>
      <c r="F104" s="16"/>
      <c r="G104" s="16"/>
      <c r="H104" s="9"/>
      <c r="I104" s="9"/>
      <c r="J104" s="9"/>
    </row>
    <row r="105" spans="1:10" x14ac:dyDescent="0.2">
      <c r="A105" s="21"/>
      <c r="B105" s="16"/>
      <c r="C105" s="16"/>
      <c r="D105" s="16"/>
      <c r="E105" s="16"/>
      <c r="F105" s="16"/>
      <c r="G105" s="16"/>
      <c r="H105" s="9"/>
      <c r="I105" s="9"/>
      <c r="J105" s="9"/>
    </row>
    <row r="106" spans="1:10" x14ac:dyDescent="0.2">
      <c r="A106" s="21"/>
      <c r="B106" s="16"/>
      <c r="C106" s="16"/>
      <c r="D106" s="16"/>
      <c r="E106" s="16"/>
      <c r="F106" s="16"/>
      <c r="G106" s="16"/>
      <c r="H106" s="9"/>
      <c r="I106" s="9"/>
      <c r="J106" s="9"/>
    </row>
    <row r="107" spans="1:10" x14ac:dyDescent="0.2">
      <c r="A107" s="21"/>
      <c r="B107" s="16"/>
      <c r="C107" s="16"/>
      <c r="D107" s="16"/>
      <c r="E107" s="16"/>
      <c r="F107" s="16"/>
      <c r="G107" s="16"/>
      <c r="H107" s="9"/>
      <c r="I107" s="9"/>
      <c r="J107" s="9"/>
    </row>
    <row r="108" spans="1:10" x14ac:dyDescent="0.2">
      <c r="A108" s="21"/>
      <c r="B108" s="16"/>
      <c r="C108" s="16"/>
      <c r="D108" s="16"/>
      <c r="E108" s="16"/>
      <c r="F108" s="16"/>
      <c r="G108" s="16"/>
      <c r="H108" s="9"/>
      <c r="I108" s="9"/>
      <c r="J108" s="9"/>
    </row>
    <row r="109" spans="1:10" x14ac:dyDescent="0.2">
      <c r="A109" s="21"/>
      <c r="B109" s="16"/>
      <c r="C109" s="16"/>
      <c r="D109" s="16"/>
      <c r="E109" s="16"/>
      <c r="F109" s="16"/>
      <c r="G109" s="16"/>
      <c r="H109" s="9"/>
      <c r="I109" s="9"/>
      <c r="J109" s="9"/>
    </row>
    <row r="110" spans="1:10" x14ac:dyDescent="0.2">
      <c r="A110" s="21"/>
      <c r="B110" s="16"/>
      <c r="C110" s="16"/>
      <c r="D110" s="16"/>
      <c r="E110" s="16"/>
      <c r="F110" s="16"/>
      <c r="G110" s="16"/>
      <c r="H110" s="9"/>
      <c r="I110" s="9"/>
      <c r="J110" s="9"/>
    </row>
    <row r="111" spans="1:10" x14ac:dyDescent="0.2">
      <c r="A111" s="21"/>
      <c r="B111" s="16"/>
      <c r="C111" s="16"/>
      <c r="D111" s="16"/>
      <c r="E111" s="16"/>
      <c r="F111" s="16"/>
      <c r="G111" s="16"/>
      <c r="H111" s="9"/>
      <c r="I111" s="9"/>
      <c r="J111" s="9"/>
    </row>
    <row r="112" spans="1:10" x14ac:dyDescent="0.2">
      <c r="A112" s="21"/>
      <c r="B112" s="16"/>
      <c r="C112" s="16"/>
      <c r="D112" s="16"/>
      <c r="E112" s="16"/>
      <c r="F112" s="16"/>
      <c r="G112" s="16"/>
      <c r="H112" s="9"/>
      <c r="I112" s="9"/>
      <c r="J112" s="9"/>
    </row>
    <row r="113" spans="1:10" x14ac:dyDescent="0.2">
      <c r="A113" s="21"/>
      <c r="B113" s="16"/>
      <c r="C113" s="16"/>
      <c r="D113" s="16"/>
      <c r="E113" s="16"/>
      <c r="F113" s="16"/>
      <c r="G113" s="16"/>
      <c r="H113" s="9"/>
      <c r="I113" s="9"/>
      <c r="J113" s="9"/>
    </row>
    <row r="114" spans="1:10" x14ac:dyDescent="0.2">
      <c r="A114" s="21"/>
      <c r="B114" s="16"/>
      <c r="C114" s="16"/>
      <c r="D114" s="16"/>
      <c r="E114" s="16"/>
      <c r="F114" s="16"/>
      <c r="G114" s="16"/>
      <c r="H114" s="9"/>
      <c r="I114" s="9"/>
      <c r="J114" s="9"/>
    </row>
    <row r="115" spans="1:10" x14ac:dyDescent="0.2">
      <c r="A115" s="21"/>
      <c r="B115" s="16"/>
      <c r="C115" s="16"/>
      <c r="D115" s="16"/>
      <c r="E115" s="16"/>
      <c r="F115" s="16"/>
      <c r="G115" s="16"/>
      <c r="H115" s="9"/>
      <c r="I115" s="9"/>
      <c r="J115" s="9"/>
    </row>
    <row r="116" spans="1:10" x14ac:dyDescent="0.2">
      <c r="A116" s="21"/>
      <c r="B116" s="16"/>
      <c r="C116" s="16"/>
      <c r="D116" s="16"/>
      <c r="E116" s="16"/>
      <c r="F116" s="16"/>
      <c r="G116" s="16"/>
      <c r="H116" s="9"/>
      <c r="I116" s="9"/>
      <c r="J116" s="9"/>
    </row>
    <row r="117" spans="1:10" x14ac:dyDescent="0.2">
      <c r="A117" s="21"/>
      <c r="B117" s="16"/>
      <c r="C117" s="16"/>
      <c r="D117" s="16"/>
      <c r="E117" s="16"/>
      <c r="F117" s="16"/>
      <c r="G117" s="16"/>
      <c r="H117" s="9"/>
      <c r="I117" s="9"/>
      <c r="J117" s="9"/>
    </row>
    <row r="118" spans="1:10" x14ac:dyDescent="0.2">
      <c r="A118" s="21"/>
      <c r="B118" s="16"/>
      <c r="C118" s="16"/>
      <c r="D118" s="16"/>
      <c r="E118" s="16"/>
      <c r="F118" s="16"/>
      <c r="G118" s="16"/>
      <c r="H118" s="9"/>
      <c r="I118" s="9"/>
      <c r="J118" s="9"/>
    </row>
    <row r="119" spans="1:10" x14ac:dyDescent="0.2">
      <c r="A119" s="21"/>
      <c r="B119" s="16"/>
      <c r="C119" s="16"/>
      <c r="D119" s="16"/>
      <c r="E119" s="16"/>
      <c r="F119" s="16"/>
      <c r="G119" s="16"/>
      <c r="H119" s="9"/>
      <c r="I119" s="9"/>
      <c r="J119" s="9"/>
    </row>
    <row r="120" spans="1:10" x14ac:dyDescent="0.2">
      <c r="A120" s="21"/>
      <c r="B120" s="16"/>
      <c r="C120" s="16"/>
      <c r="D120" s="16"/>
      <c r="E120" s="16"/>
      <c r="F120" s="16"/>
      <c r="G120" s="16"/>
      <c r="H120" s="9"/>
      <c r="I120" s="9"/>
      <c r="J120" s="9"/>
    </row>
    <row r="121" spans="1:10" x14ac:dyDescent="0.2">
      <c r="A121" s="21"/>
      <c r="B121" s="16"/>
      <c r="C121" s="16"/>
      <c r="D121" s="16"/>
      <c r="E121" s="16"/>
      <c r="F121" s="16"/>
      <c r="G121" s="16"/>
      <c r="H121" s="9"/>
      <c r="I121" s="9"/>
      <c r="J121" s="9"/>
    </row>
    <row r="122" spans="1:10" x14ac:dyDescent="0.2">
      <c r="A122" s="21"/>
      <c r="B122" s="16"/>
      <c r="C122" s="16"/>
      <c r="D122" s="16"/>
      <c r="E122" s="16"/>
      <c r="F122" s="16"/>
      <c r="G122" s="16"/>
      <c r="H122" s="9"/>
      <c r="I122" s="9"/>
      <c r="J122" s="9"/>
    </row>
    <row r="123" spans="1:10" x14ac:dyDescent="0.2">
      <c r="A123" s="21"/>
      <c r="B123" s="16"/>
      <c r="C123" s="16"/>
      <c r="D123" s="16"/>
      <c r="E123" s="16"/>
      <c r="F123" s="16"/>
      <c r="G123" s="16"/>
      <c r="H123" s="9"/>
      <c r="I123" s="9"/>
      <c r="J123" s="9"/>
    </row>
    <row r="124" spans="1:10" x14ac:dyDescent="0.2">
      <c r="A124" s="21"/>
      <c r="B124" s="16"/>
      <c r="C124" s="16"/>
      <c r="D124" s="16"/>
      <c r="E124" s="16"/>
      <c r="F124" s="16"/>
      <c r="G124" s="16"/>
      <c r="H124" s="9"/>
      <c r="I124" s="9"/>
      <c r="J124" s="9"/>
    </row>
    <row r="125" spans="1:10" x14ac:dyDescent="0.2">
      <c r="A125" s="21"/>
      <c r="B125" s="16"/>
      <c r="C125" s="16"/>
      <c r="D125" s="16"/>
      <c r="E125" s="16"/>
      <c r="F125" s="16"/>
      <c r="G125" s="16"/>
      <c r="H125" s="9"/>
      <c r="I125" s="9"/>
      <c r="J125" s="9"/>
    </row>
    <row r="126" spans="1:10" x14ac:dyDescent="0.2">
      <c r="A126" s="21"/>
      <c r="B126" s="16"/>
      <c r="C126" s="16"/>
      <c r="D126" s="16"/>
      <c r="E126" s="16"/>
      <c r="F126" s="16"/>
      <c r="G126" s="16"/>
      <c r="H126" s="9"/>
      <c r="I126" s="9"/>
      <c r="J126" s="9"/>
    </row>
    <row r="127" spans="1:10" x14ac:dyDescent="0.2">
      <c r="A127" s="21"/>
      <c r="B127" s="16"/>
      <c r="C127" s="16"/>
      <c r="D127" s="16"/>
      <c r="E127" s="16"/>
      <c r="F127" s="16"/>
      <c r="G127" s="16"/>
      <c r="H127" s="9"/>
      <c r="I127" s="9"/>
      <c r="J127" s="9"/>
    </row>
    <row r="128" spans="1:10" x14ac:dyDescent="0.2">
      <c r="A128" s="21"/>
      <c r="B128" s="16"/>
      <c r="C128" s="16"/>
      <c r="D128" s="16"/>
      <c r="E128" s="16"/>
      <c r="F128" s="16"/>
      <c r="G128" s="16"/>
      <c r="H128" s="9"/>
      <c r="I128" s="9"/>
      <c r="J128" s="9"/>
    </row>
    <row r="129" spans="1:10" x14ac:dyDescent="0.2">
      <c r="A129" s="21"/>
      <c r="B129" s="16"/>
      <c r="C129" s="16"/>
      <c r="D129" s="16"/>
      <c r="E129" s="16"/>
      <c r="F129" s="16"/>
      <c r="G129" s="16"/>
      <c r="H129" s="9"/>
      <c r="I129" s="9"/>
      <c r="J129" s="9"/>
    </row>
    <row r="130" spans="1:10" x14ac:dyDescent="0.2">
      <c r="A130" s="21"/>
      <c r="B130" s="16"/>
      <c r="C130" s="16"/>
      <c r="D130" s="16"/>
      <c r="E130" s="16"/>
      <c r="F130" s="16"/>
      <c r="G130" s="16"/>
      <c r="H130" s="9"/>
      <c r="I130" s="9"/>
      <c r="J130" s="9"/>
    </row>
    <row r="131" spans="1:10" x14ac:dyDescent="0.2">
      <c r="A131" s="21"/>
      <c r="B131" s="16"/>
      <c r="C131" s="16"/>
      <c r="D131" s="16"/>
      <c r="E131" s="16"/>
      <c r="F131" s="16"/>
      <c r="G131" s="16"/>
      <c r="H131" s="9"/>
      <c r="I131" s="9"/>
      <c r="J131" s="9"/>
    </row>
    <row r="132" spans="1:10" x14ac:dyDescent="0.2">
      <c r="A132" s="21"/>
      <c r="B132" s="16"/>
      <c r="C132" s="16"/>
      <c r="D132" s="16"/>
      <c r="E132" s="16"/>
      <c r="F132" s="16"/>
      <c r="G132" s="16"/>
      <c r="H132" s="9"/>
      <c r="I132" s="9"/>
      <c r="J132" s="9"/>
    </row>
    <row r="133" spans="1:10" x14ac:dyDescent="0.2">
      <c r="A133" s="21"/>
      <c r="B133" s="16"/>
      <c r="C133" s="16"/>
      <c r="D133" s="16"/>
      <c r="E133" s="16"/>
      <c r="F133" s="16"/>
      <c r="G133" s="16"/>
      <c r="H133" s="9"/>
      <c r="I133" s="9"/>
      <c r="J133" s="9"/>
    </row>
    <row r="134" spans="1:10" x14ac:dyDescent="0.2">
      <c r="A134" s="21"/>
      <c r="B134" s="16"/>
      <c r="C134" s="16"/>
      <c r="D134" s="16"/>
      <c r="E134" s="16"/>
      <c r="F134" s="16"/>
      <c r="G134" s="16"/>
      <c r="H134" s="9"/>
      <c r="I134" s="9"/>
      <c r="J134" s="9"/>
    </row>
    <row r="135" spans="1:10" x14ac:dyDescent="0.2">
      <c r="A135" s="21"/>
      <c r="B135" s="16"/>
      <c r="C135" s="16"/>
      <c r="D135" s="16"/>
      <c r="E135" s="16"/>
      <c r="F135" s="16"/>
      <c r="G135" s="16"/>
      <c r="H135" s="9"/>
      <c r="I135" s="9"/>
      <c r="J135" s="9"/>
    </row>
    <row r="136" spans="1:10" x14ac:dyDescent="0.2">
      <c r="A136" s="21"/>
      <c r="B136" s="16"/>
      <c r="C136" s="16"/>
      <c r="D136" s="16"/>
      <c r="E136" s="16"/>
      <c r="F136" s="16"/>
      <c r="G136" s="16"/>
      <c r="H136" s="9"/>
      <c r="I136" s="9"/>
      <c r="J136" s="9"/>
    </row>
    <row r="137" spans="1:10" x14ac:dyDescent="0.2">
      <c r="A137" s="21"/>
      <c r="B137" s="16"/>
      <c r="C137" s="16"/>
      <c r="D137" s="16"/>
      <c r="E137" s="16"/>
      <c r="F137" s="16"/>
      <c r="G137" s="16"/>
      <c r="H137" s="9"/>
      <c r="I137" s="9"/>
      <c r="J137" s="9"/>
    </row>
    <row r="138" spans="1:10" x14ac:dyDescent="0.2">
      <c r="A138" s="21"/>
      <c r="B138" s="16"/>
      <c r="C138" s="16"/>
      <c r="D138" s="16"/>
      <c r="E138" s="16"/>
      <c r="F138" s="16"/>
      <c r="G138" s="16"/>
      <c r="H138" s="9"/>
      <c r="I138" s="9"/>
      <c r="J138" s="9"/>
    </row>
    <row r="139" spans="1:10" x14ac:dyDescent="0.2">
      <c r="A139" s="21"/>
      <c r="B139" s="16"/>
      <c r="C139" s="16"/>
      <c r="D139" s="16"/>
      <c r="E139" s="16"/>
      <c r="F139" s="16"/>
      <c r="G139" s="16"/>
      <c r="H139" s="9"/>
      <c r="I139" s="9"/>
      <c r="J139" s="9"/>
    </row>
    <row r="140" spans="1:10" x14ac:dyDescent="0.2">
      <c r="A140" s="21"/>
      <c r="B140" s="16"/>
      <c r="C140" s="16"/>
      <c r="D140" s="16"/>
      <c r="E140" s="16"/>
      <c r="F140" s="16"/>
      <c r="G140" s="16"/>
      <c r="H140" s="9"/>
      <c r="I140" s="9"/>
      <c r="J140" s="9"/>
    </row>
    <row r="141" spans="1:10" x14ac:dyDescent="0.2">
      <c r="A141" s="21"/>
      <c r="B141" s="16"/>
      <c r="C141" s="16"/>
      <c r="D141" s="16"/>
      <c r="E141" s="16"/>
      <c r="F141" s="16"/>
      <c r="G141" s="16"/>
      <c r="H141" s="9"/>
      <c r="I141" s="9"/>
      <c r="J141" s="9"/>
    </row>
    <row r="142" spans="1:10" x14ac:dyDescent="0.2">
      <c r="A142" s="21"/>
      <c r="B142" s="16"/>
      <c r="C142" s="16"/>
      <c r="D142" s="16"/>
      <c r="E142" s="16"/>
      <c r="F142" s="16"/>
      <c r="G142" s="16"/>
      <c r="H142" s="9"/>
      <c r="I142" s="9"/>
      <c r="J142" s="9"/>
    </row>
    <row r="143" spans="1:10" x14ac:dyDescent="0.2">
      <c r="A143" s="21"/>
      <c r="B143" s="16"/>
      <c r="C143" s="16"/>
      <c r="D143" s="16"/>
      <c r="E143" s="16"/>
      <c r="F143" s="16"/>
      <c r="G143" s="16"/>
      <c r="H143" s="9"/>
      <c r="I143" s="9"/>
      <c r="J143" s="9"/>
    </row>
    <row r="144" spans="1:10" x14ac:dyDescent="0.2">
      <c r="A144" s="21"/>
      <c r="B144" s="16"/>
      <c r="C144" s="16"/>
      <c r="D144" s="16"/>
      <c r="E144" s="16"/>
      <c r="F144" s="16"/>
      <c r="G144" s="16"/>
      <c r="H144" s="9"/>
      <c r="I144" s="9"/>
      <c r="J144" s="9"/>
    </row>
    <row r="145" spans="1:10" x14ac:dyDescent="0.2">
      <c r="A145" s="21"/>
      <c r="B145" s="16"/>
      <c r="C145" s="16"/>
      <c r="D145" s="16"/>
      <c r="E145" s="16"/>
      <c r="F145" s="16"/>
      <c r="G145" s="16"/>
      <c r="H145" s="9"/>
      <c r="I145" s="9"/>
      <c r="J145" s="9"/>
    </row>
    <row r="146" spans="1:10" x14ac:dyDescent="0.2">
      <c r="A146" s="21"/>
      <c r="B146" s="16"/>
      <c r="C146" s="16"/>
      <c r="D146" s="16"/>
      <c r="E146" s="16"/>
      <c r="F146" s="16"/>
      <c r="G146" s="16"/>
      <c r="H146" s="9"/>
      <c r="I146" s="9"/>
      <c r="J146" s="9"/>
    </row>
    <row r="147" spans="1:10" x14ac:dyDescent="0.2">
      <c r="A147" s="21"/>
      <c r="B147" s="16"/>
      <c r="C147" s="16"/>
      <c r="D147" s="16"/>
      <c r="E147" s="16"/>
      <c r="F147" s="16"/>
      <c r="G147" s="16"/>
      <c r="H147" s="9"/>
      <c r="I147" s="9"/>
      <c r="J147" s="9"/>
    </row>
    <row r="148" spans="1:10" x14ac:dyDescent="0.2">
      <c r="A148" s="21"/>
      <c r="B148" s="16"/>
      <c r="C148" s="16"/>
      <c r="D148" s="16"/>
      <c r="E148" s="16"/>
      <c r="F148" s="16"/>
      <c r="G148" s="16"/>
      <c r="H148" s="9"/>
      <c r="I148" s="9"/>
      <c r="J148" s="9"/>
    </row>
    <row r="149" spans="1:10" x14ac:dyDescent="0.2">
      <c r="A149" s="21"/>
      <c r="B149" s="16"/>
      <c r="C149" s="16"/>
      <c r="D149" s="16"/>
      <c r="E149" s="16"/>
      <c r="F149" s="16"/>
      <c r="G149" s="16"/>
      <c r="H149" s="9"/>
      <c r="I149" s="9"/>
      <c r="J149" s="9"/>
    </row>
    <row r="150" spans="1:10" x14ac:dyDescent="0.2">
      <c r="A150" s="21"/>
      <c r="B150" s="16"/>
      <c r="C150" s="16"/>
      <c r="D150" s="16"/>
      <c r="E150" s="16"/>
      <c r="F150" s="16"/>
      <c r="G150" s="16"/>
      <c r="H150" s="9"/>
      <c r="I150" s="9"/>
      <c r="J150" s="9"/>
    </row>
    <row r="151" spans="1:10" x14ac:dyDescent="0.2">
      <c r="A151" s="21"/>
      <c r="B151" s="16"/>
      <c r="C151" s="16"/>
      <c r="D151" s="16"/>
      <c r="E151" s="16"/>
      <c r="F151" s="16"/>
      <c r="G151" s="16"/>
      <c r="H151" s="9"/>
      <c r="I151" s="9"/>
      <c r="J151" s="9"/>
    </row>
    <row r="152" spans="1:10" x14ac:dyDescent="0.2">
      <c r="A152" s="21"/>
      <c r="B152" s="16"/>
      <c r="C152" s="16"/>
      <c r="D152" s="16"/>
      <c r="E152" s="16"/>
      <c r="F152" s="16"/>
      <c r="G152" s="16"/>
      <c r="H152" s="9"/>
      <c r="I152" s="9"/>
      <c r="J152" s="9"/>
    </row>
    <row r="153" spans="1:10" x14ac:dyDescent="0.2">
      <c r="A153" s="21"/>
      <c r="B153" s="16"/>
      <c r="C153" s="16"/>
      <c r="D153" s="16"/>
      <c r="E153" s="16"/>
      <c r="F153" s="16"/>
      <c r="G153" s="16"/>
      <c r="H153" s="9"/>
      <c r="I153" s="9"/>
      <c r="J153" s="9"/>
    </row>
    <row r="154" spans="1:10" x14ac:dyDescent="0.2">
      <c r="A154" s="21"/>
      <c r="B154" s="16"/>
      <c r="C154" s="16"/>
      <c r="D154" s="16"/>
      <c r="E154" s="16"/>
      <c r="F154" s="16"/>
      <c r="G154" s="16"/>
      <c r="H154" s="9"/>
      <c r="I154" s="9"/>
      <c r="J154" s="9"/>
    </row>
    <row r="155" spans="1:10" x14ac:dyDescent="0.2">
      <c r="A155" s="21"/>
      <c r="B155" s="16"/>
      <c r="C155" s="16"/>
      <c r="D155" s="16"/>
      <c r="E155" s="16"/>
      <c r="F155" s="16"/>
      <c r="G155" s="16"/>
      <c r="H155" s="9"/>
      <c r="I155" s="9"/>
      <c r="J155" s="9"/>
    </row>
    <row r="156" spans="1:10" x14ac:dyDescent="0.2">
      <c r="A156" s="21"/>
      <c r="B156" s="16"/>
      <c r="C156" s="16"/>
      <c r="D156" s="16"/>
      <c r="E156" s="16"/>
      <c r="F156" s="16"/>
      <c r="G156" s="16"/>
      <c r="H156" s="9"/>
      <c r="I156" s="9"/>
      <c r="J156" s="9"/>
    </row>
    <row r="157" spans="1:10" x14ac:dyDescent="0.2">
      <c r="A157" s="21"/>
      <c r="B157" s="16"/>
      <c r="C157" s="16"/>
      <c r="D157" s="16"/>
      <c r="E157" s="16"/>
      <c r="F157" s="16"/>
      <c r="G157" s="16"/>
      <c r="H157" s="9"/>
      <c r="I157" s="9"/>
      <c r="J157" s="9"/>
    </row>
    <row r="158" spans="1:10" x14ac:dyDescent="0.2">
      <c r="A158" s="21"/>
      <c r="B158" s="16"/>
      <c r="C158" s="16"/>
      <c r="D158" s="16"/>
      <c r="E158" s="16"/>
      <c r="F158" s="16"/>
      <c r="G158" s="16"/>
      <c r="H158" s="9"/>
      <c r="I158" s="9"/>
      <c r="J158" s="9"/>
    </row>
    <row r="159" spans="1:10" x14ac:dyDescent="0.2">
      <c r="A159" s="21"/>
      <c r="B159" s="16"/>
      <c r="C159" s="16"/>
      <c r="D159" s="16"/>
      <c r="E159" s="16"/>
      <c r="F159" s="16"/>
      <c r="G159" s="16"/>
      <c r="H159" s="9"/>
      <c r="I159" s="9"/>
      <c r="J159" s="9"/>
    </row>
    <row r="160" spans="1:10" x14ac:dyDescent="0.2">
      <c r="A160" s="21"/>
      <c r="B160" s="16"/>
      <c r="C160" s="16"/>
      <c r="D160" s="16"/>
      <c r="E160" s="16"/>
      <c r="F160" s="16"/>
      <c r="G160" s="16"/>
      <c r="H160" s="9"/>
      <c r="I160" s="9"/>
      <c r="J160" s="9"/>
    </row>
    <row r="161" spans="1:10" x14ac:dyDescent="0.2">
      <c r="A161" s="21"/>
      <c r="B161" s="16"/>
      <c r="C161" s="16"/>
      <c r="D161" s="16"/>
      <c r="E161" s="16"/>
      <c r="F161" s="16"/>
      <c r="G161" s="16"/>
      <c r="H161" s="9"/>
      <c r="I161" s="9"/>
      <c r="J161" s="9"/>
    </row>
    <row r="162" spans="1:10" x14ac:dyDescent="0.2">
      <c r="A162" s="21"/>
      <c r="B162" s="16"/>
      <c r="C162" s="16"/>
      <c r="D162" s="16"/>
      <c r="E162" s="16"/>
      <c r="F162" s="16"/>
      <c r="G162" s="16"/>
      <c r="H162" s="9"/>
      <c r="I162" s="9"/>
      <c r="J162" s="9"/>
    </row>
    <row r="163" spans="1:10" x14ac:dyDescent="0.2">
      <c r="A163" s="21"/>
      <c r="B163" s="16"/>
      <c r="C163" s="16"/>
      <c r="D163" s="16"/>
      <c r="E163" s="16"/>
      <c r="F163" s="16"/>
      <c r="G163" s="16"/>
      <c r="H163" s="9"/>
      <c r="I163" s="9"/>
      <c r="J163" s="9"/>
    </row>
    <row r="164" spans="1:10" x14ac:dyDescent="0.2">
      <c r="A164" s="21"/>
      <c r="B164" s="16"/>
      <c r="C164" s="16"/>
      <c r="D164" s="16"/>
      <c r="E164" s="16"/>
      <c r="F164" s="16"/>
      <c r="G164" s="16"/>
      <c r="H164" s="9"/>
      <c r="I164" s="9"/>
      <c r="J164" s="9"/>
    </row>
    <row r="165" spans="1:10" x14ac:dyDescent="0.2">
      <c r="A165" s="21"/>
      <c r="B165" s="16"/>
      <c r="C165" s="16"/>
      <c r="D165" s="16"/>
      <c r="E165" s="16"/>
      <c r="F165" s="16"/>
      <c r="G165" s="16"/>
      <c r="H165" s="9"/>
      <c r="I165" s="9"/>
      <c r="J165" s="9"/>
    </row>
    <row r="166" spans="1:10" x14ac:dyDescent="0.2">
      <c r="A166" s="21"/>
      <c r="B166" s="16"/>
      <c r="C166" s="16"/>
      <c r="D166" s="16"/>
      <c r="E166" s="16"/>
      <c r="F166" s="16"/>
      <c r="G166" s="16"/>
      <c r="H166" s="9"/>
      <c r="I166" s="9"/>
      <c r="J166" s="9"/>
    </row>
    <row r="167" spans="1:10" x14ac:dyDescent="0.2">
      <c r="A167" s="21"/>
      <c r="B167" s="16"/>
      <c r="C167" s="16"/>
      <c r="D167" s="16"/>
      <c r="E167" s="16"/>
      <c r="F167" s="16"/>
      <c r="G167" s="16"/>
      <c r="H167" s="9"/>
      <c r="I167" s="9"/>
      <c r="J167" s="9"/>
    </row>
    <row r="168" spans="1:10" x14ac:dyDescent="0.2">
      <c r="A168" s="21"/>
      <c r="B168" s="16"/>
      <c r="C168" s="16"/>
      <c r="D168" s="16"/>
      <c r="E168" s="16"/>
      <c r="F168" s="16"/>
      <c r="G168" s="16"/>
      <c r="H168" s="9"/>
      <c r="I168" s="9"/>
      <c r="J168" s="9"/>
    </row>
    <row r="169" spans="1:10" x14ac:dyDescent="0.2">
      <c r="A169" s="21"/>
      <c r="B169" s="16"/>
      <c r="C169" s="16"/>
      <c r="D169" s="16"/>
      <c r="E169" s="16"/>
      <c r="F169" s="16"/>
      <c r="G169" s="16"/>
      <c r="H169" s="9"/>
      <c r="I169" s="9"/>
      <c r="J169" s="9"/>
    </row>
    <row r="170" spans="1:10" x14ac:dyDescent="0.2">
      <c r="A170" s="21"/>
      <c r="B170" s="16"/>
      <c r="C170" s="16"/>
      <c r="D170" s="16"/>
      <c r="E170" s="16"/>
      <c r="F170" s="16"/>
      <c r="G170" s="16"/>
      <c r="H170" s="9"/>
      <c r="I170" s="9"/>
      <c r="J170" s="9"/>
    </row>
    <row r="171" spans="1:10" x14ac:dyDescent="0.2">
      <c r="A171" s="21"/>
      <c r="B171" s="16"/>
      <c r="C171" s="16"/>
      <c r="D171" s="16"/>
      <c r="E171" s="16"/>
      <c r="F171" s="16"/>
      <c r="G171" s="16"/>
      <c r="H171" s="9"/>
      <c r="I171" s="9"/>
      <c r="J171" s="9"/>
    </row>
    <row r="172" spans="1:10" x14ac:dyDescent="0.2">
      <c r="A172" s="21"/>
      <c r="B172" s="16"/>
      <c r="C172" s="16"/>
      <c r="D172" s="16"/>
      <c r="E172" s="16"/>
      <c r="F172" s="16"/>
      <c r="G172" s="16"/>
      <c r="H172" s="9"/>
      <c r="I172" s="9"/>
      <c r="J172" s="9"/>
    </row>
    <row r="173" spans="1:10" x14ac:dyDescent="0.2">
      <c r="A173" s="21"/>
      <c r="B173" s="16"/>
      <c r="C173" s="16"/>
      <c r="D173" s="16"/>
      <c r="E173" s="16"/>
      <c r="F173" s="16"/>
      <c r="G173" s="16"/>
      <c r="H173" s="9"/>
      <c r="I173" s="9"/>
      <c r="J173" s="9"/>
    </row>
    <row r="174" spans="1:10" x14ac:dyDescent="0.2">
      <c r="A174" s="21"/>
      <c r="B174" s="16"/>
      <c r="C174" s="16"/>
      <c r="D174" s="16"/>
      <c r="E174" s="16"/>
      <c r="F174" s="16"/>
      <c r="G174" s="16"/>
      <c r="H174" s="9"/>
      <c r="I174" s="9"/>
      <c r="J174" s="9"/>
    </row>
    <row r="175" spans="1:10" x14ac:dyDescent="0.2">
      <c r="A175" s="21"/>
      <c r="B175" s="16"/>
      <c r="C175" s="16"/>
      <c r="D175" s="16"/>
      <c r="E175" s="16"/>
      <c r="F175" s="16"/>
      <c r="G175" s="16"/>
      <c r="H175" s="9"/>
      <c r="I175" s="9"/>
      <c r="J175" s="9"/>
    </row>
    <row r="176" spans="1:10" x14ac:dyDescent="0.2">
      <c r="A176" s="21"/>
      <c r="B176" s="16"/>
      <c r="C176" s="16"/>
      <c r="D176" s="16"/>
      <c r="E176" s="16"/>
      <c r="F176" s="16"/>
      <c r="G176" s="16"/>
      <c r="H176" s="9"/>
      <c r="I176" s="9"/>
      <c r="J176" s="9"/>
    </row>
    <row r="177" spans="1:10" x14ac:dyDescent="0.2">
      <c r="A177" s="21"/>
      <c r="B177" s="16"/>
      <c r="C177" s="16"/>
      <c r="D177" s="16"/>
      <c r="E177" s="16"/>
      <c r="F177" s="16"/>
      <c r="G177" s="16"/>
      <c r="H177" s="9"/>
      <c r="I177" s="9"/>
      <c r="J177" s="9"/>
    </row>
    <row r="178" spans="1:10" x14ac:dyDescent="0.2">
      <c r="A178" s="21"/>
      <c r="B178" s="16"/>
      <c r="C178" s="16"/>
      <c r="D178" s="16"/>
      <c r="E178" s="16"/>
      <c r="F178" s="16"/>
      <c r="G178" s="16"/>
      <c r="H178" s="9"/>
      <c r="I178" s="9"/>
      <c r="J178" s="9"/>
    </row>
    <row r="179" spans="1:10" x14ac:dyDescent="0.2">
      <c r="A179" s="21"/>
      <c r="B179" s="16"/>
      <c r="C179" s="16"/>
      <c r="D179" s="16"/>
      <c r="E179" s="16"/>
      <c r="F179" s="16"/>
      <c r="G179" s="16"/>
      <c r="H179" s="9"/>
      <c r="I179" s="9"/>
      <c r="J179" s="9"/>
    </row>
    <row r="180" spans="1:10" x14ac:dyDescent="0.2">
      <c r="A180" s="21"/>
      <c r="B180" s="16"/>
      <c r="C180" s="16"/>
      <c r="D180" s="16"/>
      <c r="E180" s="16"/>
      <c r="F180" s="16"/>
      <c r="G180" s="16"/>
      <c r="H180" s="9"/>
      <c r="I180" s="9"/>
      <c r="J180" s="9"/>
    </row>
    <row r="181" spans="1:10" x14ac:dyDescent="0.2">
      <c r="A181" s="21"/>
      <c r="B181" s="16"/>
      <c r="C181" s="16"/>
      <c r="D181" s="16"/>
      <c r="E181" s="16"/>
      <c r="F181" s="16"/>
      <c r="G181" s="16"/>
      <c r="H181" s="9"/>
      <c r="I181" s="9"/>
      <c r="J181" s="9"/>
    </row>
    <row r="182" spans="1:10" x14ac:dyDescent="0.2">
      <c r="A182" s="21"/>
      <c r="B182" s="16"/>
      <c r="C182" s="16"/>
      <c r="D182" s="16"/>
      <c r="E182" s="16"/>
      <c r="F182" s="16"/>
      <c r="G182" s="16"/>
      <c r="H182" s="9"/>
      <c r="I182" s="9"/>
      <c r="J182" s="9"/>
    </row>
    <row r="183" spans="1:10" x14ac:dyDescent="0.2">
      <c r="A183" s="21"/>
      <c r="B183" s="16"/>
      <c r="C183" s="16"/>
      <c r="D183" s="16"/>
      <c r="E183" s="16"/>
      <c r="F183" s="16"/>
      <c r="G183" s="16"/>
      <c r="H183" s="9"/>
      <c r="I183" s="9"/>
      <c r="J183" s="9"/>
    </row>
    <row r="184" spans="1:10" x14ac:dyDescent="0.2">
      <c r="A184" s="21"/>
      <c r="B184" s="16"/>
      <c r="C184" s="16"/>
      <c r="D184" s="16"/>
      <c r="E184" s="16"/>
      <c r="F184" s="16"/>
      <c r="G184" s="16"/>
      <c r="H184" s="9"/>
      <c r="I184" s="9"/>
      <c r="J184" s="9"/>
    </row>
    <row r="185" spans="1:10" x14ac:dyDescent="0.2">
      <c r="A185" s="21"/>
      <c r="B185" s="16"/>
      <c r="C185" s="16"/>
      <c r="D185" s="16"/>
      <c r="E185" s="16"/>
      <c r="F185" s="16"/>
      <c r="G185" s="16"/>
      <c r="H185" s="9"/>
      <c r="I185" s="9"/>
      <c r="J185" s="9"/>
    </row>
    <row r="186" spans="1:10" x14ac:dyDescent="0.2">
      <c r="A186" s="21"/>
      <c r="B186" s="16"/>
      <c r="C186" s="16"/>
      <c r="D186" s="16"/>
      <c r="E186" s="16"/>
      <c r="F186" s="16"/>
      <c r="G186" s="16"/>
      <c r="H186" s="9"/>
      <c r="I186" s="9"/>
      <c r="J186" s="9"/>
    </row>
    <row r="187" spans="1:10" x14ac:dyDescent="0.2">
      <c r="A187" s="21"/>
      <c r="B187" s="16"/>
      <c r="C187" s="16"/>
      <c r="D187" s="16"/>
      <c r="E187" s="16"/>
      <c r="F187" s="16"/>
      <c r="G187" s="16"/>
      <c r="H187" s="9"/>
      <c r="I187" s="9"/>
      <c r="J187" s="9"/>
    </row>
    <row r="188" spans="1:10" x14ac:dyDescent="0.2">
      <c r="A188" s="21"/>
      <c r="B188" s="16"/>
      <c r="C188" s="16"/>
      <c r="D188" s="16"/>
      <c r="E188" s="16"/>
      <c r="F188" s="16"/>
      <c r="G188" s="16"/>
      <c r="H188" s="9"/>
      <c r="I188" s="9"/>
      <c r="J188" s="9"/>
    </row>
    <row r="189" spans="1:10" x14ac:dyDescent="0.2">
      <c r="A189" s="21"/>
      <c r="B189" s="16"/>
      <c r="C189" s="16"/>
      <c r="D189" s="16"/>
      <c r="E189" s="16"/>
      <c r="F189" s="16"/>
      <c r="G189" s="16"/>
      <c r="H189" s="9"/>
      <c r="I189" s="9"/>
      <c r="J189" s="9"/>
    </row>
    <row r="190" spans="1:10" x14ac:dyDescent="0.2">
      <c r="A190" s="21"/>
      <c r="B190" s="16"/>
      <c r="C190" s="16"/>
      <c r="D190" s="16"/>
      <c r="E190" s="16"/>
      <c r="F190" s="16"/>
      <c r="G190" s="16"/>
      <c r="H190" s="9"/>
      <c r="I190" s="9"/>
      <c r="J190" s="9"/>
    </row>
    <row r="191" spans="1:10" x14ac:dyDescent="0.2">
      <c r="A191" s="21"/>
      <c r="B191" s="16"/>
      <c r="C191" s="16"/>
      <c r="D191" s="16"/>
      <c r="E191" s="16"/>
      <c r="F191" s="16"/>
      <c r="G191" s="16"/>
      <c r="H191" s="9"/>
      <c r="I191" s="9"/>
      <c r="J191" s="9"/>
    </row>
    <row r="192" spans="1:10" x14ac:dyDescent="0.2">
      <c r="A192" s="21"/>
      <c r="B192" s="16"/>
      <c r="C192" s="16"/>
      <c r="D192" s="16"/>
      <c r="E192" s="16"/>
      <c r="F192" s="16"/>
      <c r="G192" s="16"/>
      <c r="H192" s="9"/>
      <c r="I192" s="9"/>
      <c r="J192" s="9"/>
    </row>
    <row r="193" spans="1:10" x14ac:dyDescent="0.2">
      <c r="A193" s="21"/>
      <c r="B193" s="16"/>
      <c r="C193" s="16"/>
      <c r="D193" s="16"/>
      <c r="E193" s="16"/>
      <c r="F193" s="16"/>
      <c r="G193" s="16"/>
      <c r="H193" s="9"/>
      <c r="I193" s="9"/>
      <c r="J193" s="9"/>
    </row>
    <row r="194" spans="1:10" x14ac:dyDescent="0.2">
      <c r="A194" s="21"/>
      <c r="B194" s="16"/>
      <c r="C194" s="16"/>
      <c r="D194" s="16"/>
      <c r="E194" s="16"/>
      <c r="F194" s="16"/>
      <c r="G194" s="16"/>
      <c r="H194" s="9"/>
      <c r="I194" s="9"/>
      <c r="J194" s="9"/>
    </row>
    <row r="195" spans="1:10" x14ac:dyDescent="0.2">
      <c r="A195" s="21"/>
      <c r="B195" s="16"/>
      <c r="C195" s="16"/>
      <c r="D195" s="16"/>
      <c r="E195" s="16"/>
      <c r="F195" s="16"/>
      <c r="G195" s="16"/>
      <c r="H195" s="9"/>
      <c r="I195" s="9"/>
      <c r="J195" s="9"/>
    </row>
    <row r="196" spans="1:10" x14ac:dyDescent="0.2">
      <c r="A196" s="21"/>
      <c r="B196" s="16"/>
      <c r="C196" s="16"/>
      <c r="D196" s="16"/>
      <c r="E196" s="16"/>
      <c r="F196" s="16"/>
      <c r="G196" s="16"/>
      <c r="H196" s="9"/>
      <c r="I196" s="9"/>
      <c r="J196" s="9"/>
    </row>
    <row r="197" spans="1:10" x14ac:dyDescent="0.2">
      <c r="A197" s="21"/>
      <c r="B197" s="16"/>
      <c r="C197" s="16"/>
      <c r="D197" s="16"/>
      <c r="E197" s="16"/>
      <c r="F197" s="16"/>
      <c r="G197" s="16"/>
      <c r="H197" s="9"/>
      <c r="I197" s="9"/>
      <c r="J197" s="9"/>
    </row>
    <row r="198" spans="1:10" x14ac:dyDescent="0.2">
      <c r="A198" s="21"/>
      <c r="B198" s="16"/>
      <c r="C198" s="16"/>
      <c r="D198" s="16"/>
      <c r="E198" s="16"/>
      <c r="F198" s="16"/>
      <c r="G198" s="16"/>
      <c r="H198" s="9"/>
      <c r="I198" s="9"/>
      <c r="J198" s="9"/>
    </row>
    <row r="199" spans="1:10" x14ac:dyDescent="0.2">
      <c r="A199" s="21"/>
      <c r="B199" s="16"/>
      <c r="C199" s="16"/>
      <c r="D199" s="16"/>
      <c r="E199" s="16"/>
      <c r="F199" s="16"/>
      <c r="G199" s="16"/>
      <c r="H199" s="9"/>
      <c r="I199" s="9"/>
      <c r="J199" s="9"/>
    </row>
    <row r="200" spans="1:10" x14ac:dyDescent="0.2">
      <c r="A200" s="21"/>
      <c r="B200" s="16"/>
      <c r="C200" s="16"/>
      <c r="D200" s="16"/>
      <c r="E200" s="16"/>
      <c r="F200" s="16"/>
      <c r="G200" s="16"/>
      <c r="H200" s="9"/>
      <c r="I200" s="9"/>
      <c r="J200" s="9"/>
    </row>
    <row r="201" spans="1:10" x14ac:dyDescent="0.2">
      <c r="A201" s="21"/>
      <c r="B201" s="16"/>
      <c r="C201" s="16"/>
      <c r="D201" s="16"/>
      <c r="E201" s="16"/>
      <c r="F201" s="16"/>
      <c r="G201" s="16"/>
      <c r="H201" s="9"/>
      <c r="I201" s="9"/>
      <c r="J201" s="9"/>
    </row>
    <row r="202" spans="1:10" x14ac:dyDescent="0.2">
      <c r="A202" s="21"/>
      <c r="B202" s="16"/>
      <c r="C202" s="16"/>
      <c r="D202" s="16"/>
      <c r="E202" s="16"/>
      <c r="F202" s="16"/>
      <c r="G202" s="16"/>
      <c r="H202" s="9"/>
      <c r="I202" s="9"/>
      <c r="J202" s="9"/>
    </row>
    <row r="203" spans="1:10" x14ac:dyDescent="0.2">
      <c r="A203" s="21"/>
      <c r="B203" s="16"/>
      <c r="C203" s="16"/>
      <c r="D203" s="16"/>
      <c r="E203" s="16"/>
      <c r="F203" s="16"/>
      <c r="G203" s="16"/>
      <c r="H203" s="9"/>
      <c r="I203" s="9"/>
      <c r="J203" s="9"/>
    </row>
    <row r="204" spans="1:10" x14ac:dyDescent="0.2">
      <c r="A204" s="21"/>
      <c r="B204" s="16"/>
      <c r="C204" s="16"/>
      <c r="D204" s="16"/>
      <c r="E204" s="16"/>
      <c r="F204" s="16"/>
      <c r="G204" s="16"/>
      <c r="H204" s="9"/>
      <c r="I204" s="9"/>
      <c r="J204" s="9"/>
    </row>
    <row r="205" spans="1:10" x14ac:dyDescent="0.2">
      <c r="A205" s="21"/>
      <c r="B205" s="16"/>
      <c r="C205" s="16"/>
      <c r="D205" s="16"/>
      <c r="E205" s="16"/>
      <c r="F205" s="16"/>
      <c r="G205" s="16"/>
      <c r="H205" s="9"/>
      <c r="I205" s="9"/>
      <c r="J205" s="9"/>
    </row>
    <row r="206" spans="1:10" x14ac:dyDescent="0.2">
      <c r="A206" s="21"/>
      <c r="B206" s="16"/>
      <c r="C206" s="16"/>
      <c r="D206" s="16"/>
      <c r="E206" s="16"/>
      <c r="F206" s="16"/>
      <c r="G206" s="16"/>
      <c r="H206" s="9"/>
      <c r="I206" s="9"/>
      <c r="J206" s="9"/>
    </row>
    <row r="207" spans="1:10" x14ac:dyDescent="0.2">
      <c r="A207" s="21"/>
      <c r="B207" s="16"/>
      <c r="C207" s="16"/>
      <c r="D207" s="16"/>
      <c r="E207" s="16"/>
      <c r="F207" s="16"/>
      <c r="G207" s="16"/>
      <c r="H207" s="9"/>
      <c r="I207" s="9"/>
      <c r="J207" s="9"/>
    </row>
    <row r="208" spans="1:10" x14ac:dyDescent="0.2">
      <c r="A208" s="21"/>
      <c r="B208" s="16"/>
      <c r="C208" s="16"/>
      <c r="D208" s="16"/>
      <c r="E208" s="16"/>
      <c r="F208" s="16"/>
      <c r="G208" s="16"/>
      <c r="H208" s="9"/>
      <c r="I208" s="9"/>
      <c r="J208" s="9"/>
    </row>
    <row r="209" spans="1:10" x14ac:dyDescent="0.2">
      <c r="A209" s="21"/>
      <c r="B209" s="16"/>
      <c r="C209" s="16"/>
      <c r="D209" s="16"/>
      <c r="E209" s="16"/>
      <c r="F209" s="16"/>
      <c r="G209" s="16"/>
      <c r="H209" s="9"/>
      <c r="I209" s="9"/>
      <c r="J209" s="9"/>
    </row>
    <row r="210" spans="1:10" x14ac:dyDescent="0.2">
      <c r="A210" s="21"/>
      <c r="B210" s="16"/>
      <c r="C210" s="16"/>
      <c r="D210" s="16"/>
      <c r="E210" s="16"/>
      <c r="F210" s="16"/>
      <c r="G210" s="16"/>
      <c r="H210" s="9"/>
      <c r="I210" s="9"/>
      <c r="J210" s="9"/>
    </row>
    <row r="211" spans="1:10" x14ac:dyDescent="0.2">
      <c r="A211" s="21"/>
      <c r="B211" s="16"/>
      <c r="C211" s="16"/>
      <c r="D211" s="16"/>
      <c r="E211" s="16"/>
      <c r="F211" s="16"/>
      <c r="G211" s="16"/>
      <c r="H211" s="9"/>
      <c r="I211" s="9"/>
      <c r="J211" s="9"/>
    </row>
    <row r="212" spans="1:10" x14ac:dyDescent="0.2">
      <c r="A212" s="21"/>
      <c r="B212" s="16"/>
      <c r="C212" s="16"/>
      <c r="D212" s="16"/>
      <c r="E212" s="16"/>
      <c r="F212" s="16"/>
      <c r="G212" s="16"/>
      <c r="H212" s="9"/>
      <c r="I212" s="9"/>
      <c r="J212" s="9"/>
    </row>
    <row r="213" spans="1:10" x14ac:dyDescent="0.2">
      <c r="A213" s="21"/>
      <c r="B213" s="16"/>
      <c r="C213" s="16"/>
      <c r="D213" s="16"/>
      <c r="E213" s="16"/>
      <c r="F213" s="16"/>
      <c r="G213" s="16"/>
      <c r="H213" s="9"/>
      <c r="I213" s="9"/>
      <c r="J213" s="9"/>
    </row>
    <row r="214" spans="1:10" x14ac:dyDescent="0.2">
      <c r="A214" s="21"/>
      <c r="B214" s="16"/>
      <c r="C214" s="16"/>
      <c r="D214" s="16"/>
      <c r="E214" s="16"/>
      <c r="F214" s="16"/>
      <c r="G214" s="16"/>
      <c r="H214" s="9"/>
      <c r="I214" s="9"/>
      <c r="J214" s="9"/>
    </row>
    <row r="215" spans="1:10" x14ac:dyDescent="0.2">
      <c r="A215" s="21"/>
      <c r="B215" s="16"/>
      <c r="C215" s="16"/>
      <c r="D215" s="16"/>
      <c r="E215" s="16"/>
      <c r="F215" s="16"/>
      <c r="G215" s="16"/>
      <c r="H215" s="9"/>
      <c r="I215" s="9"/>
      <c r="J215" s="9"/>
    </row>
    <row r="216" spans="1:10" x14ac:dyDescent="0.2">
      <c r="A216" s="21"/>
      <c r="B216" s="16"/>
      <c r="C216" s="16"/>
      <c r="D216" s="16"/>
      <c r="E216" s="16"/>
      <c r="F216" s="16"/>
      <c r="G216" s="16"/>
      <c r="H216" s="9"/>
      <c r="I216" s="9"/>
      <c r="J216" s="9"/>
    </row>
    <row r="217" spans="1:10" x14ac:dyDescent="0.2">
      <c r="A217" s="21"/>
      <c r="B217" s="16"/>
      <c r="C217" s="16"/>
      <c r="D217" s="16"/>
      <c r="E217" s="16"/>
      <c r="F217" s="16"/>
      <c r="G217" s="16"/>
      <c r="H217" s="9"/>
      <c r="I217" s="9"/>
      <c r="J217" s="9"/>
    </row>
    <row r="218" spans="1:10" x14ac:dyDescent="0.2">
      <c r="A218" s="21"/>
      <c r="B218" s="16"/>
      <c r="C218" s="16"/>
      <c r="D218" s="16"/>
      <c r="E218" s="16"/>
      <c r="F218" s="16"/>
      <c r="G218" s="16"/>
      <c r="H218" s="9"/>
      <c r="I218" s="9"/>
      <c r="J218" s="9"/>
    </row>
    <row r="219" spans="1:10" x14ac:dyDescent="0.2">
      <c r="A219" s="21"/>
      <c r="B219" s="16"/>
      <c r="C219" s="16"/>
      <c r="D219" s="16"/>
      <c r="E219" s="16"/>
      <c r="F219" s="16"/>
      <c r="G219" s="16"/>
      <c r="H219" s="9"/>
      <c r="I219" s="9"/>
      <c r="J219" s="9"/>
    </row>
    <row r="220" spans="1:10" x14ac:dyDescent="0.2">
      <c r="A220" s="21"/>
      <c r="B220" s="16"/>
      <c r="C220" s="16"/>
      <c r="D220" s="16"/>
      <c r="E220" s="16"/>
      <c r="F220" s="16"/>
      <c r="G220" s="16"/>
      <c r="H220" s="9"/>
      <c r="I220" s="9"/>
      <c r="J220" s="9"/>
    </row>
    <row r="221" spans="1:10" x14ac:dyDescent="0.2">
      <c r="A221" s="21"/>
      <c r="B221" s="16"/>
      <c r="C221" s="16"/>
      <c r="D221" s="16"/>
      <c r="E221" s="16"/>
      <c r="F221" s="16"/>
      <c r="G221" s="16"/>
      <c r="H221" s="9"/>
      <c r="I221" s="9"/>
      <c r="J221" s="9"/>
    </row>
    <row r="222" spans="1:10" x14ac:dyDescent="0.2">
      <c r="A222" s="21"/>
      <c r="B222" s="16"/>
      <c r="C222" s="16"/>
      <c r="D222" s="16"/>
      <c r="E222" s="16"/>
      <c r="F222" s="16"/>
      <c r="G222" s="16"/>
      <c r="H222" s="9"/>
      <c r="I222" s="9"/>
      <c r="J222" s="9"/>
    </row>
    <row r="223" spans="1:10" x14ac:dyDescent="0.2">
      <c r="A223" s="21"/>
      <c r="B223" s="16"/>
      <c r="C223" s="16"/>
      <c r="D223" s="16"/>
      <c r="E223" s="16"/>
      <c r="F223" s="16"/>
      <c r="G223" s="16"/>
      <c r="H223" s="9"/>
      <c r="I223" s="9"/>
      <c r="J223" s="9"/>
    </row>
    <row r="224" spans="1:10" x14ac:dyDescent="0.2">
      <c r="A224" s="21"/>
      <c r="B224" s="16"/>
      <c r="C224" s="16"/>
      <c r="D224" s="16"/>
      <c r="E224" s="16"/>
      <c r="F224" s="16"/>
      <c r="G224" s="16"/>
      <c r="H224" s="9"/>
      <c r="I224" s="9"/>
      <c r="J224" s="9"/>
    </row>
    <row r="225" spans="1:10" x14ac:dyDescent="0.2">
      <c r="A225" s="21"/>
      <c r="B225" s="16"/>
      <c r="C225" s="16"/>
      <c r="D225" s="16"/>
      <c r="E225" s="16"/>
      <c r="F225" s="16"/>
      <c r="G225" s="16"/>
      <c r="H225" s="9"/>
      <c r="I225" s="9"/>
      <c r="J225" s="9"/>
    </row>
    <row r="226" spans="1:10" x14ac:dyDescent="0.2">
      <c r="A226" s="21"/>
      <c r="B226" s="16"/>
      <c r="C226" s="16"/>
      <c r="D226" s="16"/>
      <c r="E226" s="16"/>
      <c r="F226" s="16"/>
      <c r="G226" s="16"/>
      <c r="H226" s="9"/>
      <c r="I226" s="9"/>
      <c r="J226" s="9"/>
    </row>
    <row r="227" spans="1:10" x14ac:dyDescent="0.2">
      <c r="A227" s="21"/>
      <c r="B227" s="16"/>
      <c r="C227" s="16"/>
      <c r="D227" s="16"/>
      <c r="E227" s="16"/>
      <c r="F227" s="16"/>
      <c r="G227" s="16"/>
      <c r="H227" s="9"/>
      <c r="I227" s="9"/>
      <c r="J227" s="9"/>
    </row>
    <row r="228" spans="1:10" x14ac:dyDescent="0.2">
      <c r="A228" s="21"/>
      <c r="B228" s="16"/>
      <c r="C228" s="16"/>
      <c r="D228" s="16"/>
      <c r="E228" s="16"/>
      <c r="F228" s="16"/>
      <c r="G228" s="16"/>
      <c r="H228" s="9"/>
      <c r="I228" s="9"/>
      <c r="J228" s="9"/>
    </row>
    <row r="229" spans="1:10" x14ac:dyDescent="0.2">
      <c r="A229" s="21"/>
      <c r="B229" s="16"/>
      <c r="C229" s="16"/>
      <c r="D229" s="16"/>
      <c r="E229" s="16"/>
      <c r="F229" s="16"/>
      <c r="G229" s="16"/>
      <c r="H229" s="9"/>
      <c r="I229" s="9"/>
      <c r="J229" s="9"/>
    </row>
    <row r="230" spans="1:10" x14ac:dyDescent="0.2">
      <c r="A230" s="21"/>
      <c r="B230" s="16"/>
      <c r="C230" s="16"/>
      <c r="D230" s="16"/>
      <c r="E230" s="16"/>
      <c r="F230" s="16"/>
      <c r="G230" s="16"/>
      <c r="H230" s="9"/>
      <c r="I230" s="9"/>
      <c r="J230" s="9"/>
    </row>
    <row r="231" spans="1:10" x14ac:dyDescent="0.2">
      <c r="A231" s="21"/>
      <c r="B231" s="16"/>
      <c r="C231" s="16"/>
      <c r="D231" s="16"/>
      <c r="E231" s="16"/>
      <c r="F231" s="16"/>
      <c r="G231" s="16"/>
      <c r="H231" s="9"/>
      <c r="I231" s="9"/>
      <c r="J231" s="9"/>
    </row>
    <row r="232" spans="1:10" x14ac:dyDescent="0.2">
      <c r="A232" s="21"/>
      <c r="B232" s="16"/>
      <c r="C232" s="16"/>
      <c r="D232" s="16"/>
      <c r="E232" s="16"/>
      <c r="F232" s="16"/>
      <c r="G232" s="16"/>
      <c r="H232" s="9"/>
      <c r="I232" s="9"/>
      <c r="J232" s="9"/>
    </row>
    <row r="233" spans="1:10" x14ac:dyDescent="0.2">
      <c r="A233" s="21"/>
      <c r="B233" s="16"/>
      <c r="C233" s="16"/>
      <c r="D233" s="16"/>
      <c r="E233" s="16"/>
      <c r="F233" s="16"/>
      <c r="G233" s="16"/>
      <c r="H233" s="9"/>
      <c r="I233" s="9"/>
      <c r="J233" s="9"/>
    </row>
    <row r="234" spans="1:10" x14ac:dyDescent="0.2">
      <c r="A234" s="21"/>
      <c r="B234" s="16"/>
      <c r="C234" s="16"/>
      <c r="D234" s="16"/>
      <c r="E234" s="16"/>
      <c r="F234" s="16"/>
      <c r="G234" s="16"/>
      <c r="H234" s="9"/>
      <c r="I234" s="9"/>
      <c r="J234" s="9"/>
    </row>
    <row r="235" spans="1:10" x14ac:dyDescent="0.2">
      <c r="A235" s="21"/>
      <c r="B235" s="16"/>
      <c r="C235" s="16"/>
      <c r="D235" s="16"/>
      <c r="E235" s="16"/>
      <c r="F235" s="16"/>
      <c r="G235" s="16"/>
      <c r="H235" s="9"/>
      <c r="I235" s="9"/>
      <c r="J235" s="9"/>
    </row>
    <row r="236" spans="1:10" x14ac:dyDescent="0.2">
      <c r="A236" s="21"/>
      <c r="B236" s="16"/>
      <c r="C236" s="16"/>
      <c r="D236" s="16"/>
      <c r="E236" s="16"/>
      <c r="F236" s="16"/>
      <c r="G236" s="16"/>
      <c r="H236" s="9"/>
      <c r="I236" s="9"/>
      <c r="J236" s="9"/>
    </row>
    <row r="237" spans="1:10" x14ac:dyDescent="0.2">
      <c r="A237" s="21"/>
      <c r="B237" s="16"/>
      <c r="C237" s="16"/>
      <c r="D237" s="16"/>
      <c r="E237" s="16"/>
      <c r="F237" s="16"/>
      <c r="G237" s="16"/>
      <c r="H237" s="9"/>
      <c r="I237" s="9"/>
      <c r="J237" s="9"/>
    </row>
    <row r="238" spans="1:10" x14ac:dyDescent="0.2">
      <c r="A238" s="21"/>
      <c r="B238" s="16"/>
      <c r="C238" s="16"/>
      <c r="D238" s="16"/>
      <c r="E238" s="16"/>
      <c r="F238" s="16"/>
      <c r="G238" s="16"/>
      <c r="H238" s="9"/>
      <c r="I238" s="9"/>
      <c r="J238" s="9"/>
    </row>
    <row r="239" spans="1:10" x14ac:dyDescent="0.2">
      <c r="A239" s="21"/>
      <c r="B239" s="16"/>
      <c r="C239" s="16"/>
      <c r="D239" s="16"/>
      <c r="E239" s="16"/>
      <c r="F239" s="16"/>
      <c r="G239" s="16"/>
      <c r="H239" s="9"/>
      <c r="I239" s="9"/>
      <c r="J239" s="9"/>
    </row>
    <row r="240" spans="1:10" x14ac:dyDescent="0.2">
      <c r="A240" s="21"/>
      <c r="B240" s="16"/>
      <c r="C240" s="16"/>
      <c r="D240" s="16"/>
      <c r="E240" s="16"/>
      <c r="F240" s="16"/>
      <c r="G240" s="16"/>
      <c r="H240" s="9"/>
      <c r="I240" s="9"/>
      <c r="J240" s="9"/>
    </row>
    <row r="241" spans="1:10" x14ac:dyDescent="0.2">
      <c r="A241" s="21"/>
      <c r="B241" s="16"/>
      <c r="C241" s="16"/>
      <c r="D241" s="16"/>
      <c r="E241" s="16"/>
      <c r="F241" s="16"/>
      <c r="G241" s="16"/>
      <c r="H241" s="9"/>
      <c r="I241" s="9"/>
      <c r="J241" s="9"/>
    </row>
    <row r="242" spans="1:10" x14ac:dyDescent="0.2">
      <c r="A242" s="21"/>
      <c r="B242" s="16"/>
      <c r="C242" s="16"/>
      <c r="D242" s="16"/>
      <c r="E242" s="16"/>
      <c r="F242" s="16"/>
      <c r="G242" s="16"/>
      <c r="H242" s="9"/>
      <c r="I242" s="9"/>
      <c r="J242" s="9"/>
    </row>
    <row r="243" spans="1:10" x14ac:dyDescent="0.2">
      <c r="A243" s="21"/>
      <c r="B243" s="16"/>
      <c r="C243" s="16"/>
      <c r="D243" s="16"/>
      <c r="E243" s="16"/>
      <c r="F243" s="16"/>
      <c r="G243" s="16"/>
      <c r="H243" s="9"/>
      <c r="I243" s="9"/>
      <c r="J243" s="9"/>
    </row>
    <row r="244" spans="1:10" x14ac:dyDescent="0.2">
      <c r="A244" s="21"/>
      <c r="B244" s="16"/>
      <c r="C244" s="16"/>
      <c r="D244" s="16"/>
      <c r="E244" s="16"/>
      <c r="F244" s="16"/>
      <c r="G244" s="16"/>
      <c r="H244" s="9"/>
      <c r="I244" s="9"/>
      <c r="J244" s="9"/>
    </row>
    <row r="245" spans="1:10" x14ac:dyDescent="0.2">
      <c r="A245" s="21"/>
      <c r="B245" s="16"/>
      <c r="C245" s="16"/>
      <c r="D245" s="16"/>
      <c r="E245" s="16"/>
      <c r="F245" s="16"/>
      <c r="G245" s="16"/>
      <c r="H245" s="9"/>
      <c r="I245" s="9"/>
      <c r="J245" s="9"/>
    </row>
    <row r="246" spans="1:10" x14ac:dyDescent="0.2">
      <c r="A246" s="21"/>
      <c r="B246" s="16"/>
      <c r="C246" s="16"/>
      <c r="D246" s="16"/>
      <c r="E246" s="16"/>
      <c r="F246" s="16"/>
      <c r="G246" s="16"/>
      <c r="H246" s="9"/>
      <c r="I246" s="9"/>
      <c r="J246" s="9"/>
    </row>
    <row r="247" spans="1:10" x14ac:dyDescent="0.2">
      <c r="A247" s="21"/>
      <c r="B247" s="16"/>
      <c r="C247" s="16"/>
      <c r="D247" s="16"/>
      <c r="E247" s="16"/>
      <c r="F247" s="16"/>
      <c r="G247" s="16"/>
      <c r="H247" s="9"/>
      <c r="I247" s="9"/>
      <c r="J247" s="9"/>
    </row>
    <row r="248" spans="1:10" x14ac:dyDescent="0.2">
      <c r="A248" s="21"/>
      <c r="B248" s="16"/>
      <c r="C248" s="16"/>
      <c r="D248" s="16"/>
      <c r="E248" s="16"/>
      <c r="F248" s="16"/>
      <c r="G248" s="16"/>
      <c r="H248" s="9"/>
      <c r="I248" s="9"/>
      <c r="J248" s="9"/>
    </row>
    <row r="249" spans="1:10" x14ac:dyDescent="0.2">
      <c r="A249" s="21"/>
      <c r="B249" s="16"/>
      <c r="C249" s="16"/>
      <c r="D249" s="16"/>
      <c r="E249" s="16"/>
      <c r="F249" s="16"/>
      <c r="G249" s="16"/>
      <c r="H249" s="9"/>
      <c r="I249" s="9"/>
      <c r="J249" s="9"/>
    </row>
    <row r="250" spans="1:10" x14ac:dyDescent="0.2">
      <c r="A250" s="21"/>
      <c r="B250" s="16"/>
      <c r="C250" s="16"/>
      <c r="D250" s="16"/>
      <c r="E250" s="16"/>
      <c r="F250" s="16"/>
      <c r="G250" s="16"/>
      <c r="H250" s="9"/>
      <c r="I250" s="9"/>
      <c r="J250" s="9"/>
    </row>
    <row r="251" spans="1:10" x14ac:dyDescent="0.2">
      <c r="A251" s="21"/>
      <c r="B251" s="16"/>
      <c r="C251" s="16"/>
      <c r="D251" s="16"/>
      <c r="E251" s="16"/>
      <c r="F251" s="16"/>
      <c r="G251" s="16"/>
      <c r="H251" s="9"/>
      <c r="I251" s="9"/>
      <c r="J251" s="9"/>
    </row>
    <row r="252" spans="1:10" x14ac:dyDescent="0.2">
      <c r="A252" s="21"/>
      <c r="B252" s="16"/>
      <c r="C252" s="16"/>
      <c r="D252" s="16"/>
      <c r="E252" s="16"/>
      <c r="F252" s="16"/>
      <c r="G252" s="16"/>
      <c r="H252" s="9"/>
      <c r="I252" s="9"/>
      <c r="J252" s="9"/>
    </row>
    <row r="253" spans="1:10" x14ac:dyDescent="0.2">
      <c r="A253" s="21"/>
      <c r="B253" s="16"/>
      <c r="C253" s="16"/>
      <c r="D253" s="16"/>
      <c r="E253" s="16"/>
      <c r="F253" s="16"/>
      <c r="G253" s="16"/>
      <c r="H253" s="9"/>
      <c r="I253" s="9"/>
      <c r="J253" s="9"/>
    </row>
    <row r="254" spans="1:10" x14ac:dyDescent="0.2">
      <c r="A254" s="21"/>
      <c r="B254" s="16"/>
      <c r="C254" s="16"/>
      <c r="D254" s="16"/>
      <c r="E254" s="16"/>
      <c r="F254" s="16"/>
      <c r="G254" s="16"/>
      <c r="H254" s="9"/>
      <c r="I254" s="9"/>
      <c r="J254" s="9"/>
    </row>
    <row r="255" spans="1:10" x14ac:dyDescent="0.2">
      <c r="A255" s="21"/>
      <c r="B255" s="16"/>
      <c r="C255" s="16"/>
      <c r="D255" s="16"/>
      <c r="E255" s="16"/>
      <c r="F255" s="16"/>
      <c r="G255" s="16"/>
      <c r="H255" s="9"/>
      <c r="I255" s="9"/>
      <c r="J255" s="9"/>
    </row>
    <row r="256" spans="1:10" x14ac:dyDescent="0.2">
      <c r="A256" s="21"/>
      <c r="B256" s="16"/>
      <c r="C256" s="16"/>
      <c r="D256" s="16"/>
      <c r="E256" s="16"/>
      <c r="F256" s="16"/>
      <c r="G256" s="16"/>
      <c r="H256" s="9"/>
      <c r="I256" s="9"/>
      <c r="J256" s="9"/>
    </row>
  </sheetData>
  <mergeCells count="24">
    <mergeCell ref="AH9:AH11"/>
    <mergeCell ref="AI9:AM10"/>
    <mergeCell ref="Y8:Y11"/>
    <mergeCell ref="Z8:AG8"/>
    <mergeCell ref="Z9:AA10"/>
    <mergeCell ref="AB9:AB10"/>
    <mergeCell ref="AC9:AD10"/>
    <mergeCell ref="AE9:AG10"/>
    <mergeCell ref="AN9:AN11"/>
    <mergeCell ref="AO9:AP10"/>
    <mergeCell ref="A3:H3"/>
    <mergeCell ref="B7:J8"/>
    <mergeCell ref="B9:B11"/>
    <mergeCell ref="C9:G10"/>
    <mergeCell ref="H9:H11"/>
    <mergeCell ref="I9:J10"/>
    <mergeCell ref="K7:AG7"/>
    <mergeCell ref="AH7:AP8"/>
    <mergeCell ref="K8:O10"/>
    <mergeCell ref="P8:R10"/>
    <mergeCell ref="S8:S11"/>
    <mergeCell ref="T8:T11"/>
    <mergeCell ref="U8:U11"/>
    <mergeCell ref="V8:X10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6"/>
  <sheetViews>
    <sheetView zoomScaleNormal="100" workbookViewId="0">
      <selection activeCell="G18" sqref="G18"/>
    </sheetView>
  </sheetViews>
  <sheetFormatPr defaultRowHeight="12.75" x14ac:dyDescent="0.2"/>
  <cols>
    <col min="1" max="16384" width="9.140625" style="68"/>
  </cols>
  <sheetData>
    <row r="1" spans="1:14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x14ac:dyDescent="0.2">
      <c r="A2" s="914" t="s">
        <v>843</v>
      </c>
      <c r="B2" s="915"/>
      <c r="C2" s="915"/>
      <c r="D2" s="915"/>
      <c r="E2" s="915"/>
      <c r="F2" s="915"/>
      <c r="G2" s="915"/>
      <c r="H2" s="915"/>
      <c r="I2" s="915"/>
      <c r="J2" s="915"/>
      <c r="K2" s="915"/>
      <c r="L2" s="915"/>
      <c r="M2" s="915"/>
      <c r="N2" s="915"/>
    </row>
    <row r="3" spans="1:14" x14ac:dyDescent="0.2">
      <c r="A3" s="915"/>
      <c r="B3" s="915"/>
      <c r="C3" s="915"/>
      <c r="D3" s="915"/>
      <c r="E3" s="915"/>
      <c r="F3" s="915"/>
      <c r="G3" s="915"/>
      <c r="H3" s="915"/>
      <c r="I3" s="915"/>
      <c r="J3" s="915"/>
      <c r="K3" s="915"/>
      <c r="L3" s="915"/>
      <c r="M3" s="915"/>
      <c r="N3" s="915"/>
    </row>
    <row r="4" spans="1:14" x14ac:dyDescent="0.2">
      <c r="A4" s="916" t="s">
        <v>832</v>
      </c>
      <c r="B4" s="915"/>
      <c r="C4" s="915"/>
      <c r="D4" s="915"/>
      <c r="E4" s="915"/>
      <c r="F4" s="915"/>
      <c r="G4" s="915"/>
      <c r="H4" s="915"/>
      <c r="I4" s="915"/>
      <c r="J4" s="915"/>
      <c r="K4" s="915"/>
      <c r="L4" s="915"/>
      <c r="M4" s="915"/>
      <c r="N4" s="915"/>
    </row>
    <row r="5" spans="1:14" x14ac:dyDescent="0.2">
      <c r="A5" s="915"/>
      <c r="B5" s="915"/>
      <c r="C5" s="915"/>
      <c r="D5" s="915"/>
      <c r="E5" s="915"/>
      <c r="F5" s="915"/>
      <c r="G5" s="915"/>
      <c r="H5" s="915"/>
      <c r="I5" s="915"/>
      <c r="J5" s="915"/>
      <c r="K5" s="915"/>
      <c r="L5" s="915"/>
      <c r="M5" s="915"/>
      <c r="N5" s="915"/>
    </row>
    <row r="6" spans="1:14" x14ac:dyDescent="0.2">
      <c r="A6" s="915" t="s">
        <v>844</v>
      </c>
      <c r="B6" s="915"/>
      <c r="C6" s="915"/>
      <c r="D6" s="915"/>
      <c r="E6" s="915"/>
      <c r="F6" s="915"/>
      <c r="G6" s="915"/>
      <c r="H6" s="915"/>
      <c r="I6" s="915"/>
      <c r="J6" s="915"/>
      <c r="K6" s="915"/>
      <c r="L6" s="915"/>
      <c r="M6" s="915"/>
      <c r="N6" s="915"/>
    </row>
    <row r="7" spans="1:14" x14ac:dyDescent="0.2">
      <c r="A7" s="915" t="s">
        <v>840</v>
      </c>
      <c r="B7" s="915"/>
      <c r="C7" s="915"/>
      <c r="D7" s="915"/>
      <c r="E7" s="915"/>
      <c r="F7" s="915"/>
      <c r="G7" s="915"/>
      <c r="H7" s="915"/>
      <c r="I7" s="915"/>
      <c r="J7" s="915"/>
      <c r="K7" s="915"/>
      <c r="L7" s="915"/>
      <c r="M7" s="915"/>
      <c r="N7" s="915"/>
    </row>
    <row r="8" spans="1:14" x14ac:dyDescent="0.2">
      <c r="A8" s="915" t="s">
        <v>841</v>
      </c>
      <c r="B8" s="915"/>
      <c r="C8" s="915"/>
      <c r="D8" s="915"/>
      <c r="E8" s="915"/>
      <c r="F8" s="915"/>
      <c r="G8" s="915"/>
      <c r="H8" s="915"/>
      <c r="I8" s="915"/>
      <c r="J8" s="915"/>
      <c r="K8" s="915"/>
      <c r="L8" s="915"/>
      <c r="M8" s="915"/>
      <c r="N8" s="915"/>
    </row>
    <row r="9" spans="1:14" x14ac:dyDescent="0.2">
      <c r="A9" s="915" t="s">
        <v>842</v>
      </c>
      <c r="B9" s="915"/>
      <c r="C9" s="915"/>
      <c r="D9" s="915"/>
      <c r="E9" s="915"/>
      <c r="F9" s="915"/>
      <c r="G9" s="915"/>
      <c r="H9" s="915"/>
      <c r="I9" s="915"/>
      <c r="J9" s="915"/>
      <c r="K9" s="915"/>
      <c r="L9" s="915"/>
      <c r="M9" s="915"/>
      <c r="N9" s="915"/>
    </row>
    <row r="10" spans="1:14" x14ac:dyDescent="0.2">
      <c r="A10" s="917"/>
      <c r="B10" s="917"/>
      <c r="C10" s="917"/>
      <c r="D10" s="917"/>
      <c r="E10" s="917"/>
      <c r="F10" s="917"/>
      <c r="G10" s="917"/>
      <c r="H10" s="917"/>
      <c r="I10" s="917"/>
      <c r="J10" s="917"/>
      <c r="K10" s="917"/>
      <c r="L10" s="917"/>
      <c r="M10" s="917"/>
      <c r="N10" s="917"/>
    </row>
    <row r="11" spans="1:14" x14ac:dyDescent="0.2">
      <c r="A11" s="915" t="s">
        <v>845</v>
      </c>
      <c r="B11" s="915"/>
      <c r="C11" s="915"/>
      <c r="D11" s="915"/>
      <c r="E11" s="915"/>
      <c r="F11" s="915"/>
      <c r="G11" s="915"/>
      <c r="H11" s="915"/>
      <c r="I11" s="915"/>
      <c r="J11" s="915"/>
      <c r="K11" s="915"/>
      <c r="L11" s="915"/>
      <c r="M11" s="915"/>
      <c r="N11" s="915"/>
    </row>
    <row r="12" spans="1:14" x14ac:dyDescent="0.2">
      <c r="A12" s="915" t="s">
        <v>833</v>
      </c>
      <c r="B12" s="918"/>
      <c r="C12" s="918"/>
      <c r="D12" s="918"/>
      <c r="E12" s="918"/>
      <c r="F12" s="918"/>
      <c r="G12" s="915"/>
      <c r="H12" s="915"/>
      <c r="I12" s="915"/>
      <c r="J12" s="915"/>
      <c r="K12" s="915"/>
      <c r="L12" s="915"/>
      <c r="M12" s="915"/>
      <c r="N12" s="915"/>
    </row>
    <row r="14" spans="1:14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</sheetData>
  <pageMargins left="0.19685039370078741" right="0.19685039370078741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75"/>
  <sheetViews>
    <sheetView zoomScaleNormal="100" workbookViewId="0">
      <pane xSplit="8" ySplit="11" topLeftCell="I88" activePane="bottomRight" state="frozen"/>
      <selection activeCell="AO8" sqref="AO8:AO10"/>
      <selection pane="topRight" activeCell="AO8" sqref="AO8:AO10"/>
      <selection pane="bottomLeft" activeCell="AO8" sqref="AO8:AO10"/>
      <selection pane="bottomRight" activeCell="AO8" sqref="AO8:AO10"/>
    </sheetView>
  </sheetViews>
  <sheetFormatPr defaultColWidth="9.140625" defaultRowHeight="15" x14ac:dyDescent="0.25"/>
  <cols>
    <col min="1" max="1" width="5" style="330" customWidth="1"/>
    <col min="2" max="2" width="4.7109375" style="329" bestFit="1" customWidth="1"/>
    <col min="3" max="3" width="8.7109375" style="329" bestFit="1" customWidth="1"/>
    <col min="4" max="4" width="7.85546875" style="329" bestFit="1" customWidth="1"/>
    <col min="5" max="5" width="33.140625" style="330" customWidth="1"/>
    <col min="6" max="6" width="4.42578125" style="330" customWidth="1"/>
    <col min="7" max="7" width="10.28515625" style="330" bestFit="1" customWidth="1"/>
    <col min="8" max="8" width="8" style="330" customWidth="1"/>
    <col min="9" max="9" width="10.85546875" style="331" customWidth="1"/>
    <col min="10" max="14" width="10.85546875" style="332" customWidth="1"/>
    <col min="15" max="15" width="11.85546875" style="333" customWidth="1"/>
    <col min="16" max="17" width="10.85546875" style="334" customWidth="1"/>
    <col min="18" max="18" width="9.140625" style="251" customWidth="1"/>
    <col min="19" max="19" width="9.28515625" style="251" customWidth="1"/>
    <col min="20" max="20" width="10.42578125" style="251" customWidth="1"/>
    <col min="21" max="21" width="10.5703125" style="251" customWidth="1"/>
    <col min="22" max="23" width="9.28515625" style="251" customWidth="1"/>
    <col min="24" max="24" width="10.140625" style="251" customWidth="1"/>
    <col min="25" max="25" width="9.5703125" style="251" customWidth="1"/>
    <col min="26" max="26" width="10" style="251" customWidth="1"/>
    <col min="27" max="29" width="9.28515625" style="251" customWidth="1"/>
    <col min="30" max="30" width="11" style="251" customWidth="1"/>
    <col min="31" max="32" width="9.28515625" style="251" customWidth="1"/>
    <col min="33" max="39" width="9.28515625" style="252" customWidth="1"/>
    <col min="40" max="40" width="9.5703125" style="252" customWidth="1"/>
    <col min="41" max="41" width="9.5703125" style="251" customWidth="1"/>
    <col min="42" max="45" width="9.28515625" style="251" customWidth="1"/>
    <col min="46" max="46" width="12.140625" style="252" customWidth="1"/>
    <col min="47" max="47" width="11.5703125" style="252" customWidth="1"/>
    <col min="48" max="48" width="9.28515625" style="252" customWidth="1"/>
    <col min="49" max="49" width="9.140625" style="252" customWidth="1"/>
    <col min="50" max="16384" width="9.140625" style="335"/>
  </cols>
  <sheetData>
    <row r="1" spans="1:49" ht="12.75" customHeight="1" x14ac:dyDescent="0.25">
      <c r="A1" s="245" t="s">
        <v>2</v>
      </c>
      <c r="B1" s="245"/>
      <c r="C1" s="107"/>
      <c r="D1" s="245"/>
      <c r="E1" s="245"/>
      <c r="I1" s="330"/>
      <c r="J1" s="330"/>
      <c r="K1" s="330"/>
      <c r="L1" s="330"/>
      <c r="M1" s="330"/>
      <c r="N1" s="330"/>
      <c r="O1" s="330"/>
      <c r="P1" s="330"/>
      <c r="Q1" s="330"/>
      <c r="R1" s="334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627"/>
      <c r="AH1" s="627"/>
      <c r="AI1" s="627"/>
    </row>
    <row r="2" spans="1:49" ht="12.75" customHeight="1" x14ac:dyDescent="0.25">
      <c r="A2" s="245" t="s">
        <v>3</v>
      </c>
      <c r="B2" s="245"/>
      <c r="C2" s="107"/>
      <c r="D2" s="245"/>
      <c r="E2" s="245"/>
      <c r="I2" s="386"/>
      <c r="J2" s="386"/>
      <c r="K2" s="386"/>
      <c r="L2" s="386"/>
      <c r="M2" s="386"/>
      <c r="N2" s="386"/>
      <c r="O2" s="465"/>
      <c r="P2" s="465"/>
      <c r="Q2" s="465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465"/>
      <c r="AH2" s="465"/>
      <c r="AI2" s="465"/>
      <c r="AJ2" s="465"/>
      <c r="AK2" s="465"/>
      <c r="AL2" s="465"/>
      <c r="AM2" s="465"/>
      <c r="AN2" s="465"/>
      <c r="AO2" s="386"/>
      <c r="AP2" s="386"/>
      <c r="AQ2" s="386"/>
      <c r="AR2" s="386"/>
      <c r="AS2" s="386"/>
      <c r="AT2" s="465"/>
      <c r="AU2" s="465"/>
      <c r="AV2" s="465"/>
    </row>
    <row r="3" spans="1:49" ht="12.75" customHeight="1" x14ac:dyDescent="0.25">
      <c r="A3" s="956" t="s">
        <v>4</v>
      </c>
      <c r="B3" s="956"/>
      <c r="C3" s="956"/>
      <c r="D3" s="956"/>
      <c r="E3" s="956"/>
      <c r="I3" s="386"/>
      <c r="J3" s="386"/>
      <c r="K3" s="386"/>
      <c r="L3" s="386"/>
      <c r="M3" s="386"/>
      <c r="N3" s="386"/>
      <c r="O3" s="465"/>
      <c r="P3" s="465"/>
      <c r="Q3" s="465"/>
      <c r="R3" s="390"/>
      <c r="S3" s="390"/>
      <c r="T3" s="390"/>
      <c r="U3" s="390"/>
      <c r="V3" s="390"/>
      <c r="W3" s="390"/>
      <c r="X3" s="390"/>
      <c r="Y3" s="391"/>
      <c r="Z3" s="391"/>
      <c r="AA3" s="391"/>
      <c r="AB3" s="392"/>
      <c r="AC3" s="392"/>
      <c r="AD3" s="392"/>
      <c r="AE3" s="391"/>
      <c r="AF3" s="392"/>
      <c r="AG3" s="387"/>
      <c r="AH3" s="387"/>
      <c r="AI3" s="387"/>
      <c r="AJ3" s="387"/>
      <c r="AK3" s="387"/>
      <c r="AL3" s="387"/>
      <c r="AM3" s="387"/>
      <c r="AN3" s="465"/>
      <c r="AO3" s="386"/>
      <c r="AP3" s="386"/>
      <c r="AQ3" s="386"/>
      <c r="AR3" s="386"/>
      <c r="AS3" s="386"/>
      <c r="AT3" s="465"/>
      <c r="AU3" s="465"/>
      <c r="AV3" s="465"/>
    </row>
    <row r="4" spans="1:49" ht="12.75" customHeight="1" x14ac:dyDescent="0.25">
      <c r="A4" s="335"/>
      <c r="B4" s="414"/>
      <c r="C4" s="414"/>
      <c r="D4" s="414"/>
      <c r="E4" s="414"/>
      <c r="I4" s="386"/>
      <c r="J4" s="386"/>
      <c r="K4" s="386"/>
      <c r="L4" s="386"/>
      <c r="M4" s="386"/>
      <c r="N4" s="386"/>
      <c r="O4" s="465"/>
      <c r="P4" s="465"/>
      <c r="Q4" s="465"/>
      <c r="R4" s="390"/>
      <c r="S4" s="390"/>
      <c r="T4" s="390"/>
      <c r="U4" s="390"/>
      <c r="V4" s="390"/>
      <c r="W4" s="390"/>
      <c r="X4" s="390"/>
      <c r="Y4" s="391"/>
      <c r="Z4" s="391"/>
      <c r="AA4" s="391"/>
      <c r="AB4" s="392"/>
      <c r="AC4" s="392"/>
      <c r="AD4" s="392"/>
      <c r="AE4" s="391"/>
      <c r="AF4" s="392"/>
      <c r="AG4" s="387"/>
      <c r="AH4" s="387"/>
      <c r="AI4" s="387"/>
      <c r="AJ4" s="387"/>
      <c r="AK4" s="387"/>
      <c r="AL4" s="387"/>
      <c r="AM4" s="387"/>
      <c r="AN4" s="465"/>
      <c r="AO4" s="386"/>
      <c r="AP4" s="386"/>
      <c r="AQ4" s="386"/>
      <c r="AR4" s="386"/>
      <c r="AS4" s="386"/>
      <c r="AT4" s="465"/>
      <c r="AU4" s="465"/>
      <c r="AV4" s="465"/>
    </row>
    <row r="5" spans="1:49" ht="16.5" customHeight="1" thickBot="1" x14ac:dyDescent="0.3">
      <c r="A5" s="688" t="s">
        <v>837</v>
      </c>
      <c r="B5" s="246"/>
      <c r="C5" s="246"/>
      <c r="D5" s="246"/>
      <c r="E5" s="247"/>
      <c r="F5" s="247"/>
      <c r="G5" s="247"/>
      <c r="H5" s="247"/>
      <c r="I5" s="393"/>
      <c r="J5" s="393"/>
      <c r="K5" s="393"/>
      <c r="L5" s="393"/>
      <c r="M5" s="393"/>
      <c r="N5" s="393"/>
      <c r="O5" s="619"/>
      <c r="P5" s="619"/>
      <c r="Q5" s="619"/>
      <c r="R5" s="390"/>
      <c r="S5" s="390"/>
      <c r="T5" s="390"/>
      <c r="U5" s="390"/>
      <c r="W5" s="390"/>
      <c r="X5" s="390"/>
      <c r="Y5" s="391"/>
      <c r="Z5" s="391"/>
      <c r="AA5" s="391"/>
      <c r="AB5" s="392"/>
      <c r="AC5" s="392"/>
      <c r="AD5" s="392"/>
      <c r="AE5" s="391"/>
      <c r="AH5" s="388"/>
      <c r="AI5" s="388"/>
      <c r="AJ5" s="388"/>
      <c r="AK5" s="388"/>
      <c r="AL5" s="388"/>
      <c r="AM5" s="388"/>
      <c r="AN5" s="619"/>
      <c r="AO5" s="393"/>
      <c r="AP5" s="393"/>
      <c r="AQ5" s="393"/>
      <c r="AR5" s="393"/>
      <c r="AS5" s="393"/>
      <c r="AT5" s="619"/>
      <c r="AU5" s="619"/>
      <c r="AV5" s="619"/>
    </row>
    <row r="6" spans="1:49" ht="12.75" customHeight="1" x14ac:dyDescent="0.25">
      <c r="I6" s="950" t="s">
        <v>834</v>
      </c>
      <c r="J6" s="951"/>
      <c r="K6" s="951"/>
      <c r="L6" s="951"/>
      <c r="M6" s="951"/>
      <c r="N6" s="951"/>
      <c r="O6" s="951"/>
      <c r="P6" s="951"/>
      <c r="Q6" s="952"/>
      <c r="R6" s="974" t="s">
        <v>835</v>
      </c>
      <c r="S6" s="975"/>
      <c r="T6" s="975"/>
      <c r="U6" s="975"/>
      <c r="V6" s="975"/>
      <c r="W6" s="975"/>
      <c r="X6" s="975"/>
      <c r="Y6" s="975"/>
      <c r="Z6" s="975"/>
      <c r="AA6" s="975"/>
      <c r="AB6" s="975"/>
      <c r="AC6" s="975"/>
      <c r="AD6" s="975"/>
      <c r="AE6" s="975"/>
      <c r="AF6" s="975"/>
      <c r="AG6" s="975"/>
      <c r="AH6" s="975"/>
      <c r="AI6" s="975"/>
      <c r="AJ6" s="975"/>
      <c r="AK6" s="975"/>
      <c r="AL6" s="975"/>
      <c r="AM6" s="975"/>
      <c r="AN6" s="976"/>
      <c r="AO6" s="977" t="s">
        <v>838</v>
      </c>
      <c r="AP6" s="978"/>
      <c r="AQ6" s="978"/>
      <c r="AR6" s="978"/>
      <c r="AS6" s="978"/>
      <c r="AT6" s="978"/>
      <c r="AU6" s="978"/>
      <c r="AV6" s="978"/>
      <c r="AW6" s="979"/>
    </row>
    <row r="7" spans="1:49" ht="15.75" customHeight="1" thickBot="1" x14ac:dyDescent="0.3">
      <c r="A7" s="335"/>
      <c r="B7" s="17"/>
      <c r="C7"/>
      <c r="D7" s="22"/>
      <c r="E7" s="17"/>
      <c r="I7" s="953"/>
      <c r="J7" s="954"/>
      <c r="K7" s="954"/>
      <c r="L7" s="954"/>
      <c r="M7" s="954"/>
      <c r="N7" s="954"/>
      <c r="O7" s="954"/>
      <c r="P7" s="954"/>
      <c r="Q7" s="955"/>
      <c r="R7" s="1025" t="s">
        <v>289</v>
      </c>
      <c r="S7" s="1026"/>
      <c r="T7" s="1026"/>
      <c r="U7" s="1026"/>
      <c r="V7" s="1027"/>
      <c r="W7" s="1034" t="s">
        <v>290</v>
      </c>
      <c r="X7" s="1026"/>
      <c r="Y7" s="1027"/>
      <c r="Z7" s="957" t="s">
        <v>291</v>
      </c>
      <c r="AA7" s="957" t="s">
        <v>5</v>
      </c>
      <c r="AB7" s="957" t="s">
        <v>292</v>
      </c>
      <c r="AC7" s="995" t="s">
        <v>293</v>
      </c>
      <c r="AD7" s="996"/>
      <c r="AE7" s="997"/>
      <c r="AF7" s="957" t="s">
        <v>315</v>
      </c>
      <c r="AG7" s="1004" t="s">
        <v>294</v>
      </c>
      <c r="AH7" s="1005"/>
      <c r="AI7" s="1005"/>
      <c r="AJ7" s="1005"/>
      <c r="AK7" s="1005"/>
      <c r="AL7" s="1005"/>
      <c r="AM7" s="1005"/>
      <c r="AN7" s="1006"/>
      <c r="AO7" s="980"/>
      <c r="AP7" s="981"/>
      <c r="AQ7" s="981"/>
      <c r="AR7" s="981"/>
      <c r="AS7" s="981"/>
      <c r="AT7" s="981"/>
      <c r="AU7" s="981"/>
      <c r="AV7" s="981"/>
      <c r="AW7" s="982"/>
    </row>
    <row r="8" spans="1:49" s="337" customFormat="1" ht="15" customHeight="1" x14ac:dyDescent="0.25">
      <c r="A8" s="397"/>
      <c r="B8" s="336"/>
      <c r="C8" s="336"/>
      <c r="D8" s="336"/>
      <c r="I8" s="960" t="s">
        <v>6</v>
      </c>
      <c r="J8" s="963" t="s">
        <v>826</v>
      </c>
      <c r="K8" s="964"/>
      <c r="L8" s="964"/>
      <c r="M8" s="964"/>
      <c r="N8" s="965"/>
      <c r="O8" s="969" t="s">
        <v>286</v>
      </c>
      <c r="P8" s="963" t="s">
        <v>827</v>
      </c>
      <c r="Q8" s="972"/>
      <c r="R8" s="1028"/>
      <c r="S8" s="1029"/>
      <c r="T8" s="1029"/>
      <c r="U8" s="1029"/>
      <c r="V8" s="1030"/>
      <c r="W8" s="1035"/>
      <c r="X8" s="1029"/>
      <c r="Y8" s="1030"/>
      <c r="Z8" s="958"/>
      <c r="AA8" s="958"/>
      <c r="AB8" s="958"/>
      <c r="AC8" s="998"/>
      <c r="AD8" s="999"/>
      <c r="AE8" s="1000"/>
      <c r="AF8" s="958"/>
      <c r="AG8" s="1007" t="s">
        <v>295</v>
      </c>
      <c r="AH8" s="1008"/>
      <c r="AI8" s="1023" t="s">
        <v>296</v>
      </c>
      <c r="AJ8" s="1007" t="s">
        <v>297</v>
      </c>
      <c r="AK8" s="1008"/>
      <c r="AL8" s="1011" t="s">
        <v>298</v>
      </c>
      <c r="AM8" s="1012"/>
      <c r="AN8" s="1013"/>
      <c r="AO8" s="960" t="s">
        <v>6</v>
      </c>
      <c r="AP8" s="1017" t="s">
        <v>826</v>
      </c>
      <c r="AQ8" s="1018"/>
      <c r="AR8" s="1018"/>
      <c r="AS8" s="1018"/>
      <c r="AT8" s="1019"/>
      <c r="AU8" s="969" t="s">
        <v>286</v>
      </c>
      <c r="AV8" s="963" t="s">
        <v>828</v>
      </c>
      <c r="AW8" s="972"/>
    </row>
    <row r="9" spans="1:49" s="340" customFormat="1" ht="15.75" thickBot="1" x14ac:dyDescent="0.25">
      <c r="A9" s="395" t="s">
        <v>795</v>
      </c>
      <c r="B9" s="18"/>
      <c r="C9"/>
      <c r="D9" s="25"/>
      <c r="E9" s="18"/>
      <c r="F9" s="338"/>
      <c r="G9" s="339"/>
      <c r="H9" s="339"/>
      <c r="I9" s="961"/>
      <c r="J9" s="966"/>
      <c r="K9" s="967"/>
      <c r="L9" s="967"/>
      <c r="M9" s="967"/>
      <c r="N9" s="968"/>
      <c r="O9" s="970"/>
      <c r="P9" s="966"/>
      <c r="Q9" s="973"/>
      <c r="R9" s="1031"/>
      <c r="S9" s="1032"/>
      <c r="T9" s="1032"/>
      <c r="U9" s="1032"/>
      <c r="V9" s="1033"/>
      <c r="W9" s="1036"/>
      <c r="X9" s="1032"/>
      <c r="Y9" s="1033"/>
      <c r="Z9" s="958"/>
      <c r="AA9" s="958"/>
      <c r="AB9" s="958"/>
      <c r="AC9" s="1001"/>
      <c r="AD9" s="1002"/>
      <c r="AE9" s="1003"/>
      <c r="AF9" s="958"/>
      <c r="AG9" s="1009"/>
      <c r="AH9" s="1010"/>
      <c r="AI9" s="1024"/>
      <c r="AJ9" s="1009"/>
      <c r="AK9" s="1010"/>
      <c r="AL9" s="1014"/>
      <c r="AM9" s="1015"/>
      <c r="AN9" s="1016"/>
      <c r="AO9" s="961"/>
      <c r="AP9" s="1020"/>
      <c r="AQ9" s="1021"/>
      <c r="AR9" s="1021"/>
      <c r="AS9" s="1021"/>
      <c r="AT9" s="1022"/>
      <c r="AU9" s="970"/>
      <c r="AV9" s="966"/>
      <c r="AW9" s="973"/>
    </row>
    <row r="10" spans="1:49" s="340" customFormat="1" ht="34.5" thickBot="1" x14ac:dyDescent="0.25">
      <c r="A10" s="341" t="s">
        <v>800</v>
      </c>
      <c r="B10" s="342" t="s">
        <v>566</v>
      </c>
      <c r="C10" s="342" t="s">
        <v>567</v>
      </c>
      <c r="D10" s="342" t="s">
        <v>270</v>
      </c>
      <c r="E10" s="515" t="s">
        <v>802</v>
      </c>
      <c r="F10" s="342" t="s">
        <v>0</v>
      </c>
      <c r="G10" s="402" t="s">
        <v>271</v>
      </c>
      <c r="H10" s="83" t="s">
        <v>282</v>
      </c>
      <c r="I10" s="962"/>
      <c r="J10" s="84" t="s">
        <v>280</v>
      </c>
      <c r="K10" s="84" t="s">
        <v>290</v>
      </c>
      <c r="L10" s="85" t="s">
        <v>5</v>
      </c>
      <c r="M10" s="85" t="s">
        <v>1</v>
      </c>
      <c r="N10" s="85" t="s">
        <v>7</v>
      </c>
      <c r="O10" s="971"/>
      <c r="P10" s="86" t="s">
        <v>287</v>
      </c>
      <c r="Q10" s="87" t="s">
        <v>288</v>
      </c>
      <c r="R10" s="881" t="s">
        <v>299</v>
      </c>
      <c r="S10" s="90" t="s">
        <v>296</v>
      </c>
      <c r="T10" s="90" t="s">
        <v>815</v>
      </c>
      <c r="U10" s="91" t="s">
        <v>297</v>
      </c>
      <c r="V10" s="90" t="s">
        <v>791</v>
      </c>
      <c r="W10" s="94" t="s">
        <v>300</v>
      </c>
      <c r="X10" s="94" t="s">
        <v>301</v>
      </c>
      <c r="Y10" s="90" t="s">
        <v>792</v>
      </c>
      <c r="Z10" s="959"/>
      <c r="AA10" s="959"/>
      <c r="AB10" s="959"/>
      <c r="AC10" s="90" t="s">
        <v>296</v>
      </c>
      <c r="AD10" s="91" t="s">
        <v>302</v>
      </c>
      <c r="AE10" s="90" t="s">
        <v>793</v>
      </c>
      <c r="AF10" s="959"/>
      <c r="AG10" s="578" t="s">
        <v>287</v>
      </c>
      <c r="AH10" s="608" t="s">
        <v>288</v>
      </c>
      <c r="AI10" s="578" t="s">
        <v>287</v>
      </c>
      <c r="AJ10" s="578" t="s">
        <v>287</v>
      </c>
      <c r="AK10" s="608" t="s">
        <v>288</v>
      </c>
      <c r="AL10" s="578" t="s">
        <v>287</v>
      </c>
      <c r="AM10" s="608" t="s">
        <v>288</v>
      </c>
      <c r="AN10" s="617" t="s">
        <v>311</v>
      </c>
      <c r="AO10" s="962"/>
      <c r="AP10" s="88" t="s">
        <v>280</v>
      </c>
      <c r="AQ10" s="89" t="s">
        <v>290</v>
      </c>
      <c r="AR10" s="85" t="s">
        <v>5</v>
      </c>
      <c r="AS10" s="85" t="s">
        <v>1</v>
      </c>
      <c r="AT10" s="85" t="s">
        <v>7</v>
      </c>
      <c r="AU10" s="971"/>
      <c r="AV10" s="86" t="s">
        <v>287</v>
      </c>
      <c r="AW10" s="87" t="s">
        <v>288</v>
      </c>
    </row>
    <row r="11" spans="1:49" s="415" customFormat="1" ht="11.25" customHeight="1" thickBot="1" x14ac:dyDescent="0.25">
      <c r="A11" s="445" t="s">
        <v>568</v>
      </c>
      <c r="B11" s="446" t="s">
        <v>569</v>
      </c>
      <c r="C11" s="446" t="s">
        <v>272</v>
      </c>
      <c r="D11" s="446" t="s">
        <v>273</v>
      </c>
      <c r="E11" s="446" t="s">
        <v>570</v>
      </c>
      <c r="F11" s="446" t="s">
        <v>0</v>
      </c>
      <c r="G11" s="446" t="s">
        <v>571</v>
      </c>
      <c r="H11" s="447" t="s">
        <v>796</v>
      </c>
      <c r="I11" s="448" t="s">
        <v>274</v>
      </c>
      <c r="J11" s="449" t="s">
        <v>275</v>
      </c>
      <c r="K11" s="455" t="s">
        <v>281</v>
      </c>
      <c r="L11" s="449" t="s">
        <v>276</v>
      </c>
      <c r="M11" s="449" t="s">
        <v>277</v>
      </c>
      <c r="N11" s="449" t="s">
        <v>278</v>
      </c>
      <c r="O11" s="853" t="s">
        <v>279</v>
      </c>
      <c r="P11" s="853" t="s">
        <v>572</v>
      </c>
      <c r="Q11" s="854" t="s">
        <v>573</v>
      </c>
      <c r="R11" s="448" t="s">
        <v>303</v>
      </c>
      <c r="S11" s="884" t="s">
        <v>303</v>
      </c>
      <c r="T11" s="449" t="s">
        <v>303</v>
      </c>
      <c r="U11" s="449" t="s">
        <v>303</v>
      </c>
      <c r="V11" s="449" t="s">
        <v>303</v>
      </c>
      <c r="W11" s="449" t="s">
        <v>304</v>
      </c>
      <c r="X11" s="449" t="s">
        <v>305</v>
      </c>
      <c r="Y11" s="449" t="s">
        <v>304</v>
      </c>
      <c r="Z11" s="449" t="s">
        <v>306</v>
      </c>
      <c r="AA11" s="449" t="s">
        <v>307</v>
      </c>
      <c r="AB11" s="449" t="s">
        <v>308</v>
      </c>
      <c r="AC11" s="449" t="s">
        <v>310</v>
      </c>
      <c r="AD11" s="449" t="s">
        <v>309</v>
      </c>
      <c r="AE11" s="449" t="s">
        <v>309</v>
      </c>
      <c r="AF11" s="449" t="s">
        <v>316</v>
      </c>
      <c r="AG11" s="853" t="s">
        <v>312</v>
      </c>
      <c r="AH11" s="853" t="s">
        <v>313</v>
      </c>
      <c r="AI11" s="853" t="s">
        <v>312</v>
      </c>
      <c r="AJ11" s="853" t="s">
        <v>312</v>
      </c>
      <c r="AK11" s="853" t="s">
        <v>313</v>
      </c>
      <c r="AL11" s="853" t="s">
        <v>312</v>
      </c>
      <c r="AM11" s="853" t="s">
        <v>313</v>
      </c>
      <c r="AN11" s="885" t="s">
        <v>314</v>
      </c>
      <c r="AO11" s="448" t="s">
        <v>274</v>
      </c>
      <c r="AP11" s="449" t="s">
        <v>275</v>
      </c>
      <c r="AQ11" s="449" t="s">
        <v>281</v>
      </c>
      <c r="AR11" s="449" t="s">
        <v>276</v>
      </c>
      <c r="AS11" s="449" t="s">
        <v>277</v>
      </c>
      <c r="AT11" s="449" t="s">
        <v>278</v>
      </c>
      <c r="AU11" s="853" t="s">
        <v>279</v>
      </c>
      <c r="AV11" s="853" t="s">
        <v>572</v>
      </c>
      <c r="AW11" s="854" t="s">
        <v>573</v>
      </c>
    </row>
    <row r="12" spans="1:49" s="348" customFormat="1" ht="14.1" customHeight="1" x14ac:dyDescent="0.2">
      <c r="A12" s="437">
        <v>1</v>
      </c>
      <c r="B12" s="438">
        <v>2323</v>
      </c>
      <c r="C12" s="439">
        <v>667000241</v>
      </c>
      <c r="D12" s="440">
        <v>71223461</v>
      </c>
      <c r="E12" s="441" t="s">
        <v>750</v>
      </c>
      <c r="F12" s="442">
        <v>3141</v>
      </c>
      <c r="G12" s="443" t="s">
        <v>321</v>
      </c>
      <c r="H12" s="444" t="s">
        <v>284</v>
      </c>
      <c r="I12" s="887">
        <v>4223844</v>
      </c>
      <c r="J12" s="882">
        <v>3034727</v>
      </c>
      <c r="K12" s="882">
        <v>50000</v>
      </c>
      <c r="L12" s="882">
        <v>1042638</v>
      </c>
      <c r="M12" s="891">
        <v>60695</v>
      </c>
      <c r="N12" s="882">
        <v>35784</v>
      </c>
      <c r="O12" s="888">
        <v>10.37</v>
      </c>
      <c r="P12" s="889">
        <v>0</v>
      </c>
      <c r="Q12" s="890">
        <v>10.37</v>
      </c>
      <c r="R12" s="675">
        <f>W12*-1</f>
        <v>0</v>
      </c>
      <c r="S12" s="421">
        <v>0</v>
      </c>
      <c r="T12" s="421">
        <v>0</v>
      </c>
      <c r="U12" s="421"/>
      <c r="V12" s="421">
        <f>SUM(R12:U12)</f>
        <v>0</v>
      </c>
      <c r="W12" s="421">
        <v>0</v>
      </c>
      <c r="X12" s="421">
        <v>0</v>
      </c>
      <c r="Y12" s="421">
        <f>SUM(W12:X12)</f>
        <v>0</v>
      </c>
      <c r="Z12" s="421">
        <f>V12+Y12</f>
        <v>0</v>
      </c>
      <c r="AA12" s="577">
        <f>ROUND((V12+W12)*33.8%,0)</f>
        <v>0</v>
      </c>
      <c r="AB12" s="577">
        <f>ROUND(V12*2%,0)</f>
        <v>0</v>
      </c>
      <c r="AC12" s="421">
        <v>0</v>
      </c>
      <c r="AD12" s="421">
        <v>0</v>
      </c>
      <c r="AE12" s="421">
        <f>SUM(AC12:AD12)</f>
        <v>0</v>
      </c>
      <c r="AF12" s="421">
        <f>Z12+AA12+AB12+AE12</f>
        <v>0</v>
      </c>
      <c r="AG12" s="422">
        <v>0</v>
      </c>
      <c r="AH12" s="422">
        <v>0</v>
      </c>
      <c r="AI12" s="422">
        <v>0</v>
      </c>
      <c r="AJ12" s="422">
        <v>0</v>
      </c>
      <c r="AK12" s="422">
        <v>0</v>
      </c>
      <c r="AL12" s="422">
        <f>AG12+AI12+AJ12</f>
        <v>0</v>
      </c>
      <c r="AM12" s="422">
        <f>AH12+AK12</f>
        <v>0</v>
      </c>
      <c r="AN12" s="739">
        <f>SUM(AL12:AM12)</f>
        <v>0</v>
      </c>
      <c r="AO12" s="576">
        <f>I12+AF12</f>
        <v>4223844</v>
      </c>
      <c r="AP12" s="421">
        <f>J12+V12</f>
        <v>3034727</v>
      </c>
      <c r="AQ12" s="421">
        <f>K12+Y12</f>
        <v>50000</v>
      </c>
      <c r="AR12" s="421">
        <f>L12+AA12</f>
        <v>1042638</v>
      </c>
      <c r="AS12" s="421">
        <f>M12+AB12</f>
        <v>60695</v>
      </c>
      <c r="AT12" s="421">
        <f>N12+AE12</f>
        <v>35784</v>
      </c>
      <c r="AU12" s="422">
        <f>O12+AN12</f>
        <v>10.37</v>
      </c>
      <c r="AV12" s="422">
        <f>P12+AL12</f>
        <v>0</v>
      </c>
      <c r="AW12" s="423">
        <f>Q12+AM12</f>
        <v>10.37</v>
      </c>
    </row>
    <row r="13" spans="1:49" s="348" customFormat="1" ht="14.1" customHeight="1" x14ac:dyDescent="0.2">
      <c r="A13" s="399">
        <v>1</v>
      </c>
      <c r="B13" s="350">
        <v>2323</v>
      </c>
      <c r="C13" s="351">
        <v>667000241</v>
      </c>
      <c r="D13" s="350">
        <v>71223461</v>
      </c>
      <c r="E13" s="352" t="s">
        <v>751</v>
      </c>
      <c r="F13" s="353"/>
      <c r="G13" s="354"/>
      <c r="H13" s="355"/>
      <c r="I13" s="349">
        <v>4223844</v>
      </c>
      <c r="J13" s="632">
        <v>3034727</v>
      </c>
      <c r="K13" s="632">
        <v>50000</v>
      </c>
      <c r="L13" s="632">
        <v>1042638</v>
      </c>
      <c r="M13" s="632">
        <v>60695</v>
      </c>
      <c r="N13" s="632">
        <v>35784</v>
      </c>
      <c r="O13" s="855">
        <v>10.37</v>
      </c>
      <c r="P13" s="855">
        <v>0</v>
      </c>
      <c r="Q13" s="856">
        <v>10.37</v>
      </c>
      <c r="R13" s="362">
        <f t="shared" ref="R13:AW13" si="0">SUM(R12)</f>
        <v>0</v>
      </c>
      <c r="S13" s="362">
        <f t="shared" si="0"/>
        <v>0</v>
      </c>
      <c r="T13" s="362">
        <f t="shared" si="0"/>
        <v>0</v>
      </c>
      <c r="U13" s="362">
        <f t="shared" si="0"/>
        <v>0</v>
      </c>
      <c r="V13" s="362">
        <f t="shared" si="0"/>
        <v>0</v>
      </c>
      <c r="W13" s="362">
        <f>SUM(W12)</f>
        <v>0</v>
      </c>
      <c r="X13" s="362">
        <f t="shared" si="0"/>
        <v>0</v>
      </c>
      <c r="Y13" s="362">
        <f t="shared" si="0"/>
        <v>0</v>
      </c>
      <c r="Z13" s="362">
        <f t="shared" si="0"/>
        <v>0</v>
      </c>
      <c r="AA13" s="362">
        <f t="shared" si="0"/>
        <v>0</v>
      </c>
      <c r="AB13" s="362">
        <f t="shared" si="0"/>
        <v>0</v>
      </c>
      <c r="AC13" s="362">
        <f t="shared" si="0"/>
        <v>0</v>
      </c>
      <c r="AD13" s="362">
        <f t="shared" si="0"/>
        <v>0</v>
      </c>
      <c r="AE13" s="362">
        <f t="shared" si="0"/>
        <v>0</v>
      </c>
      <c r="AF13" s="362">
        <f t="shared" si="0"/>
        <v>0</v>
      </c>
      <c r="AG13" s="363">
        <f t="shared" si="0"/>
        <v>0</v>
      </c>
      <c r="AH13" s="363">
        <f t="shared" si="0"/>
        <v>0</v>
      </c>
      <c r="AI13" s="363">
        <f t="shared" si="0"/>
        <v>0</v>
      </c>
      <c r="AJ13" s="363">
        <f t="shared" si="0"/>
        <v>0</v>
      </c>
      <c r="AK13" s="363">
        <f t="shared" si="0"/>
        <v>0</v>
      </c>
      <c r="AL13" s="363">
        <f t="shared" si="0"/>
        <v>0</v>
      </c>
      <c r="AM13" s="363">
        <f t="shared" si="0"/>
        <v>0</v>
      </c>
      <c r="AN13" s="661">
        <f t="shared" si="0"/>
        <v>0</v>
      </c>
      <c r="AO13" s="349">
        <f t="shared" si="0"/>
        <v>4223844</v>
      </c>
      <c r="AP13" s="362">
        <f t="shared" si="0"/>
        <v>3034727</v>
      </c>
      <c r="AQ13" s="362">
        <f t="shared" si="0"/>
        <v>50000</v>
      </c>
      <c r="AR13" s="362">
        <f t="shared" si="0"/>
        <v>1042638</v>
      </c>
      <c r="AS13" s="362">
        <f t="shared" si="0"/>
        <v>60695</v>
      </c>
      <c r="AT13" s="362">
        <f t="shared" si="0"/>
        <v>35784</v>
      </c>
      <c r="AU13" s="363">
        <f t="shared" si="0"/>
        <v>10.37</v>
      </c>
      <c r="AV13" s="363">
        <f t="shared" si="0"/>
        <v>0</v>
      </c>
      <c r="AW13" s="364">
        <f t="shared" si="0"/>
        <v>10.37</v>
      </c>
    </row>
    <row r="14" spans="1:49" s="348" customFormat="1" ht="14.1" customHeight="1" x14ac:dyDescent="0.2">
      <c r="A14" s="398">
        <v>2</v>
      </c>
      <c r="B14" s="343">
        <v>2314</v>
      </c>
      <c r="C14" s="356">
        <v>600080358</v>
      </c>
      <c r="D14" s="282">
        <v>46745751</v>
      </c>
      <c r="E14" s="345" t="s">
        <v>752</v>
      </c>
      <c r="F14" s="346">
        <v>3114</v>
      </c>
      <c r="G14" s="284" t="s">
        <v>320</v>
      </c>
      <c r="H14" s="357" t="s">
        <v>283</v>
      </c>
      <c r="I14" s="265">
        <v>10897901</v>
      </c>
      <c r="J14" s="831">
        <v>7856265</v>
      </c>
      <c r="K14" s="831">
        <v>63000</v>
      </c>
      <c r="L14" s="266">
        <v>2676711</v>
      </c>
      <c r="M14" s="830">
        <v>157125</v>
      </c>
      <c r="N14" s="831">
        <v>144800</v>
      </c>
      <c r="O14" s="678">
        <v>14.436400000000001</v>
      </c>
      <c r="P14" s="841">
        <v>10.438099999999999</v>
      </c>
      <c r="Q14" s="842">
        <v>3.9982999999999995</v>
      </c>
      <c r="R14" s="675">
        <f t="shared" ref="R14:R75" si="1">W14*-1</f>
        <v>0</v>
      </c>
      <c r="S14" s="269">
        <v>0</v>
      </c>
      <c r="T14" s="269">
        <v>0</v>
      </c>
      <c r="U14" s="269"/>
      <c r="V14" s="269">
        <f>SUM(R14:U14)</f>
        <v>0</v>
      </c>
      <c r="W14" s="269">
        <v>0</v>
      </c>
      <c r="X14" s="269">
        <v>0</v>
      </c>
      <c r="Y14" s="269">
        <f>SUM(W14:X14)</f>
        <v>0</v>
      </c>
      <c r="Z14" s="269">
        <f>V14+Y14</f>
        <v>0</v>
      </c>
      <c r="AA14" s="577">
        <f>ROUND((V14+W14)*33.8%,0)</f>
        <v>0</v>
      </c>
      <c r="AB14" s="270">
        <f>ROUND(V14*2%,0)</f>
        <v>0</v>
      </c>
      <c r="AC14" s="269">
        <v>0</v>
      </c>
      <c r="AD14" s="269">
        <v>0</v>
      </c>
      <c r="AE14" s="269">
        <f>SUM(AC14:AD14)</f>
        <v>0</v>
      </c>
      <c r="AF14" s="269">
        <f>Z14+AA14+AB14+AE14</f>
        <v>0</v>
      </c>
      <c r="AG14" s="271">
        <v>0</v>
      </c>
      <c r="AH14" s="271">
        <v>0</v>
      </c>
      <c r="AI14" s="271">
        <v>0</v>
      </c>
      <c r="AJ14" s="271">
        <v>0</v>
      </c>
      <c r="AK14" s="271">
        <v>0</v>
      </c>
      <c r="AL14" s="271">
        <f>AG14+AI14+AJ14</f>
        <v>0</v>
      </c>
      <c r="AM14" s="271">
        <f>AH14+AK14</f>
        <v>0</v>
      </c>
      <c r="AN14" s="696">
        <f>SUM(AL14:AM14)</f>
        <v>0</v>
      </c>
      <c r="AO14" s="267">
        <f>I14+AF14</f>
        <v>10897901</v>
      </c>
      <c r="AP14" s="269">
        <f>J14+V14</f>
        <v>7856265</v>
      </c>
      <c r="AQ14" s="421">
        <f>K14+Y14</f>
        <v>63000</v>
      </c>
      <c r="AR14" s="269">
        <f t="shared" ref="AR14:AS17" si="2">L14+AA14</f>
        <v>2676711</v>
      </c>
      <c r="AS14" s="269">
        <f t="shared" si="2"/>
        <v>157125</v>
      </c>
      <c r="AT14" s="269">
        <f>N14+AE14</f>
        <v>144800</v>
      </c>
      <c r="AU14" s="271">
        <f>O14+AN14</f>
        <v>14.436400000000001</v>
      </c>
      <c r="AV14" s="271">
        <f t="shared" ref="AV14:AW17" si="3">P14+AL14</f>
        <v>10.438099999999999</v>
      </c>
      <c r="AW14" s="272">
        <f t="shared" si="3"/>
        <v>3.9982999999999995</v>
      </c>
    </row>
    <row r="15" spans="1:49" s="348" customFormat="1" ht="14.1" customHeight="1" x14ac:dyDescent="0.2">
      <c r="A15" s="398">
        <v>2</v>
      </c>
      <c r="B15" s="343">
        <v>2314</v>
      </c>
      <c r="C15" s="356">
        <v>600080358</v>
      </c>
      <c r="D15" s="282">
        <v>46745751</v>
      </c>
      <c r="E15" s="345" t="s">
        <v>752</v>
      </c>
      <c r="F15" s="358">
        <v>3114</v>
      </c>
      <c r="G15" s="108" t="s">
        <v>319</v>
      </c>
      <c r="H15" s="357" t="s">
        <v>283</v>
      </c>
      <c r="I15" s="265">
        <v>1644501</v>
      </c>
      <c r="J15" s="831">
        <v>1210973</v>
      </c>
      <c r="K15" s="831">
        <v>0</v>
      </c>
      <c r="L15" s="266">
        <v>409309</v>
      </c>
      <c r="M15" s="830">
        <v>24219</v>
      </c>
      <c r="N15" s="832">
        <v>0</v>
      </c>
      <c r="O15" s="678">
        <v>3.1110000000000002</v>
      </c>
      <c r="P15" s="841">
        <v>3.1110000000000002</v>
      </c>
      <c r="Q15" s="857">
        <v>0</v>
      </c>
      <c r="R15" s="675">
        <f t="shared" si="1"/>
        <v>0</v>
      </c>
      <c r="S15" s="269">
        <v>0</v>
      </c>
      <c r="T15" s="269">
        <v>0</v>
      </c>
      <c r="U15" s="269">
        <v>0</v>
      </c>
      <c r="V15" s="269">
        <f>SUM(R15:U15)</f>
        <v>0</v>
      </c>
      <c r="W15" s="269">
        <v>0</v>
      </c>
      <c r="X15" s="269">
        <v>0</v>
      </c>
      <c r="Y15" s="269">
        <f>SUM(W15:X15)</f>
        <v>0</v>
      </c>
      <c r="Z15" s="269">
        <f>V15+Y15</f>
        <v>0</v>
      </c>
      <c r="AA15" s="577">
        <f t="shared" ref="AA15:AA17" si="4">ROUND((V15+W15)*33.8%,0)</f>
        <v>0</v>
      </c>
      <c r="AB15" s="270">
        <f>ROUND(V15*2%,0)</f>
        <v>0</v>
      </c>
      <c r="AC15" s="269">
        <v>0</v>
      </c>
      <c r="AD15" s="269">
        <v>0</v>
      </c>
      <c r="AE15" s="269">
        <f>SUM(AC15:AD15)</f>
        <v>0</v>
      </c>
      <c r="AF15" s="269">
        <f>Z15+AA15+AB15+AE15</f>
        <v>0</v>
      </c>
      <c r="AG15" s="271">
        <v>0</v>
      </c>
      <c r="AH15" s="271">
        <v>0</v>
      </c>
      <c r="AI15" s="271">
        <v>0</v>
      </c>
      <c r="AJ15" s="271">
        <v>0</v>
      </c>
      <c r="AK15" s="271">
        <v>0</v>
      </c>
      <c r="AL15" s="271">
        <f>AG15+AI15+AJ15</f>
        <v>0</v>
      </c>
      <c r="AM15" s="271">
        <f>AH15+AK15</f>
        <v>0</v>
      </c>
      <c r="AN15" s="696">
        <f>SUM(AL15:AM15)</f>
        <v>0</v>
      </c>
      <c r="AO15" s="267">
        <f>I15+AF15</f>
        <v>1644501</v>
      </c>
      <c r="AP15" s="269">
        <f>J15+V15</f>
        <v>1210973</v>
      </c>
      <c r="AQ15" s="421">
        <f t="shared" ref="AQ15:AQ17" si="5">K15+Y15</f>
        <v>0</v>
      </c>
      <c r="AR15" s="269">
        <f t="shared" si="2"/>
        <v>409309</v>
      </c>
      <c r="AS15" s="269">
        <f t="shared" si="2"/>
        <v>24219</v>
      </c>
      <c r="AT15" s="269">
        <f>N15+AE15</f>
        <v>0</v>
      </c>
      <c r="AU15" s="271">
        <f>O15+AN15</f>
        <v>3.1110000000000002</v>
      </c>
      <c r="AV15" s="271">
        <f t="shared" si="3"/>
        <v>3.1110000000000002</v>
      </c>
      <c r="AW15" s="272">
        <f t="shared" si="3"/>
        <v>0</v>
      </c>
    </row>
    <row r="16" spans="1:49" s="348" customFormat="1" ht="14.1" customHeight="1" x14ac:dyDescent="0.2">
      <c r="A16" s="398">
        <v>2</v>
      </c>
      <c r="B16" s="359">
        <v>2314</v>
      </c>
      <c r="C16" s="356">
        <v>600080358</v>
      </c>
      <c r="D16" s="282">
        <v>46745751</v>
      </c>
      <c r="E16" s="360" t="s">
        <v>752</v>
      </c>
      <c r="F16" s="346">
        <v>3143</v>
      </c>
      <c r="G16" s="284" t="s">
        <v>635</v>
      </c>
      <c r="H16" s="361" t="s">
        <v>283</v>
      </c>
      <c r="I16" s="265">
        <v>418437</v>
      </c>
      <c r="J16" s="831">
        <v>308127</v>
      </c>
      <c r="K16" s="831">
        <v>0</v>
      </c>
      <c r="L16" s="266">
        <v>104147</v>
      </c>
      <c r="M16" s="830">
        <v>6163</v>
      </c>
      <c r="N16" s="832">
        <v>0</v>
      </c>
      <c r="O16" s="678">
        <v>0.68959999999999999</v>
      </c>
      <c r="P16" s="841">
        <v>0.68959999999999999</v>
      </c>
      <c r="Q16" s="857">
        <v>0</v>
      </c>
      <c r="R16" s="675">
        <f t="shared" si="1"/>
        <v>0</v>
      </c>
      <c r="S16" s="269">
        <v>0</v>
      </c>
      <c r="T16" s="269">
        <v>0</v>
      </c>
      <c r="U16" s="269">
        <v>0</v>
      </c>
      <c r="V16" s="269">
        <f>SUM(R16:U16)</f>
        <v>0</v>
      </c>
      <c r="W16" s="269">
        <v>0</v>
      </c>
      <c r="X16" s="269">
        <v>0</v>
      </c>
      <c r="Y16" s="269">
        <f>SUM(W16:X16)</f>
        <v>0</v>
      </c>
      <c r="Z16" s="269">
        <f>V16+Y16</f>
        <v>0</v>
      </c>
      <c r="AA16" s="577">
        <f t="shared" si="4"/>
        <v>0</v>
      </c>
      <c r="AB16" s="270">
        <f>ROUND(V16*2%,0)</f>
        <v>0</v>
      </c>
      <c r="AC16" s="269">
        <v>0</v>
      </c>
      <c r="AD16" s="269">
        <v>0</v>
      </c>
      <c r="AE16" s="269">
        <f>SUM(AC16:AD16)</f>
        <v>0</v>
      </c>
      <c r="AF16" s="269">
        <f>Z16+AA16+AB16+AE16</f>
        <v>0</v>
      </c>
      <c r="AG16" s="271">
        <v>0</v>
      </c>
      <c r="AH16" s="271">
        <v>0</v>
      </c>
      <c r="AI16" s="271">
        <v>0</v>
      </c>
      <c r="AJ16" s="271">
        <v>0</v>
      </c>
      <c r="AK16" s="271">
        <v>0</v>
      </c>
      <c r="AL16" s="271">
        <f>AG16+AI16+AJ16</f>
        <v>0</v>
      </c>
      <c r="AM16" s="271">
        <f>AH16+AK16</f>
        <v>0</v>
      </c>
      <c r="AN16" s="696">
        <f>SUM(AL16:AM16)</f>
        <v>0</v>
      </c>
      <c r="AO16" s="267">
        <f>I16+AF16</f>
        <v>418437</v>
      </c>
      <c r="AP16" s="269">
        <f>J16+V16</f>
        <v>308127</v>
      </c>
      <c r="AQ16" s="421">
        <f t="shared" si="5"/>
        <v>0</v>
      </c>
      <c r="AR16" s="269">
        <f t="shared" si="2"/>
        <v>104147</v>
      </c>
      <c r="AS16" s="269">
        <f t="shared" si="2"/>
        <v>6163</v>
      </c>
      <c r="AT16" s="269">
        <f>N16+AE16</f>
        <v>0</v>
      </c>
      <c r="AU16" s="271">
        <f>O16+AN16</f>
        <v>0.68959999999999999</v>
      </c>
      <c r="AV16" s="271">
        <f t="shared" si="3"/>
        <v>0.68959999999999999</v>
      </c>
      <c r="AW16" s="272">
        <f t="shared" si="3"/>
        <v>0</v>
      </c>
    </row>
    <row r="17" spans="1:49" s="348" customFormat="1" ht="14.1" customHeight="1" x14ac:dyDescent="0.2">
      <c r="A17" s="398">
        <v>2</v>
      </c>
      <c r="B17" s="359">
        <v>2314</v>
      </c>
      <c r="C17" s="356">
        <v>600080358</v>
      </c>
      <c r="D17" s="282">
        <v>46745751</v>
      </c>
      <c r="E17" s="360" t="s">
        <v>752</v>
      </c>
      <c r="F17" s="346">
        <v>3143</v>
      </c>
      <c r="G17" s="284" t="s">
        <v>636</v>
      </c>
      <c r="H17" s="361" t="s">
        <v>284</v>
      </c>
      <c r="I17" s="265">
        <v>9831</v>
      </c>
      <c r="J17" s="832">
        <v>6930</v>
      </c>
      <c r="K17" s="832">
        <v>0</v>
      </c>
      <c r="L17" s="266">
        <v>2342</v>
      </c>
      <c r="M17" s="830">
        <v>139</v>
      </c>
      <c r="N17" s="832">
        <v>420</v>
      </c>
      <c r="O17" s="678">
        <v>0.03</v>
      </c>
      <c r="P17" s="858">
        <v>0</v>
      </c>
      <c r="Q17" s="857">
        <v>0.03</v>
      </c>
      <c r="R17" s="675">
        <f t="shared" si="1"/>
        <v>0</v>
      </c>
      <c r="S17" s="269">
        <v>0</v>
      </c>
      <c r="T17" s="269">
        <v>0</v>
      </c>
      <c r="U17" s="269">
        <v>0</v>
      </c>
      <c r="V17" s="269">
        <f>SUM(R17:U17)</f>
        <v>0</v>
      </c>
      <c r="W17" s="269">
        <v>0</v>
      </c>
      <c r="X17" s="269">
        <v>0</v>
      </c>
      <c r="Y17" s="269">
        <f>SUM(W17:X17)</f>
        <v>0</v>
      </c>
      <c r="Z17" s="269">
        <f>V17+Y17</f>
        <v>0</v>
      </c>
      <c r="AA17" s="577">
        <f t="shared" si="4"/>
        <v>0</v>
      </c>
      <c r="AB17" s="270">
        <f>ROUND(V17*2%,0)</f>
        <v>0</v>
      </c>
      <c r="AC17" s="269">
        <v>0</v>
      </c>
      <c r="AD17" s="269">
        <v>0</v>
      </c>
      <c r="AE17" s="269">
        <f>SUM(AC17:AD17)</f>
        <v>0</v>
      </c>
      <c r="AF17" s="269">
        <f>Z17+AA17+AB17+AE17</f>
        <v>0</v>
      </c>
      <c r="AG17" s="271">
        <v>0</v>
      </c>
      <c r="AH17" s="271">
        <v>0</v>
      </c>
      <c r="AI17" s="271">
        <v>0</v>
      </c>
      <c r="AJ17" s="271">
        <v>0</v>
      </c>
      <c r="AK17" s="271">
        <v>0</v>
      </c>
      <c r="AL17" s="271">
        <f>AG17+AI17+AJ17</f>
        <v>0</v>
      </c>
      <c r="AM17" s="271">
        <f>AH17+AK17</f>
        <v>0</v>
      </c>
      <c r="AN17" s="696">
        <f>SUM(AL17:AM17)</f>
        <v>0</v>
      </c>
      <c r="AO17" s="267">
        <f>I17+AF17</f>
        <v>9831</v>
      </c>
      <c r="AP17" s="269">
        <f>J17+V17</f>
        <v>6930</v>
      </c>
      <c r="AQ17" s="421">
        <f t="shared" si="5"/>
        <v>0</v>
      </c>
      <c r="AR17" s="269">
        <f t="shared" si="2"/>
        <v>2342</v>
      </c>
      <c r="AS17" s="269">
        <f t="shared" si="2"/>
        <v>139</v>
      </c>
      <c r="AT17" s="269">
        <f>N17+AE17</f>
        <v>420</v>
      </c>
      <c r="AU17" s="271">
        <f>O17+AN17</f>
        <v>0.03</v>
      </c>
      <c r="AV17" s="271">
        <f t="shared" si="3"/>
        <v>0</v>
      </c>
      <c r="AW17" s="272">
        <f t="shared" si="3"/>
        <v>0.03</v>
      </c>
    </row>
    <row r="18" spans="1:49" s="348" customFormat="1" ht="14.1" customHeight="1" x14ac:dyDescent="0.2">
      <c r="A18" s="399">
        <v>2</v>
      </c>
      <c r="B18" s="350">
        <v>2314</v>
      </c>
      <c r="C18" s="351">
        <v>600080358</v>
      </c>
      <c r="D18" s="350">
        <v>46745751</v>
      </c>
      <c r="E18" s="352" t="s">
        <v>753</v>
      </c>
      <c r="F18" s="353"/>
      <c r="G18" s="354"/>
      <c r="H18" s="355"/>
      <c r="I18" s="349">
        <v>12970670</v>
      </c>
      <c r="J18" s="632">
        <v>9382295</v>
      </c>
      <c r="K18" s="632">
        <v>63000</v>
      </c>
      <c r="L18" s="632">
        <v>3192509</v>
      </c>
      <c r="M18" s="632">
        <v>187646</v>
      </c>
      <c r="N18" s="632">
        <v>145220</v>
      </c>
      <c r="O18" s="855">
        <v>18.266999999999999</v>
      </c>
      <c r="P18" s="855">
        <v>14.2387</v>
      </c>
      <c r="Q18" s="856">
        <v>4.0282999999999998</v>
      </c>
      <c r="R18" s="362">
        <f t="shared" ref="R18:AW18" si="6">SUM(R14:R17)</f>
        <v>0</v>
      </c>
      <c r="S18" s="362">
        <f t="shared" si="6"/>
        <v>0</v>
      </c>
      <c r="T18" s="362">
        <f t="shared" si="6"/>
        <v>0</v>
      </c>
      <c r="U18" s="362">
        <f t="shared" si="6"/>
        <v>0</v>
      </c>
      <c r="V18" s="362">
        <f t="shared" si="6"/>
        <v>0</v>
      </c>
      <c r="W18" s="362">
        <f t="shared" ref="W18" si="7">SUM(W14:W17)</f>
        <v>0</v>
      </c>
      <c r="X18" s="362">
        <f t="shared" si="6"/>
        <v>0</v>
      </c>
      <c r="Y18" s="362">
        <f t="shared" si="6"/>
        <v>0</v>
      </c>
      <c r="Z18" s="362">
        <f t="shared" si="6"/>
        <v>0</v>
      </c>
      <c r="AA18" s="362">
        <f t="shared" si="6"/>
        <v>0</v>
      </c>
      <c r="AB18" s="362">
        <f t="shared" si="6"/>
        <v>0</v>
      </c>
      <c r="AC18" s="362">
        <f t="shared" si="6"/>
        <v>0</v>
      </c>
      <c r="AD18" s="362">
        <f t="shared" si="6"/>
        <v>0</v>
      </c>
      <c r="AE18" s="362">
        <f t="shared" si="6"/>
        <v>0</v>
      </c>
      <c r="AF18" s="362">
        <f t="shared" si="6"/>
        <v>0</v>
      </c>
      <c r="AG18" s="363">
        <f t="shared" si="6"/>
        <v>0</v>
      </c>
      <c r="AH18" s="363">
        <f t="shared" si="6"/>
        <v>0</v>
      </c>
      <c r="AI18" s="363">
        <f t="shared" si="6"/>
        <v>0</v>
      </c>
      <c r="AJ18" s="363">
        <f t="shared" si="6"/>
        <v>0</v>
      </c>
      <c r="AK18" s="363">
        <f t="shared" si="6"/>
        <v>0</v>
      </c>
      <c r="AL18" s="363">
        <f t="shared" si="6"/>
        <v>0</v>
      </c>
      <c r="AM18" s="363">
        <f t="shared" si="6"/>
        <v>0</v>
      </c>
      <c r="AN18" s="661">
        <f t="shared" si="6"/>
        <v>0</v>
      </c>
      <c r="AO18" s="349">
        <f t="shared" si="6"/>
        <v>12970670</v>
      </c>
      <c r="AP18" s="362">
        <f t="shared" si="6"/>
        <v>9382295</v>
      </c>
      <c r="AQ18" s="362">
        <f t="shared" si="6"/>
        <v>63000</v>
      </c>
      <c r="AR18" s="362">
        <f t="shared" si="6"/>
        <v>3192509</v>
      </c>
      <c r="AS18" s="362">
        <f t="shared" si="6"/>
        <v>187646</v>
      </c>
      <c r="AT18" s="362">
        <f t="shared" si="6"/>
        <v>145220</v>
      </c>
      <c r="AU18" s="363">
        <f t="shared" si="6"/>
        <v>18.266999999999999</v>
      </c>
      <c r="AV18" s="363">
        <f t="shared" si="6"/>
        <v>14.2387</v>
      </c>
      <c r="AW18" s="364">
        <f t="shared" si="6"/>
        <v>4.0282999999999998</v>
      </c>
    </row>
    <row r="19" spans="1:49" s="348" customFormat="1" ht="14.1" customHeight="1" x14ac:dyDescent="0.2">
      <c r="A19" s="398">
        <v>3</v>
      </c>
      <c r="B19" s="359">
        <v>2448</v>
      </c>
      <c r="C19" s="365">
        <v>600080269</v>
      </c>
      <c r="D19" s="282">
        <v>63154617</v>
      </c>
      <c r="E19" s="345" t="s">
        <v>754</v>
      </c>
      <c r="F19" s="358">
        <v>3111</v>
      </c>
      <c r="G19" s="284" t="s">
        <v>317</v>
      </c>
      <c r="H19" s="357" t="s">
        <v>283</v>
      </c>
      <c r="I19" s="265">
        <v>13623554</v>
      </c>
      <c r="J19" s="833">
        <v>9782853</v>
      </c>
      <c r="K19" s="833">
        <v>130000</v>
      </c>
      <c r="L19" s="266">
        <v>3350544</v>
      </c>
      <c r="M19" s="830">
        <v>195657</v>
      </c>
      <c r="N19" s="832">
        <v>164500</v>
      </c>
      <c r="O19" s="678">
        <v>23.048299999999998</v>
      </c>
      <c r="P19" s="859">
        <v>18.45</v>
      </c>
      <c r="Q19" s="860">
        <v>4.5983000000000001</v>
      </c>
      <c r="R19" s="675">
        <f t="shared" si="1"/>
        <v>0</v>
      </c>
      <c r="S19" s="269">
        <v>0</v>
      </c>
      <c r="T19" s="269">
        <v>0</v>
      </c>
      <c r="U19" s="269">
        <v>0</v>
      </c>
      <c r="V19" s="269">
        <f t="shared" ref="V19:V26" si="8">SUM(R19:U19)</f>
        <v>0</v>
      </c>
      <c r="W19" s="269">
        <v>0</v>
      </c>
      <c r="X19" s="269">
        <v>0</v>
      </c>
      <c r="Y19" s="269">
        <f t="shared" ref="Y19:Y26" si="9">SUM(W19:X19)</f>
        <v>0</v>
      </c>
      <c r="Z19" s="269">
        <f t="shared" ref="Z19:Z26" si="10">V19+Y19</f>
        <v>0</v>
      </c>
      <c r="AA19" s="577">
        <f t="shared" ref="AA19:AA26" si="11">ROUND((V19+W19)*33.8%,0)</f>
        <v>0</v>
      </c>
      <c r="AB19" s="270">
        <f t="shared" ref="AB19:AB26" si="12">ROUND(V19*2%,0)</f>
        <v>0</v>
      </c>
      <c r="AC19" s="269">
        <v>0</v>
      </c>
      <c r="AD19" s="269">
        <v>0</v>
      </c>
      <c r="AE19" s="269">
        <f t="shared" ref="AE19:AE26" si="13">SUM(AC19:AD19)</f>
        <v>0</v>
      </c>
      <c r="AF19" s="269">
        <f t="shared" ref="AF19:AF26" si="14">Z19+AA19+AB19+AE19</f>
        <v>0</v>
      </c>
      <c r="AG19" s="271">
        <v>0</v>
      </c>
      <c r="AH19" s="271">
        <v>0</v>
      </c>
      <c r="AI19" s="271">
        <v>0</v>
      </c>
      <c r="AJ19" s="271">
        <v>0</v>
      </c>
      <c r="AK19" s="271">
        <v>0</v>
      </c>
      <c r="AL19" s="271">
        <f t="shared" ref="AL19:AL26" si="15">AG19+AI19+AJ19</f>
        <v>0</v>
      </c>
      <c r="AM19" s="271">
        <f t="shared" ref="AM19:AM26" si="16">AH19+AK19</f>
        <v>0</v>
      </c>
      <c r="AN19" s="696">
        <f t="shared" ref="AN19:AN26" si="17">SUM(AL19:AM19)</f>
        <v>0</v>
      </c>
      <c r="AO19" s="267">
        <f t="shared" ref="AO19:AO26" si="18">I19+AF19</f>
        <v>13623554</v>
      </c>
      <c r="AP19" s="269">
        <f t="shared" ref="AP19:AP26" si="19">J19+V19</f>
        <v>9782853</v>
      </c>
      <c r="AQ19" s="421">
        <f t="shared" ref="AQ19:AQ26" si="20">K19+Y19</f>
        <v>130000</v>
      </c>
      <c r="AR19" s="269">
        <f t="shared" ref="AR19:AS26" si="21">L19+AA19</f>
        <v>3350544</v>
      </c>
      <c r="AS19" s="269">
        <f t="shared" si="21"/>
        <v>195657</v>
      </c>
      <c r="AT19" s="269">
        <f t="shared" ref="AT19:AT26" si="22">N19+AE19</f>
        <v>164500</v>
      </c>
      <c r="AU19" s="271">
        <f t="shared" ref="AU19:AU26" si="23">O19+AN19</f>
        <v>23.048299999999998</v>
      </c>
      <c r="AV19" s="271">
        <f t="shared" ref="AV19:AW26" si="24">P19+AL19</f>
        <v>18.45</v>
      </c>
      <c r="AW19" s="272">
        <f t="shared" si="24"/>
        <v>4.5983000000000001</v>
      </c>
    </row>
    <row r="20" spans="1:49" s="348" customFormat="1" ht="14.1" customHeight="1" x14ac:dyDescent="0.2">
      <c r="A20" s="398">
        <v>3</v>
      </c>
      <c r="B20" s="359">
        <v>2448</v>
      </c>
      <c r="C20" s="365">
        <v>600080269</v>
      </c>
      <c r="D20" s="282">
        <v>63154617</v>
      </c>
      <c r="E20" s="345" t="s">
        <v>754</v>
      </c>
      <c r="F20" s="358">
        <v>3113</v>
      </c>
      <c r="G20" s="284" t="s">
        <v>320</v>
      </c>
      <c r="H20" s="357" t="s">
        <v>283</v>
      </c>
      <c r="I20" s="265">
        <v>54067623</v>
      </c>
      <c r="J20" s="588">
        <v>38187780</v>
      </c>
      <c r="K20" s="588">
        <v>161000</v>
      </c>
      <c r="L20" s="266">
        <v>12961888</v>
      </c>
      <c r="M20" s="830">
        <v>763755</v>
      </c>
      <c r="N20" s="588">
        <v>1993200</v>
      </c>
      <c r="O20" s="678">
        <v>72.830600000000004</v>
      </c>
      <c r="P20" s="589">
        <v>55.342700000000001</v>
      </c>
      <c r="Q20" s="590">
        <v>17.487900000000003</v>
      </c>
      <c r="R20" s="675">
        <f t="shared" si="1"/>
        <v>0</v>
      </c>
      <c r="S20" s="269">
        <v>0</v>
      </c>
      <c r="T20" s="269">
        <v>0</v>
      </c>
      <c r="U20" s="269">
        <v>0</v>
      </c>
      <c r="V20" s="269">
        <f t="shared" si="8"/>
        <v>0</v>
      </c>
      <c r="W20" s="269">
        <v>0</v>
      </c>
      <c r="X20" s="269">
        <v>0</v>
      </c>
      <c r="Y20" s="269">
        <f t="shared" si="9"/>
        <v>0</v>
      </c>
      <c r="Z20" s="269">
        <f t="shared" si="10"/>
        <v>0</v>
      </c>
      <c r="AA20" s="577">
        <f t="shared" si="11"/>
        <v>0</v>
      </c>
      <c r="AB20" s="270">
        <f t="shared" si="12"/>
        <v>0</v>
      </c>
      <c r="AC20" s="269">
        <v>0</v>
      </c>
      <c r="AD20" s="269">
        <v>0</v>
      </c>
      <c r="AE20" s="269">
        <f t="shared" si="13"/>
        <v>0</v>
      </c>
      <c r="AF20" s="269">
        <f t="shared" si="14"/>
        <v>0</v>
      </c>
      <c r="AG20" s="271">
        <v>0</v>
      </c>
      <c r="AH20" s="271">
        <v>0</v>
      </c>
      <c r="AI20" s="271">
        <v>0</v>
      </c>
      <c r="AJ20" s="271">
        <v>0</v>
      </c>
      <c r="AK20" s="271">
        <v>0</v>
      </c>
      <c r="AL20" s="271">
        <f t="shared" si="15"/>
        <v>0</v>
      </c>
      <c r="AM20" s="271">
        <f t="shared" si="16"/>
        <v>0</v>
      </c>
      <c r="AN20" s="696">
        <f t="shared" si="17"/>
        <v>0</v>
      </c>
      <c r="AO20" s="267">
        <f t="shared" si="18"/>
        <v>54067623</v>
      </c>
      <c r="AP20" s="269">
        <f t="shared" si="19"/>
        <v>38187780</v>
      </c>
      <c r="AQ20" s="421">
        <f t="shared" si="20"/>
        <v>161000</v>
      </c>
      <c r="AR20" s="269">
        <f t="shared" si="21"/>
        <v>12961888</v>
      </c>
      <c r="AS20" s="269">
        <f t="shared" si="21"/>
        <v>763755</v>
      </c>
      <c r="AT20" s="269">
        <f t="shared" si="22"/>
        <v>1993200</v>
      </c>
      <c r="AU20" s="271">
        <f t="shared" si="23"/>
        <v>72.830600000000004</v>
      </c>
      <c r="AV20" s="271">
        <f t="shared" si="24"/>
        <v>55.342700000000001</v>
      </c>
      <c r="AW20" s="272">
        <f t="shared" si="24"/>
        <v>17.487900000000003</v>
      </c>
    </row>
    <row r="21" spans="1:49" s="348" customFormat="1" ht="14.1" customHeight="1" x14ac:dyDescent="0.2">
      <c r="A21" s="398">
        <v>3</v>
      </c>
      <c r="B21" s="343">
        <v>2448</v>
      </c>
      <c r="C21" s="365">
        <v>600080269</v>
      </c>
      <c r="D21" s="282">
        <v>63154617</v>
      </c>
      <c r="E21" s="345" t="s">
        <v>754</v>
      </c>
      <c r="F21" s="346">
        <v>3113</v>
      </c>
      <c r="G21" s="282" t="s">
        <v>318</v>
      </c>
      <c r="H21" s="357" t="s">
        <v>284</v>
      </c>
      <c r="I21" s="265">
        <v>7024136</v>
      </c>
      <c r="J21" s="832">
        <v>5157132</v>
      </c>
      <c r="K21" s="832">
        <v>0</v>
      </c>
      <c r="L21" s="266">
        <v>1743111</v>
      </c>
      <c r="M21" s="830">
        <v>103143</v>
      </c>
      <c r="N21" s="832">
        <v>20750</v>
      </c>
      <c r="O21" s="678">
        <v>15.42</v>
      </c>
      <c r="P21" s="858">
        <v>15.42</v>
      </c>
      <c r="Q21" s="857">
        <v>0</v>
      </c>
      <c r="R21" s="675">
        <f t="shared" si="1"/>
        <v>0</v>
      </c>
      <c r="S21" s="269">
        <v>0</v>
      </c>
      <c r="T21" s="269">
        <v>0</v>
      </c>
      <c r="U21" s="269">
        <v>0</v>
      </c>
      <c r="V21" s="269">
        <f t="shared" si="8"/>
        <v>0</v>
      </c>
      <c r="W21" s="269">
        <v>0</v>
      </c>
      <c r="X21" s="269">
        <v>0</v>
      </c>
      <c r="Y21" s="269">
        <f t="shared" si="9"/>
        <v>0</v>
      </c>
      <c r="Z21" s="269">
        <f t="shared" si="10"/>
        <v>0</v>
      </c>
      <c r="AA21" s="577">
        <f t="shared" si="11"/>
        <v>0</v>
      </c>
      <c r="AB21" s="270">
        <f t="shared" si="12"/>
        <v>0</v>
      </c>
      <c r="AC21" s="269">
        <v>0</v>
      </c>
      <c r="AD21" s="269">
        <v>0</v>
      </c>
      <c r="AE21" s="269">
        <f t="shared" si="13"/>
        <v>0</v>
      </c>
      <c r="AF21" s="269">
        <f t="shared" si="14"/>
        <v>0</v>
      </c>
      <c r="AG21" s="271">
        <v>0</v>
      </c>
      <c r="AH21" s="271">
        <v>0</v>
      </c>
      <c r="AI21" s="271">
        <v>0</v>
      </c>
      <c r="AJ21" s="271">
        <v>0</v>
      </c>
      <c r="AK21" s="271">
        <v>0</v>
      </c>
      <c r="AL21" s="271">
        <f t="shared" si="15"/>
        <v>0</v>
      </c>
      <c r="AM21" s="271">
        <f t="shared" si="16"/>
        <v>0</v>
      </c>
      <c r="AN21" s="696">
        <f t="shared" si="17"/>
        <v>0</v>
      </c>
      <c r="AO21" s="267">
        <f t="shared" si="18"/>
        <v>7024136</v>
      </c>
      <c r="AP21" s="269">
        <f t="shared" si="19"/>
        <v>5157132</v>
      </c>
      <c r="AQ21" s="421">
        <f t="shared" si="20"/>
        <v>0</v>
      </c>
      <c r="AR21" s="269">
        <f t="shared" si="21"/>
        <v>1743111</v>
      </c>
      <c r="AS21" s="269">
        <f t="shared" si="21"/>
        <v>103143</v>
      </c>
      <c r="AT21" s="269">
        <f t="shared" si="22"/>
        <v>20750</v>
      </c>
      <c r="AU21" s="271">
        <f t="shared" si="23"/>
        <v>15.42</v>
      </c>
      <c r="AV21" s="271">
        <f t="shared" si="24"/>
        <v>15.42</v>
      </c>
      <c r="AW21" s="272">
        <f t="shared" si="24"/>
        <v>0</v>
      </c>
    </row>
    <row r="22" spans="1:49" s="348" customFormat="1" ht="14.1" customHeight="1" x14ac:dyDescent="0.2">
      <c r="A22" s="398">
        <v>3</v>
      </c>
      <c r="B22" s="359">
        <v>2448</v>
      </c>
      <c r="C22" s="365">
        <v>600080269</v>
      </c>
      <c r="D22" s="282">
        <v>63154617</v>
      </c>
      <c r="E22" s="360" t="s">
        <v>754</v>
      </c>
      <c r="F22" s="358">
        <v>3141</v>
      </c>
      <c r="G22" s="284" t="s">
        <v>321</v>
      </c>
      <c r="H22" s="347" t="s">
        <v>284</v>
      </c>
      <c r="I22" s="265">
        <v>3731146</v>
      </c>
      <c r="J22" s="832">
        <v>2701331</v>
      </c>
      <c r="K22" s="832">
        <v>25000</v>
      </c>
      <c r="L22" s="266">
        <v>921500</v>
      </c>
      <c r="M22" s="830">
        <v>54027</v>
      </c>
      <c r="N22" s="832">
        <v>29288</v>
      </c>
      <c r="O22" s="678">
        <v>9.27</v>
      </c>
      <c r="P22" s="858">
        <v>0</v>
      </c>
      <c r="Q22" s="857">
        <v>9.27</v>
      </c>
      <c r="R22" s="675">
        <f t="shared" si="1"/>
        <v>0</v>
      </c>
      <c r="S22" s="269">
        <v>0</v>
      </c>
      <c r="T22" s="269">
        <v>0</v>
      </c>
      <c r="U22" s="269">
        <v>0</v>
      </c>
      <c r="V22" s="269">
        <f t="shared" si="8"/>
        <v>0</v>
      </c>
      <c r="W22" s="269">
        <v>0</v>
      </c>
      <c r="X22" s="269">
        <v>0</v>
      </c>
      <c r="Y22" s="269">
        <f t="shared" si="9"/>
        <v>0</v>
      </c>
      <c r="Z22" s="269">
        <f t="shared" si="10"/>
        <v>0</v>
      </c>
      <c r="AA22" s="577">
        <f t="shared" si="11"/>
        <v>0</v>
      </c>
      <c r="AB22" s="270">
        <f t="shared" si="12"/>
        <v>0</v>
      </c>
      <c r="AC22" s="269">
        <v>0</v>
      </c>
      <c r="AD22" s="269">
        <v>0</v>
      </c>
      <c r="AE22" s="269">
        <f t="shared" si="13"/>
        <v>0</v>
      </c>
      <c r="AF22" s="269">
        <f t="shared" si="14"/>
        <v>0</v>
      </c>
      <c r="AG22" s="271">
        <v>0</v>
      </c>
      <c r="AH22" s="271">
        <v>0</v>
      </c>
      <c r="AI22" s="271">
        <v>0</v>
      </c>
      <c r="AJ22" s="271">
        <v>0</v>
      </c>
      <c r="AK22" s="271">
        <v>0</v>
      </c>
      <c r="AL22" s="271">
        <f t="shared" si="15"/>
        <v>0</v>
      </c>
      <c r="AM22" s="271">
        <f t="shared" si="16"/>
        <v>0</v>
      </c>
      <c r="AN22" s="696">
        <f t="shared" si="17"/>
        <v>0</v>
      </c>
      <c r="AO22" s="267">
        <f t="shared" si="18"/>
        <v>3731146</v>
      </c>
      <c r="AP22" s="269">
        <f t="shared" si="19"/>
        <v>2701331</v>
      </c>
      <c r="AQ22" s="421">
        <f t="shared" si="20"/>
        <v>25000</v>
      </c>
      <c r="AR22" s="269">
        <f t="shared" si="21"/>
        <v>921500</v>
      </c>
      <c r="AS22" s="269">
        <f t="shared" si="21"/>
        <v>54027</v>
      </c>
      <c r="AT22" s="269">
        <f t="shared" si="22"/>
        <v>29288</v>
      </c>
      <c r="AU22" s="271">
        <f t="shared" si="23"/>
        <v>9.27</v>
      </c>
      <c r="AV22" s="271">
        <f t="shared" si="24"/>
        <v>0</v>
      </c>
      <c r="AW22" s="272">
        <f t="shared" si="24"/>
        <v>9.27</v>
      </c>
    </row>
    <row r="23" spans="1:49" s="348" customFormat="1" ht="14.1" customHeight="1" x14ac:dyDescent="0.2">
      <c r="A23" s="398">
        <v>3</v>
      </c>
      <c r="B23" s="359">
        <v>2448</v>
      </c>
      <c r="C23" s="365">
        <v>600080269</v>
      </c>
      <c r="D23" s="282">
        <v>63154617</v>
      </c>
      <c r="E23" s="360" t="s">
        <v>754</v>
      </c>
      <c r="F23" s="358">
        <v>3143</v>
      </c>
      <c r="G23" s="284" t="s">
        <v>635</v>
      </c>
      <c r="H23" s="361" t="s">
        <v>283</v>
      </c>
      <c r="I23" s="265">
        <v>4119957</v>
      </c>
      <c r="J23" s="831">
        <v>3004283</v>
      </c>
      <c r="K23" s="831">
        <v>30000</v>
      </c>
      <c r="L23" s="266">
        <v>1025588</v>
      </c>
      <c r="M23" s="830">
        <v>60086</v>
      </c>
      <c r="N23" s="832">
        <v>0</v>
      </c>
      <c r="O23" s="678">
        <v>6.21</v>
      </c>
      <c r="P23" s="841">
        <v>6.21</v>
      </c>
      <c r="Q23" s="857">
        <v>0</v>
      </c>
      <c r="R23" s="675">
        <f t="shared" si="1"/>
        <v>0</v>
      </c>
      <c r="S23" s="269">
        <v>0</v>
      </c>
      <c r="T23" s="269">
        <v>0</v>
      </c>
      <c r="U23" s="269">
        <v>0</v>
      </c>
      <c r="V23" s="269">
        <f t="shared" si="8"/>
        <v>0</v>
      </c>
      <c r="W23" s="269">
        <v>0</v>
      </c>
      <c r="X23" s="269">
        <v>0</v>
      </c>
      <c r="Y23" s="269">
        <f t="shared" si="9"/>
        <v>0</v>
      </c>
      <c r="Z23" s="269">
        <f t="shared" si="10"/>
        <v>0</v>
      </c>
      <c r="AA23" s="577">
        <f t="shared" si="11"/>
        <v>0</v>
      </c>
      <c r="AB23" s="270">
        <f t="shared" si="12"/>
        <v>0</v>
      </c>
      <c r="AC23" s="269">
        <v>0</v>
      </c>
      <c r="AD23" s="269">
        <v>0</v>
      </c>
      <c r="AE23" s="269">
        <f t="shared" si="13"/>
        <v>0</v>
      </c>
      <c r="AF23" s="269">
        <f t="shared" si="14"/>
        <v>0</v>
      </c>
      <c r="AG23" s="271">
        <v>0</v>
      </c>
      <c r="AH23" s="271">
        <v>0</v>
      </c>
      <c r="AI23" s="271">
        <v>0</v>
      </c>
      <c r="AJ23" s="271">
        <v>0</v>
      </c>
      <c r="AK23" s="271">
        <v>0</v>
      </c>
      <c r="AL23" s="271">
        <f t="shared" si="15"/>
        <v>0</v>
      </c>
      <c r="AM23" s="271">
        <f t="shared" si="16"/>
        <v>0</v>
      </c>
      <c r="AN23" s="696">
        <f t="shared" si="17"/>
        <v>0</v>
      </c>
      <c r="AO23" s="267">
        <f t="shared" si="18"/>
        <v>4119957</v>
      </c>
      <c r="AP23" s="269">
        <f t="shared" si="19"/>
        <v>3004283</v>
      </c>
      <c r="AQ23" s="421">
        <f t="shared" si="20"/>
        <v>30000</v>
      </c>
      <c r="AR23" s="269">
        <f t="shared" si="21"/>
        <v>1025588</v>
      </c>
      <c r="AS23" s="269">
        <f t="shared" si="21"/>
        <v>60086</v>
      </c>
      <c r="AT23" s="269">
        <f t="shared" si="22"/>
        <v>0</v>
      </c>
      <c r="AU23" s="271">
        <f t="shared" si="23"/>
        <v>6.21</v>
      </c>
      <c r="AV23" s="271">
        <f t="shared" si="24"/>
        <v>6.21</v>
      </c>
      <c r="AW23" s="272">
        <f t="shared" si="24"/>
        <v>0</v>
      </c>
    </row>
    <row r="24" spans="1:49" s="348" customFormat="1" ht="14.1" customHeight="1" x14ac:dyDescent="0.2">
      <c r="A24" s="398">
        <v>3</v>
      </c>
      <c r="B24" s="359">
        <v>2448</v>
      </c>
      <c r="C24" s="365">
        <v>600080269</v>
      </c>
      <c r="D24" s="282">
        <v>63154617</v>
      </c>
      <c r="E24" s="360" t="s">
        <v>754</v>
      </c>
      <c r="F24" s="358">
        <v>3143</v>
      </c>
      <c r="G24" s="284" t="s">
        <v>636</v>
      </c>
      <c r="H24" s="361" t="s">
        <v>284</v>
      </c>
      <c r="I24" s="265">
        <v>148869</v>
      </c>
      <c r="J24" s="832">
        <v>104940</v>
      </c>
      <c r="K24" s="832">
        <v>0</v>
      </c>
      <c r="L24" s="266">
        <v>35470</v>
      </c>
      <c r="M24" s="830">
        <v>2099</v>
      </c>
      <c r="N24" s="832">
        <v>6360</v>
      </c>
      <c r="O24" s="678">
        <v>0.44</v>
      </c>
      <c r="P24" s="858">
        <v>0</v>
      </c>
      <c r="Q24" s="857">
        <v>0.44</v>
      </c>
      <c r="R24" s="675">
        <f t="shared" si="1"/>
        <v>0</v>
      </c>
      <c r="S24" s="269">
        <v>0</v>
      </c>
      <c r="T24" s="269">
        <v>0</v>
      </c>
      <c r="U24" s="269">
        <v>0</v>
      </c>
      <c r="V24" s="269">
        <f t="shared" si="8"/>
        <v>0</v>
      </c>
      <c r="W24" s="269">
        <v>0</v>
      </c>
      <c r="X24" s="269">
        <v>0</v>
      </c>
      <c r="Y24" s="269">
        <f t="shared" si="9"/>
        <v>0</v>
      </c>
      <c r="Z24" s="269">
        <f t="shared" si="10"/>
        <v>0</v>
      </c>
      <c r="AA24" s="577">
        <f t="shared" si="11"/>
        <v>0</v>
      </c>
      <c r="AB24" s="270">
        <f t="shared" si="12"/>
        <v>0</v>
      </c>
      <c r="AC24" s="269">
        <v>0</v>
      </c>
      <c r="AD24" s="269">
        <v>0</v>
      </c>
      <c r="AE24" s="269">
        <f t="shared" si="13"/>
        <v>0</v>
      </c>
      <c r="AF24" s="269">
        <f t="shared" si="14"/>
        <v>0</v>
      </c>
      <c r="AG24" s="271">
        <v>0</v>
      </c>
      <c r="AH24" s="271">
        <v>0</v>
      </c>
      <c r="AI24" s="271">
        <v>0</v>
      </c>
      <c r="AJ24" s="271">
        <v>0</v>
      </c>
      <c r="AK24" s="271">
        <v>0</v>
      </c>
      <c r="AL24" s="271">
        <f t="shared" si="15"/>
        <v>0</v>
      </c>
      <c r="AM24" s="271">
        <f t="shared" si="16"/>
        <v>0</v>
      </c>
      <c r="AN24" s="696">
        <f t="shared" si="17"/>
        <v>0</v>
      </c>
      <c r="AO24" s="267">
        <f t="shared" si="18"/>
        <v>148869</v>
      </c>
      <c r="AP24" s="269">
        <f t="shared" si="19"/>
        <v>104940</v>
      </c>
      <c r="AQ24" s="421">
        <f t="shared" si="20"/>
        <v>0</v>
      </c>
      <c r="AR24" s="269">
        <f t="shared" si="21"/>
        <v>35470</v>
      </c>
      <c r="AS24" s="269">
        <f t="shared" si="21"/>
        <v>2099</v>
      </c>
      <c r="AT24" s="269">
        <f t="shared" si="22"/>
        <v>6360</v>
      </c>
      <c r="AU24" s="271">
        <f t="shared" si="23"/>
        <v>0.44</v>
      </c>
      <c r="AV24" s="271">
        <f t="shared" si="24"/>
        <v>0</v>
      </c>
      <c r="AW24" s="272">
        <f t="shared" si="24"/>
        <v>0.44</v>
      </c>
    </row>
    <row r="25" spans="1:49" s="348" customFormat="1" ht="14.1" customHeight="1" x14ac:dyDescent="0.2">
      <c r="A25" s="398">
        <v>3</v>
      </c>
      <c r="B25" s="343">
        <v>2448</v>
      </c>
      <c r="C25" s="365">
        <v>600080269</v>
      </c>
      <c r="D25" s="282">
        <v>63154617</v>
      </c>
      <c r="E25" s="345" t="s">
        <v>754</v>
      </c>
      <c r="F25" s="346">
        <v>3231</v>
      </c>
      <c r="G25" s="284" t="s">
        <v>322</v>
      </c>
      <c r="H25" s="357" t="s">
        <v>283</v>
      </c>
      <c r="I25" s="265">
        <v>8174572</v>
      </c>
      <c r="J25" s="34">
        <v>5904451</v>
      </c>
      <c r="K25" s="34">
        <v>96000</v>
      </c>
      <c r="L25" s="266">
        <v>2028152</v>
      </c>
      <c r="M25" s="830">
        <v>118089</v>
      </c>
      <c r="N25" s="34">
        <v>27880</v>
      </c>
      <c r="O25" s="678">
        <v>11.526000000000002</v>
      </c>
      <c r="P25" s="27">
        <v>10.3368</v>
      </c>
      <c r="Q25" s="35">
        <v>1.1892</v>
      </c>
      <c r="R25" s="675">
        <f t="shared" si="1"/>
        <v>0</v>
      </c>
      <c r="S25" s="269">
        <v>0</v>
      </c>
      <c r="T25" s="269">
        <v>0</v>
      </c>
      <c r="U25" s="269">
        <v>0</v>
      </c>
      <c r="V25" s="269">
        <f t="shared" si="8"/>
        <v>0</v>
      </c>
      <c r="W25" s="269">
        <v>0</v>
      </c>
      <c r="X25" s="269">
        <v>0</v>
      </c>
      <c r="Y25" s="269">
        <f t="shared" si="9"/>
        <v>0</v>
      </c>
      <c r="Z25" s="269">
        <f t="shared" si="10"/>
        <v>0</v>
      </c>
      <c r="AA25" s="577">
        <f t="shared" si="11"/>
        <v>0</v>
      </c>
      <c r="AB25" s="270">
        <f t="shared" si="12"/>
        <v>0</v>
      </c>
      <c r="AC25" s="269">
        <v>0</v>
      </c>
      <c r="AD25" s="269">
        <v>0</v>
      </c>
      <c r="AE25" s="269">
        <f t="shared" si="13"/>
        <v>0</v>
      </c>
      <c r="AF25" s="269">
        <f t="shared" si="14"/>
        <v>0</v>
      </c>
      <c r="AG25" s="271">
        <v>0</v>
      </c>
      <c r="AH25" s="271">
        <v>0</v>
      </c>
      <c r="AI25" s="271">
        <v>0</v>
      </c>
      <c r="AJ25" s="271">
        <v>0</v>
      </c>
      <c r="AK25" s="271">
        <v>0</v>
      </c>
      <c r="AL25" s="271">
        <f t="shared" si="15"/>
        <v>0</v>
      </c>
      <c r="AM25" s="271">
        <f t="shared" si="16"/>
        <v>0</v>
      </c>
      <c r="AN25" s="696">
        <f t="shared" si="17"/>
        <v>0</v>
      </c>
      <c r="AO25" s="267">
        <f t="shared" si="18"/>
        <v>8174572</v>
      </c>
      <c r="AP25" s="269">
        <f t="shared" si="19"/>
        <v>5904451</v>
      </c>
      <c r="AQ25" s="421">
        <f t="shared" si="20"/>
        <v>96000</v>
      </c>
      <c r="AR25" s="269">
        <f t="shared" si="21"/>
        <v>2028152</v>
      </c>
      <c r="AS25" s="269">
        <f t="shared" si="21"/>
        <v>118089</v>
      </c>
      <c r="AT25" s="269">
        <f t="shared" si="22"/>
        <v>27880</v>
      </c>
      <c r="AU25" s="271">
        <f t="shared" si="23"/>
        <v>11.526000000000002</v>
      </c>
      <c r="AV25" s="271">
        <f t="shared" si="24"/>
        <v>10.3368</v>
      </c>
      <c r="AW25" s="272">
        <f t="shared" si="24"/>
        <v>1.1892</v>
      </c>
    </row>
    <row r="26" spans="1:49" s="348" customFormat="1" ht="14.1" customHeight="1" x14ac:dyDescent="0.2">
      <c r="A26" s="398">
        <v>3</v>
      </c>
      <c r="B26" s="343">
        <v>2448</v>
      </c>
      <c r="C26" s="365">
        <v>600080269</v>
      </c>
      <c r="D26" s="282">
        <v>63154617</v>
      </c>
      <c r="E26" s="345" t="s">
        <v>754</v>
      </c>
      <c r="F26" s="346">
        <v>3233</v>
      </c>
      <c r="G26" s="282" t="s">
        <v>324</v>
      </c>
      <c r="H26" s="347" t="s">
        <v>284</v>
      </c>
      <c r="I26" s="265">
        <v>2072938</v>
      </c>
      <c r="J26" s="832">
        <v>1508267</v>
      </c>
      <c r="K26" s="832">
        <v>8000</v>
      </c>
      <c r="L26" s="266">
        <v>512498</v>
      </c>
      <c r="M26" s="830">
        <v>30165</v>
      </c>
      <c r="N26" s="832">
        <v>14008</v>
      </c>
      <c r="O26" s="678">
        <v>3.36</v>
      </c>
      <c r="P26" s="858">
        <v>2.4899999999999998</v>
      </c>
      <c r="Q26" s="857">
        <v>0.87</v>
      </c>
      <c r="R26" s="675">
        <f t="shared" si="1"/>
        <v>0</v>
      </c>
      <c r="S26" s="269">
        <v>0</v>
      </c>
      <c r="T26" s="269">
        <v>0</v>
      </c>
      <c r="U26" s="269">
        <v>0</v>
      </c>
      <c r="V26" s="269">
        <f t="shared" si="8"/>
        <v>0</v>
      </c>
      <c r="W26" s="269">
        <v>0</v>
      </c>
      <c r="X26" s="269">
        <v>0</v>
      </c>
      <c r="Y26" s="269">
        <f t="shared" si="9"/>
        <v>0</v>
      </c>
      <c r="Z26" s="269">
        <f t="shared" si="10"/>
        <v>0</v>
      </c>
      <c r="AA26" s="577">
        <f t="shared" si="11"/>
        <v>0</v>
      </c>
      <c r="AB26" s="270">
        <f t="shared" si="12"/>
        <v>0</v>
      </c>
      <c r="AC26" s="269">
        <v>0</v>
      </c>
      <c r="AD26" s="269">
        <v>0</v>
      </c>
      <c r="AE26" s="269">
        <f t="shared" si="13"/>
        <v>0</v>
      </c>
      <c r="AF26" s="269">
        <f t="shared" si="14"/>
        <v>0</v>
      </c>
      <c r="AG26" s="271">
        <v>0</v>
      </c>
      <c r="AH26" s="271">
        <v>0</v>
      </c>
      <c r="AI26" s="271">
        <v>0</v>
      </c>
      <c r="AJ26" s="271">
        <v>0</v>
      </c>
      <c r="AK26" s="271">
        <v>0</v>
      </c>
      <c r="AL26" s="271">
        <f t="shared" si="15"/>
        <v>0</v>
      </c>
      <c r="AM26" s="271">
        <f t="shared" si="16"/>
        <v>0</v>
      </c>
      <c r="AN26" s="696">
        <f t="shared" si="17"/>
        <v>0</v>
      </c>
      <c r="AO26" s="267">
        <f t="shared" si="18"/>
        <v>2072938</v>
      </c>
      <c r="AP26" s="269">
        <f t="shared" si="19"/>
        <v>1508267</v>
      </c>
      <c r="AQ26" s="421">
        <f t="shared" si="20"/>
        <v>8000</v>
      </c>
      <c r="AR26" s="269">
        <f t="shared" si="21"/>
        <v>512498</v>
      </c>
      <c r="AS26" s="269">
        <f t="shared" si="21"/>
        <v>30165</v>
      </c>
      <c r="AT26" s="269">
        <f t="shared" si="22"/>
        <v>14008</v>
      </c>
      <c r="AU26" s="271">
        <f t="shared" si="23"/>
        <v>3.36</v>
      </c>
      <c r="AV26" s="271">
        <f t="shared" si="24"/>
        <v>2.4899999999999998</v>
      </c>
      <c r="AW26" s="272">
        <f t="shared" si="24"/>
        <v>0.87</v>
      </c>
    </row>
    <row r="27" spans="1:49" s="348" customFormat="1" ht="14.1" customHeight="1" x14ac:dyDescent="0.2">
      <c r="A27" s="399">
        <v>3</v>
      </c>
      <c r="B27" s="350">
        <v>2448</v>
      </c>
      <c r="C27" s="366">
        <v>600080269</v>
      </c>
      <c r="D27" s="350">
        <v>63154617</v>
      </c>
      <c r="E27" s="352" t="s">
        <v>755</v>
      </c>
      <c r="F27" s="353"/>
      <c r="G27" s="354"/>
      <c r="H27" s="355"/>
      <c r="I27" s="349">
        <v>92962795</v>
      </c>
      <c r="J27" s="632">
        <v>66351037</v>
      </c>
      <c r="K27" s="632">
        <v>450000</v>
      </c>
      <c r="L27" s="632">
        <v>22578751</v>
      </c>
      <c r="M27" s="632">
        <v>1327021</v>
      </c>
      <c r="N27" s="632">
        <v>2255986</v>
      </c>
      <c r="O27" s="855">
        <v>142.10490000000001</v>
      </c>
      <c r="P27" s="855">
        <v>108.24949999999998</v>
      </c>
      <c r="Q27" s="856">
        <v>33.855400000000003</v>
      </c>
      <c r="R27" s="362">
        <f t="shared" ref="R27:AW27" si="25">SUM(R19:R26)</f>
        <v>0</v>
      </c>
      <c r="S27" s="362">
        <f t="shared" si="25"/>
        <v>0</v>
      </c>
      <c r="T27" s="362">
        <f t="shared" si="25"/>
        <v>0</v>
      </c>
      <c r="U27" s="362">
        <f t="shared" si="25"/>
        <v>0</v>
      </c>
      <c r="V27" s="362">
        <f t="shared" si="25"/>
        <v>0</v>
      </c>
      <c r="W27" s="362">
        <f t="shared" ref="W27" si="26">SUM(W19:W26)</f>
        <v>0</v>
      </c>
      <c r="X27" s="362">
        <f t="shared" si="25"/>
        <v>0</v>
      </c>
      <c r="Y27" s="362">
        <f t="shared" si="25"/>
        <v>0</v>
      </c>
      <c r="Z27" s="362">
        <f t="shared" si="25"/>
        <v>0</v>
      </c>
      <c r="AA27" s="362">
        <f t="shared" si="25"/>
        <v>0</v>
      </c>
      <c r="AB27" s="362">
        <f t="shared" si="25"/>
        <v>0</v>
      </c>
      <c r="AC27" s="362">
        <f t="shared" si="25"/>
        <v>0</v>
      </c>
      <c r="AD27" s="362">
        <f t="shared" si="25"/>
        <v>0</v>
      </c>
      <c r="AE27" s="362">
        <f t="shared" si="25"/>
        <v>0</v>
      </c>
      <c r="AF27" s="362">
        <f t="shared" si="25"/>
        <v>0</v>
      </c>
      <c r="AG27" s="363">
        <f t="shared" si="25"/>
        <v>0</v>
      </c>
      <c r="AH27" s="363">
        <f t="shared" si="25"/>
        <v>0</v>
      </c>
      <c r="AI27" s="363">
        <f t="shared" si="25"/>
        <v>0</v>
      </c>
      <c r="AJ27" s="363">
        <f t="shared" si="25"/>
        <v>0</v>
      </c>
      <c r="AK27" s="363">
        <f t="shared" si="25"/>
        <v>0</v>
      </c>
      <c r="AL27" s="363">
        <f t="shared" si="25"/>
        <v>0</v>
      </c>
      <c r="AM27" s="363">
        <f t="shared" si="25"/>
        <v>0</v>
      </c>
      <c r="AN27" s="661">
        <f t="shared" si="25"/>
        <v>0</v>
      </c>
      <c r="AO27" s="349">
        <f t="shared" si="25"/>
        <v>92962795</v>
      </c>
      <c r="AP27" s="362">
        <f t="shared" si="25"/>
        <v>66351037</v>
      </c>
      <c r="AQ27" s="362">
        <f t="shared" si="25"/>
        <v>450000</v>
      </c>
      <c r="AR27" s="362">
        <f t="shared" si="25"/>
        <v>22578751</v>
      </c>
      <c r="AS27" s="362">
        <f t="shared" si="25"/>
        <v>1327021</v>
      </c>
      <c r="AT27" s="362">
        <f t="shared" si="25"/>
        <v>2255986</v>
      </c>
      <c r="AU27" s="363">
        <f t="shared" si="25"/>
        <v>142.10490000000001</v>
      </c>
      <c r="AV27" s="363">
        <f t="shared" si="25"/>
        <v>108.24949999999998</v>
      </c>
      <c r="AW27" s="364">
        <f t="shared" si="25"/>
        <v>33.855400000000003</v>
      </c>
    </row>
    <row r="28" spans="1:49" s="348" customFormat="1" ht="14.1" customHeight="1" x14ac:dyDescent="0.2">
      <c r="A28" s="398">
        <v>4</v>
      </c>
      <c r="B28" s="359">
        <v>2450</v>
      </c>
      <c r="C28" s="365">
        <v>600080234</v>
      </c>
      <c r="D28" s="282">
        <v>72745045</v>
      </c>
      <c r="E28" s="345" t="s">
        <v>756</v>
      </c>
      <c r="F28" s="346">
        <v>3111</v>
      </c>
      <c r="G28" s="284" t="s">
        <v>317</v>
      </c>
      <c r="H28" s="357" t="s">
        <v>283</v>
      </c>
      <c r="I28" s="265">
        <v>1289876</v>
      </c>
      <c r="J28" s="833">
        <v>918502</v>
      </c>
      <c r="K28" s="833">
        <v>25000</v>
      </c>
      <c r="L28" s="266">
        <v>318904</v>
      </c>
      <c r="M28" s="830">
        <v>18370</v>
      </c>
      <c r="N28" s="832">
        <v>9100</v>
      </c>
      <c r="O28" s="678">
        <v>2.4609000000000001</v>
      </c>
      <c r="P28" s="859">
        <v>2</v>
      </c>
      <c r="Q28" s="860">
        <v>0.46089999999999998</v>
      </c>
      <c r="R28" s="675">
        <f t="shared" si="1"/>
        <v>0</v>
      </c>
      <c r="S28" s="269">
        <v>0</v>
      </c>
      <c r="T28" s="269">
        <v>0</v>
      </c>
      <c r="U28" s="269">
        <v>0</v>
      </c>
      <c r="V28" s="269">
        <f t="shared" ref="V28:V33" si="27">SUM(R28:U28)</f>
        <v>0</v>
      </c>
      <c r="W28" s="269">
        <v>0</v>
      </c>
      <c r="X28" s="269">
        <v>0</v>
      </c>
      <c r="Y28" s="269">
        <f t="shared" ref="Y28:Y33" si="28">SUM(W28:X28)</f>
        <v>0</v>
      </c>
      <c r="Z28" s="269">
        <f t="shared" ref="Z28:Z33" si="29">V28+Y28</f>
        <v>0</v>
      </c>
      <c r="AA28" s="577">
        <f t="shared" ref="AA28:AA33" si="30">ROUND((V28+W28)*33.8%,0)</f>
        <v>0</v>
      </c>
      <c r="AB28" s="270">
        <f t="shared" ref="AB28:AB33" si="31">ROUND(V28*2%,0)</f>
        <v>0</v>
      </c>
      <c r="AC28" s="269">
        <v>0</v>
      </c>
      <c r="AD28" s="269">
        <v>0</v>
      </c>
      <c r="AE28" s="269">
        <f t="shared" ref="AE28:AE33" si="32">SUM(AC28:AD28)</f>
        <v>0</v>
      </c>
      <c r="AF28" s="269">
        <f t="shared" ref="AF28:AF33" si="33">Z28+AA28+AB28+AE28</f>
        <v>0</v>
      </c>
      <c r="AG28" s="271">
        <v>0</v>
      </c>
      <c r="AH28" s="271">
        <v>0</v>
      </c>
      <c r="AI28" s="271">
        <v>0</v>
      </c>
      <c r="AJ28" s="271">
        <v>0</v>
      </c>
      <c r="AK28" s="271">
        <v>0</v>
      </c>
      <c r="AL28" s="271">
        <f t="shared" ref="AL28:AL33" si="34">AG28+AI28+AJ28</f>
        <v>0</v>
      </c>
      <c r="AM28" s="271">
        <f t="shared" ref="AM28:AM33" si="35">AH28+AK28</f>
        <v>0</v>
      </c>
      <c r="AN28" s="696">
        <f t="shared" ref="AN28:AN33" si="36">SUM(AL28:AM28)</f>
        <v>0</v>
      </c>
      <c r="AO28" s="267">
        <f t="shared" ref="AO28:AO33" si="37">I28+AF28</f>
        <v>1289876</v>
      </c>
      <c r="AP28" s="269">
        <f t="shared" ref="AP28:AP33" si="38">J28+V28</f>
        <v>918502</v>
      </c>
      <c r="AQ28" s="421">
        <f t="shared" ref="AQ28:AQ33" si="39">K28+Y28</f>
        <v>25000</v>
      </c>
      <c r="AR28" s="269">
        <f t="shared" ref="AR28:AS33" si="40">L28+AA28</f>
        <v>318904</v>
      </c>
      <c r="AS28" s="269">
        <f t="shared" si="40"/>
        <v>18370</v>
      </c>
      <c r="AT28" s="269">
        <f t="shared" ref="AT28:AT33" si="41">N28+AE28</f>
        <v>9100</v>
      </c>
      <c r="AU28" s="271">
        <f t="shared" ref="AU28:AU33" si="42">O28+AN28</f>
        <v>2.4609000000000001</v>
      </c>
      <c r="AV28" s="271">
        <f t="shared" ref="AV28:AW33" si="43">P28+AL28</f>
        <v>2</v>
      </c>
      <c r="AW28" s="272">
        <f t="shared" si="43"/>
        <v>0.46089999999999998</v>
      </c>
    </row>
    <row r="29" spans="1:49" s="348" customFormat="1" ht="14.1" customHeight="1" x14ac:dyDescent="0.2">
      <c r="A29" s="398">
        <v>4</v>
      </c>
      <c r="B29" s="367">
        <v>2450</v>
      </c>
      <c r="C29" s="365">
        <v>600080234</v>
      </c>
      <c r="D29" s="282">
        <v>72745045</v>
      </c>
      <c r="E29" s="367" t="s">
        <v>756</v>
      </c>
      <c r="F29" s="368">
        <v>3117</v>
      </c>
      <c r="G29" s="367" t="s">
        <v>335</v>
      </c>
      <c r="H29" s="357" t="s">
        <v>283</v>
      </c>
      <c r="I29" s="265">
        <v>1706235</v>
      </c>
      <c r="J29" s="588">
        <v>1220578</v>
      </c>
      <c r="K29" s="588">
        <v>5000</v>
      </c>
      <c r="L29" s="266">
        <v>414245</v>
      </c>
      <c r="M29" s="830">
        <v>24412</v>
      </c>
      <c r="N29" s="588">
        <v>42000</v>
      </c>
      <c r="O29" s="678">
        <v>2.4293</v>
      </c>
      <c r="P29" s="589">
        <v>1.6022000000000001</v>
      </c>
      <c r="Q29" s="590">
        <v>0.82710000000000006</v>
      </c>
      <c r="R29" s="675">
        <f t="shared" si="1"/>
        <v>0</v>
      </c>
      <c r="S29" s="269">
        <v>0</v>
      </c>
      <c r="T29" s="269">
        <v>0</v>
      </c>
      <c r="U29" s="269">
        <v>0</v>
      </c>
      <c r="V29" s="269">
        <f t="shared" si="27"/>
        <v>0</v>
      </c>
      <c r="W29" s="269">
        <v>0</v>
      </c>
      <c r="X29" s="269">
        <v>0</v>
      </c>
      <c r="Y29" s="269">
        <f t="shared" si="28"/>
        <v>0</v>
      </c>
      <c r="Z29" s="269">
        <f t="shared" si="29"/>
        <v>0</v>
      </c>
      <c r="AA29" s="577">
        <f t="shared" si="30"/>
        <v>0</v>
      </c>
      <c r="AB29" s="270">
        <f t="shared" si="31"/>
        <v>0</v>
      </c>
      <c r="AC29" s="269">
        <v>0</v>
      </c>
      <c r="AD29" s="269">
        <v>0</v>
      </c>
      <c r="AE29" s="269">
        <f t="shared" si="32"/>
        <v>0</v>
      </c>
      <c r="AF29" s="269">
        <f t="shared" si="33"/>
        <v>0</v>
      </c>
      <c r="AG29" s="271">
        <v>0</v>
      </c>
      <c r="AH29" s="271">
        <v>0</v>
      </c>
      <c r="AI29" s="271">
        <v>0</v>
      </c>
      <c r="AJ29" s="271">
        <v>0</v>
      </c>
      <c r="AK29" s="271">
        <v>0</v>
      </c>
      <c r="AL29" s="271">
        <f t="shared" si="34"/>
        <v>0</v>
      </c>
      <c r="AM29" s="271">
        <f t="shared" si="35"/>
        <v>0</v>
      </c>
      <c r="AN29" s="696">
        <f t="shared" si="36"/>
        <v>0</v>
      </c>
      <c r="AO29" s="267">
        <f t="shared" si="37"/>
        <v>1706235</v>
      </c>
      <c r="AP29" s="269">
        <f t="shared" si="38"/>
        <v>1220578</v>
      </c>
      <c r="AQ29" s="421">
        <f t="shared" si="39"/>
        <v>5000</v>
      </c>
      <c r="AR29" s="269">
        <f t="shared" si="40"/>
        <v>414245</v>
      </c>
      <c r="AS29" s="269">
        <f t="shared" si="40"/>
        <v>24412</v>
      </c>
      <c r="AT29" s="269">
        <f t="shared" si="41"/>
        <v>42000</v>
      </c>
      <c r="AU29" s="271">
        <f t="shared" si="42"/>
        <v>2.4293</v>
      </c>
      <c r="AV29" s="271">
        <f t="shared" si="43"/>
        <v>1.6022000000000001</v>
      </c>
      <c r="AW29" s="272">
        <f t="shared" si="43"/>
        <v>0.82710000000000006</v>
      </c>
    </row>
    <row r="30" spans="1:49" s="348" customFormat="1" ht="14.1" customHeight="1" x14ac:dyDescent="0.2">
      <c r="A30" s="398">
        <v>4</v>
      </c>
      <c r="B30" s="359">
        <v>2450</v>
      </c>
      <c r="C30" s="365">
        <v>600080234</v>
      </c>
      <c r="D30" s="282">
        <v>72745045</v>
      </c>
      <c r="E30" s="360" t="s">
        <v>756</v>
      </c>
      <c r="F30" s="346">
        <v>3117</v>
      </c>
      <c r="G30" s="282" t="s">
        <v>318</v>
      </c>
      <c r="H30" s="357" t="s">
        <v>284</v>
      </c>
      <c r="I30" s="265">
        <v>541042</v>
      </c>
      <c r="J30" s="832">
        <v>396202</v>
      </c>
      <c r="K30" s="832">
        <v>0</v>
      </c>
      <c r="L30" s="266">
        <v>133916</v>
      </c>
      <c r="M30" s="830">
        <v>7924</v>
      </c>
      <c r="N30" s="832">
        <v>3000</v>
      </c>
      <c r="O30" s="678">
        <v>1.17</v>
      </c>
      <c r="P30" s="858">
        <v>1.17</v>
      </c>
      <c r="Q30" s="857">
        <v>0</v>
      </c>
      <c r="R30" s="675">
        <f t="shared" si="1"/>
        <v>0</v>
      </c>
      <c r="S30" s="269">
        <v>0</v>
      </c>
      <c r="T30" s="269">
        <v>0</v>
      </c>
      <c r="U30" s="269">
        <v>0</v>
      </c>
      <c r="V30" s="269">
        <f t="shared" si="27"/>
        <v>0</v>
      </c>
      <c r="W30" s="269">
        <v>0</v>
      </c>
      <c r="X30" s="269">
        <v>0</v>
      </c>
      <c r="Y30" s="269">
        <f t="shared" si="28"/>
        <v>0</v>
      </c>
      <c r="Z30" s="269">
        <f t="shared" si="29"/>
        <v>0</v>
      </c>
      <c r="AA30" s="577">
        <f t="shared" si="30"/>
        <v>0</v>
      </c>
      <c r="AB30" s="270">
        <f t="shared" si="31"/>
        <v>0</v>
      </c>
      <c r="AC30" s="269">
        <v>0</v>
      </c>
      <c r="AD30" s="269">
        <v>0</v>
      </c>
      <c r="AE30" s="269">
        <f t="shared" si="32"/>
        <v>0</v>
      </c>
      <c r="AF30" s="269">
        <f t="shared" si="33"/>
        <v>0</v>
      </c>
      <c r="AG30" s="271">
        <v>0</v>
      </c>
      <c r="AH30" s="271">
        <v>0</v>
      </c>
      <c r="AI30" s="271">
        <v>0</v>
      </c>
      <c r="AJ30" s="271">
        <v>0</v>
      </c>
      <c r="AK30" s="271">
        <v>0</v>
      </c>
      <c r="AL30" s="271">
        <f t="shared" si="34"/>
        <v>0</v>
      </c>
      <c r="AM30" s="271">
        <f t="shared" si="35"/>
        <v>0</v>
      </c>
      <c r="AN30" s="696">
        <f t="shared" si="36"/>
        <v>0</v>
      </c>
      <c r="AO30" s="267">
        <f t="shared" si="37"/>
        <v>541042</v>
      </c>
      <c r="AP30" s="269">
        <f t="shared" si="38"/>
        <v>396202</v>
      </c>
      <c r="AQ30" s="421">
        <f t="shared" si="39"/>
        <v>0</v>
      </c>
      <c r="AR30" s="269">
        <f t="shared" si="40"/>
        <v>133916</v>
      </c>
      <c r="AS30" s="269">
        <f t="shared" si="40"/>
        <v>7924</v>
      </c>
      <c r="AT30" s="269">
        <f t="shared" si="41"/>
        <v>3000</v>
      </c>
      <c r="AU30" s="271">
        <f t="shared" si="42"/>
        <v>1.17</v>
      </c>
      <c r="AV30" s="271">
        <f t="shared" si="43"/>
        <v>1.17</v>
      </c>
      <c r="AW30" s="272">
        <f t="shared" si="43"/>
        <v>0</v>
      </c>
    </row>
    <row r="31" spans="1:49" s="348" customFormat="1" ht="14.1" customHeight="1" x14ac:dyDescent="0.2">
      <c r="A31" s="398">
        <v>4</v>
      </c>
      <c r="B31" s="343">
        <v>2450</v>
      </c>
      <c r="C31" s="365">
        <v>600080234</v>
      </c>
      <c r="D31" s="282">
        <v>72745045</v>
      </c>
      <c r="E31" s="345" t="s">
        <v>756</v>
      </c>
      <c r="F31" s="346">
        <v>3141</v>
      </c>
      <c r="G31" s="284" t="s">
        <v>321</v>
      </c>
      <c r="H31" s="357" t="s">
        <v>284</v>
      </c>
      <c r="I31" s="265">
        <v>382827</v>
      </c>
      <c r="J31" s="832">
        <v>261046</v>
      </c>
      <c r="K31" s="832">
        <v>20000</v>
      </c>
      <c r="L31" s="266">
        <v>94994</v>
      </c>
      <c r="M31" s="830">
        <v>5221</v>
      </c>
      <c r="N31" s="832">
        <v>1566</v>
      </c>
      <c r="O31" s="678">
        <v>0.96</v>
      </c>
      <c r="P31" s="858">
        <v>0</v>
      </c>
      <c r="Q31" s="857">
        <v>0.96</v>
      </c>
      <c r="R31" s="675">
        <f t="shared" si="1"/>
        <v>0</v>
      </c>
      <c r="S31" s="269">
        <v>0</v>
      </c>
      <c r="T31" s="269">
        <v>0</v>
      </c>
      <c r="U31" s="269">
        <v>0</v>
      </c>
      <c r="V31" s="269">
        <f t="shared" si="27"/>
        <v>0</v>
      </c>
      <c r="W31" s="269">
        <v>0</v>
      </c>
      <c r="X31" s="269">
        <v>0</v>
      </c>
      <c r="Y31" s="269">
        <f t="shared" si="28"/>
        <v>0</v>
      </c>
      <c r="Z31" s="269">
        <f t="shared" si="29"/>
        <v>0</v>
      </c>
      <c r="AA31" s="577">
        <f t="shared" si="30"/>
        <v>0</v>
      </c>
      <c r="AB31" s="270">
        <f t="shared" si="31"/>
        <v>0</v>
      </c>
      <c r="AC31" s="269">
        <v>0</v>
      </c>
      <c r="AD31" s="269">
        <v>0</v>
      </c>
      <c r="AE31" s="269">
        <f t="shared" si="32"/>
        <v>0</v>
      </c>
      <c r="AF31" s="269">
        <f t="shared" si="33"/>
        <v>0</v>
      </c>
      <c r="AG31" s="271">
        <v>0</v>
      </c>
      <c r="AH31" s="271">
        <v>0</v>
      </c>
      <c r="AI31" s="271">
        <v>0</v>
      </c>
      <c r="AJ31" s="271">
        <v>0</v>
      </c>
      <c r="AK31" s="271">
        <v>0</v>
      </c>
      <c r="AL31" s="271">
        <f t="shared" si="34"/>
        <v>0</v>
      </c>
      <c r="AM31" s="271">
        <f t="shared" si="35"/>
        <v>0</v>
      </c>
      <c r="AN31" s="696">
        <f t="shared" si="36"/>
        <v>0</v>
      </c>
      <c r="AO31" s="267">
        <f t="shared" si="37"/>
        <v>382827</v>
      </c>
      <c r="AP31" s="269">
        <f t="shared" si="38"/>
        <v>261046</v>
      </c>
      <c r="AQ31" s="421">
        <f t="shared" si="39"/>
        <v>20000</v>
      </c>
      <c r="AR31" s="269">
        <f t="shared" si="40"/>
        <v>94994</v>
      </c>
      <c r="AS31" s="269">
        <f t="shared" si="40"/>
        <v>5221</v>
      </c>
      <c r="AT31" s="269">
        <f t="shared" si="41"/>
        <v>1566</v>
      </c>
      <c r="AU31" s="271">
        <f t="shared" si="42"/>
        <v>0.96</v>
      </c>
      <c r="AV31" s="271">
        <f t="shared" si="43"/>
        <v>0</v>
      </c>
      <c r="AW31" s="272">
        <f t="shared" si="43"/>
        <v>0.96</v>
      </c>
    </row>
    <row r="32" spans="1:49" s="348" customFormat="1" ht="14.1" customHeight="1" x14ac:dyDescent="0.2">
      <c r="A32" s="398">
        <v>4</v>
      </c>
      <c r="B32" s="359">
        <v>2450</v>
      </c>
      <c r="C32" s="365">
        <v>600080234</v>
      </c>
      <c r="D32" s="282">
        <v>72745045</v>
      </c>
      <c r="E32" s="360" t="s">
        <v>756</v>
      </c>
      <c r="F32" s="358">
        <v>3143</v>
      </c>
      <c r="G32" s="284" t="s">
        <v>635</v>
      </c>
      <c r="H32" s="361" t="s">
        <v>283</v>
      </c>
      <c r="I32" s="265">
        <v>573613</v>
      </c>
      <c r="J32" s="831">
        <v>422395</v>
      </c>
      <c r="K32" s="831">
        <v>0</v>
      </c>
      <c r="L32" s="266">
        <v>142770</v>
      </c>
      <c r="M32" s="830">
        <v>8448</v>
      </c>
      <c r="N32" s="832">
        <v>0</v>
      </c>
      <c r="O32" s="678">
        <v>1</v>
      </c>
      <c r="P32" s="841">
        <v>1</v>
      </c>
      <c r="Q32" s="857">
        <v>0</v>
      </c>
      <c r="R32" s="675">
        <f t="shared" si="1"/>
        <v>0</v>
      </c>
      <c r="S32" s="269">
        <v>0</v>
      </c>
      <c r="T32" s="269">
        <v>0</v>
      </c>
      <c r="U32" s="269">
        <v>0</v>
      </c>
      <c r="V32" s="269">
        <f t="shared" si="27"/>
        <v>0</v>
      </c>
      <c r="W32" s="269">
        <v>0</v>
      </c>
      <c r="X32" s="269">
        <v>0</v>
      </c>
      <c r="Y32" s="269">
        <f t="shared" si="28"/>
        <v>0</v>
      </c>
      <c r="Z32" s="269">
        <f t="shared" si="29"/>
        <v>0</v>
      </c>
      <c r="AA32" s="577">
        <f t="shared" si="30"/>
        <v>0</v>
      </c>
      <c r="AB32" s="270">
        <f t="shared" si="31"/>
        <v>0</v>
      </c>
      <c r="AC32" s="269">
        <v>0</v>
      </c>
      <c r="AD32" s="269">
        <v>0</v>
      </c>
      <c r="AE32" s="269">
        <f t="shared" si="32"/>
        <v>0</v>
      </c>
      <c r="AF32" s="269">
        <f t="shared" si="33"/>
        <v>0</v>
      </c>
      <c r="AG32" s="271">
        <v>0</v>
      </c>
      <c r="AH32" s="271">
        <v>0</v>
      </c>
      <c r="AI32" s="271">
        <v>0</v>
      </c>
      <c r="AJ32" s="271">
        <v>0</v>
      </c>
      <c r="AK32" s="271">
        <v>0</v>
      </c>
      <c r="AL32" s="271">
        <f t="shared" si="34"/>
        <v>0</v>
      </c>
      <c r="AM32" s="271">
        <f t="shared" si="35"/>
        <v>0</v>
      </c>
      <c r="AN32" s="696">
        <f t="shared" si="36"/>
        <v>0</v>
      </c>
      <c r="AO32" s="267">
        <f t="shared" si="37"/>
        <v>573613</v>
      </c>
      <c r="AP32" s="269">
        <f t="shared" si="38"/>
        <v>422395</v>
      </c>
      <c r="AQ32" s="421">
        <f t="shared" si="39"/>
        <v>0</v>
      </c>
      <c r="AR32" s="269">
        <f t="shared" si="40"/>
        <v>142770</v>
      </c>
      <c r="AS32" s="269">
        <f t="shared" si="40"/>
        <v>8448</v>
      </c>
      <c r="AT32" s="269">
        <f t="shared" si="41"/>
        <v>0</v>
      </c>
      <c r="AU32" s="271">
        <f t="shared" si="42"/>
        <v>1</v>
      </c>
      <c r="AV32" s="271">
        <f t="shared" si="43"/>
        <v>1</v>
      </c>
      <c r="AW32" s="272">
        <f t="shared" si="43"/>
        <v>0</v>
      </c>
    </row>
    <row r="33" spans="1:49" s="348" customFormat="1" ht="14.1" customHeight="1" x14ac:dyDescent="0.2">
      <c r="A33" s="398">
        <v>4</v>
      </c>
      <c r="B33" s="359">
        <v>2450</v>
      </c>
      <c r="C33" s="365">
        <v>600080234</v>
      </c>
      <c r="D33" s="282">
        <v>72745045</v>
      </c>
      <c r="E33" s="360" t="s">
        <v>756</v>
      </c>
      <c r="F33" s="346">
        <v>3143</v>
      </c>
      <c r="G33" s="284" t="s">
        <v>636</v>
      </c>
      <c r="H33" s="361" t="s">
        <v>284</v>
      </c>
      <c r="I33" s="265">
        <v>9831</v>
      </c>
      <c r="J33" s="832">
        <v>6930</v>
      </c>
      <c r="K33" s="832">
        <v>0</v>
      </c>
      <c r="L33" s="266">
        <v>2342</v>
      </c>
      <c r="M33" s="830">
        <v>139</v>
      </c>
      <c r="N33" s="832">
        <v>420</v>
      </c>
      <c r="O33" s="678">
        <v>0.03</v>
      </c>
      <c r="P33" s="858">
        <v>0</v>
      </c>
      <c r="Q33" s="857">
        <v>0.03</v>
      </c>
      <c r="R33" s="675">
        <f t="shared" si="1"/>
        <v>0</v>
      </c>
      <c r="S33" s="269">
        <v>0</v>
      </c>
      <c r="T33" s="269">
        <v>0</v>
      </c>
      <c r="U33" s="269">
        <v>0</v>
      </c>
      <c r="V33" s="269">
        <f t="shared" si="27"/>
        <v>0</v>
      </c>
      <c r="W33" s="269">
        <v>0</v>
      </c>
      <c r="X33" s="269">
        <v>0</v>
      </c>
      <c r="Y33" s="269">
        <f t="shared" si="28"/>
        <v>0</v>
      </c>
      <c r="Z33" s="269">
        <f t="shared" si="29"/>
        <v>0</v>
      </c>
      <c r="AA33" s="577">
        <f t="shared" si="30"/>
        <v>0</v>
      </c>
      <c r="AB33" s="270">
        <f t="shared" si="31"/>
        <v>0</v>
      </c>
      <c r="AC33" s="269">
        <v>0</v>
      </c>
      <c r="AD33" s="269">
        <v>0</v>
      </c>
      <c r="AE33" s="269">
        <f t="shared" si="32"/>
        <v>0</v>
      </c>
      <c r="AF33" s="269">
        <f t="shared" si="33"/>
        <v>0</v>
      </c>
      <c r="AG33" s="271">
        <v>0</v>
      </c>
      <c r="AH33" s="271">
        <v>0</v>
      </c>
      <c r="AI33" s="271">
        <v>0</v>
      </c>
      <c r="AJ33" s="271">
        <v>0</v>
      </c>
      <c r="AK33" s="271">
        <v>0</v>
      </c>
      <c r="AL33" s="271">
        <f t="shared" si="34"/>
        <v>0</v>
      </c>
      <c r="AM33" s="271">
        <f t="shared" si="35"/>
        <v>0</v>
      </c>
      <c r="AN33" s="696">
        <f t="shared" si="36"/>
        <v>0</v>
      </c>
      <c r="AO33" s="267">
        <f t="shared" si="37"/>
        <v>9831</v>
      </c>
      <c r="AP33" s="269">
        <f t="shared" si="38"/>
        <v>6930</v>
      </c>
      <c r="AQ33" s="421">
        <f t="shared" si="39"/>
        <v>0</v>
      </c>
      <c r="AR33" s="269">
        <f t="shared" si="40"/>
        <v>2342</v>
      </c>
      <c r="AS33" s="269">
        <f t="shared" si="40"/>
        <v>139</v>
      </c>
      <c r="AT33" s="269">
        <f t="shared" si="41"/>
        <v>420</v>
      </c>
      <c r="AU33" s="271">
        <f t="shared" si="42"/>
        <v>0.03</v>
      </c>
      <c r="AV33" s="271">
        <f t="shared" si="43"/>
        <v>0</v>
      </c>
      <c r="AW33" s="272">
        <f t="shared" si="43"/>
        <v>0.03</v>
      </c>
    </row>
    <row r="34" spans="1:49" s="348" customFormat="1" ht="14.1" customHeight="1" x14ac:dyDescent="0.2">
      <c r="A34" s="399">
        <v>4</v>
      </c>
      <c r="B34" s="350">
        <v>2450</v>
      </c>
      <c r="C34" s="366">
        <v>600080234</v>
      </c>
      <c r="D34" s="350">
        <v>72745045</v>
      </c>
      <c r="E34" s="352" t="s">
        <v>757</v>
      </c>
      <c r="F34" s="369"/>
      <c r="G34" s="354"/>
      <c r="H34" s="355"/>
      <c r="I34" s="349">
        <v>4503424</v>
      </c>
      <c r="J34" s="632">
        <v>3225653</v>
      </c>
      <c r="K34" s="632">
        <v>50000</v>
      </c>
      <c r="L34" s="632">
        <v>1107171</v>
      </c>
      <c r="M34" s="632">
        <v>64514</v>
      </c>
      <c r="N34" s="632">
        <v>56086</v>
      </c>
      <c r="O34" s="855">
        <v>8.0501999999999985</v>
      </c>
      <c r="P34" s="855">
        <v>5.7721999999999998</v>
      </c>
      <c r="Q34" s="856">
        <v>2.278</v>
      </c>
      <c r="R34" s="362">
        <f t="shared" ref="R34:AW34" si="44">SUM(R28:R33)</f>
        <v>0</v>
      </c>
      <c r="S34" s="362">
        <f t="shared" si="44"/>
        <v>0</v>
      </c>
      <c r="T34" s="362">
        <f t="shared" si="44"/>
        <v>0</v>
      </c>
      <c r="U34" s="362">
        <f t="shared" si="44"/>
        <v>0</v>
      </c>
      <c r="V34" s="362">
        <f t="shared" si="44"/>
        <v>0</v>
      </c>
      <c r="W34" s="362">
        <f t="shared" ref="W34" si="45">SUM(W28:W33)</f>
        <v>0</v>
      </c>
      <c r="X34" s="362">
        <f t="shared" si="44"/>
        <v>0</v>
      </c>
      <c r="Y34" s="362">
        <f t="shared" si="44"/>
        <v>0</v>
      </c>
      <c r="Z34" s="362">
        <f t="shared" si="44"/>
        <v>0</v>
      </c>
      <c r="AA34" s="362">
        <f t="shared" si="44"/>
        <v>0</v>
      </c>
      <c r="AB34" s="362">
        <f t="shared" si="44"/>
        <v>0</v>
      </c>
      <c r="AC34" s="362">
        <f t="shared" si="44"/>
        <v>0</v>
      </c>
      <c r="AD34" s="362">
        <f t="shared" si="44"/>
        <v>0</v>
      </c>
      <c r="AE34" s="362">
        <f t="shared" si="44"/>
        <v>0</v>
      </c>
      <c r="AF34" s="362">
        <f t="shared" si="44"/>
        <v>0</v>
      </c>
      <c r="AG34" s="363">
        <f t="shared" si="44"/>
        <v>0</v>
      </c>
      <c r="AH34" s="363">
        <f t="shared" si="44"/>
        <v>0</v>
      </c>
      <c r="AI34" s="363">
        <f t="shared" si="44"/>
        <v>0</v>
      </c>
      <c r="AJ34" s="363">
        <f t="shared" si="44"/>
        <v>0</v>
      </c>
      <c r="AK34" s="363">
        <f t="shared" si="44"/>
        <v>0</v>
      </c>
      <c r="AL34" s="363">
        <f t="shared" si="44"/>
        <v>0</v>
      </c>
      <c r="AM34" s="363">
        <f t="shared" si="44"/>
        <v>0</v>
      </c>
      <c r="AN34" s="661">
        <f t="shared" si="44"/>
        <v>0</v>
      </c>
      <c r="AO34" s="349">
        <f t="shared" si="44"/>
        <v>4503424</v>
      </c>
      <c r="AP34" s="362">
        <f t="shared" si="44"/>
        <v>3225653</v>
      </c>
      <c r="AQ34" s="362">
        <f t="shared" si="44"/>
        <v>50000</v>
      </c>
      <c r="AR34" s="362">
        <f t="shared" si="44"/>
        <v>1107171</v>
      </c>
      <c r="AS34" s="362">
        <f t="shared" si="44"/>
        <v>64514</v>
      </c>
      <c r="AT34" s="362">
        <f t="shared" si="44"/>
        <v>56086</v>
      </c>
      <c r="AU34" s="363">
        <f t="shared" si="44"/>
        <v>8.0501999999999985</v>
      </c>
      <c r="AV34" s="363">
        <f t="shared" si="44"/>
        <v>5.7721999999999998</v>
      </c>
      <c r="AW34" s="364">
        <f t="shared" si="44"/>
        <v>2.278</v>
      </c>
    </row>
    <row r="35" spans="1:49" s="348" customFormat="1" ht="14.1" customHeight="1" x14ac:dyDescent="0.2">
      <c r="A35" s="398">
        <v>5</v>
      </c>
      <c r="B35" s="359">
        <v>2451</v>
      </c>
      <c r="C35" s="365">
        <v>650037901</v>
      </c>
      <c r="D35" s="282">
        <v>72744880</v>
      </c>
      <c r="E35" s="345" t="s">
        <v>758</v>
      </c>
      <c r="F35" s="358">
        <v>3111</v>
      </c>
      <c r="G35" s="284" t="s">
        <v>317</v>
      </c>
      <c r="H35" s="357" t="s">
        <v>283</v>
      </c>
      <c r="I35" s="265">
        <v>1548406</v>
      </c>
      <c r="J35" s="833">
        <v>1126809</v>
      </c>
      <c r="K35" s="833">
        <v>0</v>
      </c>
      <c r="L35" s="266">
        <v>380861</v>
      </c>
      <c r="M35" s="830">
        <v>22536</v>
      </c>
      <c r="N35" s="832">
        <v>18200</v>
      </c>
      <c r="O35" s="678">
        <v>2.5108999999999999</v>
      </c>
      <c r="P35" s="859">
        <v>2</v>
      </c>
      <c r="Q35" s="860">
        <v>0.51090000000000002</v>
      </c>
      <c r="R35" s="675">
        <f t="shared" si="1"/>
        <v>0</v>
      </c>
      <c r="S35" s="269">
        <v>0</v>
      </c>
      <c r="T35" s="269">
        <v>0</v>
      </c>
      <c r="U35" s="269">
        <v>0</v>
      </c>
      <c r="V35" s="269">
        <f t="shared" ref="V35:V40" si="46">SUM(R35:U35)</f>
        <v>0</v>
      </c>
      <c r="W35" s="269">
        <v>0</v>
      </c>
      <c r="X35" s="269">
        <v>0</v>
      </c>
      <c r="Y35" s="269">
        <f t="shared" ref="Y35:Y40" si="47">SUM(W35:X35)</f>
        <v>0</v>
      </c>
      <c r="Z35" s="269">
        <f t="shared" ref="Z35:Z40" si="48">V35+Y35</f>
        <v>0</v>
      </c>
      <c r="AA35" s="577">
        <f t="shared" ref="AA35:AA40" si="49">ROUND((V35+W35)*33.8%,0)</f>
        <v>0</v>
      </c>
      <c r="AB35" s="270">
        <f t="shared" ref="AB35:AB40" si="50">ROUND(V35*2%,0)</f>
        <v>0</v>
      </c>
      <c r="AC35" s="269">
        <v>0</v>
      </c>
      <c r="AD35" s="269">
        <v>0</v>
      </c>
      <c r="AE35" s="269">
        <f t="shared" ref="AE35:AE40" si="51">SUM(AC35:AD35)</f>
        <v>0</v>
      </c>
      <c r="AF35" s="269">
        <f t="shared" ref="AF35:AF40" si="52">Z35+AA35+AB35+AE35</f>
        <v>0</v>
      </c>
      <c r="AG35" s="271">
        <v>0</v>
      </c>
      <c r="AH35" s="271">
        <v>0</v>
      </c>
      <c r="AI35" s="271">
        <v>0</v>
      </c>
      <c r="AJ35" s="271">
        <v>0</v>
      </c>
      <c r="AK35" s="271">
        <v>0</v>
      </c>
      <c r="AL35" s="271">
        <f t="shared" ref="AL35:AL40" si="53">AG35+AI35+AJ35</f>
        <v>0</v>
      </c>
      <c r="AM35" s="271">
        <f t="shared" ref="AM35:AM40" si="54">AH35+AK35</f>
        <v>0</v>
      </c>
      <c r="AN35" s="696">
        <f t="shared" ref="AN35:AN40" si="55">SUM(AL35:AM35)</f>
        <v>0</v>
      </c>
      <c r="AO35" s="267">
        <f t="shared" ref="AO35:AO40" si="56">I35+AF35</f>
        <v>1548406</v>
      </c>
      <c r="AP35" s="269">
        <f t="shared" ref="AP35:AP40" si="57">J35+V35</f>
        <v>1126809</v>
      </c>
      <c r="AQ35" s="421">
        <f t="shared" ref="AQ35:AQ40" si="58">K35+Y35</f>
        <v>0</v>
      </c>
      <c r="AR35" s="269">
        <f t="shared" ref="AR35:AS40" si="59">L35+AA35</f>
        <v>380861</v>
      </c>
      <c r="AS35" s="269">
        <f t="shared" si="59"/>
        <v>22536</v>
      </c>
      <c r="AT35" s="269">
        <f t="shared" ref="AT35:AT40" si="60">N35+AE35</f>
        <v>18200</v>
      </c>
      <c r="AU35" s="271">
        <f t="shared" ref="AU35:AU40" si="61">O35+AN35</f>
        <v>2.5108999999999999</v>
      </c>
      <c r="AV35" s="271">
        <f t="shared" ref="AV35:AW40" si="62">P35+AL35</f>
        <v>2</v>
      </c>
      <c r="AW35" s="272">
        <f t="shared" si="62"/>
        <v>0.51090000000000002</v>
      </c>
    </row>
    <row r="36" spans="1:49" s="348" customFormat="1" ht="14.1" customHeight="1" x14ac:dyDescent="0.2">
      <c r="A36" s="398">
        <v>5</v>
      </c>
      <c r="B36" s="367">
        <v>2451</v>
      </c>
      <c r="C36" s="365">
        <v>650037901</v>
      </c>
      <c r="D36" s="282">
        <v>72744880</v>
      </c>
      <c r="E36" s="367" t="s">
        <v>758</v>
      </c>
      <c r="F36" s="368">
        <v>3117</v>
      </c>
      <c r="G36" s="367" t="s">
        <v>335</v>
      </c>
      <c r="H36" s="357" t="s">
        <v>283</v>
      </c>
      <c r="I36" s="265">
        <v>4074137</v>
      </c>
      <c r="J36" s="588">
        <v>2902899</v>
      </c>
      <c r="K36" s="588">
        <v>0</v>
      </c>
      <c r="L36" s="266">
        <v>981180</v>
      </c>
      <c r="M36" s="830">
        <v>58058</v>
      </c>
      <c r="N36" s="588">
        <v>132000</v>
      </c>
      <c r="O36" s="678">
        <v>6.0573999999999995</v>
      </c>
      <c r="P36" s="589">
        <v>4</v>
      </c>
      <c r="Q36" s="590">
        <v>2.0573999999999999</v>
      </c>
      <c r="R36" s="675">
        <f t="shared" si="1"/>
        <v>0</v>
      </c>
      <c r="S36" s="269">
        <v>0</v>
      </c>
      <c r="T36" s="269">
        <v>0</v>
      </c>
      <c r="U36" s="269">
        <v>0</v>
      </c>
      <c r="V36" s="269">
        <f t="shared" si="46"/>
        <v>0</v>
      </c>
      <c r="W36" s="269">
        <v>0</v>
      </c>
      <c r="X36" s="269">
        <v>0</v>
      </c>
      <c r="Y36" s="269">
        <f t="shared" si="47"/>
        <v>0</v>
      </c>
      <c r="Z36" s="269">
        <f t="shared" si="48"/>
        <v>0</v>
      </c>
      <c r="AA36" s="577">
        <f t="shared" si="49"/>
        <v>0</v>
      </c>
      <c r="AB36" s="270">
        <f t="shared" si="50"/>
        <v>0</v>
      </c>
      <c r="AC36" s="269">
        <v>0</v>
      </c>
      <c r="AD36" s="269">
        <v>0</v>
      </c>
      <c r="AE36" s="269">
        <f t="shared" si="51"/>
        <v>0</v>
      </c>
      <c r="AF36" s="269">
        <f t="shared" si="52"/>
        <v>0</v>
      </c>
      <c r="AG36" s="271">
        <v>0</v>
      </c>
      <c r="AH36" s="271">
        <v>0</v>
      </c>
      <c r="AI36" s="271">
        <v>0</v>
      </c>
      <c r="AJ36" s="271">
        <v>0</v>
      </c>
      <c r="AK36" s="271">
        <v>0</v>
      </c>
      <c r="AL36" s="271">
        <f t="shared" si="53"/>
        <v>0</v>
      </c>
      <c r="AM36" s="271">
        <f t="shared" si="54"/>
        <v>0</v>
      </c>
      <c r="AN36" s="696">
        <f t="shared" si="55"/>
        <v>0</v>
      </c>
      <c r="AO36" s="267">
        <f t="shared" si="56"/>
        <v>4074137</v>
      </c>
      <c r="AP36" s="269">
        <f t="shared" si="57"/>
        <v>2902899</v>
      </c>
      <c r="AQ36" s="421">
        <f t="shared" si="58"/>
        <v>0</v>
      </c>
      <c r="AR36" s="269">
        <f t="shared" si="59"/>
        <v>981180</v>
      </c>
      <c r="AS36" s="269">
        <f t="shared" si="59"/>
        <v>58058</v>
      </c>
      <c r="AT36" s="269">
        <f t="shared" si="60"/>
        <v>132000</v>
      </c>
      <c r="AU36" s="271">
        <f t="shared" si="61"/>
        <v>6.0573999999999995</v>
      </c>
      <c r="AV36" s="271">
        <f t="shared" si="62"/>
        <v>4</v>
      </c>
      <c r="AW36" s="272">
        <f t="shared" si="62"/>
        <v>2.0573999999999999</v>
      </c>
    </row>
    <row r="37" spans="1:49" s="348" customFormat="1" ht="14.1" customHeight="1" x14ac:dyDescent="0.2">
      <c r="A37" s="398">
        <v>5</v>
      </c>
      <c r="B37" s="359">
        <v>2451</v>
      </c>
      <c r="C37" s="365">
        <v>650037901</v>
      </c>
      <c r="D37" s="282">
        <v>72744880</v>
      </c>
      <c r="E37" s="360" t="s">
        <v>758</v>
      </c>
      <c r="F37" s="346">
        <v>3117</v>
      </c>
      <c r="G37" s="282" t="s">
        <v>318</v>
      </c>
      <c r="H37" s="357" t="s">
        <v>284</v>
      </c>
      <c r="I37" s="265">
        <v>940657</v>
      </c>
      <c r="J37" s="832">
        <v>692678</v>
      </c>
      <c r="K37" s="832">
        <v>0</v>
      </c>
      <c r="L37" s="266">
        <v>234125</v>
      </c>
      <c r="M37" s="830">
        <v>13854</v>
      </c>
      <c r="N37" s="832">
        <v>0</v>
      </c>
      <c r="O37" s="678">
        <v>2.12</v>
      </c>
      <c r="P37" s="858">
        <v>2.12</v>
      </c>
      <c r="Q37" s="857">
        <v>0</v>
      </c>
      <c r="R37" s="675">
        <f t="shared" si="1"/>
        <v>0</v>
      </c>
      <c r="S37" s="269">
        <v>0</v>
      </c>
      <c r="T37" s="269">
        <v>0</v>
      </c>
      <c r="U37" s="269">
        <v>0</v>
      </c>
      <c r="V37" s="269">
        <f t="shared" si="46"/>
        <v>0</v>
      </c>
      <c r="W37" s="269">
        <v>0</v>
      </c>
      <c r="X37" s="269">
        <v>0</v>
      </c>
      <c r="Y37" s="269">
        <f t="shared" si="47"/>
        <v>0</v>
      </c>
      <c r="Z37" s="269">
        <f t="shared" si="48"/>
        <v>0</v>
      </c>
      <c r="AA37" s="577">
        <f t="shared" si="49"/>
        <v>0</v>
      </c>
      <c r="AB37" s="270">
        <f t="shared" si="50"/>
        <v>0</v>
      </c>
      <c r="AC37" s="269">
        <v>0</v>
      </c>
      <c r="AD37" s="269">
        <v>0</v>
      </c>
      <c r="AE37" s="269">
        <f t="shared" si="51"/>
        <v>0</v>
      </c>
      <c r="AF37" s="269">
        <f t="shared" si="52"/>
        <v>0</v>
      </c>
      <c r="AG37" s="271">
        <v>0</v>
      </c>
      <c r="AH37" s="271">
        <v>0</v>
      </c>
      <c r="AI37" s="271">
        <v>0</v>
      </c>
      <c r="AJ37" s="271">
        <v>0</v>
      </c>
      <c r="AK37" s="271">
        <v>0</v>
      </c>
      <c r="AL37" s="271">
        <f t="shared" si="53"/>
        <v>0</v>
      </c>
      <c r="AM37" s="271">
        <f t="shared" si="54"/>
        <v>0</v>
      </c>
      <c r="AN37" s="696">
        <f t="shared" si="55"/>
        <v>0</v>
      </c>
      <c r="AO37" s="267">
        <f t="shared" si="56"/>
        <v>940657</v>
      </c>
      <c r="AP37" s="269">
        <f t="shared" si="57"/>
        <v>692678</v>
      </c>
      <c r="AQ37" s="421">
        <f t="shared" si="58"/>
        <v>0</v>
      </c>
      <c r="AR37" s="269">
        <f t="shared" si="59"/>
        <v>234125</v>
      </c>
      <c r="AS37" s="269">
        <f t="shared" si="59"/>
        <v>13854</v>
      </c>
      <c r="AT37" s="269">
        <f t="shared" si="60"/>
        <v>0</v>
      </c>
      <c r="AU37" s="271">
        <f t="shared" si="61"/>
        <v>2.12</v>
      </c>
      <c r="AV37" s="271">
        <f t="shared" si="62"/>
        <v>2.12</v>
      </c>
      <c r="AW37" s="272">
        <f t="shared" si="62"/>
        <v>0</v>
      </c>
    </row>
    <row r="38" spans="1:49" s="348" customFormat="1" ht="14.1" customHeight="1" x14ac:dyDescent="0.2">
      <c r="A38" s="398">
        <v>5</v>
      </c>
      <c r="B38" s="343">
        <v>2451</v>
      </c>
      <c r="C38" s="365">
        <v>650037901</v>
      </c>
      <c r="D38" s="282">
        <v>72744880</v>
      </c>
      <c r="E38" s="345" t="s">
        <v>758</v>
      </c>
      <c r="F38" s="346">
        <v>3141</v>
      </c>
      <c r="G38" s="284" t="s">
        <v>321</v>
      </c>
      <c r="H38" s="357" t="s">
        <v>284</v>
      </c>
      <c r="I38" s="265">
        <v>787373</v>
      </c>
      <c r="J38" s="832">
        <v>577113</v>
      </c>
      <c r="K38" s="832">
        <v>0</v>
      </c>
      <c r="L38" s="266">
        <v>195064</v>
      </c>
      <c r="M38" s="830">
        <v>11542</v>
      </c>
      <c r="N38" s="832">
        <v>3654</v>
      </c>
      <c r="O38" s="678">
        <v>1.96</v>
      </c>
      <c r="P38" s="858">
        <v>0</v>
      </c>
      <c r="Q38" s="857">
        <v>1.96</v>
      </c>
      <c r="R38" s="675">
        <f t="shared" si="1"/>
        <v>0</v>
      </c>
      <c r="S38" s="269">
        <v>0</v>
      </c>
      <c r="T38" s="269">
        <v>0</v>
      </c>
      <c r="U38" s="269">
        <v>0</v>
      </c>
      <c r="V38" s="269">
        <f t="shared" si="46"/>
        <v>0</v>
      </c>
      <c r="W38" s="269">
        <v>0</v>
      </c>
      <c r="X38" s="269">
        <v>0</v>
      </c>
      <c r="Y38" s="269">
        <f t="shared" si="47"/>
        <v>0</v>
      </c>
      <c r="Z38" s="269">
        <f t="shared" si="48"/>
        <v>0</v>
      </c>
      <c r="AA38" s="577">
        <f t="shared" si="49"/>
        <v>0</v>
      </c>
      <c r="AB38" s="270">
        <f t="shared" si="50"/>
        <v>0</v>
      </c>
      <c r="AC38" s="269">
        <v>0</v>
      </c>
      <c r="AD38" s="269">
        <v>0</v>
      </c>
      <c r="AE38" s="269">
        <f t="shared" si="51"/>
        <v>0</v>
      </c>
      <c r="AF38" s="269">
        <f t="shared" si="52"/>
        <v>0</v>
      </c>
      <c r="AG38" s="271">
        <v>0</v>
      </c>
      <c r="AH38" s="271">
        <v>0</v>
      </c>
      <c r="AI38" s="271">
        <v>0</v>
      </c>
      <c r="AJ38" s="271">
        <v>0</v>
      </c>
      <c r="AK38" s="271">
        <v>0</v>
      </c>
      <c r="AL38" s="271">
        <f t="shared" si="53"/>
        <v>0</v>
      </c>
      <c r="AM38" s="271">
        <f t="shared" si="54"/>
        <v>0</v>
      </c>
      <c r="AN38" s="696">
        <f t="shared" si="55"/>
        <v>0</v>
      </c>
      <c r="AO38" s="267">
        <f t="shared" si="56"/>
        <v>787373</v>
      </c>
      <c r="AP38" s="269">
        <f t="shared" si="57"/>
        <v>577113</v>
      </c>
      <c r="AQ38" s="421">
        <f t="shared" si="58"/>
        <v>0</v>
      </c>
      <c r="AR38" s="269">
        <f t="shared" si="59"/>
        <v>195064</v>
      </c>
      <c r="AS38" s="269">
        <f t="shared" si="59"/>
        <v>11542</v>
      </c>
      <c r="AT38" s="269">
        <f t="shared" si="60"/>
        <v>3654</v>
      </c>
      <c r="AU38" s="271">
        <f t="shared" si="61"/>
        <v>1.96</v>
      </c>
      <c r="AV38" s="271">
        <f t="shared" si="62"/>
        <v>0</v>
      </c>
      <c r="AW38" s="272">
        <f t="shared" si="62"/>
        <v>1.96</v>
      </c>
    </row>
    <row r="39" spans="1:49" s="348" customFormat="1" ht="14.1" customHeight="1" x14ac:dyDescent="0.2">
      <c r="A39" s="398">
        <v>5</v>
      </c>
      <c r="B39" s="359">
        <v>2451</v>
      </c>
      <c r="C39" s="365">
        <v>650037901</v>
      </c>
      <c r="D39" s="282">
        <v>72744880</v>
      </c>
      <c r="E39" s="360" t="s">
        <v>758</v>
      </c>
      <c r="F39" s="358">
        <v>3143</v>
      </c>
      <c r="G39" s="284" t="s">
        <v>635</v>
      </c>
      <c r="H39" s="361" t="s">
        <v>283</v>
      </c>
      <c r="I39" s="265">
        <v>573611</v>
      </c>
      <c r="J39" s="831">
        <v>422394</v>
      </c>
      <c r="K39" s="831">
        <v>0</v>
      </c>
      <c r="L39" s="266">
        <v>142769</v>
      </c>
      <c r="M39" s="830">
        <v>8448</v>
      </c>
      <c r="N39" s="832">
        <v>0</v>
      </c>
      <c r="O39" s="678">
        <v>1</v>
      </c>
      <c r="P39" s="841">
        <v>1</v>
      </c>
      <c r="Q39" s="857">
        <v>0</v>
      </c>
      <c r="R39" s="675">
        <f t="shared" si="1"/>
        <v>0</v>
      </c>
      <c r="S39" s="269">
        <v>0</v>
      </c>
      <c r="T39" s="269">
        <v>0</v>
      </c>
      <c r="U39" s="269">
        <v>0</v>
      </c>
      <c r="V39" s="269">
        <f t="shared" si="46"/>
        <v>0</v>
      </c>
      <c r="W39" s="269">
        <v>0</v>
      </c>
      <c r="X39" s="269">
        <v>0</v>
      </c>
      <c r="Y39" s="269">
        <f t="shared" si="47"/>
        <v>0</v>
      </c>
      <c r="Z39" s="269">
        <f t="shared" si="48"/>
        <v>0</v>
      </c>
      <c r="AA39" s="577">
        <f t="shared" si="49"/>
        <v>0</v>
      </c>
      <c r="AB39" s="270">
        <f t="shared" si="50"/>
        <v>0</v>
      </c>
      <c r="AC39" s="269">
        <v>0</v>
      </c>
      <c r="AD39" s="269">
        <v>0</v>
      </c>
      <c r="AE39" s="269">
        <f t="shared" si="51"/>
        <v>0</v>
      </c>
      <c r="AF39" s="269">
        <f t="shared" si="52"/>
        <v>0</v>
      </c>
      <c r="AG39" s="271">
        <v>0</v>
      </c>
      <c r="AH39" s="271">
        <v>0</v>
      </c>
      <c r="AI39" s="271">
        <v>0</v>
      </c>
      <c r="AJ39" s="271">
        <v>0</v>
      </c>
      <c r="AK39" s="271">
        <v>0</v>
      </c>
      <c r="AL39" s="271">
        <f t="shared" si="53"/>
        <v>0</v>
      </c>
      <c r="AM39" s="271">
        <f t="shared" si="54"/>
        <v>0</v>
      </c>
      <c r="AN39" s="696">
        <f t="shared" si="55"/>
        <v>0</v>
      </c>
      <c r="AO39" s="267">
        <f t="shared" si="56"/>
        <v>573611</v>
      </c>
      <c r="AP39" s="269">
        <f t="shared" si="57"/>
        <v>422394</v>
      </c>
      <c r="AQ39" s="421">
        <f t="shared" si="58"/>
        <v>0</v>
      </c>
      <c r="AR39" s="269">
        <f t="shared" si="59"/>
        <v>142769</v>
      </c>
      <c r="AS39" s="269">
        <f t="shared" si="59"/>
        <v>8448</v>
      </c>
      <c r="AT39" s="269">
        <f t="shared" si="60"/>
        <v>0</v>
      </c>
      <c r="AU39" s="271">
        <f t="shared" si="61"/>
        <v>1</v>
      </c>
      <c r="AV39" s="271">
        <f t="shared" si="62"/>
        <v>1</v>
      </c>
      <c r="AW39" s="272">
        <f t="shared" si="62"/>
        <v>0</v>
      </c>
    </row>
    <row r="40" spans="1:49" s="348" customFormat="1" ht="14.1" customHeight="1" x14ac:dyDescent="0.2">
      <c r="A40" s="398">
        <v>5</v>
      </c>
      <c r="B40" s="359">
        <v>2451</v>
      </c>
      <c r="C40" s="365">
        <v>650037901</v>
      </c>
      <c r="D40" s="282">
        <v>72744880</v>
      </c>
      <c r="E40" s="360" t="s">
        <v>758</v>
      </c>
      <c r="F40" s="346">
        <v>3143</v>
      </c>
      <c r="G40" s="284" t="s">
        <v>636</v>
      </c>
      <c r="H40" s="361" t="s">
        <v>284</v>
      </c>
      <c r="I40" s="265">
        <v>21066</v>
      </c>
      <c r="J40" s="832">
        <v>14850</v>
      </c>
      <c r="K40" s="832">
        <v>0</v>
      </c>
      <c r="L40" s="266">
        <v>5019</v>
      </c>
      <c r="M40" s="830">
        <v>297</v>
      </c>
      <c r="N40" s="832">
        <v>900</v>
      </c>
      <c r="O40" s="678">
        <v>0.06</v>
      </c>
      <c r="P40" s="858">
        <v>0</v>
      </c>
      <c r="Q40" s="857">
        <v>0.06</v>
      </c>
      <c r="R40" s="675">
        <f t="shared" si="1"/>
        <v>0</v>
      </c>
      <c r="S40" s="269">
        <v>0</v>
      </c>
      <c r="T40" s="269">
        <v>0</v>
      </c>
      <c r="U40" s="269">
        <v>0</v>
      </c>
      <c r="V40" s="269">
        <f t="shared" si="46"/>
        <v>0</v>
      </c>
      <c r="W40" s="269">
        <v>0</v>
      </c>
      <c r="X40" s="269">
        <v>0</v>
      </c>
      <c r="Y40" s="269">
        <f t="shared" si="47"/>
        <v>0</v>
      </c>
      <c r="Z40" s="269">
        <f t="shared" si="48"/>
        <v>0</v>
      </c>
      <c r="AA40" s="577">
        <f t="shared" si="49"/>
        <v>0</v>
      </c>
      <c r="AB40" s="270">
        <f t="shared" si="50"/>
        <v>0</v>
      </c>
      <c r="AC40" s="269">
        <v>0</v>
      </c>
      <c r="AD40" s="269">
        <v>0</v>
      </c>
      <c r="AE40" s="269">
        <f t="shared" si="51"/>
        <v>0</v>
      </c>
      <c r="AF40" s="269">
        <f t="shared" si="52"/>
        <v>0</v>
      </c>
      <c r="AG40" s="271">
        <v>0</v>
      </c>
      <c r="AH40" s="271">
        <v>0</v>
      </c>
      <c r="AI40" s="271">
        <v>0</v>
      </c>
      <c r="AJ40" s="271">
        <v>0</v>
      </c>
      <c r="AK40" s="271">
        <v>0</v>
      </c>
      <c r="AL40" s="271">
        <f t="shared" si="53"/>
        <v>0</v>
      </c>
      <c r="AM40" s="271">
        <f t="shared" si="54"/>
        <v>0</v>
      </c>
      <c r="AN40" s="696">
        <f t="shared" si="55"/>
        <v>0</v>
      </c>
      <c r="AO40" s="267">
        <f t="shared" si="56"/>
        <v>21066</v>
      </c>
      <c r="AP40" s="269">
        <f t="shared" si="57"/>
        <v>14850</v>
      </c>
      <c r="AQ40" s="421">
        <f t="shared" si="58"/>
        <v>0</v>
      </c>
      <c r="AR40" s="269">
        <f t="shared" si="59"/>
        <v>5019</v>
      </c>
      <c r="AS40" s="269">
        <f t="shared" si="59"/>
        <v>297</v>
      </c>
      <c r="AT40" s="269">
        <f t="shared" si="60"/>
        <v>900</v>
      </c>
      <c r="AU40" s="271">
        <f t="shared" si="61"/>
        <v>0.06</v>
      </c>
      <c r="AV40" s="271">
        <f t="shared" si="62"/>
        <v>0</v>
      </c>
      <c r="AW40" s="272">
        <f t="shared" si="62"/>
        <v>0.06</v>
      </c>
    </row>
    <row r="41" spans="1:49" s="348" customFormat="1" ht="14.1" customHeight="1" x14ac:dyDescent="0.2">
      <c r="A41" s="399">
        <v>5</v>
      </c>
      <c r="B41" s="350">
        <v>2451</v>
      </c>
      <c r="C41" s="366">
        <v>650037901</v>
      </c>
      <c r="D41" s="350">
        <v>72744880</v>
      </c>
      <c r="E41" s="352" t="s">
        <v>759</v>
      </c>
      <c r="F41" s="369"/>
      <c r="G41" s="354"/>
      <c r="H41" s="355"/>
      <c r="I41" s="349">
        <v>7945250</v>
      </c>
      <c r="J41" s="632">
        <v>5736743</v>
      </c>
      <c r="K41" s="632">
        <v>0</v>
      </c>
      <c r="L41" s="632">
        <v>1939018</v>
      </c>
      <c r="M41" s="632">
        <v>114735</v>
      </c>
      <c r="N41" s="632">
        <v>154754</v>
      </c>
      <c r="O41" s="855">
        <v>13.708299999999999</v>
      </c>
      <c r="P41" s="855">
        <v>9.120000000000001</v>
      </c>
      <c r="Q41" s="856">
        <v>4.5882999999999994</v>
      </c>
      <c r="R41" s="362">
        <f t="shared" ref="R41:AW41" si="63">SUM(R35:R40)</f>
        <v>0</v>
      </c>
      <c r="S41" s="362">
        <f t="shared" si="63"/>
        <v>0</v>
      </c>
      <c r="T41" s="362">
        <f t="shared" si="63"/>
        <v>0</v>
      </c>
      <c r="U41" s="362">
        <f t="shared" si="63"/>
        <v>0</v>
      </c>
      <c r="V41" s="362">
        <f t="shared" si="63"/>
        <v>0</v>
      </c>
      <c r="W41" s="362">
        <f t="shared" ref="W41" si="64">SUM(W35:W40)</f>
        <v>0</v>
      </c>
      <c r="X41" s="362">
        <f t="shared" si="63"/>
        <v>0</v>
      </c>
      <c r="Y41" s="362">
        <f t="shared" si="63"/>
        <v>0</v>
      </c>
      <c r="Z41" s="362">
        <f t="shared" si="63"/>
        <v>0</v>
      </c>
      <c r="AA41" s="362">
        <f t="shared" si="63"/>
        <v>0</v>
      </c>
      <c r="AB41" s="362">
        <f t="shared" si="63"/>
        <v>0</v>
      </c>
      <c r="AC41" s="362">
        <f t="shared" si="63"/>
        <v>0</v>
      </c>
      <c r="AD41" s="362">
        <f t="shared" si="63"/>
        <v>0</v>
      </c>
      <c r="AE41" s="362">
        <f t="shared" si="63"/>
        <v>0</v>
      </c>
      <c r="AF41" s="362">
        <f t="shared" si="63"/>
        <v>0</v>
      </c>
      <c r="AG41" s="363">
        <f t="shared" si="63"/>
        <v>0</v>
      </c>
      <c r="AH41" s="363">
        <f t="shared" si="63"/>
        <v>0</v>
      </c>
      <c r="AI41" s="363">
        <f t="shared" si="63"/>
        <v>0</v>
      </c>
      <c r="AJ41" s="363">
        <f t="shared" si="63"/>
        <v>0</v>
      </c>
      <c r="AK41" s="363">
        <f t="shared" si="63"/>
        <v>0</v>
      </c>
      <c r="AL41" s="363">
        <f t="shared" si="63"/>
        <v>0</v>
      </c>
      <c r="AM41" s="363">
        <f t="shared" si="63"/>
        <v>0</v>
      </c>
      <c r="AN41" s="661">
        <f t="shared" si="63"/>
        <v>0</v>
      </c>
      <c r="AO41" s="349">
        <f t="shared" si="63"/>
        <v>7945250</v>
      </c>
      <c r="AP41" s="362">
        <f t="shared" si="63"/>
        <v>5736743</v>
      </c>
      <c r="AQ41" s="362">
        <f t="shared" si="63"/>
        <v>0</v>
      </c>
      <c r="AR41" s="362">
        <f t="shared" si="63"/>
        <v>1939018</v>
      </c>
      <c r="AS41" s="362">
        <f t="shared" si="63"/>
        <v>114735</v>
      </c>
      <c r="AT41" s="362">
        <f t="shared" si="63"/>
        <v>154754</v>
      </c>
      <c r="AU41" s="363">
        <f t="shared" si="63"/>
        <v>13.708299999999999</v>
      </c>
      <c r="AV41" s="363">
        <f t="shared" si="63"/>
        <v>9.120000000000001</v>
      </c>
      <c r="AW41" s="364">
        <f t="shared" si="63"/>
        <v>4.5882999999999994</v>
      </c>
    </row>
    <row r="42" spans="1:49" s="348" customFormat="1" ht="14.1" customHeight="1" x14ac:dyDescent="0.2">
      <c r="A42" s="398">
        <v>6</v>
      </c>
      <c r="B42" s="359">
        <v>2453</v>
      </c>
      <c r="C42" s="365">
        <v>600079686</v>
      </c>
      <c r="D42" s="282">
        <v>72743603</v>
      </c>
      <c r="E42" s="345" t="s">
        <v>760</v>
      </c>
      <c r="F42" s="358">
        <v>3111</v>
      </c>
      <c r="G42" s="284" t="s">
        <v>317</v>
      </c>
      <c r="H42" s="357" t="s">
        <v>283</v>
      </c>
      <c r="I42" s="265">
        <v>3034173</v>
      </c>
      <c r="J42" s="833">
        <v>2211615</v>
      </c>
      <c r="K42" s="833">
        <v>0</v>
      </c>
      <c r="L42" s="266">
        <v>747526</v>
      </c>
      <c r="M42" s="830">
        <v>44232</v>
      </c>
      <c r="N42" s="832">
        <v>30800</v>
      </c>
      <c r="O42" s="678">
        <v>5.2153</v>
      </c>
      <c r="P42" s="859">
        <v>4.1935000000000002</v>
      </c>
      <c r="Q42" s="860">
        <v>1.0218</v>
      </c>
      <c r="R42" s="675">
        <f t="shared" si="1"/>
        <v>0</v>
      </c>
      <c r="S42" s="269">
        <v>0</v>
      </c>
      <c r="T42" s="269">
        <v>0</v>
      </c>
      <c r="U42" s="269">
        <v>0</v>
      </c>
      <c r="V42" s="269">
        <f t="shared" ref="V42:V47" si="65">SUM(R42:U42)</f>
        <v>0</v>
      </c>
      <c r="W42" s="269">
        <v>0</v>
      </c>
      <c r="X42" s="269">
        <v>0</v>
      </c>
      <c r="Y42" s="269">
        <f t="shared" ref="Y42:Y47" si="66">SUM(W42:X42)</f>
        <v>0</v>
      </c>
      <c r="Z42" s="269">
        <f t="shared" ref="Z42:Z47" si="67">V42+Y42</f>
        <v>0</v>
      </c>
      <c r="AA42" s="577">
        <f t="shared" ref="AA42:AA47" si="68">ROUND((V42+W42)*33.8%,0)</f>
        <v>0</v>
      </c>
      <c r="AB42" s="270">
        <f t="shared" ref="AB42:AB47" si="69">ROUND(V42*2%,0)</f>
        <v>0</v>
      </c>
      <c r="AC42" s="269">
        <v>0</v>
      </c>
      <c r="AD42" s="269">
        <v>0</v>
      </c>
      <c r="AE42" s="269">
        <f t="shared" ref="AE42:AE47" si="70">SUM(AC42:AD42)</f>
        <v>0</v>
      </c>
      <c r="AF42" s="269">
        <f t="shared" ref="AF42:AF47" si="71">Z42+AA42+AB42+AE42</f>
        <v>0</v>
      </c>
      <c r="AG42" s="271">
        <v>0</v>
      </c>
      <c r="AH42" s="271">
        <v>0</v>
      </c>
      <c r="AI42" s="271">
        <v>0</v>
      </c>
      <c r="AJ42" s="271">
        <v>0</v>
      </c>
      <c r="AK42" s="271">
        <v>0</v>
      </c>
      <c r="AL42" s="271">
        <f t="shared" ref="AL42:AL47" si="72">AG42+AI42+AJ42</f>
        <v>0</v>
      </c>
      <c r="AM42" s="271">
        <f t="shared" ref="AM42:AM47" si="73">AH42+AK42</f>
        <v>0</v>
      </c>
      <c r="AN42" s="696">
        <f t="shared" ref="AN42:AN47" si="74">SUM(AL42:AM42)</f>
        <v>0</v>
      </c>
      <c r="AO42" s="267">
        <f t="shared" ref="AO42:AO47" si="75">I42+AF42</f>
        <v>3034173</v>
      </c>
      <c r="AP42" s="269">
        <f t="shared" ref="AP42:AP47" si="76">J42+V42</f>
        <v>2211615</v>
      </c>
      <c r="AQ42" s="421">
        <f t="shared" ref="AQ42:AQ47" si="77">K42+Y42</f>
        <v>0</v>
      </c>
      <c r="AR42" s="269">
        <f t="shared" ref="AR42:AS47" si="78">L42+AA42</f>
        <v>747526</v>
      </c>
      <c r="AS42" s="269">
        <f t="shared" si="78"/>
        <v>44232</v>
      </c>
      <c r="AT42" s="269">
        <f t="shared" ref="AT42:AT47" si="79">N42+AE42</f>
        <v>30800</v>
      </c>
      <c r="AU42" s="271">
        <f t="shared" ref="AU42:AU47" si="80">O42+AN42</f>
        <v>5.2153</v>
      </c>
      <c r="AV42" s="271">
        <f t="shared" ref="AV42:AW47" si="81">P42+AL42</f>
        <v>4.1935000000000002</v>
      </c>
      <c r="AW42" s="272">
        <f t="shared" si="81"/>
        <v>1.0218</v>
      </c>
    </row>
    <row r="43" spans="1:49" s="348" customFormat="1" ht="14.1" customHeight="1" x14ac:dyDescent="0.2">
      <c r="A43" s="398">
        <v>6</v>
      </c>
      <c r="B43" s="367">
        <v>2453</v>
      </c>
      <c r="C43" s="365">
        <v>600079686</v>
      </c>
      <c r="D43" s="282">
        <v>72743603</v>
      </c>
      <c r="E43" s="367" t="s">
        <v>760</v>
      </c>
      <c r="F43" s="368">
        <v>3117</v>
      </c>
      <c r="G43" s="367" t="s">
        <v>335</v>
      </c>
      <c r="H43" s="357" t="s">
        <v>283</v>
      </c>
      <c r="I43" s="265">
        <v>5170641</v>
      </c>
      <c r="J43" s="588">
        <v>3674993</v>
      </c>
      <c r="K43" s="588">
        <v>0</v>
      </c>
      <c r="L43" s="266">
        <v>1242148</v>
      </c>
      <c r="M43" s="830">
        <v>73500</v>
      </c>
      <c r="N43" s="588">
        <v>180000</v>
      </c>
      <c r="O43" s="678">
        <v>7.4958999999999998</v>
      </c>
      <c r="P43" s="589">
        <v>5.2271999999999998</v>
      </c>
      <c r="Q43" s="590">
        <v>2.2686999999999999</v>
      </c>
      <c r="R43" s="675">
        <f t="shared" si="1"/>
        <v>0</v>
      </c>
      <c r="S43" s="269">
        <v>0</v>
      </c>
      <c r="T43" s="269">
        <v>0</v>
      </c>
      <c r="U43" s="269">
        <v>0</v>
      </c>
      <c r="V43" s="269">
        <f t="shared" si="65"/>
        <v>0</v>
      </c>
      <c r="W43" s="269">
        <v>0</v>
      </c>
      <c r="X43" s="269">
        <v>0</v>
      </c>
      <c r="Y43" s="269">
        <f t="shared" si="66"/>
        <v>0</v>
      </c>
      <c r="Z43" s="269">
        <f t="shared" si="67"/>
        <v>0</v>
      </c>
      <c r="AA43" s="577">
        <f t="shared" si="68"/>
        <v>0</v>
      </c>
      <c r="AB43" s="270">
        <f t="shared" si="69"/>
        <v>0</v>
      </c>
      <c r="AC43" s="269">
        <v>0</v>
      </c>
      <c r="AD43" s="269">
        <v>0</v>
      </c>
      <c r="AE43" s="269">
        <f t="shared" si="70"/>
        <v>0</v>
      </c>
      <c r="AF43" s="269">
        <f t="shared" si="71"/>
        <v>0</v>
      </c>
      <c r="AG43" s="271">
        <v>0</v>
      </c>
      <c r="AH43" s="271">
        <v>0</v>
      </c>
      <c r="AI43" s="271">
        <v>0</v>
      </c>
      <c r="AJ43" s="271">
        <v>0</v>
      </c>
      <c r="AK43" s="271">
        <v>0</v>
      </c>
      <c r="AL43" s="271">
        <f t="shared" si="72"/>
        <v>0</v>
      </c>
      <c r="AM43" s="271">
        <f t="shared" si="73"/>
        <v>0</v>
      </c>
      <c r="AN43" s="696">
        <f t="shared" si="74"/>
        <v>0</v>
      </c>
      <c r="AO43" s="267">
        <f t="shared" si="75"/>
        <v>5170641</v>
      </c>
      <c r="AP43" s="269">
        <f t="shared" si="76"/>
        <v>3674993</v>
      </c>
      <c r="AQ43" s="421">
        <f t="shared" si="77"/>
        <v>0</v>
      </c>
      <c r="AR43" s="269">
        <f t="shared" si="78"/>
        <v>1242148</v>
      </c>
      <c r="AS43" s="269">
        <f t="shared" si="78"/>
        <v>73500</v>
      </c>
      <c r="AT43" s="269">
        <f t="shared" si="79"/>
        <v>180000</v>
      </c>
      <c r="AU43" s="271">
        <f t="shared" si="80"/>
        <v>7.4958999999999998</v>
      </c>
      <c r="AV43" s="271">
        <f t="shared" si="81"/>
        <v>5.2271999999999998</v>
      </c>
      <c r="AW43" s="272">
        <f t="shared" si="81"/>
        <v>2.2686999999999999</v>
      </c>
    </row>
    <row r="44" spans="1:49" s="348" customFormat="1" ht="14.1" customHeight="1" x14ac:dyDescent="0.2">
      <c r="A44" s="398">
        <v>6</v>
      </c>
      <c r="B44" s="359">
        <v>2453</v>
      </c>
      <c r="C44" s="365">
        <v>600079686</v>
      </c>
      <c r="D44" s="282">
        <v>72743603</v>
      </c>
      <c r="E44" s="360" t="s">
        <v>760</v>
      </c>
      <c r="F44" s="346">
        <v>3117</v>
      </c>
      <c r="G44" s="282" t="s">
        <v>318</v>
      </c>
      <c r="H44" s="357" t="s">
        <v>284</v>
      </c>
      <c r="I44" s="265">
        <v>1614761</v>
      </c>
      <c r="J44" s="832">
        <v>1189073</v>
      </c>
      <c r="K44" s="832">
        <v>0</v>
      </c>
      <c r="L44" s="266">
        <v>401907</v>
      </c>
      <c r="M44" s="830">
        <v>23781</v>
      </c>
      <c r="N44" s="832">
        <v>0</v>
      </c>
      <c r="O44" s="678">
        <v>3.5</v>
      </c>
      <c r="P44" s="858">
        <v>3.5</v>
      </c>
      <c r="Q44" s="857">
        <v>0</v>
      </c>
      <c r="R44" s="675">
        <f t="shared" si="1"/>
        <v>0</v>
      </c>
      <c r="S44" s="269">
        <v>0</v>
      </c>
      <c r="T44" s="269">
        <v>0</v>
      </c>
      <c r="U44" s="269">
        <v>0</v>
      </c>
      <c r="V44" s="269">
        <f t="shared" si="65"/>
        <v>0</v>
      </c>
      <c r="W44" s="269">
        <v>0</v>
      </c>
      <c r="X44" s="269">
        <v>0</v>
      </c>
      <c r="Y44" s="269">
        <f t="shared" si="66"/>
        <v>0</v>
      </c>
      <c r="Z44" s="269">
        <f t="shared" si="67"/>
        <v>0</v>
      </c>
      <c r="AA44" s="577">
        <f t="shared" si="68"/>
        <v>0</v>
      </c>
      <c r="AB44" s="270">
        <f t="shared" si="69"/>
        <v>0</v>
      </c>
      <c r="AC44" s="269">
        <v>0</v>
      </c>
      <c r="AD44" s="269">
        <v>0</v>
      </c>
      <c r="AE44" s="269">
        <f t="shared" si="70"/>
        <v>0</v>
      </c>
      <c r="AF44" s="269">
        <f t="shared" si="71"/>
        <v>0</v>
      </c>
      <c r="AG44" s="271">
        <v>0</v>
      </c>
      <c r="AH44" s="271">
        <v>0</v>
      </c>
      <c r="AI44" s="271">
        <v>0</v>
      </c>
      <c r="AJ44" s="271">
        <v>0</v>
      </c>
      <c r="AK44" s="271">
        <v>0</v>
      </c>
      <c r="AL44" s="271">
        <f t="shared" si="72"/>
        <v>0</v>
      </c>
      <c r="AM44" s="271">
        <f t="shared" si="73"/>
        <v>0</v>
      </c>
      <c r="AN44" s="696">
        <f t="shared" si="74"/>
        <v>0</v>
      </c>
      <c r="AO44" s="267">
        <f t="shared" si="75"/>
        <v>1614761</v>
      </c>
      <c r="AP44" s="269">
        <f t="shared" si="76"/>
        <v>1189073</v>
      </c>
      <c r="AQ44" s="421">
        <f t="shared" si="77"/>
        <v>0</v>
      </c>
      <c r="AR44" s="269">
        <f t="shared" si="78"/>
        <v>401907</v>
      </c>
      <c r="AS44" s="269">
        <f t="shared" si="78"/>
        <v>23781</v>
      </c>
      <c r="AT44" s="269">
        <f t="shared" si="79"/>
        <v>0</v>
      </c>
      <c r="AU44" s="271">
        <f t="shared" si="80"/>
        <v>3.5</v>
      </c>
      <c r="AV44" s="271">
        <f t="shared" si="81"/>
        <v>3.5</v>
      </c>
      <c r="AW44" s="272">
        <f t="shared" si="81"/>
        <v>0</v>
      </c>
    </row>
    <row r="45" spans="1:49" s="348" customFormat="1" ht="14.1" customHeight="1" x14ac:dyDescent="0.2">
      <c r="A45" s="398">
        <v>6</v>
      </c>
      <c r="B45" s="343">
        <v>2453</v>
      </c>
      <c r="C45" s="365">
        <v>600079686</v>
      </c>
      <c r="D45" s="282">
        <v>72743603</v>
      </c>
      <c r="E45" s="345" t="s">
        <v>760</v>
      </c>
      <c r="F45" s="346">
        <v>3141</v>
      </c>
      <c r="G45" s="284" t="s">
        <v>321</v>
      </c>
      <c r="H45" s="357" t="s">
        <v>284</v>
      </c>
      <c r="I45" s="265">
        <v>454935</v>
      </c>
      <c r="J45" s="832">
        <v>332122</v>
      </c>
      <c r="K45" s="832">
        <v>0</v>
      </c>
      <c r="L45" s="266">
        <v>112257</v>
      </c>
      <c r="M45" s="830">
        <v>6642</v>
      </c>
      <c r="N45" s="832">
        <v>3914</v>
      </c>
      <c r="O45" s="678">
        <v>1.1299999999999999</v>
      </c>
      <c r="P45" s="858">
        <v>0</v>
      </c>
      <c r="Q45" s="857">
        <v>1.1299999999999999</v>
      </c>
      <c r="R45" s="675">
        <f t="shared" si="1"/>
        <v>0</v>
      </c>
      <c r="S45" s="269">
        <v>0</v>
      </c>
      <c r="T45" s="269">
        <v>0</v>
      </c>
      <c r="U45" s="269">
        <v>0</v>
      </c>
      <c r="V45" s="269">
        <f t="shared" si="65"/>
        <v>0</v>
      </c>
      <c r="W45" s="269">
        <v>0</v>
      </c>
      <c r="X45" s="269">
        <v>0</v>
      </c>
      <c r="Y45" s="269">
        <f t="shared" si="66"/>
        <v>0</v>
      </c>
      <c r="Z45" s="269">
        <f t="shared" si="67"/>
        <v>0</v>
      </c>
      <c r="AA45" s="577">
        <f t="shared" si="68"/>
        <v>0</v>
      </c>
      <c r="AB45" s="270">
        <f t="shared" si="69"/>
        <v>0</v>
      </c>
      <c r="AC45" s="269">
        <v>0</v>
      </c>
      <c r="AD45" s="269">
        <v>0</v>
      </c>
      <c r="AE45" s="269">
        <f t="shared" si="70"/>
        <v>0</v>
      </c>
      <c r="AF45" s="269">
        <f t="shared" si="71"/>
        <v>0</v>
      </c>
      <c r="AG45" s="271">
        <v>0</v>
      </c>
      <c r="AH45" s="271">
        <v>0</v>
      </c>
      <c r="AI45" s="271">
        <v>0</v>
      </c>
      <c r="AJ45" s="271">
        <v>0</v>
      </c>
      <c r="AK45" s="271">
        <v>0</v>
      </c>
      <c r="AL45" s="271">
        <f t="shared" si="72"/>
        <v>0</v>
      </c>
      <c r="AM45" s="271">
        <f t="shared" si="73"/>
        <v>0</v>
      </c>
      <c r="AN45" s="696">
        <f t="shared" si="74"/>
        <v>0</v>
      </c>
      <c r="AO45" s="267">
        <f t="shared" si="75"/>
        <v>454935</v>
      </c>
      <c r="AP45" s="269">
        <f t="shared" si="76"/>
        <v>332122</v>
      </c>
      <c r="AQ45" s="421">
        <f t="shared" si="77"/>
        <v>0</v>
      </c>
      <c r="AR45" s="269">
        <f t="shared" si="78"/>
        <v>112257</v>
      </c>
      <c r="AS45" s="269">
        <f t="shared" si="78"/>
        <v>6642</v>
      </c>
      <c r="AT45" s="269">
        <f t="shared" si="79"/>
        <v>3914</v>
      </c>
      <c r="AU45" s="271">
        <f t="shared" si="80"/>
        <v>1.1299999999999999</v>
      </c>
      <c r="AV45" s="271">
        <f t="shared" si="81"/>
        <v>0</v>
      </c>
      <c r="AW45" s="272">
        <f t="shared" si="81"/>
        <v>1.1299999999999999</v>
      </c>
    </row>
    <row r="46" spans="1:49" s="348" customFormat="1" ht="14.1" customHeight="1" x14ac:dyDescent="0.2">
      <c r="A46" s="398">
        <v>6</v>
      </c>
      <c r="B46" s="359">
        <v>2453</v>
      </c>
      <c r="C46" s="365">
        <v>600079686</v>
      </c>
      <c r="D46" s="282">
        <v>72743603</v>
      </c>
      <c r="E46" s="360" t="s">
        <v>760</v>
      </c>
      <c r="F46" s="358">
        <v>3143</v>
      </c>
      <c r="G46" s="284" t="s">
        <v>635</v>
      </c>
      <c r="H46" s="361" t="s">
        <v>283</v>
      </c>
      <c r="I46" s="265">
        <v>1028609</v>
      </c>
      <c r="J46" s="831">
        <v>757444</v>
      </c>
      <c r="K46" s="831">
        <v>0</v>
      </c>
      <c r="L46" s="266">
        <v>256016</v>
      </c>
      <c r="M46" s="830">
        <v>15149</v>
      </c>
      <c r="N46" s="832">
        <v>0</v>
      </c>
      <c r="O46" s="678">
        <v>1.9107000000000001</v>
      </c>
      <c r="P46" s="841">
        <v>1.9107000000000001</v>
      </c>
      <c r="Q46" s="857">
        <v>0</v>
      </c>
      <c r="R46" s="675">
        <f t="shared" si="1"/>
        <v>0</v>
      </c>
      <c r="S46" s="269">
        <v>0</v>
      </c>
      <c r="T46" s="269">
        <v>0</v>
      </c>
      <c r="U46" s="269">
        <v>0</v>
      </c>
      <c r="V46" s="269">
        <f t="shared" si="65"/>
        <v>0</v>
      </c>
      <c r="W46" s="269">
        <v>0</v>
      </c>
      <c r="X46" s="269">
        <v>0</v>
      </c>
      <c r="Y46" s="269">
        <f t="shared" si="66"/>
        <v>0</v>
      </c>
      <c r="Z46" s="269">
        <f t="shared" si="67"/>
        <v>0</v>
      </c>
      <c r="AA46" s="577">
        <f t="shared" si="68"/>
        <v>0</v>
      </c>
      <c r="AB46" s="270">
        <f t="shared" si="69"/>
        <v>0</v>
      </c>
      <c r="AC46" s="269">
        <v>0</v>
      </c>
      <c r="AD46" s="269">
        <v>0</v>
      </c>
      <c r="AE46" s="269">
        <f t="shared" si="70"/>
        <v>0</v>
      </c>
      <c r="AF46" s="269">
        <f t="shared" si="71"/>
        <v>0</v>
      </c>
      <c r="AG46" s="271">
        <v>0</v>
      </c>
      <c r="AH46" s="271">
        <v>0</v>
      </c>
      <c r="AI46" s="271">
        <v>0</v>
      </c>
      <c r="AJ46" s="271">
        <v>0</v>
      </c>
      <c r="AK46" s="271">
        <v>0</v>
      </c>
      <c r="AL46" s="271">
        <f t="shared" si="72"/>
        <v>0</v>
      </c>
      <c r="AM46" s="271">
        <f t="shared" si="73"/>
        <v>0</v>
      </c>
      <c r="AN46" s="696">
        <f t="shared" si="74"/>
        <v>0</v>
      </c>
      <c r="AO46" s="267">
        <f t="shared" si="75"/>
        <v>1028609</v>
      </c>
      <c r="AP46" s="269">
        <f t="shared" si="76"/>
        <v>757444</v>
      </c>
      <c r="AQ46" s="421">
        <f t="shared" si="77"/>
        <v>0</v>
      </c>
      <c r="AR46" s="269">
        <f t="shared" si="78"/>
        <v>256016</v>
      </c>
      <c r="AS46" s="269">
        <f t="shared" si="78"/>
        <v>15149</v>
      </c>
      <c r="AT46" s="269">
        <f t="shared" si="79"/>
        <v>0</v>
      </c>
      <c r="AU46" s="271">
        <f t="shared" si="80"/>
        <v>1.9107000000000001</v>
      </c>
      <c r="AV46" s="271">
        <f t="shared" si="81"/>
        <v>1.9107000000000001</v>
      </c>
      <c r="AW46" s="272">
        <f t="shared" si="81"/>
        <v>0</v>
      </c>
    </row>
    <row r="47" spans="1:49" s="348" customFormat="1" ht="14.1" customHeight="1" x14ac:dyDescent="0.2">
      <c r="A47" s="398">
        <v>6</v>
      </c>
      <c r="B47" s="359">
        <v>2453</v>
      </c>
      <c r="C47" s="365">
        <v>600079686</v>
      </c>
      <c r="D47" s="282">
        <v>72743603</v>
      </c>
      <c r="E47" s="360" t="s">
        <v>760</v>
      </c>
      <c r="F47" s="346">
        <v>3143</v>
      </c>
      <c r="G47" s="284" t="s">
        <v>636</v>
      </c>
      <c r="H47" s="361" t="s">
        <v>284</v>
      </c>
      <c r="I47" s="265">
        <v>35111</v>
      </c>
      <c r="J47" s="832">
        <v>24750</v>
      </c>
      <c r="K47" s="832">
        <v>0</v>
      </c>
      <c r="L47" s="266">
        <v>8366</v>
      </c>
      <c r="M47" s="830">
        <v>495</v>
      </c>
      <c r="N47" s="832">
        <v>1500</v>
      </c>
      <c r="O47" s="678">
        <v>0.1</v>
      </c>
      <c r="P47" s="858">
        <v>0</v>
      </c>
      <c r="Q47" s="857">
        <v>0.1</v>
      </c>
      <c r="R47" s="675">
        <f t="shared" si="1"/>
        <v>0</v>
      </c>
      <c r="S47" s="269">
        <v>0</v>
      </c>
      <c r="T47" s="269">
        <v>0</v>
      </c>
      <c r="U47" s="269">
        <v>0</v>
      </c>
      <c r="V47" s="269">
        <f t="shared" si="65"/>
        <v>0</v>
      </c>
      <c r="W47" s="269">
        <v>0</v>
      </c>
      <c r="X47" s="269">
        <v>0</v>
      </c>
      <c r="Y47" s="269">
        <f t="shared" si="66"/>
        <v>0</v>
      </c>
      <c r="Z47" s="269">
        <f t="shared" si="67"/>
        <v>0</v>
      </c>
      <c r="AA47" s="577">
        <f t="shared" si="68"/>
        <v>0</v>
      </c>
      <c r="AB47" s="270">
        <f t="shared" si="69"/>
        <v>0</v>
      </c>
      <c r="AC47" s="269">
        <v>0</v>
      </c>
      <c r="AD47" s="269">
        <v>0</v>
      </c>
      <c r="AE47" s="269">
        <f t="shared" si="70"/>
        <v>0</v>
      </c>
      <c r="AF47" s="269">
        <f t="shared" si="71"/>
        <v>0</v>
      </c>
      <c r="AG47" s="271">
        <v>0</v>
      </c>
      <c r="AH47" s="271">
        <v>0</v>
      </c>
      <c r="AI47" s="271">
        <v>0</v>
      </c>
      <c r="AJ47" s="271">
        <v>0</v>
      </c>
      <c r="AK47" s="271">
        <v>0</v>
      </c>
      <c r="AL47" s="271">
        <f t="shared" si="72"/>
        <v>0</v>
      </c>
      <c r="AM47" s="271">
        <f t="shared" si="73"/>
        <v>0</v>
      </c>
      <c r="AN47" s="696">
        <f t="shared" si="74"/>
        <v>0</v>
      </c>
      <c r="AO47" s="267">
        <f t="shared" si="75"/>
        <v>35111</v>
      </c>
      <c r="AP47" s="269">
        <f t="shared" si="76"/>
        <v>24750</v>
      </c>
      <c r="AQ47" s="421">
        <f t="shared" si="77"/>
        <v>0</v>
      </c>
      <c r="AR47" s="269">
        <f t="shared" si="78"/>
        <v>8366</v>
      </c>
      <c r="AS47" s="269">
        <f t="shared" si="78"/>
        <v>495</v>
      </c>
      <c r="AT47" s="269">
        <f t="shared" si="79"/>
        <v>1500</v>
      </c>
      <c r="AU47" s="271">
        <f t="shared" si="80"/>
        <v>0.1</v>
      </c>
      <c r="AV47" s="271">
        <f t="shared" si="81"/>
        <v>0</v>
      </c>
      <c r="AW47" s="272">
        <f t="shared" si="81"/>
        <v>0.1</v>
      </c>
    </row>
    <row r="48" spans="1:49" s="348" customFormat="1" ht="14.1" customHeight="1" x14ac:dyDescent="0.2">
      <c r="A48" s="399">
        <v>6</v>
      </c>
      <c r="B48" s="350">
        <v>2453</v>
      </c>
      <c r="C48" s="366">
        <v>600079686</v>
      </c>
      <c r="D48" s="350">
        <v>72743603</v>
      </c>
      <c r="E48" s="352" t="s">
        <v>761</v>
      </c>
      <c r="F48" s="369"/>
      <c r="G48" s="354"/>
      <c r="H48" s="355"/>
      <c r="I48" s="349">
        <v>11338230</v>
      </c>
      <c r="J48" s="632">
        <v>8189997</v>
      </c>
      <c r="K48" s="632">
        <v>0</v>
      </c>
      <c r="L48" s="632">
        <v>2768220</v>
      </c>
      <c r="M48" s="632">
        <v>163799</v>
      </c>
      <c r="N48" s="632">
        <v>216214</v>
      </c>
      <c r="O48" s="855">
        <v>19.351899999999997</v>
      </c>
      <c r="P48" s="855">
        <v>14.8314</v>
      </c>
      <c r="Q48" s="856">
        <v>4.5204999999999993</v>
      </c>
      <c r="R48" s="362">
        <f t="shared" ref="R48:AW48" si="82">SUM(R42:R47)</f>
        <v>0</v>
      </c>
      <c r="S48" s="362">
        <f t="shared" si="82"/>
        <v>0</v>
      </c>
      <c r="T48" s="362">
        <f t="shared" si="82"/>
        <v>0</v>
      </c>
      <c r="U48" s="362">
        <f t="shared" si="82"/>
        <v>0</v>
      </c>
      <c r="V48" s="362">
        <f t="shared" si="82"/>
        <v>0</v>
      </c>
      <c r="W48" s="362">
        <f t="shared" ref="W48" si="83">SUM(W42:W47)</f>
        <v>0</v>
      </c>
      <c r="X48" s="362">
        <f t="shared" si="82"/>
        <v>0</v>
      </c>
      <c r="Y48" s="362">
        <f t="shared" si="82"/>
        <v>0</v>
      </c>
      <c r="Z48" s="362">
        <f t="shared" si="82"/>
        <v>0</v>
      </c>
      <c r="AA48" s="362">
        <f t="shared" si="82"/>
        <v>0</v>
      </c>
      <c r="AB48" s="362">
        <f t="shared" si="82"/>
        <v>0</v>
      </c>
      <c r="AC48" s="362">
        <f t="shared" si="82"/>
        <v>0</v>
      </c>
      <c r="AD48" s="362">
        <f t="shared" si="82"/>
        <v>0</v>
      </c>
      <c r="AE48" s="362">
        <f t="shared" si="82"/>
        <v>0</v>
      </c>
      <c r="AF48" s="362">
        <f t="shared" si="82"/>
        <v>0</v>
      </c>
      <c r="AG48" s="363">
        <f t="shared" si="82"/>
        <v>0</v>
      </c>
      <c r="AH48" s="363">
        <f t="shared" si="82"/>
        <v>0</v>
      </c>
      <c r="AI48" s="363">
        <f t="shared" si="82"/>
        <v>0</v>
      </c>
      <c r="AJ48" s="363">
        <f t="shared" si="82"/>
        <v>0</v>
      </c>
      <c r="AK48" s="363">
        <f t="shared" si="82"/>
        <v>0</v>
      </c>
      <c r="AL48" s="363">
        <f t="shared" si="82"/>
        <v>0</v>
      </c>
      <c r="AM48" s="363">
        <f t="shared" si="82"/>
        <v>0</v>
      </c>
      <c r="AN48" s="661">
        <f t="shared" si="82"/>
        <v>0</v>
      </c>
      <c r="AO48" s="349">
        <f t="shared" si="82"/>
        <v>11338230</v>
      </c>
      <c r="AP48" s="362">
        <f t="shared" si="82"/>
        <v>8189997</v>
      </c>
      <c r="AQ48" s="362">
        <f t="shared" si="82"/>
        <v>0</v>
      </c>
      <c r="AR48" s="362">
        <f t="shared" si="82"/>
        <v>2768220</v>
      </c>
      <c r="AS48" s="362">
        <f t="shared" si="82"/>
        <v>163799</v>
      </c>
      <c r="AT48" s="362">
        <f t="shared" si="82"/>
        <v>216214</v>
      </c>
      <c r="AU48" s="363">
        <f t="shared" si="82"/>
        <v>19.351899999999997</v>
      </c>
      <c r="AV48" s="363">
        <f t="shared" si="82"/>
        <v>14.8314</v>
      </c>
      <c r="AW48" s="364">
        <f t="shared" si="82"/>
        <v>4.5204999999999993</v>
      </c>
    </row>
    <row r="49" spans="1:49" s="348" customFormat="1" ht="14.1" customHeight="1" x14ac:dyDescent="0.2">
      <c r="A49" s="398">
        <v>7</v>
      </c>
      <c r="B49" s="359">
        <v>2320</v>
      </c>
      <c r="C49" s="365">
        <v>650034180</v>
      </c>
      <c r="D49" s="282">
        <v>72755369</v>
      </c>
      <c r="E49" s="345" t="s">
        <v>762</v>
      </c>
      <c r="F49" s="358">
        <v>3111</v>
      </c>
      <c r="G49" s="284" t="s">
        <v>317</v>
      </c>
      <c r="H49" s="357" t="s">
        <v>283</v>
      </c>
      <c r="I49" s="265">
        <v>2840913</v>
      </c>
      <c r="J49" s="833">
        <v>2059972</v>
      </c>
      <c r="K49" s="833">
        <v>11040</v>
      </c>
      <c r="L49" s="266">
        <v>700002</v>
      </c>
      <c r="M49" s="830">
        <v>41199</v>
      </c>
      <c r="N49" s="832">
        <v>28700</v>
      </c>
      <c r="O49" s="678">
        <v>4.8618000000000006</v>
      </c>
      <c r="P49" s="859">
        <v>4</v>
      </c>
      <c r="Q49" s="860">
        <v>0.8617999999999999</v>
      </c>
      <c r="R49" s="675">
        <f t="shared" si="1"/>
        <v>0</v>
      </c>
      <c r="S49" s="269">
        <v>0</v>
      </c>
      <c r="T49" s="269">
        <v>0</v>
      </c>
      <c r="U49" s="269">
        <v>0</v>
      </c>
      <c r="V49" s="269">
        <f t="shared" ref="V49:V54" si="84">SUM(R49:U49)</f>
        <v>0</v>
      </c>
      <c r="W49" s="269">
        <v>0</v>
      </c>
      <c r="X49" s="269">
        <v>0</v>
      </c>
      <c r="Y49" s="269">
        <f t="shared" ref="Y49:Y54" si="85">SUM(W49:X49)</f>
        <v>0</v>
      </c>
      <c r="Z49" s="269">
        <f t="shared" ref="Z49:Z54" si="86">V49+Y49</f>
        <v>0</v>
      </c>
      <c r="AA49" s="577">
        <f t="shared" ref="AA49:AA54" si="87">ROUND((V49+W49)*33.8%,0)</f>
        <v>0</v>
      </c>
      <c r="AB49" s="270">
        <f t="shared" ref="AB49:AB54" si="88">ROUND(V49*2%,0)</f>
        <v>0</v>
      </c>
      <c r="AC49" s="269">
        <v>0</v>
      </c>
      <c r="AD49" s="269">
        <v>0</v>
      </c>
      <c r="AE49" s="269">
        <f t="shared" ref="AE49:AE54" si="89">SUM(AC49:AD49)</f>
        <v>0</v>
      </c>
      <c r="AF49" s="269">
        <f t="shared" ref="AF49:AF54" si="90">Z49+AA49+AB49+AE49</f>
        <v>0</v>
      </c>
      <c r="AG49" s="271">
        <v>0</v>
      </c>
      <c r="AH49" s="271">
        <v>0</v>
      </c>
      <c r="AI49" s="271">
        <v>0</v>
      </c>
      <c r="AJ49" s="271">
        <v>0</v>
      </c>
      <c r="AK49" s="271">
        <v>0</v>
      </c>
      <c r="AL49" s="271">
        <f t="shared" ref="AL49:AL54" si="91">AG49+AI49+AJ49</f>
        <v>0</v>
      </c>
      <c r="AM49" s="271">
        <f t="shared" ref="AM49:AM54" si="92">AH49+AK49</f>
        <v>0</v>
      </c>
      <c r="AN49" s="696">
        <f t="shared" ref="AN49:AN54" si="93">SUM(AL49:AM49)</f>
        <v>0</v>
      </c>
      <c r="AO49" s="267">
        <f t="shared" ref="AO49:AO54" si="94">I49+AF49</f>
        <v>2840913</v>
      </c>
      <c r="AP49" s="269">
        <f t="shared" ref="AP49:AP54" si="95">J49+V49</f>
        <v>2059972</v>
      </c>
      <c r="AQ49" s="421">
        <f t="shared" ref="AQ49:AQ54" si="96">K49+Y49</f>
        <v>11040</v>
      </c>
      <c r="AR49" s="269">
        <f t="shared" ref="AR49:AS54" si="97">L49+AA49</f>
        <v>700002</v>
      </c>
      <c r="AS49" s="269">
        <f t="shared" si="97"/>
        <v>41199</v>
      </c>
      <c r="AT49" s="269">
        <f t="shared" ref="AT49:AT54" si="98">N49+AE49</f>
        <v>28700</v>
      </c>
      <c r="AU49" s="271">
        <f t="shared" ref="AU49:AU54" si="99">O49+AN49</f>
        <v>4.8618000000000006</v>
      </c>
      <c r="AV49" s="271">
        <f t="shared" ref="AV49:AW54" si="100">P49+AL49</f>
        <v>4</v>
      </c>
      <c r="AW49" s="272">
        <f t="shared" si="100"/>
        <v>0.8617999999999999</v>
      </c>
    </row>
    <row r="50" spans="1:49" s="348" customFormat="1" ht="14.1" customHeight="1" x14ac:dyDescent="0.2">
      <c r="A50" s="398">
        <v>7</v>
      </c>
      <c r="B50" s="367">
        <v>2320</v>
      </c>
      <c r="C50" s="365">
        <v>650034180</v>
      </c>
      <c r="D50" s="282">
        <v>72755369</v>
      </c>
      <c r="E50" s="367" t="s">
        <v>762</v>
      </c>
      <c r="F50" s="368">
        <v>3117</v>
      </c>
      <c r="G50" s="367" t="s">
        <v>320</v>
      </c>
      <c r="H50" s="357" t="s">
        <v>283</v>
      </c>
      <c r="I50" s="265">
        <v>5055273</v>
      </c>
      <c r="J50" s="588">
        <v>3568602</v>
      </c>
      <c r="K50" s="588">
        <v>24000</v>
      </c>
      <c r="L50" s="266">
        <v>1214299</v>
      </c>
      <c r="M50" s="830">
        <v>71372</v>
      </c>
      <c r="N50" s="588">
        <v>177000</v>
      </c>
      <c r="O50" s="678">
        <v>7.0889000000000006</v>
      </c>
      <c r="P50" s="589">
        <v>4.5974000000000004</v>
      </c>
      <c r="Q50" s="590">
        <v>2.4914999999999998</v>
      </c>
      <c r="R50" s="675">
        <f t="shared" si="1"/>
        <v>0</v>
      </c>
      <c r="S50" s="269">
        <v>0</v>
      </c>
      <c r="T50" s="269">
        <v>0</v>
      </c>
      <c r="U50" s="269">
        <v>0</v>
      </c>
      <c r="V50" s="269">
        <f t="shared" si="84"/>
        <v>0</v>
      </c>
      <c r="W50" s="269">
        <v>0</v>
      </c>
      <c r="X50" s="269">
        <v>0</v>
      </c>
      <c r="Y50" s="269">
        <f t="shared" si="85"/>
        <v>0</v>
      </c>
      <c r="Z50" s="269">
        <f t="shared" si="86"/>
        <v>0</v>
      </c>
      <c r="AA50" s="577">
        <f t="shared" si="87"/>
        <v>0</v>
      </c>
      <c r="AB50" s="270">
        <f t="shared" si="88"/>
        <v>0</v>
      </c>
      <c r="AC50" s="269">
        <v>0</v>
      </c>
      <c r="AD50" s="269">
        <v>0</v>
      </c>
      <c r="AE50" s="269">
        <f t="shared" si="89"/>
        <v>0</v>
      </c>
      <c r="AF50" s="269">
        <f t="shared" si="90"/>
        <v>0</v>
      </c>
      <c r="AG50" s="271">
        <v>0</v>
      </c>
      <c r="AH50" s="271">
        <v>0</v>
      </c>
      <c r="AI50" s="271">
        <v>0</v>
      </c>
      <c r="AJ50" s="271">
        <v>0</v>
      </c>
      <c r="AK50" s="271">
        <v>0</v>
      </c>
      <c r="AL50" s="271">
        <f t="shared" si="91"/>
        <v>0</v>
      </c>
      <c r="AM50" s="271">
        <f t="shared" si="92"/>
        <v>0</v>
      </c>
      <c r="AN50" s="696">
        <f t="shared" si="93"/>
        <v>0</v>
      </c>
      <c r="AO50" s="267">
        <f t="shared" si="94"/>
        <v>5055273</v>
      </c>
      <c r="AP50" s="269">
        <f t="shared" si="95"/>
        <v>3568602</v>
      </c>
      <c r="AQ50" s="421">
        <f t="shared" si="96"/>
        <v>24000</v>
      </c>
      <c r="AR50" s="269">
        <f t="shared" si="97"/>
        <v>1214299</v>
      </c>
      <c r="AS50" s="269">
        <f t="shared" si="97"/>
        <v>71372</v>
      </c>
      <c r="AT50" s="269">
        <f t="shared" si="98"/>
        <v>177000</v>
      </c>
      <c r="AU50" s="271">
        <f t="shared" si="99"/>
        <v>7.0889000000000006</v>
      </c>
      <c r="AV50" s="271">
        <f t="shared" si="100"/>
        <v>4.5974000000000004</v>
      </c>
      <c r="AW50" s="272">
        <f t="shared" si="100"/>
        <v>2.4914999999999998</v>
      </c>
    </row>
    <row r="51" spans="1:49" s="348" customFormat="1" ht="14.1" customHeight="1" x14ac:dyDescent="0.2">
      <c r="A51" s="398">
        <v>7</v>
      </c>
      <c r="B51" s="359">
        <v>2320</v>
      </c>
      <c r="C51" s="365">
        <v>650034180</v>
      </c>
      <c r="D51" s="282">
        <v>72755369</v>
      </c>
      <c r="E51" s="360" t="s">
        <v>762</v>
      </c>
      <c r="F51" s="346">
        <v>3117</v>
      </c>
      <c r="G51" s="282" t="s">
        <v>318</v>
      </c>
      <c r="H51" s="357" t="s">
        <v>284</v>
      </c>
      <c r="I51" s="265">
        <v>632865</v>
      </c>
      <c r="J51" s="832">
        <v>466027</v>
      </c>
      <c r="K51" s="832">
        <v>0</v>
      </c>
      <c r="L51" s="266">
        <v>157517</v>
      </c>
      <c r="M51" s="830">
        <v>9321</v>
      </c>
      <c r="N51" s="832">
        <v>0</v>
      </c>
      <c r="O51" s="678">
        <v>1.55</v>
      </c>
      <c r="P51" s="858">
        <v>1.55</v>
      </c>
      <c r="Q51" s="857">
        <v>0</v>
      </c>
      <c r="R51" s="675">
        <f t="shared" si="1"/>
        <v>0</v>
      </c>
      <c r="S51" s="269">
        <v>0</v>
      </c>
      <c r="T51" s="269">
        <v>0</v>
      </c>
      <c r="U51" s="269">
        <v>0</v>
      </c>
      <c r="V51" s="269">
        <f t="shared" si="84"/>
        <v>0</v>
      </c>
      <c r="W51" s="269">
        <v>0</v>
      </c>
      <c r="X51" s="269">
        <v>0</v>
      </c>
      <c r="Y51" s="269">
        <f t="shared" si="85"/>
        <v>0</v>
      </c>
      <c r="Z51" s="269">
        <f t="shared" si="86"/>
        <v>0</v>
      </c>
      <c r="AA51" s="577">
        <f t="shared" si="87"/>
        <v>0</v>
      </c>
      <c r="AB51" s="270">
        <f t="shared" si="88"/>
        <v>0</v>
      </c>
      <c r="AC51" s="269">
        <v>0</v>
      </c>
      <c r="AD51" s="269">
        <v>0</v>
      </c>
      <c r="AE51" s="269">
        <f t="shared" si="89"/>
        <v>0</v>
      </c>
      <c r="AF51" s="269">
        <f t="shared" si="90"/>
        <v>0</v>
      </c>
      <c r="AG51" s="271">
        <v>0</v>
      </c>
      <c r="AH51" s="271">
        <v>0</v>
      </c>
      <c r="AI51" s="271">
        <v>0</v>
      </c>
      <c r="AJ51" s="271">
        <v>0</v>
      </c>
      <c r="AK51" s="271">
        <v>0</v>
      </c>
      <c r="AL51" s="271">
        <f t="shared" si="91"/>
        <v>0</v>
      </c>
      <c r="AM51" s="271">
        <f t="shared" si="92"/>
        <v>0</v>
      </c>
      <c r="AN51" s="696">
        <f t="shared" si="93"/>
        <v>0</v>
      </c>
      <c r="AO51" s="267">
        <f t="shared" si="94"/>
        <v>632865</v>
      </c>
      <c r="AP51" s="269">
        <f t="shared" si="95"/>
        <v>466027</v>
      </c>
      <c r="AQ51" s="421">
        <f t="shared" si="96"/>
        <v>0</v>
      </c>
      <c r="AR51" s="269">
        <f t="shared" si="97"/>
        <v>157517</v>
      </c>
      <c r="AS51" s="269">
        <f t="shared" si="97"/>
        <v>9321</v>
      </c>
      <c r="AT51" s="269">
        <f t="shared" si="98"/>
        <v>0</v>
      </c>
      <c r="AU51" s="271">
        <f t="shared" si="99"/>
        <v>1.55</v>
      </c>
      <c r="AV51" s="271">
        <f t="shared" si="100"/>
        <v>1.55</v>
      </c>
      <c r="AW51" s="272">
        <f t="shared" si="100"/>
        <v>0</v>
      </c>
    </row>
    <row r="52" spans="1:49" s="348" customFormat="1" ht="14.1" customHeight="1" x14ac:dyDescent="0.2">
      <c r="A52" s="398">
        <v>7</v>
      </c>
      <c r="B52" s="343">
        <v>2320</v>
      </c>
      <c r="C52" s="365">
        <v>650034180</v>
      </c>
      <c r="D52" s="282">
        <v>72755369</v>
      </c>
      <c r="E52" s="345" t="s">
        <v>762</v>
      </c>
      <c r="F52" s="346">
        <v>3141</v>
      </c>
      <c r="G52" s="284" t="s">
        <v>321</v>
      </c>
      <c r="H52" s="357" t="s">
        <v>284</v>
      </c>
      <c r="I52" s="265">
        <v>1070877</v>
      </c>
      <c r="J52" s="832">
        <v>784512</v>
      </c>
      <c r="K52" s="832">
        <v>0</v>
      </c>
      <c r="L52" s="266">
        <v>265165</v>
      </c>
      <c r="M52" s="830">
        <v>15690</v>
      </c>
      <c r="N52" s="832">
        <v>5510</v>
      </c>
      <c r="O52" s="678">
        <v>2.66</v>
      </c>
      <c r="P52" s="858">
        <v>0</v>
      </c>
      <c r="Q52" s="857">
        <v>2.66</v>
      </c>
      <c r="R52" s="675">
        <f t="shared" si="1"/>
        <v>0</v>
      </c>
      <c r="S52" s="269">
        <v>0</v>
      </c>
      <c r="T52" s="269">
        <v>0</v>
      </c>
      <c r="U52" s="269">
        <v>0</v>
      </c>
      <c r="V52" s="269">
        <f t="shared" si="84"/>
        <v>0</v>
      </c>
      <c r="W52" s="269">
        <v>0</v>
      </c>
      <c r="X52" s="269">
        <v>0</v>
      </c>
      <c r="Y52" s="269">
        <f t="shared" si="85"/>
        <v>0</v>
      </c>
      <c r="Z52" s="269">
        <f t="shared" si="86"/>
        <v>0</v>
      </c>
      <c r="AA52" s="577">
        <f t="shared" si="87"/>
        <v>0</v>
      </c>
      <c r="AB52" s="270">
        <f t="shared" si="88"/>
        <v>0</v>
      </c>
      <c r="AC52" s="269">
        <v>0</v>
      </c>
      <c r="AD52" s="269">
        <v>0</v>
      </c>
      <c r="AE52" s="269">
        <f t="shared" si="89"/>
        <v>0</v>
      </c>
      <c r="AF52" s="269">
        <f t="shared" si="90"/>
        <v>0</v>
      </c>
      <c r="AG52" s="271">
        <v>0</v>
      </c>
      <c r="AH52" s="271">
        <v>0</v>
      </c>
      <c r="AI52" s="271">
        <v>0</v>
      </c>
      <c r="AJ52" s="271">
        <v>0</v>
      </c>
      <c r="AK52" s="271">
        <v>0</v>
      </c>
      <c r="AL52" s="271">
        <f t="shared" si="91"/>
        <v>0</v>
      </c>
      <c r="AM52" s="271">
        <f t="shared" si="92"/>
        <v>0</v>
      </c>
      <c r="AN52" s="696">
        <f t="shared" si="93"/>
        <v>0</v>
      </c>
      <c r="AO52" s="267">
        <f t="shared" si="94"/>
        <v>1070877</v>
      </c>
      <c r="AP52" s="269">
        <f t="shared" si="95"/>
        <v>784512</v>
      </c>
      <c r="AQ52" s="421">
        <f t="shared" si="96"/>
        <v>0</v>
      </c>
      <c r="AR52" s="269">
        <f t="shared" si="97"/>
        <v>265165</v>
      </c>
      <c r="AS52" s="269">
        <f t="shared" si="97"/>
        <v>15690</v>
      </c>
      <c r="AT52" s="269">
        <f t="shared" si="98"/>
        <v>5510</v>
      </c>
      <c r="AU52" s="271">
        <f t="shared" si="99"/>
        <v>2.66</v>
      </c>
      <c r="AV52" s="271">
        <f t="shared" si="100"/>
        <v>0</v>
      </c>
      <c r="AW52" s="272">
        <f t="shared" si="100"/>
        <v>2.66</v>
      </c>
    </row>
    <row r="53" spans="1:49" s="348" customFormat="1" ht="14.1" customHeight="1" x14ac:dyDescent="0.2">
      <c r="A53" s="398">
        <v>7</v>
      </c>
      <c r="B53" s="359">
        <v>2320</v>
      </c>
      <c r="C53" s="365">
        <v>650034180</v>
      </c>
      <c r="D53" s="282">
        <v>72755369</v>
      </c>
      <c r="E53" s="360" t="s">
        <v>762</v>
      </c>
      <c r="F53" s="358">
        <v>3143</v>
      </c>
      <c r="G53" s="284" t="s">
        <v>635</v>
      </c>
      <c r="H53" s="361" t="s">
        <v>283</v>
      </c>
      <c r="I53" s="265">
        <v>1024012</v>
      </c>
      <c r="J53" s="831">
        <v>754059</v>
      </c>
      <c r="K53" s="831">
        <v>0</v>
      </c>
      <c r="L53" s="266">
        <v>254872</v>
      </c>
      <c r="M53" s="830">
        <v>15081</v>
      </c>
      <c r="N53" s="832">
        <v>0</v>
      </c>
      <c r="O53" s="678">
        <v>1.6495</v>
      </c>
      <c r="P53" s="841">
        <v>1.6495</v>
      </c>
      <c r="Q53" s="857">
        <v>0</v>
      </c>
      <c r="R53" s="675">
        <f t="shared" si="1"/>
        <v>0</v>
      </c>
      <c r="S53" s="269">
        <v>0</v>
      </c>
      <c r="T53" s="269">
        <v>0</v>
      </c>
      <c r="U53" s="269">
        <v>0</v>
      </c>
      <c r="V53" s="269">
        <f t="shared" si="84"/>
        <v>0</v>
      </c>
      <c r="W53" s="269">
        <v>0</v>
      </c>
      <c r="X53" s="269">
        <v>0</v>
      </c>
      <c r="Y53" s="269">
        <f t="shared" si="85"/>
        <v>0</v>
      </c>
      <c r="Z53" s="269">
        <f t="shared" si="86"/>
        <v>0</v>
      </c>
      <c r="AA53" s="577">
        <f t="shared" si="87"/>
        <v>0</v>
      </c>
      <c r="AB53" s="270">
        <f t="shared" si="88"/>
        <v>0</v>
      </c>
      <c r="AC53" s="269">
        <v>0</v>
      </c>
      <c r="AD53" s="269">
        <v>0</v>
      </c>
      <c r="AE53" s="269">
        <f t="shared" si="89"/>
        <v>0</v>
      </c>
      <c r="AF53" s="269">
        <f t="shared" si="90"/>
        <v>0</v>
      </c>
      <c r="AG53" s="271">
        <v>0</v>
      </c>
      <c r="AH53" s="271">
        <v>0</v>
      </c>
      <c r="AI53" s="271">
        <v>0</v>
      </c>
      <c r="AJ53" s="271">
        <v>0</v>
      </c>
      <c r="AK53" s="271">
        <v>0</v>
      </c>
      <c r="AL53" s="271">
        <f t="shared" si="91"/>
        <v>0</v>
      </c>
      <c r="AM53" s="271">
        <f t="shared" si="92"/>
        <v>0</v>
      </c>
      <c r="AN53" s="696">
        <f t="shared" si="93"/>
        <v>0</v>
      </c>
      <c r="AO53" s="267">
        <f t="shared" si="94"/>
        <v>1024012</v>
      </c>
      <c r="AP53" s="269">
        <f t="shared" si="95"/>
        <v>754059</v>
      </c>
      <c r="AQ53" s="421">
        <f t="shared" si="96"/>
        <v>0</v>
      </c>
      <c r="AR53" s="269">
        <f t="shared" si="97"/>
        <v>254872</v>
      </c>
      <c r="AS53" s="269">
        <f t="shared" si="97"/>
        <v>15081</v>
      </c>
      <c r="AT53" s="269">
        <f t="shared" si="98"/>
        <v>0</v>
      </c>
      <c r="AU53" s="271">
        <f t="shared" si="99"/>
        <v>1.6495</v>
      </c>
      <c r="AV53" s="271">
        <f t="shared" si="100"/>
        <v>1.6495</v>
      </c>
      <c r="AW53" s="272">
        <f t="shared" si="100"/>
        <v>0</v>
      </c>
    </row>
    <row r="54" spans="1:49" s="348" customFormat="1" ht="14.1" customHeight="1" x14ac:dyDescent="0.2">
      <c r="A54" s="398">
        <v>7</v>
      </c>
      <c r="B54" s="359">
        <v>2320</v>
      </c>
      <c r="C54" s="365">
        <v>650034180</v>
      </c>
      <c r="D54" s="282">
        <v>72755369</v>
      </c>
      <c r="E54" s="360" t="s">
        <v>762</v>
      </c>
      <c r="F54" s="346">
        <v>3143</v>
      </c>
      <c r="G54" s="284" t="s">
        <v>636</v>
      </c>
      <c r="H54" s="361" t="s">
        <v>284</v>
      </c>
      <c r="I54" s="265">
        <v>34408</v>
      </c>
      <c r="J54" s="832">
        <v>24255</v>
      </c>
      <c r="K54" s="832">
        <v>0</v>
      </c>
      <c r="L54" s="266">
        <v>8198</v>
      </c>
      <c r="M54" s="830">
        <v>485</v>
      </c>
      <c r="N54" s="832">
        <v>1470</v>
      </c>
      <c r="O54" s="678">
        <v>0.1</v>
      </c>
      <c r="P54" s="858">
        <v>0</v>
      </c>
      <c r="Q54" s="857">
        <v>0.1</v>
      </c>
      <c r="R54" s="675">
        <f t="shared" si="1"/>
        <v>0</v>
      </c>
      <c r="S54" s="269">
        <v>0</v>
      </c>
      <c r="T54" s="269">
        <v>0</v>
      </c>
      <c r="U54" s="269">
        <v>0</v>
      </c>
      <c r="V54" s="269">
        <f t="shared" si="84"/>
        <v>0</v>
      </c>
      <c r="W54" s="269">
        <v>0</v>
      </c>
      <c r="X54" s="269">
        <v>0</v>
      </c>
      <c r="Y54" s="269">
        <f t="shared" si="85"/>
        <v>0</v>
      </c>
      <c r="Z54" s="269">
        <f t="shared" si="86"/>
        <v>0</v>
      </c>
      <c r="AA54" s="577">
        <f t="shared" si="87"/>
        <v>0</v>
      </c>
      <c r="AB54" s="270">
        <f t="shared" si="88"/>
        <v>0</v>
      </c>
      <c r="AC54" s="269">
        <v>0</v>
      </c>
      <c r="AD54" s="269">
        <v>0</v>
      </c>
      <c r="AE54" s="269">
        <f t="shared" si="89"/>
        <v>0</v>
      </c>
      <c r="AF54" s="269">
        <f t="shared" si="90"/>
        <v>0</v>
      </c>
      <c r="AG54" s="271">
        <v>0</v>
      </c>
      <c r="AH54" s="271">
        <v>0</v>
      </c>
      <c r="AI54" s="271">
        <v>0</v>
      </c>
      <c r="AJ54" s="271">
        <v>0</v>
      </c>
      <c r="AK54" s="271">
        <v>0</v>
      </c>
      <c r="AL54" s="271">
        <f t="shared" si="91"/>
        <v>0</v>
      </c>
      <c r="AM54" s="271">
        <f t="shared" si="92"/>
        <v>0</v>
      </c>
      <c r="AN54" s="696">
        <f t="shared" si="93"/>
        <v>0</v>
      </c>
      <c r="AO54" s="267">
        <f t="shared" si="94"/>
        <v>34408</v>
      </c>
      <c r="AP54" s="269">
        <f t="shared" si="95"/>
        <v>24255</v>
      </c>
      <c r="AQ54" s="421">
        <f t="shared" si="96"/>
        <v>0</v>
      </c>
      <c r="AR54" s="269">
        <f t="shared" si="97"/>
        <v>8198</v>
      </c>
      <c r="AS54" s="269">
        <f t="shared" si="97"/>
        <v>485</v>
      </c>
      <c r="AT54" s="269">
        <f t="shared" si="98"/>
        <v>1470</v>
      </c>
      <c r="AU54" s="271">
        <f t="shared" si="99"/>
        <v>0.1</v>
      </c>
      <c r="AV54" s="271">
        <f t="shared" si="100"/>
        <v>0</v>
      </c>
      <c r="AW54" s="272">
        <f t="shared" si="100"/>
        <v>0.1</v>
      </c>
    </row>
    <row r="55" spans="1:49" s="348" customFormat="1" ht="14.1" customHeight="1" x14ac:dyDescent="0.2">
      <c r="A55" s="399">
        <v>7</v>
      </c>
      <c r="B55" s="350">
        <v>2320</v>
      </c>
      <c r="C55" s="366">
        <v>650034180</v>
      </c>
      <c r="D55" s="350">
        <v>72755369</v>
      </c>
      <c r="E55" s="352" t="s">
        <v>763</v>
      </c>
      <c r="F55" s="369"/>
      <c r="G55" s="354"/>
      <c r="H55" s="355"/>
      <c r="I55" s="349">
        <v>10658348</v>
      </c>
      <c r="J55" s="632">
        <v>7657427</v>
      </c>
      <c r="K55" s="632">
        <v>35040</v>
      </c>
      <c r="L55" s="632">
        <v>2600053</v>
      </c>
      <c r="M55" s="632">
        <v>153148</v>
      </c>
      <c r="N55" s="632">
        <v>212680</v>
      </c>
      <c r="O55" s="855">
        <v>17.910200000000003</v>
      </c>
      <c r="P55" s="855">
        <v>11.796900000000001</v>
      </c>
      <c r="Q55" s="856">
        <v>6.1132999999999997</v>
      </c>
      <c r="R55" s="362">
        <f t="shared" ref="R55:AW55" si="101">SUM(R49:R54)</f>
        <v>0</v>
      </c>
      <c r="S55" s="362">
        <f t="shared" si="101"/>
        <v>0</v>
      </c>
      <c r="T55" s="362">
        <f t="shared" si="101"/>
        <v>0</v>
      </c>
      <c r="U55" s="362">
        <f t="shared" si="101"/>
        <v>0</v>
      </c>
      <c r="V55" s="362">
        <f t="shared" si="101"/>
        <v>0</v>
      </c>
      <c r="W55" s="362">
        <f t="shared" ref="W55" si="102">SUM(W49:W54)</f>
        <v>0</v>
      </c>
      <c r="X55" s="362">
        <f t="shared" si="101"/>
        <v>0</v>
      </c>
      <c r="Y55" s="362">
        <f t="shared" si="101"/>
        <v>0</v>
      </c>
      <c r="Z55" s="362">
        <f t="shared" si="101"/>
        <v>0</v>
      </c>
      <c r="AA55" s="362">
        <f t="shared" si="101"/>
        <v>0</v>
      </c>
      <c r="AB55" s="362">
        <f t="shared" si="101"/>
        <v>0</v>
      </c>
      <c r="AC55" s="362">
        <f t="shared" si="101"/>
        <v>0</v>
      </c>
      <c r="AD55" s="362">
        <f t="shared" si="101"/>
        <v>0</v>
      </c>
      <c r="AE55" s="362">
        <f t="shared" si="101"/>
        <v>0</v>
      </c>
      <c r="AF55" s="362">
        <f t="shared" si="101"/>
        <v>0</v>
      </c>
      <c r="AG55" s="363">
        <f t="shared" si="101"/>
        <v>0</v>
      </c>
      <c r="AH55" s="363">
        <f t="shared" si="101"/>
        <v>0</v>
      </c>
      <c r="AI55" s="363">
        <f t="shared" si="101"/>
        <v>0</v>
      </c>
      <c r="AJ55" s="363">
        <f t="shared" si="101"/>
        <v>0</v>
      </c>
      <c r="AK55" s="363">
        <f t="shared" si="101"/>
        <v>0</v>
      </c>
      <c r="AL55" s="363">
        <f t="shared" si="101"/>
        <v>0</v>
      </c>
      <c r="AM55" s="363">
        <f t="shared" si="101"/>
        <v>0</v>
      </c>
      <c r="AN55" s="661">
        <f t="shared" si="101"/>
        <v>0</v>
      </c>
      <c r="AO55" s="349">
        <f t="shared" si="101"/>
        <v>10658348</v>
      </c>
      <c r="AP55" s="362">
        <f t="shared" si="101"/>
        <v>7657427</v>
      </c>
      <c r="AQ55" s="362">
        <f t="shared" si="101"/>
        <v>35040</v>
      </c>
      <c r="AR55" s="362">
        <f t="shared" si="101"/>
        <v>2600053</v>
      </c>
      <c r="AS55" s="362">
        <f t="shared" si="101"/>
        <v>153148</v>
      </c>
      <c r="AT55" s="362">
        <f t="shared" si="101"/>
        <v>212680</v>
      </c>
      <c r="AU55" s="363">
        <f t="shared" si="101"/>
        <v>17.910200000000003</v>
      </c>
      <c r="AV55" s="363">
        <f t="shared" si="101"/>
        <v>11.796900000000001</v>
      </c>
      <c r="AW55" s="364">
        <f t="shared" si="101"/>
        <v>6.1132999999999997</v>
      </c>
    </row>
    <row r="56" spans="1:49" s="348" customFormat="1" ht="14.1" customHeight="1" x14ac:dyDescent="0.2">
      <c r="A56" s="398">
        <v>8</v>
      </c>
      <c r="B56" s="359">
        <v>2455</v>
      </c>
      <c r="C56" s="365">
        <v>600080145</v>
      </c>
      <c r="D56" s="282">
        <v>72741601</v>
      </c>
      <c r="E56" s="345" t="s">
        <v>764</v>
      </c>
      <c r="F56" s="346">
        <v>3111</v>
      </c>
      <c r="G56" s="284" t="s">
        <v>317</v>
      </c>
      <c r="H56" s="357" t="s">
        <v>283</v>
      </c>
      <c r="I56" s="265">
        <v>1518963</v>
      </c>
      <c r="J56" s="833">
        <v>1107705</v>
      </c>
      <c r="K56" s="833">
        <v>0</v>
      </c>
      <c r="L56" s="266">
        <v>374404</v>
      </c>
      <c r="M56" s="830">
        <v>22154</v>
      </c>
      <c r="N56" s="832">
        <v>14700</v>
      </c>
      <c r="O56" s="678">
        <v>2.5108999999999999</v>
      </c>
      <c r="P56" s="859">
        <v>2</v>
      </c>
      <c r="Q56" s="860">
        <v>0.51090000000000002</v>
      </c>
      <c r="R56" s="675">
        <f t="shared" si="1"/>
        <v>0</v>
      </c>
      <c r="S56" s="269">
        <v>0</v>
      </c>
      <c r="T56" s="269">
        <v>0</v>
      </c>
      <c r="U56" s="269">
        <v>0</v>
      </c>
      <c r="V56" s="269">
        <f t="shared" ref="V56:V61" si="103">SUM(R56:U56)</f>
        <v>0</v>
      </c>
      <c r="W56" s="269">
        <v>0</v>
      </c>
      <c r="X56" s="269">
        <v>0</v>
      </c>
      <c r="Y56" s="269">
        <f t="shared" ref="Y56:Y61" si="104">SUM(W56:X56)</f>
        <v>0</v>
      </c>
      <c r="Z56" s="269">
        <f t="shared" ref="Z56:Z61" si="105">V56+Y56</f>
        <v>0</v>
      </c>
      <c r="AA56" s="577">
        <f t="shared" ref="AA56:AA61" si="106">ROUND((V56+W56)*33.8%,0)</f>
        <v>0</v>
      </c>
      <c r="AB56" s="270">
        <f t="shared" ref="AB56:AB61" si="107">ROUND(V56*2%,0)</f>
        <v>0</v>
      </c>
      <c r="AC56" s="269">
        <v>0</v>
      </c>
      <c r="AD56" s="269">
        <v>0</v>
      </c>
      <c r="AE56" s="269">
        <f t="shared" ref="AE56:AE61" si="108">SUM(AC56:AD56)</f>
        <v>0</v>
      </c>
      <c r="AF56" s="269">
        <f t="shared" ref="AF56:AF61" si="109">Z56+AA56+AB56+AE56</f>
        <v>0</v>
      </c>
      <c r="AG56" s="271">
        <v>0</v>
      </c>
      <c r="AH56" s="271">
        <v>0</v>
      </c>
      <c r="AI56" s="271">
        <v>0</v>
      </c>
      <c r="AJ56" s="271">
        <v>0</v>
      </c>
      <c r="AK56" s="271">
        <v>0</v>
      </c>
      <c r="AL56" s="271">
        <f t="shared" ref="AL56:AL61" si="110">AG56+AI56+AJ56</f>
        <v>0</v>
      </c>
      <c r="AM56" s="271">
        <f t="shared" ref="AM56:AM61" si="111">AH56+AK56</f>
        <v>0</v>
      </c>
      <c r="AN56" s="696">
        <f t="shared" ref="AN56:AN61" si="112">SUM(AL56:AM56)</f>
        <v>0</v>
      </c>
      <c r="AO56" s="267">
        <f t="shared" ref="AO56:AO61" si="113">I56+AF56</f>
        <v>1518963</v>
      </c>
      <c r="AP56" s="269">
        <f t="shared" ref="AP56:AP61" si="114">J56+V56</f>
        <v>1107705</v>
      </c>
      <c r="AQ56" s="421">
        <f t="shared" ref="AQ56:AQ61" si="115">K56+Y56</f>
        <v>0</v>
      </c>
      <c r="AR56" s="269">
        <f t="shared" ref="AR56:AS61" si="116">L56+AA56</f>
        <v>374404</v>
      </c>
      <c r="AS56" s="269">
        <f t="shared" si="116"/>
        <v>22154</v>
      </c>
      <c r="AT56" s="269">
        <f t="shared" ref="AT56:AT61" si="117">N56+AE56</f>
        <v>14700</v>
      </c>
      <c r="AU56" s="271">
        <f t="shared" ref="AU56:AU61" si="118">O56+AN56</f>
        <v>2.5108999999999999</v>
      </c>
      <c r="AV56" s="271">
        <f t="shared" ref="AV56:AW61" si="119">P56+AL56</f>
        <v>2</v>
      </c>
      <c r="AW56" s="272">
        <f t="shared" si="119"/>
        <v>0.51090000000000002</v>
      </c>
    </row>
    <row r="57" spans="1:49" s="348" customFormat="1" ht="14.1" customHeight="1" x14ac:dyDescent="0.2">
      <c r="A57" s="398">
        <v>8</v>
      </c>
      <c r="B57" s="367">
        <v>2455</v>
      </c>
      <c r="C57" s="365">
        <v>600080145</v>
      </c>
      <c r="D57" s="282">
        <v>72741601</v>
      </c>
      <c r="E57" s="367" t="s">
        <v>764</v>
      </c>
      <c r="F57" s="368">
        <v>3117</v>
      </c>
      <c r="G57" s="367" t="s">
        <v>335</v>
      </c>
      <c r="H57" s="357" t="s">
        <v>283</v>
      </c>
      <c r="I57" s="265">
        <v>3324408</v>
      </c>
      <c r="J57" s="588">
        <v>2381743</v>
      </c>
      <c r="K57" s="588">
        <v>0</v>
      </c>
      <c r="L57" s="266">
        <v>805030</v>
      </c>
      <c r="M57" s="830">
        <v>47635</v>
      </c>
      <c r="N57" s="588">
        <v>90000</v>
      </c>
      <c r="O57" s="678">
        <v>4.8658999999999999</v>
      </c>
      <c r="P57" s="589">
        <v>3.3182</v>
      </c>
      <c r="Q57" s="590">
        <v>1.5477000000000001</v>
      </c>
      <c r="R57" s="675">
        <f t="shared" si="1"/>
        <v>0</v>
      </c>
      <c r="S57" s="269">
        <v>0</v>
      </c>
      <c r="T57" s="269">
        <v>0</v>
      </c>
      <c r="U57" s="269">
        <v>0</v>
      </c>
      <c r="V57" s="269">
        <f t="shared" si="103"/>
        <v>0</v>
      </c>
      <c r="W57" s="269">
        <v>0</v>
      </c>
      <c r="X57" s="269">
        <v>0</v>
      </c>
      <c r="Y57" s="269">
        <f t="shared" si="104"/>
        <v>0</v>
      </c>
      <c r="Z57" s="269">
        <f t="shared" si="105"/>
        <v>0</v>
      </c>
      <c r="AA57" s="577">
        <f t="shared" si="106"/>
        <v>0</v>
      </c>
      <c r="AB57" s="270">
        <f t="shared" si="107"/>
        <v>0</v>
      </c>
      <c r="AC57" s="269">
        <v>0</v>
      </c>
      <c r="AD57" s="269">
        <v>0</v>
      </c>
      <c r="AE57" s="269">
        <f t="shared" si="108"/>
        <v>0</v>
      </c>
      <c r="AF57" s="269">
        <f t="shared" si="109"/>
        <v>0</v>
      </c>
      <c r="AG57" s="271">
        <v>0</v>
      </c>
      <c r="AH57" s="271">
        <v>0</v>
      </c>
      <c r="AI57" s="271">
        <v>0</v>
      </c>
      <c r="AJ57" s="271">
        <v>0</v>
      </c>
      <c r="AK57" s="271">
        <v>0</v>
      </c>
      <c r="AL57" s="271">
        <f t="shared" si="110"/>
        <v>0</v>
      </c>
      <c r="AM57" s="271">
        <f t="shared" si="111"/>
        <v>0</v>
      </c>
      <c r="AN57" s="696">
        <f t="shared" si="112"/>
        <v>0</v>
      </c>
      <c r="AO57" s="267">
        <f t="shared" si="113"/>
        <v>3324408</v>
      </c>
      <c r="AP57" s="269">
        <f t="shared" si="114"/>
        <v>2381743</v>
      </c>
      <c r="AQ57" s="421">
        <f t="shared" si="115"/>
        <v>0</v>
      </c>
      <c r="AR57" s="269">
        <f t="shared" si="116"/>
        <v>805030</v>
      </c>
      <c r="AS57" s="269">
        <f t="shared" si="116"/>
        <v>47635</v>
      </c>
      <c r="AT57" s="269">
        <f t="shared" si="117"/>
        <v>90000</v>
      </c>
      <c r="AU57" s="271">
        <f t="shared" si="118"/>
        <v>4.8658999999999999</v>
      </c>
      <c r="AV57" s="271">
        <f t="shared" si="119"/>
        <v>3.3182</v>
      </c>
      <c r="AW57" s="272">
        <f t="shared" si="119"/>
        <v>1.5477000000000001</v>
      </c>
    </row>
    <row r="58" spans="1:49" s="348" customFormat="1" ht="14.1" customHeight="1" x14ac:dyDescent="0.2">
      <c r="A58" s="398">
        <v>8</v>
      </c>
      <c r="B58" s="359">
        <v>2455</v>
      </c>
      <c r="C58" s="365">
        <v>600080145</v>
      </c>
      <c r="D58" s="282">
        <v>72741601</v>
      </c>
      <c r="E58" s="360" t="s">
        <v>764</v>
      </c>
      <c r="F58" s="346">
        <v>3117</v>
      </c>
      <c r="G58" s="282" t="s">
        <v>318</v>
      </c>
      <c r="H58" s="357" t="s">
        <v>284</v>
      </c>
      <c r="I58" s="265">
        <v>299781</v>
      </c>
      <c r="J58" s="832">
        <v>220752</v>
      </c>
      <c r="K58" s="832">
        <v>0</v>
      </c>
      <c r="L58" s="266">
        <v>74614</v>
      </c>
      <c r="M58" s="830">
        <v>4415</v>
      </c>
      <c r="N58" s="832">
        <v>0</v>
      </c>
      <c r="O58" s="678">
        <v>0.65</v>
      </c>
      <c r="P58" s="858">
        <v>0.65</v>
      </c>
      <c r="Q58" s="857">
        <v>0</v>
      </c>
      <c r="R58" s="675">
        <f t="shared" si="1"/>
        <v>0</v>
      </c>
      <c r="S58" s="269">
        <v>0</v>
      </c>
      <c r="T58" s="269">
        <v>0</v>
      </c>
      <c r="U58" s="269">
        <v>0</v>
      </c>
      <c r="V58" s="269">
        <f t="shared" si="103"/>
        <v>0</v>
      </c>
      <c r="W58" s="269">
        <v>0</v>
      </c>
      <c r="X58" s="269">
        <v>0</v>
      </c>
      <c r="Y58" s="269">
        <f t="shared" si="104"/>
        <v>0</v>
      </c>
      <c r="Z58" s="269">
        <f t="shared" si="105"/>
        <v>0</v>
      </c>
      <c r="AA58" s="577">
        <f t="shared" si="106"/>
        <v>0</v>
      </c>
      <c r="AB58" s="270">
        <f t="shared" si="107"/>
        <v>0</v>
      </c>
      <c r="AC58" s="269">
        <v>0</v>
      </c>
      <c r="AD58" s="269">
        <v>0</v>
      </c>
      <c r="AE58" s="269">
        <f t="shared" si="108"/>
        <v>0</v>
      </c>
      <c r="AF58" s="269">
        <f t="shared" si="109"/>
        <v>0</v>
      </c>
      <c r="AG58" s="271">
        <v>0</v>
      </c>
      <c r="AH58" s="271">
        <v>0</v>
      </c>
      <c r="AI58" s="271">
        <v>0</v>
      </c>
      <c r="AJ58" s="271">
        <v>0</v>
      </c>
      <c r="AK58" s="271">
        <v>0</v>
      </c>
      <c r="AL58" s="271">
        <f t="shared" si="110"/>
        <v>0</v>
      </c>
      <c r="AM58" s="271">
        <f t="shared" si="111"/>
        <v>0</v>
      </c>
      <c r="AN58" s="696">
        <f t="shared" si="112"/>
        <v>0</v>
      </c>
      <c r="AO58" s="267">
        <f t="shared" si="113"/>
        <v>299781</v>
      </c>
      <c r="AP58" s="269">
        <f t="shared" si="114"/>
        <v>220752</v>
      </c>
      <c r="AQ58" s="421">
        <f t="shared" si="115"/>
        <v>0</v>
      </c>
      <c r="AR58" s="269">
        <f t="shared" si="116"/>
        <v>74614</v>
      </c>
      <c r="AS58" s="269">
        <f t="shared" si="116"/>
        <v>4415</v>
      </c>
      <c r="AT58" s="269">
        <f t="shared" si="117"/>
        <v>0</v>
      </c>
      <c r="AU58" s="271">
        <f t="shared" si="118"/>
        <v>0.65</v>
      </c>
      <c r="AV58" s="271">
        <f t="shared" si="119"/>
        <v>0.65</v>
      </c>
      <c r="AW58" s="272">
        <f t="shared" si="119"/>
        <v>0</v>
      </c>
    </row>
    <row r="59" spans="1:49" s="348" customFormat="1" ht="14.1" customHeight="1" x14ac:dyDescent="0.2">
      <c r="A59" s="398">
        <v>8</v>
      </c>
      <c r="B59" s="343">
        <v>2455</v>
      </c>
      <c r="C59" s="365">
        <v>600080145</v>
      </c>
      <c r="D59" s="282">
        <v>72741601</v>
      </c>
      <c r="E59" s="345" t="s">
        <v>764</v>
      </c>
      <c r="F59" s="346">
        <v>3141</v>
      </c>
      <c r="G59" s="284" t="s">
        <v>321</v>
      </c>
      <c r="H59" s="357" t="s">
        <v>284</v>
      </c>
      <c r="I59" s="265">
        <v>674347</v>
      </c>
      <c r="J59" s="832">
        <v>494395</v>
      </c>
      <c r="K59" s="832">
        <v>0</v>
      </c>
      <c r="L59" s="266">
        <v>167106</v>
      </c>
      <c r="M59" s="830">
        <v>9888</v>
      </c>
      <c r="N59" s="832">
        <v>2958</v>
      </c>
      <c r="O59" s="678">
        <v>1.68</v>
      </c>
      <c r="P59" s="858">
        <v>0</v>
      </c>
      <c r="Q59" s="857">
        <v>1.68</v>
      </c>
      <c r="R59" s="675">
        <f t="shared" si="1"/>
        <v>0</v>
      </c>
      <c r="S59" s="269">
        <v>0</v>
      </c>
      <c r="T59" s="269">
        <v>0</v>
      </c>
      <c r="U59" s="269">
        <v>0</v>
      </c>
      <c r="V59" s="269">
        <f t="shared" si="103"/>
        <v>0</v>
      </c>
      <c r="W59" s="269">
        <v>0</v>
      </c>
      <c r="X59" s="269">
        <v>0</v>
      </c>
      <c r="Y59" s="269">
        <f t="shared" si="104"/>
        <v>0</v>
      </c>
      <c r="Z59" s="269">
        <f t="shared" si="105"/>
        <v>0</v>
      </c>
      <c r="AA59" s="577">
        <f t="shared" si="106"/>
        <v>0</v>
      </c>
      <c r="AB59" s="270">
        <f t="shared" si="107"/>
        <v>0</v>
      </c>
      <c r="AC59" s="269">
        <v>0</v>
      </c>
      <c r="AD59" s="269">
        <v>0</v>
      </c>
      <c r="AE59" s="269">
        <f t="shared" si="108"/>
        <v>0</v>
      </c>
      <c r="AF59" s="269">
        <f t="shared" si="109"/>
        <v>0</v>
      </c>
      <c r="AG59" s="271">
        <v>0</v>
      </c>
      <c r="AH59" s="271">
        <v>0</v>
      </c>
      <c r="AI59" s="271">
        <v>0</v>
      </c>
      <c r="AJ59" s="271">
        <v>0</v>
      </c>
      <c r="AK59" s="271">
        <v>0</v>
      </c>
      <c r="AL59" s="271">
        <f t="shared" si="110"/>
        <v>0</v>
      </c>
      <c r="AM59" s="271">
        <f t="shared" si="111"/>
        <v>0</v>
      </c>
      <c r="AN59" s="696">
        <f t="shared" si="112"/>
        <v>0</v>
      </c>
      <c r="AO59" s="267">
        <f t="shared" si="113"/>
        <v>674347</v>
      </c>
      <c r="AP59" s="269">
        <f t="shared" si="114"/>
        <v>494395</v>
      </c>
      <c r="AQ59" s="421">
        <f t="shared" si="115"/>
        <v>0</v>
      </c>
      <c r="AR59" s="269">
        <f t="shared" si="116"/>
        <v>167106</v>
      </c>
      <c r="AS59" s="269">
        <f t="shared" si="116"/>
        <v>9888</v>
      </c>
      <c r="AT59" s="269">
        <f t="shared" si="117"/>
        <v>2958</v>
      </c>
      <c r="AU59" s="271">
        <f t="shared" si="118"/>
        <v>1.68</v>
      </c>
      <c r="AV59" s="271">
        <f t="shared" si="119"/>
        <v>0</v>
      </c>
      <c r="AW59" s="272">
        <f t="shared" si="119"/>
        <v>1.68</v>
      </c>
    </row>
    <row r="60" spans="1:49" s="348" customFormat="1" ht="14.1" customHeight="1" x14ac:dyDescent="0.2">
      <c r="A60" s="398">
        <v>8</v>
      </c>
      <c r="B60" s="359">
        <v>2455</v>
      </c>
      <c r="C60" s="365">
        <v>600080145</v>
      </c>
      <c r="D60" s="282">
        <v>72741601</v>
      </c>
      <c r="E60" s="360" t="s">
        <v>764</v>
      </c>
      <c r="F60" s="358">
        <v>3143</v>
      </c>
      <c r="G60" s="284" t="s">
        <v>635</v>
      </c>
      <c r="H60" s="361" t="s">
        <v>283</v>
      </c>
      <c r="I60" s="265">
        <v>629768</v>
      </c>
      <c r="J60" s="831">
        <v>463747</v>
      </c>
      <c r="K60" s="831">
        <v>0</v>
      </c>
      <c r="L60" s="266">
        <v>156746</v>
      </c>
      <c r="M60" s="830">
        <v>9275</v>
      </c>
      <c r="N60" s="832">
        <v>0</v>
      </c>
      <c r="O60" s="678">
        <v>0.92859999999999998</v>
      </c>
      <c r="P60" s="841">
        <v>0.92859999999999998</v>
      </c>
      <c r="Q60" s="857">
        <v>0</v>
      </c>
      <c r="R60" s="675">
        <f t="shared" si="1"/>
        <v>0</v>
      </c>
      <c r="S60" s="269">
        <v>0</v>
      </c>
      <c r="T60" s="269">
        <v>0</v>
      </c>
      <c r="U60" s="269">
        <v>0</v>
      </c>
      <c r="V60" s="269">
        <f t="shared" si="103"/>
        <v>0</v>
      </c>
      <c r="W60" s="269">
        <v>0</v>
      </c>
      <c r="X60" s="269">
        <v>0</v>
      </c>
      <c r="Y60" s="269">
        <f t="shared" si="104"/>
        <v>0</v>
      </c>
      <c r="Z60" s="269">
        <f t="shared" si="105"/>
        <v>0</v>
      </c>
      <c r="AA60" s="577">
        <f t="shared" si="106"/>
        <v>0</v>
      </c>
      <c r="AB60" s="270">
        <f t="shared" si="107"/>
        <v>0</v>
      </c>
      <c r="AC60" s="269">
        <v>0</v>
      </c>
      <c r="AD60" s="269">
        <v>0</v>
      </c>
      <c r="AE60" s="269">
        <f t="shared" si="108"/>
        <v>0</v>
      </c>
      <c r="AF60" s="269">
        <f t="shared" si="109"/>
        <v>0</v>
      </c>
      <c r="AG60" s="271">
        <v>0</v>
      </c>
      <c r="AH60" s="271">
        <v>0</v>
      </c>
      <c r="AI60" s="271">
        <v>0</v>
      </c>
      <c r="AJ60" s="271">
        <v>0</v>
      </c>
      <c r="AK60" s="271">
        <v>0</v>
      </c>
      <c r="AL60" s="271">
        <f t="shared" si="110"/>
        <v>0</v>
      </c>
      <c r="AM60" s="271">
        <f t="shared" si="111"/>
        <v>0</v>
      </c>
      <c r="AN60" s="696">
        <f t="shared" si="112"/>
        <v>0</v>
      </c>
      <c r="AO60" s="267">
        <f t="shared" si="113"/>
        <v>629768</v>
      </c>
      <c r="AP60" s="269">
        <f t="shared" si="114"/>
        <v>463747</v>
      </c>
      <c r="AQ60" s="421">
        <f t="shared" si="115"/>
        <v>0</v>
      </c>
      <c r="AR60" s="269">
        <f t="shared" si="116"/>
        <v>156746</v>
      </c>
      <c r="AS60" s="269">
        <f t="shared" si="116"/>
        <v>9275</v>
      </c>
      <c r="AT60" s="269">
        <f t="shared" si="117"/>
        <v>0</v>
      </c>
      <c r="AU60" s="271">
        <f t="shared" si="118"/>
        <v>0.92859999999999998</v>
      </c>
      <c r="AV60" s="271">
        <f t="shared" si="119"/>
        <v>0.92859999999999998</v>
      </c>
      <c r="AW60" s="272">
        <f t="shared" si="119"/>
        <v>0</v>
      </c>
    </row>
    <row r="61" spans="1:49" s="348" customFormat="1" ht="14.1" customHeight="1" x14ac:dyDescent="0.2">
      <c r="A61" s="398">
        <v>8</v>
      </c>
      <c r="B61" s="359">
        <v>2455</v>
      </c>
      <c r="C61" s="365">
        <v>600080145</v>
      </c>
      <c r="D61" s="282">
        <v>72741601</v>
      </c>
      <c r="E61" s="360" t="s">
        <v>764</v>
      </c>
      <c r="F61" s="346">
        <v>3143</v>
      </c>
      <c r="G61" s="284" t="s">
        <v>636</v>
      </c>
      <c r="H61" s="361" t="s">
        <v>284</v>
      </c>
      <c r="I61" s="265">
        <v>19662</v>
      </c>
      <c r="J61" s="832">
        <v>13860</v>
      </c>
      <c r="K61" s="832">
        <v>0</v>
      </c>
      <c r="L61" s="266">
        <v>4685</v>
      </c>
      <c r="M61" s="830">
        <v>277</v>
      </c>
      <c r="N61" s="832">
        <v>840</v>
      </c>
      <c r="O61" s="678">
        <v>0.06</v>
      </c>
      <c r="P61" s="858">
        <v>0</v>
      </c>
      <c r="Q61" s="857">
        <v>0.06</v>
      </c>
      <c r="R61" s="675">
        <f t="shared" si="1"/>
        <v>0</v>
      </c>
      <c r="S61" s="269">
        <v>0</v>
      </c>
      <c r="T61" s="269">
        <v>0</v>
      </c>
      <c r="U61" s="269">
        <v>0</v>
      </c>
      <c r="V61" s="269">
        <f t="shared" si="103"/>
        <v>0</v>
      </c>
      <c r="W61" s="269">
        <v>0</v>
      </c>
      <c r="X61" s="269">
        <v>0</v>
      </c>
      <c r="Y61" s="269">
        <f t="shared" si="104"/>
        <v>0</v>
      </c>
      <c r="Z61" s="269">
        <f t="shared" si="105"/>
        <v>0</v>
      </c>
      <c r="AA61" s="577">
        <f t="shared" si="106"/>
        <v>0</v>
      </c>
      <c r="AB61" s="270">
        <f t="shared" si="107"/>
        <v>0</v>
      </c>
      <c r="AC61" s="269">
        <v>0</v>
      </c>
      <c r="AD61" s="269">
        <v>0</v>
      </c>
      <c r="AE61" s="269">
        <f t="shared" si="108"/>
        <v>0</v>
      </c>
      <c r="AF61" s="269">
        <f t="shared" si="109"/>
        <v>0</v>
      </c>
      <c r="AG61" s="271">
        <v>0</v>
      </c>
      <c r="AH61" s="271">
        <v>0</v>
      </c>
      <c r="AI61" s="271">
        <v>0</v>
      </c>
      <c r="AJ61" s="271">
        <v>0</v>
      </c>
      <c r="AK61" s="271">
        <v>0</v>
      </c>
      <c r="AL61" s="271">
        <f t="shared" si="110"/>
        <v>0</v>
      </c>
      <c r="AM61" s="271">
        <f t="shared" si="111"/>
        <v>0</v>
      </c>
      <c r="AN61" s="696">
        <f t="shared" si="112"/>
        <v>0</v>
      </c>
      <c r="AO61" s="267">
        <f t="shared" si="113"/>
        <v>19662</v>
      </c>
      <c r="AP61" s="269">
        <f t="shared" si="114"/>
        <v>13860</v>
      </c>
      <c r="AQ61" s="421">
        <f t="shared" si="115"/>
        <v>0</v>
      </c>
      <c r="AR61" s="269">
        <f t="shared" si="116"/>
        <v>4685</v>
      </c>
      <c r="AS61" s="269">
        <f t="shared" si="116"/>
        <v>277</v>
      </c>
      <c r="AT61" s="269">
        <f t="shared" si="117"/>
        <v>840</v>
      </c>
      <c r="AU61" s="271">
        <f t="shared" si="118"/>
        <v>0.06</v>
      </c>
      <c r="AV61" s="271">
        <f t="shared" si="119"/>
        <v>0</v>
      </c>
      <c r="AW61" s="272">
        <f t="shared" si="119"/>
        <v>0.06</v>
      </c>
    </row>
    <row r="62" spans="1:49" s="348" customFormat="1" ht="14.1" customHeight="1" x14ac:dyDescent="0.2">
      <c r="A62" s="399">
        <v>8</v>
      </c>
      <c r="B62" s="350">
        <v>2455</v>
      </c>
      <c r="C62" s="366">
        <v>600080145</v>
      </c>
      <c r="D62" s="350">
        <v>72741601</v>
      </c>
      <c r="E62" s="352" t="s">
        <v>765</v>
      </c>
      <c r="F62" s="369"/>
      <c r="G62" s="354"/>
      <c r="H62" s="355"/>
      <c r="I62" s="349">
        <v>6466929</v>
      </c>
      <c r="J62" s="632">
        <v>4682202</v>
      </c>
      <c r="K62" s="632">
        <v>0</v>
      </c>
      <c r="L62" s="632">
        <v>1582585</v>
      </c>
      <c r="M62" s="632">
        <v>93644</v>
      </c>
      <c r="N62" s="632">
        <v>108498</v>
      </c>
      <c r="O62" s="855">
        <v>10.695399999999999</v>
      </c>
      <c r="P62" s="855">
        <v>6.8968000000000007</v>
      </c>
      <c r="Q62" s="856">
        <v>3.7986</v>
      </c>
      <c r="R62" s="362">
        <f t="shared" ref="R62:AW62" si="120">SUM(R56:R61)</f>
        <v>0</v>
      </c>
      <c r="S62" s="362">
        <f t="shared" si="120"/>
        <v>0</v>
      </c>
      <c r="T62" s="362">
        <f t="shared" si="120"/>
        <v>0</v>
      </c>
      <c r="U62" s="362">
        <f t="shared" si="120"/>
        <v>0</v>
      </c>
      <c r="V62" s="362">
        <f t="shared" si="120"/>
        <v>0</v>
      </c>
      <c r="W62" s="362">
        <f t="shared" ref="W62" si="121">SUM(W56:W61)</f>
        <v>0</v>
      </c>
      <c r="X62" s="362">
        <f t="shared" si="120"/>
        <v>0</v>
      </c>
      <c r="Y62" s="362">
        <f t="shared" si="120"/>
        <v>0</v>
      </c>
      <c r="Z62" s="362">
        <f t="shared" si="120"/>
        <v>0</v>
      </c>
      <c r="AA62" s="362">
        <f t="shared" si="120"/>
        <v>0</v>
      </c>
      <c r="AB62" s="362">
        <f t="shared" si="120"/>
        <v>0</v>
      </c>
      <c r="AC62" s="362">
        <f t="shared" si="120"/>
        <v>0</v>
      </c>
      <c r="AD62" s="362">
        <f t="shared" si="120"/>
        <v>0</v>
      </c>
      <c r="AE62" s="362">
        <f t="shared" si="120"/>
        <v>0</v>
      </c>
      <c r="AF62" s="362">
        <f t="shared" si="120"/>
        <v>0</v>
      </c>
      <c r="AG62" s="363">
        <f t="shared" si="120"/>
        <v>0</v>
      </c>
      <c r="AH62" s="363">
        <f t="shared" si="120"/>
        <v>0</v>
      </c>
      <c r="AI62" s="363">
        <f t="shared" si="120"/>
        <v>0</v>
      </c>
      <c r="AJ62" s="363">
        <f t="shared" si="120"/>
        <v>0</v>
      </c>
      <c r="AK62" s="363">
        <f t="shared" si="120"/>
        <v>0</v>
      </c>
      <c r="AL62" s="363">
        <f t="shared" si="120"/>
        <v>0</v>
      </c>
      <c r="AM62" s="363">
        <f t="shared" si="120"/>
        <v>0</v>
      </c>
      <c r="AN62" s="661">
        <f t="shared" si="120"/>
        <v>0</v>
      </c>
      <c r="AO62" s="349">
        <f t="shared" si="120"/>
        <v>6466929</v>
      </c>
      <c r="AP62" s="362">
        <f t="shared" si="120"/>
        <v>4682202</v>
      </c>
      <c r="AQ62" s="362">
        <f t="shared" si="120"/>
        <v>0</v>
      </c>
      <c r="AR62" s="362">
        <f t="shared" si="120"/>
        <v>1582585</v>
      </c>
      <c r="AS62" s="362">
        <f t="shared" si="120"/>
        <v>93644</v>
      </c>
      <c r="AT62" s="362">
        <f t="shared" si="120"/>
        <v>108498</v>
      </c>
      <c r="AU62" s="363">
        <f t="shared" si="120"/>
        <v>10.695399999999999</v>
      </c>
      <c r="AV62" s="363">
        <f t="shared" si="120"/>
        <v>6.8968000000000007</v>
      </c>
      <c r="AW62" s="364">
        <f t="shared" si="120"/>
        <v>3.7986</v>
      </c>
    </row>
    <row r="63" spans="1:49" s="348" customFormat="1" ht="14.1" customHeight="1" x14ac:dyDescent="0.2">
      <c r="A63" s="398">
        <v>9</v>
      </c>
      <c r="B63" s="359">
        <v>2456</v>
      </c>
      <c r="C63" s="365">
        <v>600079732</v>
      </c>
      <c r="D63" s="282">
        <v>70695911</v>
      </c>
      <c r="E63" s="345" t="s">
        <v>766</v>
      </c>
      <c r="F63" s="358">
        <v>3111</v>
      </c>
      <c r="G63" s="284" t="s">
        <v>317</v>
      </c>
      <c r="H63" s="357" t="s">
        <v>283</v>
      </c>
      <c r="I63" s="265">
        <v>7674902</v>
      </c>
      <c r="J63" s="833">
        <v>5594921</v>
      </c>
      <c r="K63" s="833">
        <v>0</v>
      </c>
      <c r="L63" s="266">
        <v>1891083</v>
      </c>
      <c r="M63" s="830">
        <v>111898</v>
      </c>
      <c r="N63" s="832">
        <v>77000</v>
      </c>
      <c r="O63" s="678">
        <v>12.554600000000001</v>
      </c>
      <c r="P63" s="859">
        <v>10</v>
      </c>
      <c r="Q63" s="860">
        <v>2.5546000000000002</v>
      </c>
      <c r="R63" s="675">
        <f t="shared" si="1"/>
        <v>0</v>
      </c>
      <c r="S63" s="269">
        <v>0</v>
      </c>
      <c r="T63" s="269">
        <v>0</v>
      </c>
      <c r="U63" s="269">
        <v>0</v>
      </c>
      <c r="V63" s="269">
        <f t="shared" ref="V63:V68" si="122">SUM(R63:U63)</f>
        <v>0</v>
      </c>
      <c r="W63" s="269">
        <v>0</v>
      </c>
      <c r="X63" s="269">
        <v>0</v>
      </c>
      <c r="Y63" s="269">
        <f t="shared" ref="Y63:Y68" si="123">SUM(W63:X63)</f>
        <v>0</v>
      </c>
      <c r="Z63" s="269">
        <f t="shared" ref="Z63:Z68" si="124">V63+Y63</f>
        <v>0</v>
      </c>
      <c r="AA63" s="577">
        <f t="shared" ref="AA63:AA68" si="125">ROUND((V63+W63)*33.8%,0)</f>
        <v>0</v>
      </c>
      <c r="AB63" s="270">
        <f t="shared" ref="AB63:AB68" si="126">ROUND(V63*2%,0)</f>
        <v>0</v>
      </c>
      <c r="AC63" s="269">
        <v>0</v>
      </c>
      <c r="AD63" s="269">
        <v>0</v>
      </c>
      <c r="AE63" s="269">
        <f t="shared" ref="AE63:AE68" si="127">SUM(AC63:AD63)</f>
        <v>0</v>
      </c>
      <c r="AF63" s="269">
        <f t="shared" ref="AF63:AF68" si="128">Z63+AA63+AB63+AE63</f>
        <v>0</v>
      </c>
      <c r="AG63" s="271">
        <v>0</v>
      </c>
      <c r="AH63" s="271">
        <v>0</v>
      </c>
      <c r="AI63" s="271">
        <v>0</v>
      </c>
      <c r="AJ63" s="271">
        <v>0</v>
      </c>
      <c r="AK63" s="271">
        <v>0</v>
      </c>
      <c r="AL63" s="271">
        <f t="shared" ref="AL63:AL68" si="129">AG63+AI63+AJ63</f>
        <v>0</v>
      </c>
      <c r="AM63" s="271">
        <f t="shared" ref="AM63:AM68" si="130">AH63+AK63</f>
        <v>0</v>
      </c>
      <c r="AN63" s="696">
        <f t="shared" ref="AN63:AN68" si="131">SUM(AL63:AM63)</f>
        <v>0</v>
      </c>
      <c r="AO63" s="267">
        <f t="shared" ref="AO63:AO68" si="132">I63+AF63</f>
        <v>7674902</v>
      </c>
      <c r="AP63" s="269">
        <f t="shared" ref="AP63:AP68" si="133">J63+V63</f>
        <v>5594921</v>
      </c>
      <c r="AQ63" s="421">
        <f t="shared" ref="AQ63:AQ68" si="134">K63+Y63</f>
        <v>0</v>
      </c>
      <c r="AR63" s="269">
        <f t="shared" ref="AR63:AS68" si="135">L63+AA63</f>
        <v>1891083</v>
      </c>
      <c r="AS63" s="269">
        <f t="shared" si="135"/>
        <v>111898</v>
      </c>
      <c r="AT63" s="269">
        <f t="shared" ref="AT63:AT68" si="136">N63+AE63</f>
        <v>77000</v>
      </c>
      <c r="AU63" s="271">
        <f t="shared" ref="AU63:AU68" si="137">O63+AN63</f>
        <v>12.554600000000001</v>
      </c>
      <c r="AV63" s="271">
        <f t="shared" ref="AV63:AW68" si="138">P63+AL63</f>
        <v>10</v>
      </c>
      <c r="AW63" s="272">
        <f t="shared" si="138"/>
        <v>2.5546000000000002</v>
      </c>
    </row>
    <row r="64" spans="1:49" s="348" customFormat="1" ht="14.1" customHeight="1" x14ac:dyDescent="0.2">
      <c r="A64" s="398">
        <v>9</v>
      </c>
      <c r="B64" s="343">
        <v>2456</v>
      </c>
      <c r="C64" s="365">
        <v>600079732</v>
      </c>
      <c r="D64" s="282">
        <v>70695911</v>
      </c>
      <c r="E64" s="345" t="s">
        <v>766</v>
      </c>
      <c r="F64" s="346">
        <v>3113</v>
      </c>
      <c r="G64" s="284" t="s">
        <v>320</v>
      </c>
      <c r="H64" s="357" t="s">
        <v>283</v>
      </c>
      <c r="I64" s="265">
        <v>23013641</v>
      </c>
      <c r="J64" s="588">
        <v>16344419</v>
      </c>
      <c r="K64" s="588">
        <v>40000</v>
      </c>
      <c r="L64" s="266">
        <v>5537934</v>
      </c>
      <c r="M64" s="830">
        <v>326888</v>
      </c>
      <c r="N64" s="588">
        <v>764400</v>
      </c>
      <c r="O64" s="678">
        <v>31.602800000000002</v>
      </c>
      <c r="P64" s="589">
        <v>23.080000000000002</v>
      </c>
      <c r="Q64" s="590">
        <v>8.5228000000000002</v>
      </c>
      <c r="R64" s="675">
        <f t="shared" si="1"/>
        <v>0</v>
      </c>
      <c r="S64" s="269">
        <v>0</v>
      </c>
      <c r="T64" s="269">
        <v>0</v>
      </c>
      <c r="U64" s="269">
        <v>0</v>
      </c>
      <c r="V64" s="269">
        <f t="shared" si="122"/>
        <v>0</v>
      </c>
      <c r="W64" s="269">
        <v>0</v>
      </c>
      <c r="X64" s="269">
        <v>0</v>
      </c>
      <c r="Y64" s="269">
        <f t="shared" si="123"/>
        <v>0</v>
      </c>
      <c r="Z64" s="269">
        <f t="shared" si="124"/>
        <v>0</v>
      </c>
      <c r="AA64" s="577">
        <f t="shared" si="125"/>
        <v>0</v>
      </c>
      <c r="AB64" s="270">
        <f t="shared" si="126"/>
        <v>0</v>
      </c>
      <c r="AC64" s="269">
        <v>0</v>
      </c>
      <c r="AD64" s="269">
        <v>0</v>
      </c>
      <c r="AE64" s="269">
        <f t="shared" si="127"/>
        <v>0</v>
      </c>
      <c r="AF64" s="269">
        <f t="shared" si="128"/>
        <v>0</v>
      </c>
      <c r="AG64" s="271">
        <v>0</v>
      </c>
      <c r="AH64" s="271">
        <v>0</v>
      </c>
      <c r="AI64" s="271">
        <v>0</v>
      </c>
      <c r="AJ64" s="271">
        <v>0</v>
      </c>
      <c r="AK64" s="271">
        <v>0</v>
      </c>
      <c r="AL64" s="271">
        <f t="shared" si="129"/>
        <v>0</v>
      </c>
      <c r="AM64" s="271">
        <f t="shared" si="130"/>
        <v>0</v>
      </c>
      <c r="AN64" s="696">
        <f t="shared" si="131"/>
        <v>0</v>
      </c>
      <c r="AO64" s="267">
        <f t="shared" si="132"/>
        <v>23013641</v>
      </c>
      <c r="AP64" s="269">
        <f t="shared" si="133"/>
        <v>16344419</v>
      </c>
      <c r="AQ64" s="421">
        <f t="shared" si="134"/>
        <v>40000</v>
      </c>
      <c r="AR64" s="269">
        <f t="shared" si="135"/>
        <v>5537934</v>
      </c>
      <c r="AS64" s="269">
        <f t="shared" si="135"/>
        <v>326888</v>
      </c>
      <c r="AT64" s="269">
        <f t="shared" si="136"/>
        <v>764400</v>
      </c>
      <c r="AU64" s="271">
        <f t="shared" si="137"/>
        <v>31.602800000000002</v>
      </c>
      <c r="AV64" s="271">
        <f t="shared" si="138"/>
        <v>23.080000000000002</v>
      </c>
      <c r="AW64" s="272">
        <f t="shared" si="138"/>
        <v>8.5228000000000002</v>
      </c>
    </row>
    <row r="65" spans="1:49" s="348" customFormat="1" ht="14.1" customHeight="1" x14ac:dyDescent="0.2">
      <c r="A65" s="398">
        <v>9</v>
      </c>
      <c r="B65" s="359">
        <v>2456</v>
      </c>
      <c r="C65" s="365">
        <v>600079732</v>
      </c>
      <c r="D65" s="282">
        <v>70695911</v>
      </c>
      <c r="E65" s="360" t="s">
        <v>766</v>
      </c>
      <c r="F65" s="346">
        <v>3113</v>
      </c>
      <c r="G65" s="282" t="s">
        <v>318</v>
      </c>
      <c r="H65" s="357" t="s">
        <v>284</v>
      </c>
      <c r="I65" s="265">
        <v>1645599</v>
      </c>
      <c r="J65" s="832">
        <v>1211413</v>
      </c>
      <c r="K65" s="832">
        <v>0</v>
      </c>
      <c r="L65" s="266">
        <v>409458</v>
      </c>
      <c r="M65" s="830">
        <v>24228</v>
      </c>
      <c r="N65" s="832">
        <v>500</v>
      </c>
      <c r="O65" s="678">
        <v>3.75</v>
      </c>
      <c r="P65" s="858">
        <v>3.75</v>
      </c>
      <c r="Q65" s="857">
        <v>0</v>
      </c>
      <c r="R65" s="675">
        <f t="shared" si="1"/>
        <v>0</v>
      </c>
      <c r="S65" s="269">
        <v>0</v>
      </c>
      <c r="T65" s="269">
        <v>0</v>
      </c>
      <c r="U65" s="269">
        <v>0</v>
      </c>
      <c r="V65" s="269">
        <f t="shared" si="122"/>
        <v>0</v>
      </c>
      <c r="W65" s="269">
        <v>0</v>
      </c>
      <c r="X65" s="269">
        <v>0</v>
      </c>
      <c r="Y65" s="269">
        <f t="shared" si="123"/>
        <v>0</v>
      </c>
      <c r="Z65" s="269">
        <f t="shared" si="124"/>
        <v>0</v>
      </c>
      <c r="AA65" s="577">
        <f t="shared" si="125"/>
        <v>0</v>
      </c>
      <c r="AB65" s="270">
        <f t="shared" si="126"/>
        <v>0</v>
      </c>
      <c r="AC65" s="269">
        <v>0</v>
      </c>
      <c r="AD65" s="269">
        <v>0</v>
      </c>
      <c r="AE65" s="269">
        <f t="shared" si="127"/>
        <v>0</v>
      </c>
      <c r="AF65" s="269">
        <f t="shared" si="128"/>
        <v>0</v>
      </c>
      <c r="AG65" s="271">
        <v>0</v>
      </c>
      <c r="AH65" s="271">
        <v>0</v>
      </c>
      <c r="AI65" s="271">
        <v>0</v>
      </c>
      <c r="AJ65" s="271">
        <v>0</v>
      </c>
      <c r="AK65" s="271">
        <v>0</v>
      </c>
      <c r="AL65" s="271">
        <f t="shared" si="129"/>
        <v>0</v>
      </c>
      <c r="AM65" s="271">
        <f t="shared" si="130"/>
        <v>0</v>
      </c>
      <c r="AN65" s="696">
        <f t="shared" si="131"/>
        <v>0</v>
      </c>
      <c r="AO65" s="267">
        <f t="shared" si="132"/>
        <v>1645599</v>
      </c>
      <c r="AP65" s="269">
        <f t="shared" si="133"/>
        <v>1211413</v>
      </c>
      <c r="AQ65" s="421">
        <f t="shared" si="134"/>
        <v>0</v>
      </c>
      <c r="AR65" s="269">
        <f t="shared" si="135"/>
        <v>409458</v>
      </c>
      <c r="AS65" s="269">
        <f t="shared" si="135"/>
        <v>24228</v>
      </c>
      <c r="AT65" s="269">
        <f t="shared" si="136"/>
        <v>500</v>
      </c>
      <c r="AU65" s="271">
        <f t="shared" si="137"/>
        <v>3.75</v>
      </c>
      <c r="AV65" s="271">
        <f t="shared" si="138"/>
        <v>3.75</v>
      </c>
      <c r="AW65" s="272">
        <f t="shared" si="138"/>
        <v>0</v>
      </c>
    </row>
    <row r="66" spans="1:49" s="348" customFormat="1" ht="14.1" customHeight="1" x14ac:dyDescent="0.2">
      <c r="A66" s="398">
        <v>9</v>
      </c>
      <c r="B66" s="343">
        <v>2456</v>
      </c>
      <c r="C66" s="365">
        <v>600079732</v>
      </c>
      <c r="D66" s="282">
        <v>70695911</v>
      </c>
      <c r="E66" s="345" t="s">
        <v>766</v>
      </c>
      <c r="F66" s="346">
        <v>3141</v>
      </c>
      <c r="G66" s="284" t="s">
        <v>321</v>
      </c>
      <c r="H66" s="357" t="s">
        <v>284</v>
      </c>
      <c r="I66" s="265">
        <v>3207432</v>
      </c>
      <c r="J66" s="832">
        <v>2334601</v>
      </c>
      <c r="K66" s="832">
        <v>10000</v>
      </c>
      <c r="L66" s="266">
        <v>792475</v>
      </c>
      <c r="M66" s="830">
        <v>46692</v>
      </c>
      <c r="N66" s="832">
        <v>23664</v>
      </c>
      <c r="O66" s="678">
        <v>7.97</v>
      </c>
      <c r="P66" s="858">
        <v>0</v>
      </c>
      <c r="Q66" s="857">
        <v>7.97</v>
      </c>
      <c r="R66" s="675">
        <f t="shared" si="1"/>
        <v>0</v>
      </c>
      <c r="S66" s="269">
        <v>0</v>
      </c>
      <c r="T66" s="269">
        <v>0</v>
      </c>
      <c r="U66" s="269">
        <v>0</v>
      </c>
      <c r="V66" s="269">
        <f t="shared" si="122"/>
        <v>0</v>
      </c>
      <c r="W66" s="269">
        <v>0</v>
      </c>
      <c r="X66" s="269">
        <v>0</v>
      </c>
      <c r="Y66" s="269">
        <f t="shared" si="123"/>
        <v>0</v>
      </c>
      <c r="Z66" s="269">
        <f t="shared" si="124"/>
        <v>0</v>
      </c>
      <c r="AA66" s="577">
        <f t="shared" si="125"/>
        <v>0</v>
      </c>
      <c r="AB66" s="270">
        <f t="shared" si="126"/>
        <v>0</v>
      </c>
      <c r="AC66" s="269">
        <v>0</v>
      </c>
      <c r="AD66" s="269">
        <v>0</v>
      </c>
      <c r="AE66" s="269">
        <f t="shared" si="127"/>
        <v>0</v>
      </c>
      <c r="AF66" s="269">
        <f t="shared" si="128"/>
        <v>0</v>
      </c>
      <c r="AG66" s="271">
        <v>0</v>
      </c>
      <c r="AH66" s="271">
        <v>0</v>
      </c>
      <c r="AI66" s="271">
        <v>0</v>
      </c>
      <c r="AJ66" s="271">
        <v>0</v>
      </c>
      <c r="AK66" s="271">
        <v>0</v>
      </c>
      <c r="AL66" s="271">
        <f t="shared" si="129"/>
        <v>0</v>
      </c>
      <c r="AM66" s="271">
        <f t="shared" si="130"/>
        <v>0</v>
      </c>
      <c r="AN66" s="696">
        <f t="shared" si="131"/>
        <v>0</v>
      </c>
      <c r="AO66" s="267">
        <f t="shared" si="132"/>
        <v>3207432</v>
      </c>
      <c r="AP66" s="269">
        <f t="shared" si="133"/>
        <v>2334601</v>
      </c>
      <c r="AQ66" s="421">
        <f t="shared" si="134"/>
        <v>10000</v>
      </c>
      <c r="AR66" s="269">
        <f t="shared" si="135"/>
        <v>792475</v>
      </c>
      <c r="AS66" s="269">
        <f t="shared" si="135"/>
        <v>46692</v>
      </c>
      <c r="AT66" s="269">
        <f t="shared" si="136"/>
        <v>23664</v>
      </c>
      <c r="AU66" s="271">
        <f t="shared" si="137"/>
        <v>7.97</v>
      </c>
      <c r="AV66" s="271">
        <f t="shared" si="138"/>
        <v>0</v>
      </c>
      <c r="AW66" s="272">
        <f t="shared" si="138"/>
        <v>7.97</v>
      </c>
    </row>
    <row r="67" spans="1:49" s="348" customFormat="1" ht="14.1" customHeight="1" x14ac:dyDescent="0.2">
      <c r="A67" s="398">
        <v>9</v>
      </c>
      <c r="B67" s="359">
        <v>2456</v>
      </c>
      <c r="C67" s="365">
        <v>600079732</v>
      </c>
      <c r="D67" s="282">
        <v>70695911</v>
      </c>
      <c r="E67" s="360" t="s">
        <v>766</v>
      </c>
      <c r="F67" s="358">
        <v>3143</v>
      </c>
      <c r="G67" s="284" t="s">
        <v>635</v>
      </c>
      <c r="H67" s="361" t="s">
        <v>283</v>
      </c>
      <c r="I67" s="265">
        <v>1867441</v>
      </c>
      <c r="J67" s="831">
        <v>1345582</v>
      </c>
      <c r="K67" s="831">
        <v>30000</v>
      </c>
      <c r="L67" s="266">
        <v>464947</v>
      </c>
      <c r="M67" s="830">
        <v>26912</v>
      </c>
      <c r="N67" s="832">
        <v>0</v>
      </c>
      <c r="O67" s="678">
        <v>2.7273000000000001</v>
      </c>
      <c r="P67" s="841">
        <v>2.7273000000000001</v>
      </c>
      <c r="Q67" s="857">
        <v>0</v>
      </c>
      <c r="R67" s="675">
        <f t="shared" si="1"/>
        <v>0</v>
      </c>
      <c r="S67" s="269">
        <v>0</v>
      </c>
      <c r="T67" s="269">
        <v>0</v>
      </c>
      <c r="U67" s="269">
        <v>0</v>
      </c>
      <c r="V67" s="269">
        <f t="shared" si="122"/>
        <v>0</v>
      </c>
      <c r="W67" s="269">
        <v>0</v>
      </c>
      <c r="X67" s="269">
        <v>0</v>
      </c>
      <c r="Y67" s="269">
        <f t="shared" si="123"/>
        <v>0</v>
      </c>
      <c r="Z67" s="269">
        <f t="shared" si="124"/>
        <v>0</v>
      </c>
      <c r="AA67" s="577">
        <f t="shared" si="125"/>
        <v>0</v>
      </c>
      <c r="AB67" s="270">
        <f t="shared" si="126"/>
        <v>0</v>
      </c>
      <c r="AC67" s="269">
        <v>0</v>
      </c>
      <c r="AD67" s="269">
        <v>0</v>
      </c>
      <c r="AE67" s="269">
        <f t="shared" si="127"/>
        <v>0</v>
      </c>
      <c r="AF67" s="269">
        <f t="shared" si="128"/>
        <v>0</v>
      </c>
      <c r="AG67" s="271">
        <v>0</v>
      </c>
      <c r="AH67" s="271">
        <v>0</v>
      </c>
      <c r="AI67" s="271">
        <v>0</v>
      </c>
      <c r="AJ67" s="271">
        <v>0</v>
      </c>
      <c r="AK67" s="271">
        <v>0</v>
      </c>
      <c r="AL67" s="271">
        <f t="shared" si="129"/>
        <v>0</v>
      </c>
      <c r="AM67" s="271">
        <f t="shared" si="130"/>
        <v>0</v>
      </c>
      <c r="AN67" s="696">
        <f t="shared" si="131"/>
        <v>0</v>
      </c>
      <c r="AO67" s="267">
        <f t="shared" si="132"/>
        <v>1867441</v>
      </c>
      <c r="AP67" s="269">
        <f t="shared" si="133"/>
        <v>1345582</v>
      </c>
      <c r="AQ67" s="421">
        <f t="shared" si="134"/>
        <v>30000</v>
      </c>
      <c r="AR67" s="269">
        <f t="shared" si="135"/>
        <v>464947</v>
      </c>
      <c r="AS67" s="269">
        <f t="shared" si="135"/>
        <v>26912</v>
      </c>
      <c r="AT67" s="269">
        <f t="shared" si="136"/>
        <v>0</v>
      </c>
      <c r="AU67" s="271">
        <f t="shared" si="137"/>
        <v>2.7273000000000001</v>
      </c>
      <c r="AV67" s="271">
        <f t="shared" si="138"/>
        <v>2.7273000000000001</v>
      </c>
      <c r="AW67" s="272">
        <f t="shared" si="138"/>
        <v>0</v>
      </c>
    </row>
    <row r="68" spans="1:49" s="348" customFormat="1" ht="14.1" customHeight="1" x14ac:dyDescent="0.2">
      <c r="A68" s="398">
        <v>9</v>
      </c>
      <c r="B68" s="359">
        <v>2456</v>
      </c>
      <c r="C68" s="365">
        <v>600079732</v>
      </c>
      <c r="D68" s="282">
        <v>70695911</v>
      </c>
      <c r="E68" s="360" t="s">
        <v>766</v>
      </c>
      <c r="F68" s="346">
        <v>3143</v>
      </c>
      <c r="G68" s="284" t="s">
        <v>636</v>
      </c>
      <c r="H68" s="361" t="s">
        <v>284</v>
      </c>
      <c r="I68" s="265">
        <v>68114</v>
      </c>
      <c r="J68" s="832">
        <v>48015</v>
      </c>
      <c r="K68" s="832">
        <v>0</v>
      </c>
      <c r="L68" s="266">
        <v>16229</v>
      </c>
      <c r="M68" s="830">
        <v>960</v>
      </c>
      <c r="N68" s="832">
        <v>2910</v>
      </c>
      <c r="O68" s="678">
        <v>0.2</v>
      </c>
      <c r="P68" s="858">
        <v>0</v>
      </c>
      <c r="Q68" s="857">
        <v>0.2</v>
      </c>
      <c r="R68" s="675">
        <f t="shared" si="1"/>
        <v>0</v>
      </c>
      <c r="S68" s="269">
        <v>0</v>
      </c>
      <c r="T68" s="269">
        <v>0</v>
      </c>
      <c r="U68" s="269">
        <v>0</v>
      </c>
      <c r="V68" s="269">
        <f t="shared" si="122"/>
        <v>0</v>
      </c>
      <c r="W68" s="269">
        <v>0</v>
      </c>
      <c r="X68" s="269">
        <v>0</v>
      </c>
      <c r="Y68" s="269">
        <f t="shared" si="123"/>
        <v>0</v>
      </c>
      <c r="Z68" s="269">
        <f t="shared" si="124"/>
        <v>0</v>
      </c>
      <c r="AA68" s="577">
        <f t="shared" si="125"/>
        <v>0</v>
      </c>
      <c r="AB68" s="270">
        <f t="shared" si="126"/>
        <v>0</v>
      </c>
      <c r="AC68" s="269">
        <v>0</v>
      </c>
      <c r="AD68" s="269">
        <v>0</v>
      </c>
      <c r="AE68" s="269">
        <f t="shared" si="127"/>
        <v>0</v>
      </c>
      <c r="AF68" s="269">
        <f t="shared" si="128"/>
        <v>0</v>
      </c>
      <c r="AG68" s="271">
        <v>0</v>
      </c>
      <c r="AH68" s="271">
        <v>0</v>
      </c>
      <c r="AI68" s="271">
        <v>0</v>
      </c>
      <c r="AJ68" s="271">
        <v>0</v>
      </c>
      <c r="AK68" s="271">
        <v>0</v>
      </c>
      <c r="AL68" s="271">
        <f t="shared" si="129"/>
        <v>0</v>
      </c>
      <c r="AM68" s="271">
        <f t="shared" si="130"/>
        <v>0</v>
      </c>
      <c r="AN68" s="696">
        <f t="shared" si="131"/>
        <v>0</v>
      </c>
      <c r="AO68" s="267">
        <f t="shared" si="132"/>
        <v>68114</v>
      </c>
      <c r="AP68" s="269">
        <f t="shared" si="133"/>
        <v>48015</v>
      </c>
      <c r="AQ68" s="421">
        <f t="shared" si="134"/>
        <v>0</v>
      </c>
      <c r="AR68" s="269">
        <f t="shared" si="135"/>
        <v>16229</v>
      </c>
      <c r="AS68" s="269">
        <f t="shared" si="135"/>
        <v>960</v>
      </c>
      <c r="AT68" s="269">
        <f t="shared" si="136"/>
        <v>2910</v>
      </c>
      <c r="AU68" s="271">
        <f t="shared" si="137"/>
        <v>0.2</v>
      </c>
      <c r="AV68" s="271">
        <f t="shared" si="138"/>
        <v>0</v>
      </c>
      <c r="AW68" s="272">
        <f t="shared" si="138"/>
        <v>0.2</v>
      </c>
    </row>
    <row r="69" spans="1:49" s="348" customFormat="1" ht="14.1" customHeight="1" x14ac:dyDescent="0.2">
      <c r="A69" s="399">
        <v>9</v>
      </c>
      <c r="B69" s="350">
        <v>2456</v>
      </c>
      <c r="C69" s="366">
        <v>600079732</v>
      </c>
      <c r="D69" s="350">
        <v>70695911</v>
      </c>
      <c r="E69" s="352" t="s">
        <v>767</v>
      </c>
      <c r="F69" s="353"/>
      <c r="G69" s="354"/>
      <c r="H69" s="355"/>
      <c r="I69" s="349">
        <v>37477129</v>
      </c>
      <c r="J69" s="632">
        <v>26878951</v>
      </c>
      <c r="K69" s="632">
        <v>80000</v>
      </c>
      <c r="L69" s="632">
        <v>9112126</v>
      </c>
      <c r="M69" s="632">
        <v>537578</v>
      </c>
      <c r="N69" s="632">
        <v>868474</v>
      </c>
      <c r="O69" s="855">
        <v>58.804700000000004</v>
      </c>
      <c r="P69" s="855">
        <v>39.557299999999998</v>
      </c>
      <c r="Q69" s="856">
        <v>19.247399999999999</v>
      </c>
      <c r="R69" s="362">
        <f t="shared" ref="R69:AW69" si="139">SUM(R63:R68)</f>
        <v>0</v>
      </c>
      <c r="S69" s="362">
        <f t="shared" si="139"/>
        <v>0</v>
      </c>
      <c r="T69" s="362">
        <f t="shared" si="139"/>
        <v>0</v>
      </c>
      <c r="U69" s="362">
        <f t="shared" si="139"/>
        <v>0</v>
      </c>
      <c r="V69" s="362">
        <f t="shared" si="139"/>
        <v>0</v>
      </c>
      <c r="W69" s="362">
        <f t="shared" ref="W69" si="140">SUM(W63:W68)</f>
        <v>0</v>
      </c>
      <c r="X69" s="362">
        <f t="shared" si="139"/>
        <v>0</v>
      </c>
      <c r="Y69" s="362">
        <f t="shared" si="139"/>
        <v>0</v>
      </c>
      <c r="Z69" s="362">
        <f t="shared" si="139"/>
        <v>0</v>
      </c>
      <c r="AA69" s="362">
        <f t="shared" si="139"/>
        <v>0</v>
      </c>
      <c r="AB69" s="362">
        <f t="shared" si="139"/>
        <v>0</v>
      </c>
      <c r="AC69" s="362">
        <f t="shared" si="139"/>
        <v>0</v>
      </c>
      <c r="AD69" s="362">
        <f t="shared" si="139"/>
        <v>0</v>
      </c>
      <c r="AE69" s="362">
        <f t="shared" si="139"/>
        <v>0</v>
      </c>
      <c r="AF69" s="362">
        <f t="shared" si="139"/>
        <v>0</v>
      </c>
      <c r="AG69" s="363">
        <f t="shared" si="139"/>
        <v>0</v>
      </c>
      <c r="AH69" s="363">
        <f t="shared" si="139"/>
        <v>0</v>
      </c>
      <c r="AI69" s="363">
        <f t="shared" si="139"/>
        <v>0</v>
      </c>
      <c r="AJ69" s="363">
        <f t="shared" si="139"/>
        <v>0</v>
      </c>
      <c r="AK69" s="363">
        <f t="shared" si="139"/>
        <v>0</v>
      </c>
      <c r="AL69" s="363">
        <f t="shared" si="139"/>
        <v>0</v>
      </c>
      <c r="AM69" s="363">
        <f t="shared" si="139"/>
        <v>0</v>
      </c>
      <c r="AN69" s="661">
        <f t="shared" si="139"/>
        <v>0</v>
      </c>
      <c r="AO69" s="349">
        <f t="shared" si="139"/>
        <v>37477129</v>
      </c>
      <c r="AP69" s="362">
        <f t="shared" si="139"/>
        <v>26878951</v>
      </c>
      <c r="AQ69" s="362">
        <f t="shared" si="139"/>
        <v>80000</v>
      </c>
      <c r="AR69" s="362">
        <f t="shared" si="139"/>
        <v>9112126</v>
      </c>
      <c r="AS69" s="362">
        <f t="shared" si="139"/>
        <v>537578</v>
      </c>
      <c r="AT69" s="362">
        <f t="shared" si="139"/>
        <v>868474</v>
      </c>
      <c r="AU69" s="363">
        <f t="shared" si="139"/>
        <v>58.804700000000004</v>
      </c>
      <c r="AV69" s="363">
        <f t="shared" si="139"/>
        <v>39.557299999999998</v>
      </c>
      <c r="AW69" s="364">
        <f t="shared" si="139"/>
        <v>19.247399999999999</v>
      </c>
    </row>
    <row r="70" spans="1:49" s="348" customFormat="1" ht="14.1" customHeight="1" x14ac:dyDescent="0.2">
      <c r="A70" s="398">
        <v>10</v>
      </c>
      <c r="B70" s="359">
        <v>2462</v>
      </c>
      <c r="C70" s="365">
        <v>600079813</v>
      </c>
      <c r="D70" s="282">
        <v>72744600</v>
      </c>
      <c r="E70" s="345" t="s">
        <v>768</v>
      </c>
      <c r="F70" s="346">
        <v>3111</v>
      </c>
      <c r="G70" s="284" t="s">
        <v>317</v>
      </c>
      <c r="H70" s="357" t="s">
        <v>283</v>
      </c>
      <c r="I70" s="265">
        <v>1498133</v>
      </c>
      <c r="J70" s="833">
        <v>1092366</v>
      </c>
      <c r="K70" s="833">
        <v>0</v>
      </c>
      <c r="L70" s="266">
        <v>369220</v>
      </c>
      <c r="M70" s="830">
        <v>21847</v>
      </c>
      <c r="N70" s="832">
        <v>14700</v>
      </c>
      <c r="O70" s="678">
        <v>2.4859</v>
      </c>
      <c r="P70" s="859">
        <v>1.9750000000000001</v>
      </c>
      <c r="Q70" s="860">
        <v>0.51090000000000002</v>
      </c>
      <c r="R70" s="675">
        <f t="shared" si="1"/>
        <v>0</v>
      </c>
      <c r="S70" s="269">
        <v>0</v>
      </c>
      <c r="T70" s="269">
        <v>0</v>
      </c>
      <c r="U70" s="269">
        <v>0</v>
      </c>
      <c r="V70" s="269">
        <f t="shared" ref="V70:V75" si="141">SUM(R70:U70)</f>
        <v>0</v>
      </c>
      <c r="W70" s="269">
        <v>0</v>
      </c>
      <c r="X70" s="269">
        <v>0</v>
      </c>
      <c r="Y70" s="269">
        <f t="shared" ref="Y70:Y75" si="142">SUM(W70:X70)</f>
        <v>0</v>
      </c>
      <c r="Z70" s="269">
        <f t="shared" ref="Z70:Z75" si="143">V70+Y70</f>
        <v>0</v>
      </c>
      <c r="AA70" s="577">
        <f t="shared" ref="AA70:AA75" si="144">ROUND((V70+W70)*33.8%,0)</f>
        <v>0</v>
      </c>
      <c r="AB70" s="270">
        <f t="shared" ref="AB70:AB75" si="145">ROUND(V70*2%,0)</f>
        <v>0</v>
      </c>
      <c r="AC70" s="269">
        <v>0</v>
      </c>
      <c r="AD70" s="269">
        <v>0</v>
      </c>
      <c r="AE70" s="269">
        <f t="shared" ref="AE70:AE75" si="146">SUM(AC70:AD70)</f>
        <v>0</v>
      </c>
      <c r="AF70" s="269">
        <f t="shared" ref="AF70:AF75" si="147">Z70+AA70+AB70+AE70</f>
        <v>0</v>
      </c>
      <c r="AG70" s="271">
        <v>0</v>
      </c>
      <c r="AH70" s="271">
        <v>0</v>
      </c>
      <c r="AI70" s="271">
        <v>0</v>
      </c>
      <c r="AJ70" s="271">
        <v>0</v>
      </c>
      <c r="AK70" s="271">
        <v>0</v>
      </c>
      <c r="AL70" s="271">
        <f t="shared" ref="AL70:AL75" si="148">AG70+AI70+AJ70</f>
        <v>0</v>
      </c>
      <c r="AM70" s="271">
        <f t="shared" ref="AM70:AM75" si="149">AH70+AK70</f>
        <v>0</v>
      </c>
      <c r="AN70" s="696">
        <f t="shared" ref="AN70:AN75" si="150">SUM(AL70:AM70)</f>
        <v>0</v>
      </c>
      <c r="AO70" s="267">
        <f t="shared" ref="AO70:AO75" si="151">I70+AF70</f>
        <v>1498133</v>
      </c>
      <c r="AP70" s="269">
        <f t="shared" ref="AP70:AP75" si="152">J70+V70</f>
        <v>1092366</v>
      </c>
      <c r="AQ70" s="421">
        <f t="shared" ref="AQ70:AQ75" si="153">K70+Y70</f>
        <v>0</v>
      </c>
      <c r="AR70" s="269">
        <f t="shared" ref="AR70:AS75" si="154">L70+AA70</f>
        <v>369220</v>
      </c>
      <c r="AS70" s="269">
        <f t="shared" si="154"/>
        <v>21847</v>
      </c>
      <c r="AT70" s="269">
        <f t="shared" ref="AT70:AT75" si="155">N70+AE70</f>
        <v>14700</v>
      </c>
      <c r="AU70" s="271">
        <f t="shared" ref="AU70:AU75" si="156">O70+AN70</f>
        <v>2.4859</v>
      </c>
      <c r="AV70" s="271">
        <f t="shared" ref="AV70:AW75" si="157">P70+AL70</f>
        <v>1.9750000000000001</v>
      </c>
      <c r="AW70" s="272">
        <f t="shared" si="157"/>
        <v>0.51090000000000002</v>
      </c>
    </row>
    <row r="71" spans="1:49" s="348" customFormat="1" ht="14.1" customHeight="1" x14ac:dyDescent="0.2">
      <c r="A71" s="398">
        <v>10</v>
      </c>
      <c r="B71" s="367">
        <v>2462</v>
      </c>
      <c r="C71" s="365">
        <v>600079813</v>
      </c>
      <c r="D71" s="282">
        <v>72744600</v>
      </c>
      <c r="E71" s="367" t="s">
        <v>768</v>
      </c>
      <c r="F71" s="368">
        <v>3117</v>
      </c>
      <c r="G71" s="367" t="s">
        <v>335</v>
      </c>
      <c r="H71" s="357" t="s">
        <v>283</v>
      </c>
      <c r="I71" s="265">
        <v>3386934</v>
      </c>
      <c r="J71" s="588">
        <v>2322603</v>
      </c>
      <c r="K71" s="588">
        <v>80000</v>
      </c>
      <c r="L71" s="266">
        <v>812079</v>
      </c>
      <c r="M71" s="830">
        <v>46452</v>
      </c>
      <c r="N71" s="588">
        <v>125800</v>
      </c>
      <c r="O71" s="678">
        <v>4.7526000000000002</v>
      </c>
      <c r="P71" s="589">
        <v>3.5323000000000002</v>
      </c>
      <c r="Q71" s="590">
        <v>1.2203000000000002</v>
      </c>
      <c r="R71" s="675">
        <f t="shared" si="1"/>
        <v>0</v>
      </c>
      <c r="S71" s="269">
        <v>0</v>
      </c>
      <c r="T71" s="269">
        <v>0</v>
      </c>
      <c r="U71" s="269">
        <v>0</v>
      </c>
      <c r="V71" s="269">
        <f t="shared" si="141"/>
        <v>0</v>
      </c>
      <c r="W71" s="269">
        <v>0</v>
      </c>
      <c r="X71" s="269">
        <v>0</v>
      </c>
      <c r="Y71" s="269">
        <f t="shared" si="142"/>
        <v>0</v>
      </c>
      <c r="Z71" s="269">
        <f t="shared" si="143"/>
        <v>0</v>
      </c>
      <c r="AA71" s="577">
        <f t="shared" si="144"/>
        <v>0</v>
      </c>
      <c r="AB71" s="270">
        <f t="shared" si="145"/>
        <v>0</v>
      </c>
      <c r="AC71" s="269">
        <v>0</v>
      </c>
      <c r="AD71" s="269">
        <v>0</v>
      </c>
      <c r="AE71" s="269">
        <f t="shared" si="146"/>
        <v>0</v>
      </c>
      <c r="AF71" s="269">
        <f t="shared" si="147"/>
        <v>0</v>
      </c>
      <c r="AG71" s="271">
        <v>0</v>
      </c>
      <c r="AH71" s="271">
        <v>0</v>
      </c>
      <c r="AI71" s="271">
        <v>0</v>
      </c>
      <c r="AJ71" s="271">
        <v>0</v>
      </c>
      <c r="AK71" s="271">
        <v>0</v>
      </c>
      <c r="AL71" s="271">
        <f t="shared" si="148"/>
        <v>0</v>
      </c>
      <c r="AM71" s="271">
        <f t="shared" si="149"/>
        <v>0</v>
      </c>
      <c r="AN71" s="696">
        <f t="shared" si="150"/>
        <v>0</v>
      </c>
      <c r="AO71" s="267">
        <f t="shared" si="151"/>
        <v>3386934</v>
      </c>
      <c r="AP71" s="269">
        <f t="shared" si="152"/>
        <v>2322603</v>
      </c>
      <c r="AQ71" s="421">
        <f t="shared" si="153"/>
        <v>80000</v>
      </c>
      <c r="AR71" s="269">
        <f t="shared" si="154"/>
        <v>812079</v>
      </c>
      <c r="AS71" s="269">
        <f t="shared" si="154"/>
        <v>46452</v>
      </c>
      <c r="AT71" s="269">
        <f t="shared" si="155"/>
        <v>125800</v>
      </c>
      <c r="AU71" s="271">
        <f t="shared" si="156"/>
        <v>4.7526000000000002</v>
      </c>
      <c r="AV71" s="271">
        <f t="shared" si="157"/>
        <v>3.5323000000000002</v>
      </c>
      <c r="AW71" s="272">
        <f t="shared" si="157"/>
        <v>1.2203000000000002</v>
      </c>
    </row>
    <row r="72" spans="1:49" s="348" customFormat="1" ht="14.1" customHeight="1" x14ac:dyDescent="0.2">
      <c r="A72" s="398">
        <v>10</v>
      </c>
      <c r="B72" s="359">
        <v>2462</v>
      </c>
      <c r="C72" s="365">
        <v>600079813</v>
      </c>
      <c r="D72" s="282">
        <v>72744600</v>
      </c>
      <c r="E72" s="360" t="s">
        <v>768</v>
      </c>
      <c r="F72" s="346">
        <v>3117</v>
      </c>
      <c r="G72" s="282" t="s">
        <v>318</v>
      </c>
      <c r="H72" s="357" t="s">
        <v>284</v>
      </c>
      <c r="I72" s="265">
        <v>1656897</v>
      </c>
      <c r="J72" s="832">
        <v>1220101</v>
      </c>
      <c r="K72" s="832">
        <v>0</v>
      </c>
      <c r="L72" s="266">
        <v>412394</v>
      </c>
      <c r="M72" s="830">
        <v>24402</v>
      </c>
      <c r="N72" s="832">
        <v>0</v>
      </c>
      <c r="O72" s="678">
        <v>3.57</v>
      </c>
      <c r="P72" s="858">
        <v>3.57</v>
      </c>
      <c r="Q72" s="857">
        <v>0</v>
      </c>
      <c r="R72" s="675">
        <f t="shared" si="1"/>
        <v>0</v>
      </c>
      <c r="S72" s="269">
        <v>50984</v>
      </c>
      <c r="T72" s="269">
        <v>0</v>
      </c>
      <c r="U72" s="269">
        <v>0</v>
      </c>
      <c r="V72" s="269">
        <f t="shared" si="141"/>
        <v>50984</v>
      </c>
      <c r="W72" s="269">
        <v>0</v>
      </c>
      <c r="X72" s="269">
        <v>0</v>
      </c>
      <c r="Y72" s="269">
        <f t="shared" si="142"/>
        <v>0</v>
      </c>
      <c r="Z72" s="269">
        <f t="shared" si="143"/>
        <v>50984</v>
      </c>
      <c r="AA72" s="577">
        <f t="shared" si="144"/>
        <v>17233</v>
      </c>
      <c r="AB72" s="270">
        <f t="shared" si="145"/>
        <v>1020</v>
      </c>
      <c r="AC72" s="269">
        <v>0</v>
      </c>
      <c r="AD72" s="269">
        <v>0</v>
      </c>
      <c r="AE72" s="269">
        <f t="shared" si="146"/>
        <v>0</v>
      </c>
      <c r="AF72" s="269">
        <f t="shared" si="147"/>
        <v>69237</v>
      </c>
      <c r="AG72" s="271">
        <v>0</v>
      </c>
      <c r="AH72" s="271">
        <v>0</v>
      </c>
      <c r="AI72" s="271">
        <v>0.04</v>
      </c>
      <c r="AJ72" s="271">
        <v>0</v>
      </c>
      <c r="AK72" s="271">
        <v>0</v>
      </c>
      <c r="AL72" s="271">
        <f t="shared" si="148"/>
        <v>0.04</v>
      </c>
      <c r="AM72" s="271">
        <f t="shared" si="149"/>
        <v>0</v>
      </c>
      <c r="AN72" s="696">
        <f t="shared" si="150"/>
        <v>0.04</v>
      </c>
      <c r="AO72" s="267">
        <f t="shared" si="151"/>
        <v>1726134</v>
      </c>
      <c r="AP72" s="269">
        <f t="shared" si="152"/>
        <v>1271085</v>
      </c>
      <c r="AQ72" s="421">
        <f t="shared" si="153"/>
        <v>0</v>
      </c>
      <c r="AR72" s="269">
        <f t="shared" si="154"/>
        <v>429627</v>
      </c>
      <c r="AS72" s="269">
        <f t="shared" si="154"/>
        <v>25422</v>
      </c>
      <c r="AT72" s="269">
        <f t="shared" si="155"/>
        <v>0</v>
      </c>
      <c r="AU72" s="271">
        <f t="shared" si="156"/>
        <v>3.61</v>
      </c>
      <c r="AV72" s="271">
        <f t="shared" si="157"/>
        <v>3.61</v>
      </c>
      <c r="AW72" s="272">
        <f t="shared" si="157"/>
        <v>0</v>
      </c>
    </row>
    <row r="73" spans="1:49" s="348" customFormat="1" ht="14.1" customHeight="1" x14ac:dyDescent="0.2">
      <c r="A73" s="398">
        <v>10</v>
      </c>
      <c r="B73" s="343">
        <v>2462</v>
      </c>
      <c r="C73" s="365">
        <v>600079813</v>
      </c>
      <c r="D73" s="282">
        <v>72744600</v>
      </c>
      <c r="E73" s="345" t="s">
        <v>768</v>
      </c>
      <c r="F73" s="346">
        <v>3141</v>
      </c>
      <c r="G73" s="284" t="s">
        <v>321</v>
      </c>
      <c r="H73" s="357" t="s">
        <v>284</v>
      </c>
      <c r="I73" s="265">
        <v>595839</v>
      </c>
      <c r="J73" s="832">
        <v>436883</v>
      </c>
      <c r="K73" s="832">
        <v>0</v>
      </c>
      <c r="L73" s="266">
        <v>147666</v>
      </c>
      <c r="M73" s="830">
        <v>8738</v>
      </c>
      <c r="N73" s="832">
        <v>2552</v>
      </c>
      <c r="O73" s="678">
        <v>1.49</v>
      </c>
      <c r="P73" s="858">
        <v>0</v>
      </c>
      <c r="Q73" s="857">
        <v>1.49</v>
      </c>
      <c r="R73" s="675">
        <f t="shared" si="1"/>
        <v>0</v>
      </c>
      <c r="S73" s="269">
        <v>0</v>
      </c>
      <c r="T73" s="269">
        <v>0</v>
      </c>
      <c r="U73" s="269">
        <v>0</v>
      </c>
      <c r="V73" s="269">
        <f t="shared" si="141"/>
        <v>0</v>
      </c>
      <c r="W73" s="269">
        <v>0</v>
      </c>
      <c r="X73" s="269">
        <v>0</v>
      </c>
      <c r="Y73" s="269">
        <f t="shared" si="142"/>
        <v>0</v>
      </c>
      <c r="Z73" s="269">
        <f t="shared" si="143"/>
        <v>0</v>
      </c>
      <c r="AA73" s="577">
        <f t="shared" si="144"/>
        <v>0</v>
      </c>
      <c r="AB73" s="270">
        <f t="shared" si="145"/>
        <v>0</v>
      </c>
      <c r="AC73" s="269">
        <v>0</v>
      </c>
      <c r="AD73" s="269">
        <v>0</v>
      </c>
      <c r="AE73" s="269">
        <f t="shared" si="146"/>
        <v>0</v>
      </c>
      <c r="AF73" s="269">
        <f t="shared" si="147"/>
        <v>0</v>
      </c>
      <c r="AG73" s="271">
        <v>0</v>
      </c>
      <c r="AH73" s="271">
        <v>0</v>
      </c>
      <c r="AI73" s="271">
        <v>0</v>
      </c>
      <c r="AJ73" s="271">
        <v>0</v>
      </c>
      <c r="AK73" s="271">
        <v>0</v>
      </c>
      <c r="AL73" s="271">
        <f t="shared" si="148"/>
        <v>0</v>
      </c>
      <c r="AM73" s="271">
        <f t="shared" si="149"/>
        <v>0</v>
      </c>
      <c r="AN73" s="696">
        <f t="shared" si="150"/>
        <v>0</v>
      </c>
      <c r="AO73" s="267">
        <f t="shared" si="151"/>
        <v>595839</v>
      </c>
      <c r="AP73" s="269">
        <f t="shared" si="152"/>
        <v>436883</v>
      </c>
      <c r="AQ73" s="421">
        <f t="shared" si="153"/>
        <v>0</v>
      </c>
      <c r="AR73" s="269">
        <f t="shared" si="154"/>
        <v>147666</v>
      </c>
      <c r="AS73" s="269">
        <f t="shared" si="154"/>
        <v>8738</v>
      </c>
      <c r="AT73" s="269">
        <f t="shared" si="155"/>
        <v>2552</v>
      </c>
      <c r="AU73" s="271">
        <f t="shared" si="156"/>
        <v>1.49</v>
      </c>
      <c r="AV73" s="271">
        <f t="shared" si="157"/>
        <v>0</v>
      </c>
      <c r="AW73" s="272">
        <f t="shared" si="157"/>
        <v>1.49</v>
      </c>
    </row>
    <row r="74" spans="1:49" s="348" customFormat="1" ht="14.1" customHeight="1" x14ac:dyDescent="0.2">
      <c r="A74" s="398">
        <v>10</v>
      </c>
      <c r="B74" s="359">
        <v>2462</v>
      </c>
      <c r="C74" s="365">
        <v>600079813</v>
      </c>
      <c r="D74" s="282">
        <v>72744600</v>
      </c>
      <c r="E74" s="360" t="s">
        <v>768</v>
      </c>
      <c r="F74" s="358">
        <v>3143</v>
      </c>
      <c r="G74" s="284" t="s">
        <v>635</v>
      </c>
      <c r="H74" s="361" t="s">
        <v>283</v>
      </c>
      <c r="I74" s="265">
        <v>575639</v>
      </c>
      <c r="J74" s="831">
        <v>423887</v>
      </c>
      <c r="K74" s="831">
        <v>0</v>
      </c>
      <c r="L74" s="266">
        <v>143274</v>
      </c>
      <c r="M74" s="830">
        <v>8478</v>
      </c>
      <c r="N74" s="832">
        <v>0</v>
      </c>
      <c r="O74" s="678">
        <v>1.0055000000000001</v>
      </c>
      <c r="P74" s="841">
        <v>1.0055000000000001</v>
      </c>
      <c r="Q74" s="857">
        <v>0</v>
      </c>
      <c r="R74" s="675">
        <f t="shared" si="1"/>
        <v>0</v>
      </c>
      <c r="S74" s="269">
        <v>0</v>
      </c>
      <c r="T74" s="269">
        <v>0</v>
      </c>
      <c r="U74" s="269">
        <v>0</v>
      </c>
      <c r="V74" s="269">
        <f t="shared" si="141"/>
        <v>0</v>
      </c>
      <c r="W74" s="269">
        <v>0</v>
      </c>
      <c r="X74" s="269">
        <v>0</v>
      </c>
      <c r="Y74" s="269">
        <f t="shared" si="142"/>
        <v>0</v>
      </c>
      <c r="Z74" s="269">
        <f t="shared" si="143"/>
        <v>0</v>
      </c>
      <c r="AA74" s="577">
        <f t="shared" si="144"/>
        <v>0</v>
      </c>
      <c r="AB74" s="270">
        <f t="shared" si="145"/>
        <v>0</v>
      </c>
      <c r="AC74" s="269">
        <v>0</v>
      </c>
      <c r="AD74" s="269">
        <v>0</v>
      </c>
      <c r="AE74" s="269">
        <f t="shared" si="146"/>
        <v>0</v>
      </c>
      <c r="AF74" s="269">
        <f t="shared" si="147"/>
        <v>0</v>
      </c>
      <c r="AG74" s="271">
        <v>0</v>
      </c>
      <c r="AH74" s="271">
        <v>0</v>
      </c>
      <c r="AI74" s="271">
        <v>0</v>
      </c>
      <c r="AJ74" s="271">
        <v>0</v>
      </c>
      <c r="AK74" s="271">
        <v>0</v>
      </c>
      <c r="AL74" s="271">
        <f t="shared" si="148"/>
        <v>0</v>
      </c>
      <c r="AM74" s="271">
        <f t="shared" si="149"/>
        <v>0</v>
      </c>
      <c r="AN74" s="696">
        <f t="shared" si="150"/>
        <v>0</v>
      </c>
      <c r="AO74" s="267">
        <f t="shared" si="151"/>
        <v>575639</v>
      </c>
      <c r="AP74" s="269">
        <f t="shared" si="152"/>
        <v>423887</v>
      </c>
      <c r="AQ74" s="421">
        <f t="shared" si="153"/>
        <v>0</v>
      </c>
      <c r="AR74" s="269">
        <f t="shared" si="154"/>
        <v>143274</v>
      </c>
      <c r="AS74" s="269">
        <f t="shared" si="154"/>
        <v>8478</v>
      </c>
      <c r="AT74" s="269">
        <f t="shared" si="155"/>
        <v>0</v>
      </c>
      <c r="AU74" s="271">
        <f t="shared" si="156"/>
        <v>1.0055000000000001</v>
      </c>
      <c r="AV74" s="271">
        <f t="shared" si="157"/>
        <v>1.0055000000000001</v>
      </c>
      <c r="AW74" s="272">
        <f t="shared" si="157"/>
        <v>0</v>
      </c>
    </row>
    <row r="75" spans="1:49" s="348" customFormat="1" ht="14.1" customHeight="1" x14ac:dyDescent="0.2">
      <c r="A75" s="398">
        <v>10</v>
      </c>
      <c r="B75" s="359">
        <v>2462</v>
      </c>
      <c r="C75" s="365">
        <v>600079813</v>
      </c>
      <c r="D75" s="282">
        <v>72744600</v>
      </c>
      <c r="E75" s="360" t="s">
        <v>768</v>
      </c>
      <c r="F75" s="346">
        <v>3143</v>
      </c>
      <c r="G75" s="284" t="s">
        <v>636</v>
      </c>
      <c r="H75" s="361" t="s">
        <v>284</v>
      </c>
      <c r="I75" s="265">
        <v>14044</v>
      </c>
      <c r="J75" s="832">
        <v>9900</v>
      </c>
      <c r="K75" s="832">
        <v>0</v>
      </c>
      <c r="L75" s="266">
        <v>3346</v>
      </c>
      <c r="M75" s="830">
        <v>198</v>
      </c>
      <c r="N75" s="832">
        <v>600</v>
      </c>
      <c r="O75" s="678">
        <v>0.04</v>
      </c>
      <c r="P75" s="858">
        <v>0</v>
      </c>
      <c r="Q75" s="857">
        <v>0.04</v>
      </c>
      <c r="R75" s="675">
        <f t="shared" si="1"/>
        <v>0</v>
      </c>
      <c r="S75" s="269">
        <v>0</v>
      </c>
      <c r="T75" s="269">
        <v>0</v>
      </c>
      <c r="U75" s="269">
        <v>0</v>
      </c>
      <c r="V75" s="269">
        <f t="shared" si="141"/>
        <v>0</v>
      </c>
      <c r="W75" s="269">
        <v>0</v>
      </c>
      <c r="X75" s="269">
        <v>0</v>
      </c>
      <c r="Y75" s="269">
        <f t="shared" si="142"/>
        <v>0</v>
      </c>
      <c r="Z75" s="269">
        <f t="shared" si="143"/>
        <v>0</v>
      </c>
      <c r="AA75" s="577">
        <f t="shared" si="144"/>
        <v>0</v>
      </c>
      <c r="AB75" s="270">
        <f t="shared" si="145"/>
        <v>0</v>
      </c>
      <c r="AC75" s="269">
        <v>0</v>
      </c>
      <c r="AD75" s="269">
        <v>0</v>
      </c>
      <c r="AE75" s="269">
        <f t="shared" si="146"/>
        <v>0</v>
      </c>
      <c r="AF75" s="269">
        <f t="shared" si="147"/>
        <v>0</v>
      </c>
      <c r="AG75" s="271">
        <v>0</v>
      </c>
      <c r="AH75" s="271">
        <v>0</v>
      </c>
      <c r="AI75" s="271">
        <v>0</v>
      </c>
      <c r="AJ75" s="271">
        <v>0</v>
      </c>
      <c r="AK75" s="271">
        <v>0</v>
      </c>
      <c r="AL75" s="271">
        <f t="shared" si="148"/>
        <v>0</v>
      </c>
      <c r="AM75" s="271">
        <f t="shared" si="149"/>
        <v>0</v>
      </c>
      <c r="AN75" s="696">
        <f t="shared" si="150"/>
        <v>0</v>
      </c>
      <c r="AO75" s="267">
        <f t="shared" si="151"/>
        <v>14044</v>
      </c>
      <c r="AP75" s="269">
        <f t="shared" si="152"/>
        <v>9900</v>
      </c>
      <c r="AQ75" s="421">
        <f t="shared" si="153"/>
        <v>0</v>
      </c>
      <c r="AR75" s="269">
        <f t="shared" si="154"/>
        <v>3346</v>
      </c>
      <c r="AS75" s="269">
        <f t="shared" si="154"/>
        <v>198</v>
      </c>
      <c r="AT75" s="269">
        <f t="shared" si="155"/>
        <v>600</v>
      </c>
      <c r="AU75" s="271">
        <f t="shared" si="156"/>
        <v>0.04</v>
      </c>
      <c r="AV75" s="271">
        <f t="shared" si="157"/>
        <v>0</v>
      </c>
      <c r="AW75" s="272">
        <f t="shared" si="157"/>
        <v>0.04</v>
      </c>
    </row>
    <row r="76" spans="1:49" s="348" customFormat="1" ht="14.1" customHeight="1" x14ac:dyDescent="0.2">
      <c r="A76" s="399">
        <v>10</v>
      </c>
      <c r="B76" s="350">
        <v>2462</v>
      </c>
      <c r="C76" s="366">
        <v>600079813</v>
      </c>
      <c r="D76" s="350">
        <v>72744600</v>
      </c>
      <c r="E76" s="352" t="s">
        <v>769</v>
      </c>
      <c r="F76" s="369"/>
      <c r="G76" s="354"/>
      <c r="H76" s="355"/>
      <c r="I76" s="349">
        <v>7727486</v>
      </c>
      <c r="J76" s="632">
        <v>5505740</v>
      </c>
      <c r="K76" s="632">
        <v>80000</v>
      </c>
      <c r="L76" s="632">
        <v>1887979</v>
      </c>
      <c r="M76" s="632">
        <v>110115</v>
      </c>
      <c r="N76" s="632">
        <v>143652</v>
      </c>
      <c r="O76" s="855">
        <v>13.343999999999999</v>
      </c>
      <c r="P76" s="855">
        <v>10.082800000000001</v>
      </c>
      <c r="Q76" s="856">
        <v>3.2612000000000005</v>
      </c>
      <c r="R76" s="362">
        <f t="shared" ref="R76:AW76" si="158">SUM(R70:R75)</f>
        <v>0</v>
      </c>
      <c r="S76" s="362">
        <f t="shared" si="158"/>
        <v>50984</v>
      </c>
      <c r="T76" s="362">
        <f t="shared" si="158"/>
        <v>0</v>
      </c>
      <c r="U76" s="362">
        <f t="shared" si="158"/>
        <v>0</v>
      </c>
      <c r="V76" s="362">
        <f t="shared" si="158"/>
        <v>50984</v>
      </c>
      <c r="W76" s="362">
        <f t="shared" ref="W76" si="159">SUM(W70:W75)</f>
        <v>0</v>
      </c>
      <c r="X76" s="362">
        <f t="shared" si="158"/>
        <v>0</v>
      </c>
      <c r="Y76" s="362">
        <f t="shared" si="158"/>
        <v>0</v>
      </c>
      <c r="Z76" s="362">
        <f t="shared" si="158"/>
        <v>50984</v>
      </c>
      <c r="AA76" s="362">
        <f t="shared" si="158"/>
        <v>17233</v>
      </c>
      <c r="AB76" s="362">
        <f t="shared" si="158"/>
        <v>1020</v>
      </c>
      <c r="AC76" s="362">
        <f t="shared" si="158"/>
        <v>0</v>
      </c>
      <c r="AD76" s="362">
        <f t="shared" si="158"/>
        <v>0</v>
      </c>
      <c r="AE76" s="362">
        <f t="shared" si="158"/>
        <v>0</v>
      </c>
      <c r="AF76" s="362">
        <f t="shared" si="158"/>
        <v>69237</v>
      </c>
      <c r="AG76" s="363">
        <f t="shared" si="158"/>
        <v>0</v>
      </c>
      <c r="AH76" s="363">
        <f t="shared" si="158"/>
        <v>0</v>
      </c>
      <c r="AI76" s="363">
        <f t="shared" si="158"/>
        <v>0.04</v>
      </c>
      <c r="AJ76" s="363">
        <f t="shared" si="158"/>
        <v>0</v>
      </c>
      <c r="AK76" s="363">
        <f t="shared" si="158"/>
        <v>0</v>
      </c>
      <c r="AL76" s="363">
        <f t="shared" si="158"/>
        <v>0.04</v>
      </c>
      <c r="AM76" s="363">
        <f t="shared" si="158"/>
        <v>0</v>
      </c>
      <c r="AN76" s="661">
        <f t="shared" si="158"/>
        <v>0.04</v>
      </c>
      <c r="AO76" s="349">
        <f t="shared" si="158"/>
        <v>7796723</v>
      </c>
      <c r="AP76" s="362">
        <f t="shared" si="158"/>
        <v>5556724</v>
      </c>
      <c r="AQ76" s="362">
        <f t="shared" si="158"/>
        <v>80000</v>
      </c>
      <c r="AR76" s="362">
        <f t="shared" si="158"/>
        <v>1905212</v>
      </c>
      <c r="AS76" s="362">
        <f t="shared" si="158"/>
        <v>111135</v>
      </c>
      <c r="AT76" s="362">
        <f t="shared" si="158"/>
        <v>143652</v>
      </c>
      <c r="AU76" s="363">
        <f t="shared" si="158"/>
        <v>13.383999999999999</v>
      </c>
      <c r="AV76" s="363">
        <f t="shared" si="158"/>
        <v>10.1228</v>
      </c>
      <c r="AW76" s="364">
        <f t="shared" si="158"/>
        <v>3.2612000000000005</v>
      </c>
    </row>
    <row r="77" spans="1:49" s="348" customFormat="1" ht="14.1" customHeight="1" x14ac:dyDescent="0.2">
      <c r="A77" s="398">
        <v>11</v>
      </c>
      <c r="B77" s="359">
        <v>2464</v>
      </c>
      <c r="C77" s="365">
        <v>600080081</v>
      </c>
      <c r="D77" s="282">
        <v>72753846</v>
      </c>
      <c r="E77" s="345" t="s">
        <v>770</v>
      </c>
      <c r="F77" s="346">
        <v>3111</v>
      </c>
      <c r="G77" s="284" t="s">
        <v>317</v>
      </c>
      <c r="H77" s="357" t="s">
        <v>283</v>
      </c>
      <c r="I77" s="265">
        <v>1621503</v>
      </c>
      <c r="J77" s="833">
        <v>1185790</v>
      </c>
      <c r="K77" s="833">
        <v>0</v>
      </c>
      <c r="L77" s="266">
        <v>400797</v>
      </c>
      <c r="M77" s="830">
        <v>23716</v>
      </c>
      <c r="N77" s="832">
        <v>11200</v>
      </c>
      <c r="O77" s="678">
        <v>2.6729000000000003</v>
      </c>
      <c r="P77" s="859">
        <v>2.2120000000000002</v>
      </c>
      <c r="Q77" s="860">
        <v>0.46089999999999998</v>
      </c>
      <c r="R77" s="675">
        <f t="shared" ref="R77:R128" si="160">W77*-1</f>
        <v>0</v>
      </c>
      <c r="S77" s="269">
        <v>0</v>
      </c>
      <c r="T77" s="269">
        <v>0</v>
      </c>
      <c r="U77" s="269">
        <v>0</v>
      </c>
      <c r="V77" s="269">
        <f t="shared" ref="V77:V82" si="161">SUM(R77:U77)</f>
        <v>0</v>
      </c>
      <c r="W77" s="269">
        <v>0</v>
      </c>
      <c r="X77" s="269">
        <v>0</v>
      </c>
      <c r="Y77" s="269">
        <f t="shared" ref="Y77:Y82" si="162">SUM(W77:X77)</f>
        <v>0</v>
      </c>
      <c r="Z77" s="269">
        <f t="shared" ref="Z77:Z82" si="163">V77+Y77</f>
        <v>0</v>
      </c>
      <c r="AA77" s="577">
        <f t="shared" ref="AA77:AA82" si="164">ROUND((V77+W77)*33.8%,0)</f>
        <v>0</v>
      </c>
      <c r="AB77" s="270">
        <f t="shared" ref="AB77:AB82" si="165">ROUND(V77*2%,0)</f>
        <v>0</v>
      </c>
      <c r="AC77" s="269">
        <v>0</v>
      </c>
      <c r="AD77" s="269">
        <v>0</v>
      </c>
      <c r="AE77" s="269">
        <f t="shared" ref="AE77:AE82" si="166">SUM(AC77:AD77)</f>
        <v>0</v>
      </c>
      <c r="AF77" s="269">
        <f t="shared" ref="AF77:AF82" si="167">Z77+AA77+AB77+AE77</f>
        <v>0</v>
      </c>
      <c r="AG77" s="271">
        <v>0</v>
      </c>
      <c r="AH77" s="271">
        <v>0</v>
      </c>
      <c r="AI77" s="271">
        <v>0</v>
      </c>
      <c r="AJ77" s="271">
        <v>0</v>
      </c>
      <c r="AK77" s="271">
        <v>0</v>
      </c>
      <c r="AL77" s="271">
        <f t="shared" ref="AL77:AL82" si="168">AG77+AI77+AJ77</f>
        <v>0</v>
      </c>
      <c r="AM77" s="271">
        <f t="shared" ref="AM77:AM82" si="169">AH77+AK77</f>
        <v>0</v>
      </c>
      <c r="AN77" s="696">
        <f t="shared" ref="AN77:AN82" si="170">SUM(AL77:AM77)</f>
        <v>0</v>
      </c>
      <c r="AO77" s="267">
        <f t="shared" ref="AO77:AO82" si="171">I77+AF77</f>
        <v>1621503</v>
      </c>
      <c r="AP77" s="269">
        <f t="shared" ref="AP77:AP82" si="172">J77+V77</f>
        <v>1185790</v>
      </c>
      <c r="AQ77" s="421">
        <f t="shared" ref="AQ77:AQ82" si="173">K77+Y77</f>
        <v>0</v>
      </c>
      <c r="AR77" s="269">
        <f t="shared" ref="AR77:AS82" si="174">L77+AA77</f>
        <v>400797</v>
      </c>
      <c r="AS77" s="269">
        <f t="shared" si="174"/>
        <v>23716</v>
      </c>
      <c r="AT77" s="269">
        <f t="shared" ref="AT77:AT82" si="175">N77+AE77</f>
        <v>11200</v>
      </c>
      <c r="AU77" s="271">
        <f t="shared" ref="AU77:AU82" si="176">O77+AN77</f>
        <v>2.6729000000000003</v>
      </c>
      <c r="AV77" s="271">
        <f t="shared" ref="AV77:AW82" si="177">P77+AL77</f>
        <v>2.2120000000000002</v>
      </c>
      <c r="AW77" s="272">
        <f t="shared" si="177"/>
        <v>0.46089999999999998</v>
      </c>
    </row>
    <row r="78" spans="1:49" s="348" customFormat="1" ht="14.1" customHeight="1" x14ac:dyDescent="0.2">
      <c r="A78" s="398">
        <v>11</v>
      </c>
      <c r="B78" s="367">
        <v>2464</v>
      </c>
      <c r="C78" s="365">
        <v>600080081</v>
      </c>
      <c r="D78" s="282">
        <v>72753846</v>
      </c>
      <c r="E78" s="367" t="s">
        <v>770</v>
      </c>
      <c r="F78" s="368">
        <v>3117</v>
      </c>
      <c r="G78" s="367" t="s">
        <v>335</v>
      </c>
      <c r="H78" s="357" t="s">
        <v>283</v>
      </c>
      <c r="I78" s="265">
        <v>931376</v>
      </c>
      <c r="J78" s="588">
        <v>654108</v>
      </c>
      <c r="K78" s="588">
        <v>21000</v>
      </c>
      <c r="L78" s="266">
        <v>228186</v>
      </c>
      <c r="M78" s="830">
        <v>13082</v>
      </c>
      <c r="N78" s="588">
        <v>15000</v>
      </c>
      <c r="O78" s="678">
        <v>1.3354000000000001</v>
      </c>
      <c r="P78" s="589">
        <v>0.68230000000000002</v>
      </c>
      <c r="Q78" s="590">
        <v>0.65310000000000012</v>
      </c>
      <c r="R78" s="675">
        <f t="shared" si="160"/>
        <v>0</v>
      </c>
      <c r="S78" s="269">
        <v>0</v>
      </c>
      <c r="T78" s="269">
        <v>0</v>
      </c>
      <c r="U78" s="269">
        <v>0</v>
      </c>
      <c r="V78" s="269">
        <f t="shared" si="161"/>
        <v>0</v>
      </c>
      <c r="W78" s="269">
        <v>0</v>
      </c>
      <c r="X78" s="269">
        <v>0</v>
      </c>
      <c r="Y78" s="269">
        <f t="shared" si="162"/>
        <v>0</v>
      </c>
      <c r="Z78" s="269">
        <f t="shared" si="163"/>
        <v>0</v>
      </c>
      <c r="AA78" s="577">
        <f t="shared" si="164"/>
        <v>0</v>
      </c>
      <c r="AB78" s="270">
        <f t="shared" si="165"/>
        <v>0</v>
      </c>
      <c r="AC78" s="269">
        <v>0</v>
      </c>
      <c r="AD78" s="269">
        <v>0</v>
      </c>
      <c r="AE78" s="269">
        <f t="shared" si="166"/>
        <v>0</v>
      </c>
      <c r="AF78" s="269">
        <f t="shared" si="167"/>
        <v>0</v>
      </c>
      <c r="AG78" s="271">
        <v>0</v>
      </c>
      <c r="AH78" s="271">
        <v>0</v>
      </c>
      <c r="AI78" s="271">
        <v>0</v>
      </c>
      <c r="AJ78" s="271">
        <v>0</v>
      </c>
      <c r="AK78" s="271">
        <v>0</v>
      </c>
      <c r="AL78" s="271">
        <f t="shared" si="168"/>
        <v>0</v>
      </c>
      <c r="AM78" s="271">
        <f t="shared" si="169"/>
        <v>0</v>
      </c>
      <c r="AN78" s="696">
        <f t="shared" si="170"/>
        <v>0</v>
      </c>
      <c r="AO78" s="267">
        <f t="shared" si="171"/>
        <v>931376</v>
      </c>
      <c r="AP78" s="269">
        <f t="shared" si="172"/>
        <v>654108</v>
      </c>
      <c r="AQ78" s="421">
        <f t="shared" si="173"/>
        <v>21000</v>
      </c>
      <c r="AR78" s="269">
        <f t="shared" si="174"/>
        <v>228186</v>
      </c>
      <c r="AS78" s="269">
        <f t="shared" si="174"/>
        <v>13082</v>
      </c>
      <c r="AT78" s="269">
        <f t="shared" si="175"/>
        <v>15000</v>
      </c>
      <c r="AU78" s="271">
        <f t="shared" si="176"/>
        <v>1.3354000000000001</v>
      </c>
      <c r="AV78" s="271">
        <f t="shared" si="177"/>
        <v>0.68230000000000002</v>
      </c>
      <c r="AW78" s="272">
        <f t="shared" si="177"/>
        <v>0.65310000000000012</v>
      </c>
    </row>
    <row r="79" spans="1:49" s="348" customFormat="1" ht="14.1" customHeight="1" x14ac:dyDescent="0.2">
      <c r="A79" s="398">
        <v>11</v>
      </c>
      <c r="B79" s="359">
        <v>2464</v>
      </c>
      <c r="C79" s="365">
        <v>600080081</v>
      </c>
      <c r="D79" s="282">
        <v>72753846</v>
      </c>
      <c r="E79" s="360" t="s">
        <v>770</v>
      </c>
      <c r="F79" s="346">
        <v>3117</v>
      </c>
      <c r="G79" s="282" t="s">
        <v>318</v>
      </c>
      <c r="H79" s="357" t="s">
        <v>284</v>
      </c>
      <c r="I79" s="265">
        <v>492063</v>
      </c>
      <c r="J79" s="832">
        <v>362344</v>
      </c>
      <c r="K79" s="832">
        <v>0</v>
      </c>
      <c r="L79" s="266">
        <v>122472</v>
      </c>
      <c r="M79" s="830">
        <v>7247</v>
      </c>
      <c r="N79" s="832">
        <v>0</v>
      </c>
      <c r="O79" s="678">
        <v>1.1499999999999999</v>
      </c>
      <c r="P79" s="858">
        <v>1.1499999999999999</v>
      </c>
      <c r="Q79" s="857">
        <v>0</v>
      </c>
      <c r="R79" s="675">
        <f t="shared" si="160"/>
        <v>0</v>
      </c>
      <c r="S79" s="269">
        <v>17010</v>
      </c>
      <c r="T79" s="269">
        <v>0</v>
      </c>
      <c r="U79" s="269">
        <v>0</v>
      </c>
      <c r="V79" s="269">
        <f t="shared" si="161"/>
        <v>17010</v>
      </c>
      <c r="W79" s="269">
        <v>0</v>
      </c>
      <c r="X79" s="269">
        <v>0</v>
      </c>
      <c r="Y79" s="269">
        <f t="shared" si="162"/>
        <v>0</v>
      </c>
      <c r="Z79" s="269">
        <f t="shared" si="163"/>
        <v>17010</v>
      </c>
      <c r="AA79" s="577">
        <f t="shared" si="164"/>
        <v>5749</v>
      </c>
      <c r="AB79" s="270">
        <f t="shared" si="165"/>
        <v>340</v>
      </c>
      <c r="AC79" s="269">
        <v>0</v>
      </c>
      <c r="AD79" s="269">
        <v>0</v>
      </c>
      <c r="AE79" s="269">
        <f t="shared" si="166"/>
        <v>0</v>
      </c>
      <c r="AF79" s="269">
        <f t="shared" si="167"/>
        <v>23099</v>
      </c>
      <c r="AG79" s="271">
        <v>0</v>
      </c>
      <c r="AH79" s="271">
        <v>0</v>
      </c>
      <c r="AI79" s="271">
        <v>0.04</v>
      </c>
      <c r="AJ79" s="271">
        <v>0</v>
      </c>
      <c r="AK79" s="271">
        <v>0</v>
      </c>
      <c r="AL79" s="271">
        <f t="shared" si="168"/>
        <v>0.04</v>
      </c>
      <c r="AM79" s="271">
        <f t="shared" si="169"/>
        <v>0</v>
      </c>
      <c r="AN79" s="696">
        <f t="shared" si="170"/>
        <v>0.04</v>
      </c>
      <c r="AO79" s="267">
        <f t="shared" si="171"/>
        <v>515162</v>
      </c>
      <c r="AP79" s="269">
        <f t="shared" si="172"/>
        <v>379354</v>
      </c>
      <c r="AQ79" s="421">
        <f t="shared" si="173"/>
        <v>0</v>
      </c>
      <c r="AR79" s="269">
        <f t="shared" si="174"/>
        <v>128221</v>
      </c>
      <c r="AS79" s="269">
        <f t="shared" si="174"/>
        <v>7587</v>
      </c>
      <c r="AT79" s="269">
        <f t="shared" si="175"/>
        <v>0</v>
      </c>
      <c r="AU79" s="271">
        <f t="shared" si="176"/>
        <v>1.19</v>
      </c>
      <c r="AV79" s="271">
        <f t="shared" si="177"/>
        <v>1.19</v>
      </c>
      <c r="AW79" s="272">
        <f t="shared" si="177"/>
        <v>0</v>
      </c>
    </row>
    <row r="80" spans="1:49" s="348" customFormat="1" ht="14.1" customHeight="1" x14ac:dyDescent="0.2">
      <c r="A80" s="398">
        <v>11</v>
      </c>
      <c r="B80" s="343">
        <v>2464</v>
      </c>
      <c r="C80" s="365">
        <v>600080081</v>
      </c>
      <c r="D80" s="282">
        <v>72753846</v>
      </c>
      <c r="E80" s="345" t="s">
        <v>770</v>
      </c>
      <c r="F80" s="346">
        <v>3141</v>
      </c>
      <c r="G80" s="284" t="s">
        <v>321</v>
      </c>
      <c r="H80" s="357" t="s">
        <v>284</v>
      </c>
      <c r="I80" s="265">
        <v>327531</v>
      </c>
      <c r="J80" s="832">
        <v>240289</v>
      </c>
      <c r="K80" s="832">
        <v>0</v>
      </c>
      <c r="L80" s="266">
        <v>81218</v>
      </c>
      <c r="M80" s="830">
        <v>4806</v>
      </c>
      <c r="N80" s="832">
        <v>1218</v>
      </c>
      <c r="O80" s="678">
        <v>0.82</v>
      </c>
      <c r="P80" s="858">
        <v>0</v>
      </c>
      <c r="Q80" s="857">
        <v>0.82</v>
      </c>
      <c r="R80" s="675">
        <f t="shared" si="160"/>
        <v>0</v>
      </c>
      <c r="S80" s="269">
        <v>0</v>
      </c>
      <c r="T80" s="269">
        <v>0</v>
      </c>
      <c r="U80" s="269">
        <v>0</v>
      </c>
      <c r="V80" s="269">
        <f t="shared" si="161"/>
        <v>0</v>
      </c>
      <c r="W80" s="269">
        <v>0</v>
      </c>
      <c r="X80" s="269">
        <v>0</v>
      </c>
      <c r="Y80" s="269">
        <f t="shared" si="162"/>
        <v>0</v>
      </c>
      <c r="Z80" s="269">
        <f t="shared" si="163"/>
        <v>0</v>
      </c>
      <c r="AA80" s="577">
        <f t="shared" si="164"/>
        <v>0</v>
      </c>
      <c r="AB80" s="270">
        <f t="shared" si="165"/>
        <v>0</v>
      </c>
      <c r="AC80" s="269">
        <v>0</v>
      </c>
      <c r="AD80" s="269">
        <v>0</v>
      </c>
      <c r="AE80" s="269">
        <f t="shared" si="166"/>
        <v>0</v>
      </c>
      <c r="AF80" s="269">
        <f t="shared" si="167"/>
        <v>0</v>
      </c>
      <c r="AG80" s="271">
        <v>0</v>
      </c>
      <c r="AH80" s="271">
        <v>0</v>
      </c>
      <c r="AI80" s="271">
        <v>0</v>
      </c>
      <c r="AJ80" s="271">
        <v>0</v>
      </c>
      <c r="AK80" s="271">
        <v>0</v>
      </c>
      <c r="AL80" s="271">
        <f t="shared" si="168"/>
        <v>0</v>
      </c>
      <c r="AM80" s="271">
        <f t="shared" si="169"/>
        <v>0</v>
      </c>
      <c r="AN80" s="696">
        <f t="shared" si="170"/>
        <v>0</v>
      </c>
      <c r="AO80" s="267">
        <f t="shared" si="171"/>
        <v>327531</v>
      </c>
      <c r="AP80" s="269">
        <f t="shared" si="172"/>
        <v>240289</v>
      </c>
      <c r="AQ80" s="421">
        <f t="shared" si="173"/>
        <v>0</v>
      </c>
      <c r="AR80" s="269">
        <f t="shared" si="174"/>
        <v>81218</v>
      </c>
      <c r="AS80" s="269">
        <f t="shared" si="174"/>
        <v>4806</v>
      </c>
      <c r="AT80" s="269">
        <f t="shared" si="175"/>
        <v>1218</v>
      </c>
      <c r="AU80" s="271">
        <f t="shared" si="176"/>
        <v>0.82</v>
      </c>
      <c r="AV80" s="271">
        <f t="shared" si="177"/>
        <v>0</v>
      </c>
      <c r="AW80" s="272">
        <f t="shared" si="177"/>
        <v>0.82</v>
      </c>
    </row>
    <row r="81" spans="1:49" s="348" customFormat="1" ht="14.1" customHeight="1" x14ac:dyDescent="0.2">
      <c r="A81" s="398">
        <v>11</v>
      </c>
      <c r="B81" s="359">
        <v>2464</v>
      </c>
      <c r="C81" s="365">
        <v>600080081</v>
      </c>
      <c r="D81" s="282">
        <v>72753846</v>
      </c>
      <c r="E81" s="360" t="s">
        <v>770</v>
      </c>
      <c r="F81" s="358">
        <v>3143</v>
      </c>
      <c r="G81" s="284" t="s">
        <v>635</v>
      </c>
      <c r="H81" s="361" t="s">
        <v>283</v>
      </c>
      <c r="I81" s="265">
        <v>227524</v>
      </c>
      <c r="J81" s="831">
        <v>167543</v>
      </c>
      <c r="K81" s="831">
        <v>0</v>
      </c>
      <c r="L81" s="266">
        <v>56630</v>
      </c>
      <c r="M81" s="830">
        <v>3351</v>
      </c>
      <c r="N81" s="832">
        <v>0</v>
      </c>
      <c r="O81" s="678">
        <v>0.5</v>
      </c>
      <c r="P81" s="841">
        <v>0.5</v>
      </c>
      <c r="Q81" s="857">
        <v>0</v>
      </c>
      <c r="R81" s="675">
        <f t="shared" si="160"/>
        <v>0</v>
      </c>
      <c r="S81" s="269">
        <v>0</v>
      </c>
      <c r="T81" s="269">
        <v>0</v>
      </c>
      <c r="U81" s="269">
        <v>0</v>
      </c>
      <c r="V81" s="269">
        <f t="shared" si="161"/>
        <v>0</v>
      </c>
      <c r="W81" s="269">
        <v>0</v>
      </c>
      <c r="X81" s="269">
        <v>0</v>
      </c>
      <c r="Y81" s="269">
        <f t="shared" si="162"/>
        <v>0</v>
      </c>
      <c r="Z81" s="269">
        <f t="shared" si="163"/>
        <v>0</v>
      </c>
      <c r="AA81" s="577">
        <f t="shared" si="164"/>
        <v>0</v>
      </c>
      <c r="AB81" s="270">
        <f t="shared" si="165"/>
        <v>0</v>
      </c>
      <c r="AC81" s="269">
        <v>0</v>
      </c>
      <c r="AD81" s="269">
        <v>0</v>
      </c>
      <c r="AE81" s="269">
        <f t="shared" si="166"/>
        <v>0</v>
      </c>
      <c r="AF81" s="269">
        <f t="shared" si="167"/>
        <v>0</v>
      </c>
      <c r="AG81" s="271">
        <v>0</v>
      </c>
      <c r="AH81" s="271">
        <v>0</v>
      </c>
      <c r="AI81" s="271">
        <v>0</v>
      </c>
      <c r="AJ81" s="271">
        <v>0</v>
      </c>
      <c r="AK81" s="271">
        <v>0</v>
      </c>
      <c r="AL81" s="271">
        <f t="shared" si="168"/>
        <v>0</v>
      </c>
      <c r="AM81" s="271">
        <f t="shared" si="169"/>
        <v>0</v>
      </c>
      <c r="AN81" s="696">
        <f t="shared" si="170"/>
        <v>0</v>
      </c>
      <c r="AO81" s="267">
        <f t="shared" si="171"/>
        <v>227524</v>
      </c>
      <c r="AP81" s="269">
        <f t="shared" si="172"/>
        <v>167543</v>
      </c>
      <c r="AQ81" s="421">
        <f t="shared" si="173"/>
        <v>0</v>
      </c>
      <c r="AR81" s="269">
        <f t="shared" si="174"/>
        <v>56630</v>
      </c>
      <c r="AS81" s="269">
        <f t="shared" si="174"/>
        <v>3351</v>
      </c>
      <c r="AT81" s="269">
        <f t="shared" si="175"/>
        <v>0</v>
      </c>
      <c r="AU81" s="271">
        <f t="shared" si="176"/>
        <v>0.5</v>
      </c>
      <c r="AV81" s="271">
        <f t="shared" si="177"/>
        <v>0.5</v>
      </c>
      <c r="AW81" s="272">
        <f t="shared" si="177"/>
        <v>0</v>
      </c>
    </row>
    <row r="82" spans="1:49" s="348" customFormat="1" ht="14.1" customHeight="1" x14ac:dyDescent="0.2">
      <c r="A82" s="398">
        <v>11</v>
      </c>
      <c r="B82" s="359">
        <v>2464</v>
      </c>
      <c r="C82" s="365">
        <v>600080081</v>
      </c>
      <c r="D82" s="282">
        <v>72753846</v>
      </c>
      <c r="E82" s="360" t="s">
        <v>770</v>
      </c>
      <c r="F82" s="346">
        <v>3143</v>
      </c>
      <c r="G82" s="284" t="s">
        <v>636</v>
      </c>
      <c r="H82" s="361" t="s">
        <v>284</v>
      </c>
      <c r="I82" s="265">
        <v>3512</v>
      </c>
      <c r="J82" s="832">
        <v>2475</v>
      </c>
      <c r="K82" s="832">
        <v>0</v>
      </c>
      <c r="L82" s="266">
        <v>837</v>
      </c>
      <c r="M82" s="830">
        <v>50</v>
      </c>
      <c r="N82" s="832">
        <v>150</v>
      </c>
      <c r="O82" s="678">
        <v>0.01</v>
      </c>
      <c r="P82" s="858">
        <v>0</v>
      </c>
      <c r="Q82" s="857">
        <v>0.01</v>
      </c>
      <c r="R82" s="675">
        <f t="shared" si="160"/>
        <v>0</v>
      </c>
      <c r="S82" s="269">
        <v>0</v>
      </c>
      <c r="T82" s="269">
        <v>0</v>
      </c>
      <c r="U82" s="269">
        <v>0</v>
      </c>
      <c r="V82" s="269">
        <f t="shared" si="161"/>
        <v>0</v>
      </c>
      <c r="W82" s="269">
        <v>0</v>
      </c>
      <c r="X82" s="269">
        <v>0</v>
      </c>
      <c r="Y82" s="269">
        <f t="shared" si="162"/>
        <v>0</v>
      </c>
      <c r="Z82" s="269">
        <f t="shared" si="163"/>
        <v>0</v>
      </c>
      <c r="AA82" s="577">
        <f t="shared" si="164"/>
        <v>0</v>
      </c>
      <c r="AB82" s="270">
        <f t="shared" si="165"/>
        <v>0</v>
      </c>
      <c r="AC82" s="269">
        <v>0</v>
      </c>
      <c r="AD82" s="269">
        <v>0</v>
      </c>
      <c r="AE82" s="269">
        <f t="shared" si="166"/>
        <v>0</v>
      </c>
      <c r="AF82" s="269">
        <f t="shared" si="167"/>
        <v>0</v>
      </c>
      <c r="AG82" s="271">
        <v>0</v>
      </c>
      <c r="AH82" s="271">
        <v>0</v>
      </c>
      <c r="AI82" s="271">
        <v>0</v>
      </c>
      <c r="AJ82" s="271">
        <v>0</v>
      </c>
      <c r="AK82" s="271">
        <v>0</v>
      </c>
      <c r="AL82" s="271">
        <f t="shared" si="168"/>
        <v>0</v>
      </c>
      <c r="AM82" s="271">
        <f t="shared" si="169"/>
        <v>0</v>
      </c>
      <c r="AN82" s="696">
        <f t="shared" si="170"/>
        <v>0</v>
      </c>
      <c r="AO82" s="267">
        <f t="shared" si="171"/>
        <v>3512</v>
      </c>
      <c r="AP82" s="269">
        <f t="shared" si="172"/>
        <v>2475</v>
      </c>
      <c r="AQ82" s="421">
        <f t="shared" si="173"/>
        <v>0</v>
      </c>
      <c r="AR82" s="269">
        <f t="shared" si="174"/>
        <v>837</v>
      </c>
      <c r="AS82" s="269">
        <f t="shared" si="174"/>
        <v>50</v>
      </c>
      <c r="AT82" s="269">
        <f t="shared" si="175"/>
        <v>150</v>
      </c>
      <c r="AU82" s="271">
        <f t="shared" si="176"/>
        <v>0.01</v>
      </c>
      <c r="AV82" s="271">
        <f t="shared" si="177"/>
        <v>0</v>
      </c>
      <c r="AW82" s="272">
        <f t="shared" si="177"/>
        <v>0.01</v>
      </c>
    </row>
    <row r="83" spans="1:49" s="348" customFormat="1" ht="14.1" customHeight="1" x14ac:dyDescent="0.2">
      <c r="A83" s="399">
        <v>11</v>
      </c>
      <c r="B83" s="350">
        <v>2464</v>
      </c>
      <c r="C83" s="366">
        <v>600080081</v>
      </c>
      <c r="D83" s="350">
        <v>72753846</v>
      </c>
      <c r="E83" s="352" t="s">
        <v>771</v>
      </c>
      <c r="F83" s="369"/>
      <c r="G83" s="354"/>
      <c r="H83" s="355"/>
      <c r="I83" s="349">
        <v>3603509</v>
      </c>
      <c r="J83" s="632">
        <v>2612549</v>
      </c>
      <c r="K83" s="632">
        <v>21000</v>
      </c>
      <c r="L83" s="632">
        <v>890140</v>
      </c>
      <c r="M83" s="632">
        <v>52252</v>
      </c>
      <c r="N83" s="632">
        <v>27568</v>
      </c>
      <c r="O83" s="855">
        <v>6.4883000000000006</v>
      </c>
      <c r="P83" s="855">
        <v>4.5442999999999998</v>
      </c>
      <c r="Q83" s="856">
        <v>1.9440000000000002</v>
      </c>
      <c r="R83" s="362">
        <f t="shared" ref="R83:AW83" si="178">SUM(R77:R82)</f>
        <v>0</v>
      </c>
      <c r="S83" s="362">
        <f t="shared" si="178"/>
        <v>17010</v>
      </c>
      <c r="T83" s="362">
        <f t="shared" si="178"/>
        <v>0</v>
      </c>
      <c r="U83" s="362">
        <f t="shared" si="178"/>
        <v>0</v>
      </c>
      <c r="V83" s="362">
        <f t="shared" si="178"/>
        <v>17010</v>
      </c>
      <c r="W83" s="362">
        <f t="shared" ref="W83" si="179">SUM(W77:W82)</f>
        <v>0</v>
      </c>
      <c r="X83" s="362">
        <f t="shared" si="178"/>
        <v>0</v>
      </c>
      <c r="Y83" s="362">
        <f t="shared" si="178"/>
        <v>0</v>
      </c>
      <c r="Z83" s="362">
        <f t="shared" si="178"/>
        <v>17010</v>
      </c>
      <c r="AA83" s="362">
        <f t="shared" si="178"/>
        <v>5749</v>
      </c>
      <c r="AB83" s="362">
        <f t="shared" si="178"/>
        <v>340</v>
      </c>
      <c r="AC83" s="362">
        <f t="shared" si="178"/>
        <v>0</v>
      </c>
      <c r="AD83" s="362">
        <f t="shared" si="178"/>
        <v>0</v>
      </c>
      <c r="AE83" s="362">
        <f t="shared" si="178"/>
        <v>0</v>
      </c>
      <c r="AF83" s="362">
        <f t="shared" si="178"/>
        <v>23099</v>
      </c>
      <c r="AG83" s="363">
        <f t="shared" si="178"/>
        <v>0</v>
      </c>
      <c r="AH83" s="363">
        <f t="shared" si="178"/>
        <v>0</v>
      </c>
      <c r="AI83" s="363">
        <f t="shared" si="178"/>
        <v>0.04</v>
      </c>
      <c r="AJ83" s="363">
        <f t="shared" si="178"/>
        <v>0</v>
      </c>
      <c r="AK83" s="363">
        <f t="shared" si="178"/>
        <v>0</v>
      </c>
      <c r="AL83" s="363">
        <f t="shared" si="178"/>
        <v>0.04</v>
      </c>
      <c r="AM83" s="363">
        <f t="shared" si="178"/>
        <v>0</v>
      </c>
      <c r="AN83" s="661">
        <f t="shared" si="178"/>
        <v>0.04</v>
      </c>
      <c r="AO83" s="349">
        <f t="shared" si="178"/>
        <v>3626608</v>
      </c>
      <c r="AP83" s="362">
        <f t="shared" si="178"/>
        <v>2629559</v>
      </c>
      <c r="AQ83" s="362">
        <f t="shared" si="178"/>
        <v>21000</v>
      </c>
      <c r="AR83" s="362">
        <f t="shared" si="178"/>
        <v>895889</v>
      </c>
      <c r="AS83" s="362">
        <f t="shared" si="178"/>
        <v>52592</v>
      </c>
      <c r="AT83" s="362">
        <f t="shared" si="178"/>
        <v>27568</v>
      </c>
      <c r="AU83" s="363">
        <f t="shared" si="178"/>
        <v>6.5282999999999998</v>
      </c>
      <c r="AV83" s="363">
        <f t="shared" si="178"/>
        <v>4.5843000000000007</v>
      </c>
      <c r="AW83" s="364">
        <f t="shared" si="178"/>
        <v>1.9440000000000002</v>
      </c>
    </row>
    <row r="84" spans="1:49" s="348" customFormat="1" ht="14.1" customHeight="1" x14ac:dyDescent="0.2">
      <c r="A84" s="398">
        <v>12</v>
      </c>
      <c r="B84" s="359">
        <v>2467</v>
      </c>
      <c r="C84" s="365">
        <v>600079708</v>
      </c>
      <c r="D84" s="282">
        <v>71012303</v>
      </c>
      <c r="E84" s="345" t="s">
        <v>772</v>
      </c>
      <c r="F84" s="358">
        <v>3111</v>
      </c>
      <c r="G84" s="284" t="s">
        <v>317</v>
      </c>
      <c r="H84" s="357" t="s">
        <v>283</v>
      </c>
      <c r="I84" s="265">
        <v>1449880</v>
      </c>
      <c r="J84" s="833">
        <v>1026851</v>
      </c>
      <c r="K84" s="833">
        <v>32000</v>
      </c>
      <c r="L84" s="266">
        <v>357892</v>
      </c>
      <c r="M84" s="830">
        <v>20537</v>
      </c>
      <c r="N84" s="832">
        <v>12600</v>
      </c>
      <c r="O84" s="678">
        <v>2.3809</v>
      </c>
      <c r="P84" s="859">
        <v>1.92</v>
      </c>
      <c r="Q84" s="860">
        <v>0.46089999999999998</v>
      </c>
      <c r="R84" s="675">
        <f t="shared" si="160"/>
        <v>0</v>
      </c>
      <c r="S84" s="269">
        <v>0</v>
      </c>
      <c r="T84" s="269">
        <v>0</v>
      </c>
      <c r="U84" s="269">
        <v>0</v>
      </c>
      <c r="V84" s="269">
        <f t="shared" ref="V84:V89" si="180">SUM(R84:U84)</f>
        <v>0</v>
      </c>
      <c r="W84" s="269">
        <v>0</v>
      </c>
      <c r="X84" s="269">
        <v>0</v>
      </c>
      <c r="Y84" s="269">
        <f t="shared" ref="Y84:Y89" si="181">SUM(W84:X84)</f>
        <v>0</v>
      </c>
      <c r="Z84" s="269">
        <f t="shared" ref="Z84:Z89" si="182">V84+Y84</f>
        <v>0</v>
      </c>
      <c r="AA84" s="577">
        <f t="shared" ref="AA84:AA89" si="183">ROUND((V84+W84)*33.8%,0)</f>
        <v>0</v>
      </c>
      <c r="AB84" s="270">
        <f t="shared" ref="AB84:AB89" si="184">ROUND(V84*2%,0)</f>
        <v>0</v>
      </c>
      <c r="AC84" s="269">
        <v>0</v>
      </c>
      <c r="AD84" s="269">
        <v>0</v>
      </c>
      <c r="AE84" s="269">
        <f t="shared" ref="AE84:AE89" si="185">SUM(AC84:AD84)</f>
        <v>0</v>
      </c>
      <c r="AF84" s="269">
        <f t="shared" ref="AF84:AF89" si="186">Z84+AA84+AB84+AE84</f>
        <v>0</v>
      </c>
      <c r="AG84" s="271">
        <v>0</v>
      </c>
      <c r="AH84" s="271">
        <v>0</v>
      </c>
      <c r="AI84" s="271">
        <v>0</v>
      </c>
      <c r="AJ84" s="271">
        <v>0</v>
      </c>
      <c r="AK84" s="271">
        <v>0</v>
      </c>
      <c r="AL84" s="271">
        <f t="shared" ref="AL84:AL89" si="187">AG84+AI84+AJ84</f>
        <v>0</v>
      </c>
      <c r="AM84" s="271">
        <f t="shared" ref="AM84:AM89" si="188">AH84+AK84</f>
        <v>0</v>
      </c>
      <c r="AN84" s="696">
        <f t="shared" ref="AN84:AN89" si="189">SUM(AL84:AM84)</f>
        <v>0</v>
      </c>
      <c r="AO84" s="267">
        <f t="shared" ref="AO84:AO89" si="190">I84+AF84</f>
        <v>1449880</v>
      </c>
      <c r="AP84" s="269">
        <f t="shared" ref="AP84:AP89" si="191">J84+V84</f>
        <v>1026851</v>
      </c>
      <c r="AQ84" s="421">
        <f t="shared" ref="AQ84:AQ89" si="192">K84+Y84</f>
        <v>32000</v>
      </c>
      <c r="AR84" s="269">
        <f t="shared" ref="AR84:AS89" si="193">L84+AA84</f>
        <v>357892</v>
      </c>
      <c r="AS84" s="269">
        <f t="shared" si="193"/>
        <v>20537</v>
      </c>
      <c r="AT84" s="269">
        <f t="shared" ref="AT84:AT89" si="194">N84+AE84</f>
        <v>12600</v>
      </c>
      <c r="AU84" s="271">
        <f t="shared" ref="AU84:AU89" si="195">O84+AN84</f>
        <v>2.3809</v>
      </c>
      <c r="AV84" s="271">
        <f t="shared" ref="AV84:AW89" si="196">P84+AL84</f>
        <v>1.92</v>
      </c>
      <c r="AW84" s="272">
        <f t="shared" si="196"/>
        <v>0.46089999999999998</v>
      </c>
    </row>
    <row r="85" spans="1:49" s="348" customFormat="1" ht="14.1" customHeight="1" x14ac:dyDescent="0.2">
      <c r="A85" s="398">
        <v>12</v>
      </c>
      <c r="B85" s="367">
        <v>2467</v>
      </c>
      <c r="C85" s="365">
        <v>600079708</v>
      </c>
      <c r="D85" s="282">
        <v>71012303</v>
      </c>
      <c r="E85" s="367" t="s">
        <v>772</v>
      </c>
      <c r="F85" s="368">
        <v>3117</v>
      </c>
      <c r="G85" s="367" t="s">
        <v>335</v>
      </c>
      <c r="H85" s="357" t="s">
        <v>283</v>
      </c>
      <c r="I85" s="265">
        <v>2344295</v>
      </c>
      <c r="J85" s="588">
        <v>1695357</v>
      </c>
      <c r="K85" s="588">
        <v>0</v>
      </c>
      <c r="L85" s="266">
        <v>573030</v>
      </c>
      <c r="M85" s="830">
        <v>33908</v>
      </c>
      <c r="N85" s="588">
        <v>42000</v>
      </c>
      <c r="O85" s="678">
        <v>3.9481999999999999</v>
      </c>
      <c r="P85" s="589">
        <v>2.4544999999999999</v>
      </c>
      <c r="Q85" s="590">
        <v>1.4937</v>
      </c>
      <c r="R85" s="675">
        <f t="shared" si="160"/>
        <v>0</v>
      </c>
      <c r="S85" s="269">
        <v>0</v>
      </c>
      <c r="T85" s="269">
        <v>0</v>
      </c>
      <c r="U85" s="269">
        <v>0</v>
      </c>
      <c r="V85" s="269">
        <f t="shared" si="180"/>
        <v>0</v>
      </c>
      <c r="W85" s="269">
        <v>0</v>
      </c>
      <c r="X85" s="269">
        <v>0</v>
      </c>
      <c r="Y85" s="269">
        <f t="shared" si="181"/>
        <v>0</v>
      </c>
      <c r="Z85" s="269">
        <f t="shared" si="182"/>
        <v>0</v>
      </c>
      <c r="AA85" s="577">
        <f t="shared" si="183"/>
        <v>0</v>
      </c>
      <c r="AB85" s="270">
        <f t="shared" si="184"/>
        <v>0</v>
      </c>
      <c r="AC85" s="269">
        <v>0</v>
      </c>
      <c r="AD85" s="269">
        <v>0</v>
      </c>
      <c r="AE85" s="269">
        <f t="shared" si="185"/>
        <v>0</v>
      </c>
      <c r="AF85" s="269">
        <f t="shared" si="186"/>
        <v>0</v>
      </c>
      <c r="AG85" s="271">
        <v>0</v>
      </c>
      <c r="AH85" s="271">
        <v>0</v>
      </c>
      <c r="AI85" s="271">
        <v>0</v>
      </c>
      <c r="AJ85" s="271">
        <v>0</v>
      </c>
      <c r="AK85" s="271">
        <v>0</v>
      </c>
      <c r="AL85" s="271">
        <f t="shared" si="187"/>
        <v>0</v>
      </c>
      <c r="AM85" s="271">
        <f t="shared" si="188"/>
        <v>0</v>
      </c>
      <c r="AN85" s="696">
        <f t="shared" si="189"/>
        <v>0</v>
      </c>
      <c r="AO85" s="267">
        <f t="shared" si="190"/>
        <v>2344295</v>
      </c>
      <c r="AP85" s="269">
        <f t="shared" si="191"/>
        <v>1695357</v>
      </c>
      <c r="AQ85" s="421">
        <f t="shared" si="192"/>
        <v>0</v>
      </c>
      <c r="AR85" s="269">
        <f t="shared" si="193"/>
        <v>573030</v>
      </c>
      <c r="AS85" s="269">
        <f t="shared" si="193"/>
        <v>33908</v>
      </c>
      <c r="AT85" s="269">
        <f t="shared" si="194"/>
        <v>42000</v>
      </c>
      <c r="AU85" s="271">
        <f t="shared" si="195"/>
        <v>3.9481999999999999</v>
      </c>
      <c r="AV85" s="271">
        <f t="shared" si="196"/>
        <v>2.4544999999999999</v>
      </c>
      <c r="AW85" s="272">
        <f t="shared" si="196"/>
        <v>1.4937</v>
      </c>
    </row>
    <row r="86" spans="1:49" s="348" customFormat="1" ht="14.1" customHeight="1" x14ac:dyDescent="0.2">
      <c r="A86" s="398">
        <v>12</v>
      </c>
      <c r="B86" s="359">
        <v>2467</v>
      </c>
      <c r="C86" s="365">
        <v>600079708</v>
      </c>
      <c r="D86" s="282">
        <v>71012303</v>
      </c>
      <c r="E86" s="360" t="s">
        <v>772</v>
      </c>
      <c r="F86" s="346">
        <v>3117</v>
      </c>
      <c r="G86" s="282" t="s">
        <v>318</v>
      </c>
      <c r="H86" s="357" t="s">
        <v>284</v>
      </c>
      <c r="I86" s="265">
        <v>0</v>
      </c>
      <c r="J86" s="832">
        <v>0</v>
      </c>
      <c r="K86" s="832">
        <v>0</v>
      </c>
      <c r="L86" s="266">
        <v>0</v>
      </c>
      <c r="M86" s="830">
        <v>0</v>
      </c>
      <c r="N86" s="832">
        <v>0</v>
      </c>
      <c r="O86" s="678">
        <v>0</v>
      </c>
      <c r="P86" s="858">
        <v>0</v>
      </c>
      <c r="Q86" s="857">
        <v>0</v>
      </c>
      <c r="R86" s="675">
        <f t="shared" si="160"/>
        <v>0</v>
      </c>
      <c r="S86" s="269">
        <v>0</v>
      </c>
      <c r="T86" s="269">
        <v>0</v>
      </c>
      <c r="U86" s="269">
        <v>0</v>
      </c>
      <c r="V86" s="269">
        <f t="shared" si="180"/>
        <v>0</v>
      </c>
      <c r="W86" s="269">
        <v>0</v>
      </c>
      <c r="X86" s="269">
        <v>0</v>
      </c>
      <c r="Y86" s="269">
        <f t="shared" si="181"/>
        <v>0</v>
      </c>
      <c r="Z86" s="269">
        <f t="shared" si="182"/>
        <v>0</v>
      </c>
      <c r="AA86" s="577">
        <f t="shared" si="183"/>
        <v>0</v>
      </c>
      <c r="AB86" s="270">
        <f t="shared" si="184"/>
        <v>0</v>
      </c>
      <c r="AC86" s="269">
        <v>0</v>
      </c>
      <c r="AD86" s="269">
        <v>0</v>
      </c>
      <c r="AE86" s="269">
        <f t="shared" si="185"/>
        <v>0</v>
      </c>
      <c r="AF86" s="269">
        <f t="shared" si="186"/>
        <v>0</v>
      </c>
      <c r="AG86" s="271">
        <v>0</v>
      </c>
      <c r="AH86" s="271">
        <v>0</v>
      </c>
      <c r="AI86" s="271">
        <v>0</v>
      </c>
      <c r="AJ86" s="271">
        <v>0</v>
      </c>
      <c r="AK86" s="271">
        <v>0</v>
      </c>
      <c r="AL86" s="271">
        <f t="shared" si="187"/>
        <v>0</v>
      </c>
      <c r="AM86" s="271">
        <f t="shared" si="188"/>
        <v>0</v>
      </c>
      <c r="AN86" s="696">
        <f t="shared" si="189"/>
        <v>0</v>
      </c>
      <c r="AO86" s="267">
        <f t="shared" si="190"/>
        <v>0</v>
      </c>
      <c r="AP86" s="269">
        <f t="shared" si="191"/>
        <v>0</v>
      </c>
      <c r="AQ86" s="421">
        <f t="shared" si="192"/>
        <v>0</v>
      </c>
      <c r="AR86" s="269">
        <f t="shared" si="193"/>
        <v>0</v>
      </c>
      <c r="AS86" s="269">
        <f t="shared" si="193"/>
        <v>0</v>
      </c>
      <c r="AT86" s="269">
        <f t="shared" si="194"/>
        <v>0</v>
      </c>
      <c r="AU86" s="271">
        <f t="shared" si="195"/>
        <v>0</v>
      </c>
      <c r="AV86" s="271">
        <f t="shared" si="196"/>
        <v>0</v>
      </c>
      <c r="AW86" s="272">
        <f t="shared" si="196"/>
        <v>0</v>
      </c>
    </row>
    <row r="87" spans="1:49" s="348" customFormat="1" ht="14.1" customHeight="1" x14ac:dyDescent="0.2">
      <c r="A87" s="398">
        <v>12</v>
      </c>
      <c r="B87" s="343">
        <v>2467</v>
      </c>
      <c r="C87" s="365">
        <v>600079708</v>
      </c>
      <c r="D87" s="282">
        <v>71012303</v>
      </c>
      <c r="E87" s="345" t="s">
        <v>772</v>
      </c>
      <c r="F87" s="346">
        <v>3141</v>
      </c>
      <c r="G87" s="284" t="s">
        <v>321</v>
      </c>
      <c r="H87" s="357" t="s">
        <v>284</v>
      </c>
      <c r="I87" s="265">
        <v>455822</v>
      </c>
      <c r="J87" s="832">
        <v>334290</v>
      </c>
      <c r="K87" s="832">
        <v>0</v>
      </c>
      <c r="L87" s="266">
        <v>112990</v>
      </c>
      <c r="M87" s="830">
        <v>6686</v>
      </c>
      <c r="N87" s="832">
        <v>1856</v>
      </c>
      <c r="O87" s="678">
        <v>1.1399999999999999</v>
      </c>
      <c r="P87" s="858">
        <v>0</v>
      </c>
      <c r="Q87" s="857">
        <v>1.1399999999999999</v>
      </c>
      <c r="R87" s="675">
        <f t="shared" si="160"/>
        <v>0</v>
      </c>
      <c r="S87" s="269">
        <v>0</v>
      </c>
      <c r="T87" s="269">
        <v>0</v>
      </c>
      <c r="U87" s="269">
        <v>0</v>
      </c>
      <c r="V87" s="269">
        <f t="shared" si="180"/>
        <v>0</v>
      </c>
      <c r="W87" s="269">
        <v>0</v>
      </c>
      <c r="X87" s="269">
        <v>0</v>
      </c>
      <c r="Y87" s="269">
        <f t="shared" si="181"/>
        <v>0</v>
      </c>
      <c r="Z87" s="269">
        <f t="shared" si="182"/>
        <v>0</v>
      </c>
      <c r="AA87" s="577">
        <f t="shared" si="183"/>
        <v>0</v>
      </c>
      <c r="AB87" s="270">
        <f t="shared" si="184"/>
        <v>0</v>
      </c>
      <c r="AC87" s="269">
        <v>0</v>
      </c>
      <c r="AD87" s="269">
        <v>0</v>
      </c>
      <c r="AE87" s="269">
        <f t="shared" si="185"/>
        <v>0</v>
      </c>
      <c r="AF87" s="269">
        <f t="shared" si="186"/>
        <v>0</v>
      </c>
      <c r="AG87" s="271">
        <v>0</v>
      </c>
      <c r="AH87" s="271">
        <v>0</v>
      </c>
      <c r="AI87" s="271">
        <v>0</v>
      </c>
      <c r="AJ87" s="271">
        <v>0</v>
      </c>
      <c r="AK87" s="271">
        <v>0</v>
      </c>
      <c r="AL87" s="271">
        <f t="shared" si="187"/>
        <v>0</v>
      </c>
      <c r="AM87" s="271">
        <f t="shared" si="188"/>
        <v>0</v>
      </c>
      <c r="AN87" s="696">
        <f t="shared" si="189"/>
        <v>0</v>
      </c>
      <c r="AO87" s="267">
        <f t="shared" si="190"/>
        <v>455822</v>
      </c>
      <c r="AP87" s="269">
        <f t="shared" si="191"/>
        <v>334290</v>
      </c>
      <c r="AQ87" s="421">
        <f t="shared" si="192"/>
        <v>0</v>
      </c>
      <c r="AR87" s="269">
        <f t="shared" si="193"/>
        <v>112990</v>
      </c>
      <c r="AS87" s="269">
        <f t="shared" si="193"/>
        <v>6686</v>
      </c>
      <c r="AT87" s="269">
        <f t="shared" si="194"/>
        <v>1856</v>
      </c>
      <c r="AU87" s="271">
        <f t="shared" si="195"/>
        <v>1.1399999999999999</v>
      </c>
      <c r="AV87" s="271">
        <f t="shared" si="196"/>
        <v>0</v>
      </c>
      <c r="AW87" s="272">
        <f t="shared" si="196"/>
        <v>1.1399999999999999</v>
      </c>
    </row>
    <row r="88" spans="1:49" s="348" customFormat="1" ht="14.1" customHeight="1" x14ac:dyDescent="0.2">
      <c r="A88" s="398">
        <v>12</v>
      </c>
      <c r="B88" s="359">
        <v>2467</v>
      </c>
      <c r="C88" s="365">
        <v>600079708</v>
      </c>
      <c r="D88" s="282">
        <v>71012303</v>
      </c>
      <c r="E88" s="360" t="s">
        <v>772</v>
      </c>
      <c r="F88" s="358">
        <v>3143</v>
      </c>
      <c r="G88" s="284" t="s">
        <v>635</v>
      </c>
      <c r="H88" s="361" t="s">
        <v>283</v>
      </c>
      <c r="I88" s="265">
        <v>337358</v>
      </c>
      <c r="J88" s="831">
        <v>248423</v>
      </c>
      <c r="K88" s="831">
        <v>0</v>
      </c>
      <c r="L88" s="266">
        <v>83967</v>
      </c>
      <c r="M88" s="830">
        <v>4968</v>
      </c>
      <c r="N88" s="832">
        <v>0</v>
      </c>
      <c r="O88" s="678">
        <v>0.6</v>
      </c>
      <c r="P88" s="841">
        <v>0.6</v>
      </c>
      <c r="Q88" s="857">
        <v>0</v>
      </c>
      <c r="R88" s="675">
        <f t="shared" si="160"/>
        <v>0</v>
      </c>
      <c r="S88" s="269">
        <v>0</v>
      </c>
      <c r="T88" s="269">
        <v>0</v>
      </c>
      <c r="U88" s="269">
        <v>0</v>
      </c>
      <c r="V88" s="269">
        <f t="shared" si="180"/>
        <v>0</v>
      </c>
      <c r="W88" s="269">
        <v>0</v>
      </c>
      <c r="X88" s="269">
        <v>0</v>
      </c>
      <c r="Y88" s="269">
        <f t="shared" si="181"/>
        <v>0</v>
      </c>
      <c r="Z88" s="269">
        <f t="shared" si="182"/>
        <v>0</v>
      </c>
      <c r="AA88" s="577">
        <f t="shared" si="183"/>
        <v>0</v>
      </c>
      <c r="AB88" s="270">
        <f t="shared" si="184"/>
        <v>0</v>
      </c>
      <c r="AC88" s="269">
        <v>0</v>
      </c>
      <c r="AD88" s="269">
        <v>0</v>
      </c>
      <c r="AE88" s="269">
        <f t="shared" si="185"/>
        <v>0</v>
      </c>
      <c r="AF88" s="269">
        <f t="shared" si="186"/>
        <v>0</v>
      </c>
      <c r="AG88" s="271">
        <v>0</v>
      </c>
      <c r="AH88" s="271">
        <v>0</v>
      </c>
      <c r="AI88" s="271">
        <v>0</v>
      </c>
      <c r="AJ88" s="271">
        <v>0</v>
      </c>
      <c r="AK88" s="271">
        <v>0</v>
      </c>
      <c r="AL88" s="271">
        <f t="shared" si="187"/>
        <v>0</v>
      </c>
      <c r="AM88" s="271">
        <f t="shared" si="188"/>
        <v>0</v>
      </c>
      <c r="AN88" s="696">
        <f t="shared" si="189"/>
        <v>0</v>
      </c>
      <c r="AO88" s="267">
        <f t="shared" si="190"/>
        <v>337358</v>
      </c>
      <c r="AP88" s="269">
        <f t="shared" si="191"/>
        <v>248423</v>
      </c>
      <c r="AQ88" s="421">
        <f t="shared" si="192"/>
        <v>0</v>
      </c>
      <c r="AR88" s="269">
        <f t="shared" si="193"/>
        <v>83967</v>
      </c>
      <c r="AS88" s="269">
        <f t="shared" si="193"/>
        <v>4968</v>
      </c>
      <c r="AT88" s="269">
        <f t="shared" si="194"/>
        <v>0</v>
      </c>
      <c r="AU88" s="271">
        <f t="shared" si="195"/>
        <v>0.6</v>
      </c>
      <c r="AV88" s="271">
        <f t="shared" si="196"/>
        <v>0.6</v>
      </c>
      <c r="AW88" s="272">
        <f t="shared" si="196"/>
        <v>0</v>
      </c>
    </row>
    <row r="89" spans="1:49" s="348" customFormat="1" ht="14.1" customHeight="1" x14ac:dyDescent="0.2">
      <c r="A89" s="398">
        <v>12</v>
      </c>
      <c r="B89" s="359">
        <v>2467</v>
      </c>
      <c r="C89" s="365">
        <v>600079708</v>
      </c>
      <c r="D89" s="282">
        <v>71012303</v>
      </c>
      <c r="E89" s="360" t="s">
        <v>772</v>
      </c>
      <c r="F89" s="346">
        <v>3143</v>
      </c>
      <c r="G89" s="284" t="s">
        <v>636</v>
      </c>
      <c r="H89" s="361" t="s">
        <v>284</v>
      </c>
      <c r="I89" s="265">
        <v>9831</v>
      </c>
      <c r="J89" s="832">
        <v>6930</v>
      </c>
      <c r="K89" s="832">
        <v>0</v>
      </c>
      <c r="L89" s="266">
        <v>2342</v>
      </c>
      <c r="M89" s="830">
        <v>139</v>
      </c>
      <c r="N89" s="832">
        <v>420</v>
      </c>
      <c r="O89" s="678">
        <v>0.03</v>
      </c>
      <c r="P89" s="858">
        <v>0</v>
      </c>
      <c r="Q89" s="857">
        <v>0.03</v>
      </c>
      <c r="R89" s="675">
        <f t="shared" si="160"/>
        <v>0</v>
      </c>
      <c r="S89" s="269">
        <v>0</v>
      </c>
      <c r="T89" s="269">
        <v>0</v>
      </c>
      <c r="U89" s="269">
        <v>0</v>
      </c>
      <c r="V89" s="269">
        <f t="shared" si="180"/>
        <v>0</v>
      </c>
      <c r="W89" s="269">
        <v>0</v>
      </c>
      <c r="X89" s="269">
        <v>0</v>
      </c>
      <c r="Y89" s="269">
        <f t="shared" si="181"/>
        <v>0</v>
      </c>
      <c r="Z89" s="269">
        <f t="shared" si="182"/>
        <v>0</v>
      </c>
      <c r="AA89" s="577">
        <f t="shared" si="183"/>
        <v>0</v>
      </c>
      <c r="AB89" s="270">
        <f t="shared" si="184"/>
        <v>0</v>
      </c>
      <c r="AC89" s="269">
        <v>0</v>
      </c>
      <c r="AD89" s="269">
        <v>0</v>
      </c>
      <c r="AE89" s="269">
        <f t="shared" si="185"/>
        <v>0</v>
      </c>
      <c r="AF89" s="269">
        <f t="shared" si="186"/>
        <v>0</v>
      </c>
      <c r="AG89" s="271">
        <v>0</v>
      </c>
      <c r="AH89" s="271">
        <v>0</v>
      </c>
      <c r="AI89" s="271">
        <v>0</v>
      </c>
      <c r="AJ89" s="271">
        <v>0</v>
      </c>
      <c r="AK89" s="271">
        <v>0</v>
      </c>
      <c r="AL89" s="271">
        <f t="shared" si="187"/>
        <v>0</v>
      </c>
      <c r="AM89" s="271">
        <f t="shared" si="188"/>
        <v>0</v>
      </c>
      <c r="AN89" s="696">
        <f t="shared" si="189"/>
        <v>0</v>
      </c>
      <c r="AO89" s="267">
        <f t="shared" si="190"/>
        <v>9831</v>
      </c>
      <c r="AP89" s="269">
        <f t="shared" si="191"/>
        <v>6930</v>
      </c>
      <c r="AQ89" s="421">
        <f t="shared" si="192"/>
        <v>0</v>
      </c>
      <c r="AR89" s="269">
        <f t="shared" si="193"/>
        <v>2342</v>
      </c>
      <c r="AS89" s="269">
        <f t="shared" si="193"/>
        <v>139</v>
      </c>
      <c r="AT89" s="269">
        <f t="shared" si="194"/>
        <v>420</v>
      </c>
      <c r="AU89" s="271">
        <f t="shared" si="195"/>
        <v>0.03</v>
      </c>
      <c r="AV89" s="271">
        <f t="shared" si="196"/>
        <v>0</v>
      </c>
      <c r="AW89" s="272">
        <f t="shared" si="196"/>
        <v>0.03</v>
      </c>
    </row>
    <row r="90" spans="1:49" s="348" customFormat="1" ht="14.1" customHeight="1" x14ac:dyDescent="0.2">
      <c r="A90" s="399">
        <v>12</v>
      </c>
      <c r="B90" s="350">
        <v>2467</v>
      </c>
      <c r="C90" s="366">
        <v>600079708</v>
      </c>
      <c r="D90" s="350">
        <v>71012303</v>
      </c>
      <c r="E90" s="352" t="s">
        <v>773</v>
      </c>
      <c r="F90" s="369"/>
      <c r="G90" s="354"/>
      <c r="H90" s="355"/>
      <c r="I90" s="349">
        <v>4597186</v>
      </c>
      <c r="J90" s="632">
        <v>3311851</v>
      </c>
      <c r="K90" s="632">
        <v>32000</v>
      </c>
      <c r="L90" s="632">
        <v>1130221</v>
      </c>
      <c r="M90" s="632">
        <v>66238</v>
      </c>
      <c r="N90" s="632">
        <v>56876</v>
      </c>
      <c r="O90" s="855">
        <v>8.0991</v>
      </c>
      <c r="P90" s="855">
        <v>4.974499999999999</v>
      </c>
      <c r="Q90" s="856">
        <v>3.1245999999999996</v>
      </c>
      <c r="R90" s="362">
        <f t="shared" ref="R90:AW90" si="197">SUM(R84:R89)</f>
        <v>0</v>
      </c>
      <c r="S90" s="362">
        <f t="shared" si="197"/>
        <v>0</v>
      </c>
      <c r="T90" s="362">
        <f t="shared" si="197"/>
        <v>0</v>
      </c>
      <c r="U90" s="362">
        <f t="shared" si="197"/>
        <v>0</v>
      </c>
      <c r="V90" s="362">
        <f t="shared" si="197"/>
        <v>0</v>
      </c>
      <c r="W90" s="362">
        <f t="shared" ref="W90" si="198">SUM(W84:W89)</f>
        <v>0</v>
      </c>
      <c r="X90" s="362">
        <f t="shared" si="197"/>
        <v>0</v>
      </c>
      <c r="Y90" s="362">
        <f t="shared" si="197"/>
        <v>0</v>
      </c>
      <c r="Z90" s="362">
        <f t="shared" si="197"/>
        <v>0</v>
      </c>
      <c r="AA90" s="362">
        <f t="shared" si="197"/>
        <v>0</v>
      </c>
      <c r="AB90" s="362">
        <f t="shared" si="197"/>
        <v>0</v>
      </c>
      <c r="AC90" s="362">
        <f t="shared" si="197"/>
        <v>0</v>
      </c>
      <c r="AD90" s="362">
        <f t="shared" si="197"/>
        <v>0</v>
      </c>
      <c r="AE90" s="362">
        <f t="shared" si="197"/>
        <v>0</v>
      </c>
      <c r="AF90" s="362">
        <f t="shared" si="197"/>
        <v>0</v>
      </c>
      <c r="AG90" s="363">
        <f t="shared" si="197"/>
        <v>0</v>
      </c>
      <c r="AH90" s="363">
        <f t="shared" si="197"/>
        <v>0</v>
      </c>
      <c r="AI90" s="363">
        <f t="shared" si="197"/>
        <v>0</v>
      </c>
      <c r="AJ90" s="363">
        <f t="shared" si="197"/>
        <v>0</v>
      </c>
      <c r="AK90" s="363">
        <f t="shared" si="197"/>
        <v>0</v>
      </c>
      <c r="AL90" s="363">
        <f t="shared" si="197"/>
        <v>0</v>
      </c>
      <c r="AM90" s="363">
        <f t="shared" si="197"/>
        <v>0</v>
      </c>
      <c r="AN90" s="661">
        <f t="shared" si="197"/>
        <v>0</v>
      </c>
      <c r="AO90" s="349">
        <f t="shared" si="197"/>
        <v>4597186</v>
      </c>
      <c r="AP90" s="362">
        <f t="shared" si="197"/>
        <v>3311851</v>
      </c>
      <c r="AQ90" s="362">
        <f t="shared" si="197"/>
        <v>32000</v>
      </c>
      <c r="AR90" s="362">
        <f t="shared" si="197"/>
        <v>1130221</v>
      </c>
      <c r="AS90" s="362">
        <f t="shared" si="197"/>
        <v>66238</v>
      </c>
      <c r="AT90" s="362">
        <f t="shared" si="197"/>
        <v>56876</v>
      </c>
      <c r="AU90" s="363">
        <f t="shared" si="197"/>
        <v>8.0991</v>
      </c>
      <c r="AV90" s="363">
        <f t="shared" si="197"/>
        <v>4.974499999999999</v>
      </c>
      <c r="AW90" s="364">
        <f t="shared" si="197"/>
        <v>3.1245999999999996</v>
      </c>
    </row>
    <row r="91" spans="1:49" s="348" customFormat="1" ht="14.1" customHeight="1" x14ac:dyDescent="0.2">
      <c r="A91" s="398">
        <v>13</v>
      </c>
      <c r="B91" s="359">
        <v>2408</v>
      </c>
      <c r="C91" s="344">
        <v>600079058</v>
      </c>
      <c r="D91" s="282">
        <v>72741511</v>
      </c>
      <c r="E91" s="345" t="s">
        <v>774</v>
      </c>
      <c r="F91" s="346">
        <v>3111</v>
      </c>
      <c r="G91" s="284" t="s">
        <v>317</v>
      </c>
      <c r="H91" s="357" t="s">
        <v>283</v>
      </c>
      <c r="I91" s="265">
        <v>1978324</v>
      </c>
      <c r="J91" s="831">
        <v>1448029</v>
      </c>
      <c r="K91" s="831">
        <v>0</v>
      </c>
      <c r="L91" s="266">
        <v>489434</v>
      </c>
      <c r="M91" s="830">
        <v>28961</v>
      </c>
      <c r="N91" s="832">
        <v>11900</v>
      </c>
      <c r="O91" s="678">
        <v>3.1558999999999999</v>
      </c>
      <c r="P91" s="841">
        <v>2.371</v>
      </c>
      <c r="Q91" s="842">
        <v>0.78489999999999993</v>
      </c>
      <c r="R91" s="675">
        <f t="shared" si="160"/>
        <v>0</v>
      </c>
      <c r="S91" s="269">
        <v>0</v>
      </c>
      <c r="T91" s="269">
        <v>0</v>
      </c>
      <c r="U91" s="269">
        <v>0</v>
      </c>
      <c r="V91" s="269">
        <f>SUM(R91:U91)</f>
        <v>0</v>
      </c>
      <c r="W91" s="269">
        <v>0</v>
      </c>
      <c r="X91" s="269">
        <v>0</v>
      </c>
      <c r="Y91" s="269">
        <f>SUM(W91:X91)</f>
        <v>0</v>
      </c>
      <c r="Z91" s="269">
        <f>V91+Y91</f>
        <v>0</v>
      </c>
      <c r="AA91" s="577">
        <f t="shared" ref="AA91:AA93" si="199">ROUND((V91+W91)*33.8%,0)</f>
        <v>0</v>
      </c>
      <c r="AB91" s="270">
        <f>ROUND(V91*2%,0)</f>
        <v>0</v>
      </c>
      <c r="AC91" s="269">
        <v>0</v>
      </c>
      <c r="AD91" s="269">
        <v>0</v>
      </c>
      <c r="AE91" s="269">
        <f>SUM(AC91:AD91)</f>
        <v>0</v>
      </c>
      <c r="AF91" s="269">
        <f>Z91+AA91+AB91+AE91</f>
        <v>0</v>
      </c>
      <c r="AG91" s="271">
        <v>0</v>
      </c>
      <c r="AH91" s="271">
        <v>0</v>
      </c>
      <c r="AI91" s="271">
        <v>0</v>
      </c>
      <c r="AJ91" s="271">
        <v>0</v>
      </c>
      <c r="AK91" s="271">
        <v>0</v>
      </c>
      <c r="AL91" s="271">
        <f>AG91+AI91+AJ91</f>
        <v>0</v>
      </c>
      <c r="AM91" s="271">
        <f>AH91+AK91</f>
        <v>0</v>
      </c>
      <c r="AN91" s="696">
        <f>SUM(AL91:AM91)</f>
        <v>0</v>
      </c>
      <c r="AO91" s="267">
        <f>I91+AF91</f>
        <v>1978324</v>
      </c>
      <c r="AP91" s="269">
        <f>J91+V91</f>
        <v>1448029</v>
      </c>
      <c r="AQ91" s="421">
        <f t="shared" ref="AQ91:AQ93" si="200">K91+Y91</f>
        <v>0</v>
      </c>
      <c r="AR91" s="269">
        <f t="shared" ref="AR91:AS93" si="201">L91+AA91</f>
        <v>489434</v>
      </c>
      <c r="AS91" s="269">
        <f t="shared" si="201"/>
        <v>28961</v>
      </c>
      <c r="AT91" s="269">
        <f>N91+AE91</f>
        <v>11900</v>
      </c>
      <c r="AU91" s="271">
        <f>O91+AN91</f>
        <v>3.1558999999999999</v>
      </c>
      <c r="AV91" s="271">
        <f t="shared" ref="AV91:AW93" si="202">P91+AL91</f>
        <v>2.371</v>
      </c>
      <c r="AW91" s="272">
        <f t="shared" si="202"/>
        <v>0.78489999999999993</v>
      </c>
    </row>
    <row r="92" spans="1:49" s="348" customFormat="1" ht="14.1" customHeight="1" x14ac:dyDescent="0.2">
      <c r="A92" s="398">
        <v>13</v>
      </c>
      <c r="B92" s="343">
        <v>2408</v>
      </c>
      <c r="C92" s="344">
        <v>600079058</v>
      </c>
      <c r="D92" s="282">
        <v>72741511</v>
      </c>
      <c r="E92" s="345" t="s">
        <v>774</v>
      </c>
      <c r="F92" s="346">
        <v>3111</v>
      </c>
      <c r="G92" s="282" t="s">
        <v>318</v>
      </c>
      <c r="H92" s="357" t="s">
        <v>284</v>
      </c>
      <c r="I92" s="265">
        <v>461179</v>
      </c>
      <c r="J92" s="832">
        <v>339602</v>
      </c>
      <c r="K92" s="832">
        <v>0</v>
      </c>
      <c r="L92" s="266">
        <v>114785</v>
      </c>
      <c r="M92" s="830">
        <v>6792</v>
      </c>
      <c r="N92" s="832">
        <v>0</v>
      </c>
      <c r="O92" s="678">
        <v>1</v>
      </c>
      <c r="P92" s="858">
        <v>1</v>
      </c>
      <c r="Q92" s="857">
        <v>0</v>
      </c>
      <c r="R92" s="675">
        <f t="shared" si="160"/>
        <v>0</v>
      </c>
      <c r="S92" s="269">
        <v>0</v>
      </c>
      <c r="T92" s="269">
        <v>0</v>
      </c>
      <c r="U92" s="269">
        <v>0</v>
      </c>
      <c r="V92" s="269">
        <f>SUM(R92:U92)</f>
        <v>0</v>
      </c>
      <c r="W92" s="269">
        <v>0</v>
      </c>
      <c r="X92" s="269">
        <v>0</v>
      </c>
      <c r="Y92" s="269">
        <f>SUM(W92:X92)</f>
        <v>0</v>
      </c>
      <c r="Z92" s="269">
        <f>V92+Y92</f>
        <v>0</v>
      </c>
      <c r="AA92" s="577">
        <f t="shared" si="199"/>
        <v>0</v>
      </c>
      <c r="AB92" s="270">
        <f>ROUND(V92*2%,0)</f>
        <v>0</v>
      </c>
      <c r="AC92" s="269">
        <v>0</v>
      </c>
      <c r="AD92" s="269">
        <v>0</v>
      </c>
      <c r="AE92" s="269">
        <f>SUM(AC92:AD92)</f>
        <v>0</v>
      </c>
      <c r="AF92" s="269">
        <f>Z92+AA92+AB92+AE92</f>
        <v>0</v>
      </c>
      <c r="AG92" s="271">
        <v>0</v>
      </c>
      <c r="AH92" s="271">
        <v>0</v>
      </c>
      <c r="AI92" s="271">
        <v>0</v>
      </c>
      <c r="AJ92" s="271">
        <v>0</v>
      </c>
      <c r="AK92" s="271">
        <v>0</v>
      </c>
      <c r="AL92" s="271">
        <f>AG92+AI92+AJ92</f>
        <v>0</v>
      </c>
      <c r="AM92" s="271">
        <f>AH92+AK92</f>
        <v>0</v>
      </c>
      <c r="AN92" s="696">
        <f>SUM(AL92:AM92)</f>
        <v>0</v>
      </c>
      <c r="AO92" s="267">
        <f>I92+AF92</f>
        <v>461179</v>
      </c>
      <c r="AP92" s="269">
        <f>J92+V92</f>
        <v>339602</v>
      </c>
      <c r="AQ92" s="421">
        <f t="shared" si="200"/>
        <v>0</v>
      </c>
      <c r="AR92" s="269">
        <f t="shared" si="201"/>
        <v>114785</v>
      </c>
      <c r="AS92" s="269">
        <f t="shared" si="201"/>
        <v>6792</v>
      </c>
      <c r="AT92" s="269">
        <f>N92+AE92</f>
        <v>0</v>
      </c>
      <c r="AU92" s="271">
        <f>O92+AN92</f>
        <v>1</v>
      </c>
      <c r="AV92" s="271">
        <f t="shared" si="202"/>
        <v>1</v>
      </c>
      <c r="AW92" s="272">
        <f t="shared" si="202"/>
        <v>0</v>
      </c>
    </row>
    <row r="93" spans="1:49" s="348" customFormat="1" ht="14.1" customHeight="1" x14ac:dyDescent="0.2">
      <c r="A93" s="398">
        <v>13</v>
      </c>
      <c r="B93" s="343">
        <v>2408</v>
      </c>
      <c r="C93" s="344">
        <v>600079058</v>
      </c>
      <c r="D93" s="282">
        <v>72741511</v>
      </c>
      <c r="E93" s="345" t="s">
        <v>774</v>
      </c>
      <c r="F93" s="346">
        <v>3141</v>
      </c>
      <c r="G93" s="284" t="s">
        <v>321</v>
      </c>
      <c r="H93" s="357" t="s">
        <v>284</v>
      </c>
      <c r="I93" s="265">
        <v>509575</v>
      </c>
      <c r="J93" s="832">
        <v>373659</v>
      </c>
      <c r="K93" s="832">
        <v>0</v>
      </c>
      <c r="L93" s="266">
        <v>126297</v>
      </c>
      <c r="M93" s="830">
        <v>7473</v>
      </c>
      <c r="N93" s="832">
        <v>2146</v>
      </c>
      <c r="O93" s="678">
        <v>1.27</v>
      </c>
      <c r="P93" s="858">
        <v>0</v>
      </c>
      <c r="Q93" s="857">
        <v>1.27</v>
      </c>
      <c r="R93" s="675">
        <f t="shared" si="160"/>
        <v>0</v>
      </c>
      <c r="S93" s="269">
        <v>0</v>
      </c>
      <c r="T93" s="269">
        <v>0</v>
      </c>
      <c r="U93" s="269">
        <v>0</v>
      </c>
      <c r="V93" s="269">
        <f>SUM(R93:U93)</f>
        <v>0</v>
      </c>
      <c r="W93" s="269">
        <v>0</v>
      </c>
      <c r="X93" s="269">
        <v>0</v>
      </c>
      <c r="Y93" s="269">
        <f>SUM(W93:X93)</f>
        <v>0</v>
      </c>
      <c r="Z93" s="269">
        <f>V93+Y93</f>
        <v>0</v>
      </c>
      <c r="AA93" s="577">
        <f t="shared" si="199"/>
        <v>0</v>
      </c>
      <c r="AB93" s="270">
        <f>ROUND(V93*2%,0)</f>
        <v>0</v>
      </c>
      <c r="AC93" s="269">
        <v>0</v>
      </c>
      <c r="AD93" s="269">
        <v>0</v>
      </c>
      <c r="AE93" s="269">
        <f>SUM(AC93:AD93)</f>
        <v>0</v>
      </c>
      <c r="AF93" s="269">
        <f>Z93+AA93+AB93+AE93</f>
        <v>0</v>
      </c>
      <c r="AG93" s="271">
        <v>0</v>
      </c>
      <c r="AH93" s="271">
        <v>0</v>
      </c>
      <c r="AI93" s="271">
        <v>0</v>
      </c>
      <c r="AJ93" s="271">
        <v>0</v>
      </c>
      <c r="AK93" s="271">
        <v>0</v>
      </c>
      <c r="AL93" s="271">
        <f>AG93+AI93+AJ93</f>
        <v>0</v>
      </c>
      <c r="AM93" s="271">
        <f>AH93+AK93</f>
        <v>0</v>
      </c>
      <c r="AN93" s="696">
        <f>SUM(AL93:AM93)</f>
        <v>0</v>
      </c>
      <c r="AO93" s="267">
        <f>I93+AF93</f>
        <v>509575</v>
      </c>
      <c r="AP93" s="269">
        <f>J93+V93</f>
        <v>373659</v>
      </c>
      <c r="AQ93" s="421">
        <f t="shared" si="200"/>
        <v>0</v>
      </c>
      <c r="AR93" s="269">
        <f t="shared" si="201"/>
        <v>126297</v>
      </c>
      <c r="AS93" s="269">
        <f t="shared" si="201"/>
        <v>7473</v>
      </c>
      <c r="AT93" s="269">
        <f>N93+AE93</f>
        <v>2146</v>
      </c>
      <c r="AU93" s="271">
        <f>O93+AN93</f>
        <v>1.27</v>
      </c>
      <c r="AV93" s="271">
        <f t="shared" si="202"/>
        <v>0</v>
      </c>
      <c r="AW93" s="272">
        <f t="shared" si="202"/>
        <v>1.27</v>
      </c>
    </row>
    <row r="94" spans="1:49" s="348" customFormat="1" ht="14.1" customHeight="1" x14ac:dyDescent="0.2">
      <c r="A94" s="399">
        <v>13</v>
      </c>
      <c r="B94" s="350">
        <v>2408</v>
      </c>
      <c r="C94" s="351">
        <v>600079058</v>
      </c>
      <c r="D94" s="350">
        <v>72741511</v>
      </c>
      <c r="E94" s="352" t="s">
        <v>775</v>
      </c>
      <c r="F94" s="353"/>
      <c r="G94" s="354"/>
      <c r="H94" s="355"/>
      <c r="I94" s="349">
        <v>2949078</v>
      </c>
      <c r="J94" s="632">
        <v>2161290</v>
      </c>
      <c r="K94" s="632">
        <v>0</v>
      </c>
      <c r="L94" s="632">
        <v>730516</v>
      </c>
      <c r="M94" s="632">
        <v>43226</v>
      </c>
      <c r="N94" s="632">
        <v>14046</v>
      </c>
      <c r="O94" s="855">
        <v>5.4259000000000004</v>
      </c>
      <c r="P94" s="855">
        <v>3.371</v>
      </c>
      <c r="Q94" s="856">
        <v>2.0548999999999999</v>
      </c>
      <c r="R94" s="362">
        <f t="shared" ref="R94:AW94" si="203">SUM(R91:R93)</f>
        <v>0</v>
      </c>
      <c r="S94" s="362">
        <f t="shared" si="203"/>
        <v>0</v>
      </c>
      <c r="T94" s="362">
        <f t="shared" si="203"/>
        <v>0</v>
      </c>
      <c r="U94" s="362">
        <f t="shared" si="203"/>
        <v>0</v>
      </c>
      <c r="V94" s="362">
        <f t="shared" si="203"/>
        <v>0</v>
      </c>
      <c r="W94" s="362">
        <f t="shared" ref="W94" si="204">SUM(W91:W93)</f>
        <v>0</v>
      </c>
      <c r="X94" s="362">
        <f t="shared" si="203"/>
        <v>0</v>
      </c>
      <c r="Y94" s="362">
        <f t="shared" si="203"/>
        <v>0</v>
      </c>
      <c r="Z94" s="362">
        <f t="shared" si="203"/>
        <v>0</v>
      </c>
      <c r="AA94" s="362">
        <f t="shared" si="203"/>
        <v>0</v>
      </c>
      <c r="AB94" s="362">
        <f t="shared" si="203"/>
        <v>0</v>
      </c>
      <c r="AC94" s="362">
        <f t="shared" si="203"/>
        <v>0</v>
      </c>
      <c r="AD94" s="362">
        <f t="shared" si="203"/>
        <v>0</v>
      </c>
      <c r="AE94" s="362">
        <f t="shared" si="203"/>
        <v>0</v>
      </c>
      <c r="AF94" s="362">
        <f t="shared" si="203"/>
        <v>0</v>
      </c>
      <c r="AG94" s="363">
        <f t="shared" si="203"/>
        <v>0</v>
      </c>
      <c r="AH94" s="363">
        <f t="shared" si="203"/>
        <v>0</v>
      </c>
      <c r="AI94" s="363">
        <f t="shared" si="203"/>
        <v>0</v>
      </c>
      <c r="AJ94" s="363">
        <f t="shared" si="203"/>
        <v>0</v>
      </c>
      <c r="AK94" s="363">
        <f t="shared" si="203"/>
        <v>0</v>
      </c>
      <c r="AL94" s="363">
        <f t="shared" si="203"/>
        <v>0</v>
      </c>
      <c r="AM94" s="363">
        <f t="shared" si="203"/>
        <v>0</v>
      </c>
      <c r="AN94" s="661">
        <f t="shared" si="203"/>
        <v>0</v>
      </c>
      <c r="AO94" s="349">
        <f t="shared" si="203"/>
        <v>2949078</v>
      </c>
      <c r="AP94" s="362">
        <f t="shared" si="203"/>
        <v>2161290</v>
      </c>
      <c r="AQ94" s="362">
        <f t="shared" si="203"/>
        <v>0</v>
      </c>
      <c r="AR94" s="362">
        <f t="shared" si="203"/>
        <v>730516</v>
      </c>
      <c r="AS94" s="362">
        <f t="shared" si="203"/>
        <v>43226</v>
      </c>
      <c r="AT94" s="362">
        <f t="shared" si="203"/>
        <v>14046</v>
      </c>
      <c r="AU94" s="363">
        <f t="shared" si="203"/>
        <v>5.4259000000000004</v>
      </c>
      <c r="AV94" s="363">
        <f t="shared" si="203"/>
        <v>3.371</v>
      </c>
      <c r="AW94" s="364">
        <f t="shared" si="203"/>
        <v>2.0548999999999999</v>
      </c>
    </row>
    <row r="95" spans="1:49" s="348" customFormat="1" ht="14.1" customHeight="1" x14ac:dyDescent="0.2">
      <c r="A95" s="398">
        <v>14</v>
      </c>
      <c r="B95" s="343">
        <v>2304</v>
      </c>
      <c r="C95" s="356">
        <v>600080382</v>
      </c>
      <c r="D95" s="282">
        <v>72743417</v>
      </c>
      <c r="E95" s="345" t="s">
        <v>776</v>
      </c>
      <c r="F95" s="346">
        <v>3113</v>
      </c>
      <c r="G95" s="284" t="s">
        <v>320</v>
      </c>
      <c r="H95" s="357" t="s">
        <v>283</v>
      </c>
      <c r="I95" s="265">
        <v>4412647</v>
      </c>
      <c r="J95" s="588">
        <v>3195248</v>
      </c>
      <c r="K95" s="588">
        <v>0</v>
      </c>
      <c r="L95" s="266">
        <v>1079994</v>
      </c>
      <c r="M95" s="830">
        <v>63905</v>
      </c>
      <c r="N95" s="588">
        <v>73500</v>
      </c>
      <c r="O95" s="678">
        <v>6.4465000000000003</v>
      </c>
      <c r="P95" s="589">
        <v>4.8182</v>
      </c>
      <c r="Q95" s="590">
        <v>1.6282999999999999</v>
      </c>
      <c r="R95" s="675">
        <f t="shared" si="160"/>
        <v>0</v>
      </c>
      <c r="S95" s="269">
        <v>0</v>
      </c>
      <c r="T95" s="269">
        <v>0</v>
      </c>
      <c r="U95" s="269">
        <v>0</v>
      </c>
      <c r="V95" s="269">
        <f>SUM(R95:U95)</f>
        <v>0</v>
      </c>
      <c r="W95" s="269">
        <v>0</v>
      </c>
      <c r="X95" s="269">
        <v>0</v>
      </c>
      <c r="Y95" s="269">
        <f>SUM(W95:X95)</f>
        <v>0</v>
      </c>
      <c r="Z95" s="269">
        <f>V95+Y95</f>
        <v>0</v>
      </c>
      <c r="AA95" s="577">
        <f t="shared" ref="AA95:AA99" si="205">ROUND((V95+W95)*33.8%,0)</f>
        <v>0</v>
      </c>
      <c r="AB95" s="270">
        <f>ROUND(V95*2%,0)</f>
        <v>0</v>
      </c>
      <c r="AC95" s="269">
        <v>0</v>
      </c>
      <c r="AD95" s="269">
        <v>0</v>
      </c>
      <c r="AE95" s="269">
        <f>SUM(AC95:AD95)</f>
        <v>0</v>
      </c>
      <c r="AF95" s="269">
        <f>Z95+AA95+AB95+AE95</f>
        <v>0</v>
      </c>
      <c r="AG95" s="271">
        <v>0</v>
      </c>
      <c r="AH95" s="271">
        <v>0</v>
      </c>
      <c r="AI95" s="271">
        <v>0</v>
      </c>
      <c r="AJ95" s="271">
        <v>0</v>
      </c>
      <c r="AK95" s="271">
        <v>0</v>
      </c>
      <c r="AL95" s="271">
        <f>AG95+AI95+AJ95</f>
        <v>0</v>
      </c>
      <c r="AM95" s="271">
        <f>AH95+AK95</f>
        <v>0</v>
      </c>
      <c r="AN95" s="696">
        <f>SUM(AL95:AM95)</f>
        <v>0</v>
      </c>
      <c r="AO95" s="267">
        <f>I95+AF95</f>
        <v>4412647</v>
      </c>
      <c r="AP95" s="269">
        <f>J95+V95</f>
        <v>3195248</v>
      </c>
      <c r="AQ95" s="421">
        <f t="shared" ref="AQ95:AQ99" si="206">K95+Y95</f>
        <v>0</v>
      </c>
      <c r="AR95" s="269">
        <f t="shared" ref="AR95:AS99" si="207">L95+AA95</f>
        <v>1079994</v>
      </c>
      <c r="AS95" s="269">
        <f t="shared" si="207"/>
        <v>63905</v>
      </c>
      <c r="AT95" s="269">
        <f>N95+AE95</f>
        <v>73500</v>
      </c>
      <c r="AU95" s="271">
        <f>O95+AN95</f>
        <v>6.4465000000000003</v>
      </c>
      <c r="AV95" s="271">
        <f t="shared" ref="AV95:AW99" si="208">P95+AL95</f>
        <v>4.8182</v>
      </c>
      <c r="AW95" s="272">
        <f t="shared" si="208"/>
        <v>1.6282999999999999</v>
      </c>
    </row>
    <row r="96" spans="1:49" s="348" customFormat="1" ht="14.1" customHeight="1" x14ac:dyDescent="0.2">
      <c r="A96" s="398">
        <v>14</v>
      </c>
      <c r="B96" s="343">
        <v>2304</v>
      </c>
      <c r="C96" s="356">
        <v>600080382</v>
      </c>
      <c r="D96" s="282">
        <v>72743417</v>
      </c>
      <c r="E96" s="345" t="s">
        <v>776</v>
      </c>
      <c r="F96" s="358">
        <v>3113</v>
      </c>
      <c r="G96" s="108" t="s">
        <v>319</v>
      </c>
      <c r="H96" s="357" t="s">
        <v>283</v>
      </c>
      <c r="I96" s="265">
        <v>832431</v>
      </c>
      <c r="J96" s="831">
        <v>612983</v>
      </c>
      <c r="K96" s="831">
        <v>0</v>
      </c>
      <c r="L96" s="266">
        <v>207188</v>
      </c>
      <c r="M96" s="830">
        <v>12260</v>
      </c>
      <c r="N96" s="832">
        <v>0</v>
      </c>
      <c r="O96" s="678">
        <v>1.7222</v>
      </c>
      <c r="P96" s="841">
        <v>1.7222</v>
      </c>
      <c r="Q96" s="857">
        <v>0</v>
      </c>
      <c r="R96" s="675">
        <f t="shared" si="160"/>
        <v>0</v>
      </c>
      <c r="S96" s="269">
        <v>0</v>
      </c>
      <c r="T96" s="269">
        <v>0</v>
      </c>
      <c r="U96" s="269">
        <v>0</v>
      </c>
      <c r="V96" s="269">
        <f>SUM(R96:U96)</f>
        <v>0</v>
      </c>
      <c r="W96" s="269">
        <v>0</v>
      </c>
      <c r="X96" s="269">
        <v>0</v>
      </c>
      <c r="Y96" s="269">
        <f>SUM(W96:X96)</f>
        <v>0</v>
      </c>
      <c r="Z96" s="269">
        <f>V96+Y96</f>
        <v>0</v>
      </c>
      <c r="AA96" s="577">
        <f t="shared" si="205"/>
        <v>0</v>
      </c>
      <c r="AB96" s="270">
        <f>ROUND(V96*2%,0)</f>
        <v>0</v>
      </c>
      <c r="AC96" s="269">
        <v>0</v>
      </c>
      <c r="AD96" s="269">
        <v>0</v>
      </c>
      <c r="AE96" s="269">
        <f>SUM(AC96:AD96)</f>
        <v>0</v>
      </c>
      <c r="AF96" s="269">
        <f>Z96+AA96+AB96+AE96</f>
        <v>0</v>
      </c>
      <c r="AG96" s="271">
        <v>0</v>
      </c>
      <c r="AH96" s="271">
        <v>0</v>
      </c>
      <c r="AI96" s="271">
        <v>0</v>
      </c>
      <c r="AJ96" s="271">
        <v>0</v>
      </c>
      <c r="AK96" s="271">
        <v>0</v>
      </c>
      <c r="AL96" s="271">
        <f>AG96+AI96+AJ96</f>
        <v>0</v>
      </c>
      <c r="AM96" s="271">
        <f>AH96+AK96</f>
        <v>0</v>
      </c>
      <c r="AN96" s="696">
        <f>SUM(AL96:AM96)</f>
        <v>0</v>
      </c>
      <c r="AO96" s="267">
        <f>I96+AF96</f>
        <v>832431</v>
      </c>
      <c r="AP96" s="269">
        <f>J96+V96</f>
        <v>612983</v>
      </c>
      <c r="AQ96" s="421">
        <f t="shared" si="206"/>
        <v>0</v>
      </c>
      <c r="AR96" s="269">
        <f t="shared" si="207"/>
        <v>207188</v>
      </c>
      <c r="AS96" s="269">
        <f t="shared" si="207"/>
        <v>12260</v>
      </c>
      <c r="AT96" s="269">
        <f>N96+AE96</f>
        <v>0</v>
      </c>
      <c r="AU96" s="271">
        <f>O96+AN96</f>
        <v>1.7222</v>
      </c>
      <c r="AV96" s="271">
        <f t="shared" si="208"/>
        <v>1.7222</v>
      </c>
      <c r="AW96" s="272">
        <f t="shared" si="208"/>
        <v>0</v>
      </c>
    </row>
    <row r="97" spans="1:49" s="348" customFormat="1" ht="14.1" customHeight="1" x14ac:dyDescent="0.2">
      <c r="A97" s="398">
        <v>14</v>
      </c>
      <c r="B97" s="343">
        <v>2304</v>
      </c>
      <c r="C97" s="356">
        <v>600080382</v>
      </c>
      <c r="D97" s="282">
        <v>72743417</v>
      </c>
      <c r="E97" s="345" t="s">
        <v>776</v>
      </c>
      <c r="F97" s="346">
        <v>3113</v>
      </c>
      <c r="G97" s="282" t="s">
        <v>318</v>
      </c>
      <c r="H97" s="357" t="s">
        <v>284</v>
      </c>
      <c r="I97" s="265">
        <v>468880</v>
      </c>
      <c r="J97" s="832">
        <v>345273</v>
      </c>
      <c r="K97" s="832">
        <v>0</v>
      </c>
      <c r="L97" s="266">
        <v>116702</v>
      </c>
      <c r="M97" s="830">
        <v>6905</v>
      </c>
      <c r="N97" s="832">
        <v>0</v>
      </c>
      <c r="O97" s="678">
        <v>1.01</v>
      </c>
      <c r="P97" s="858">
        <v>1.01</v>
      </c>
      <c r="Q97" s="857">
        <v>0</v>
      </c>
      <c r="R97" s="675">
        <f t="shared" si="160"/>
        <v>0</v>
      </c>
      <c r="S97" s="269">
        <v>0</v>
      </c>
      <c r="T97" s="269">
        <v>0</v>
      </c>
      <c r="U97" s="269">
        <v>0</v>
      </c>
      <c r="V97" s="269">
        <f>SUM(R97:U97)</f>
        <v>0</v>
      </c>
      <c r="W97" s="269">
        <v>0</v>
      </c>
      <c r="X97" s="269">
        <v>0</v>
      </c>
      <c r="Y97" s="269">
        <f>SUM(W97:X97)</f>
        <v>0</v>
      </c>
      <c r="Z97" s="269">
        <f>V97+Y97</f>
        <v>0</v>
      </c>
      <c r="AA97" s="577">
        <f t="shared" si="205"/>
        <v>0</v>
      </c>
      <c r="AB97" s="270">
        <f>ROUND(V97*2%,0)</f>
        <v>0</v>
      </c>
      <c r="AC97" s="269">
        <v>0</v>
      </c>
      <c r="AD97" s="269">
        <v>0</v>
      </c>
      <c r="AE97" s="269">
        <f>SUM(AC97:AD97)</f>
        <v>0</v>
      </c>
      <c r="AF97" s="269">
        <f>Z97+AA97+AB97+AE97</f>
        <v>0</v>
      </c>
      <c r="AG97" s="271">
        <v>0</v>
      </c>
      <c r="AH97" s="271">
        <v>0</v>
      </c>
      <c r="AI97" s="271">
        <v>0</v>
      </c>
      <c r="AJ97" s="271">
        <v>0</v>
      </c>
      <c r="AK97" s="271">
        <v>0</v>
      </c>
      <c r="AL97" s="271">
        <f>AG97+AI97+AJ97</f>
        <v>0</v>
      </c>
      <c r="AM97" s="271">
        <f>AH97+AK97</f>
        <v>0</v>
      </c>
      <c r="AN97" s="696">
        <f>SUM(AL97:AM97)</f>
        <v>0</v>
      </c>
      <c r="AO97" s="267">
        <f>I97+AF97</f>
        <v>468880</v>
      </c>
      <c r="AP97" s="269">
        <f>J97+V97</f>
        <v>345273</v>
      </c>
      <c r="AQ97" s="421">
        <f t="shared" si="206"/>
        <v>0</v>
      </c>
      <c r="AR97" s="269">
        <f t="shared" si="207"/>
        <v>116702</v>
      </c>
      <c r="AS97" s="269">
        <f t="shared" si="207"/>
        <v>6905</v>
      </c>
      <c r="AT97" s="269">
        <f>N97+AE97</f>
        <v>0</v>
      </c>
      <c r="AU97" s="271">
        <f>O97+AN97</f>
        <v>1.01</v>
      </c>
      <c r="AV97" s="271">
        <f t="shared" si="208"/>
        <v>1.01</v>
      </c>
      <c r="AW97" s="272">
        <f t="shared" si="208"/>
        <v>0</v>
      </c>
    </row>
    <row r="98" spans="1:49" s="348" customFormat="1" ht="14.1" customHeight="1" x14ac:dyDescent="0.2">
      <c r="A98" s="398">
        <v>14</v>
      </c>
      <c r="B98" s="343">
        <v>2304</v>
      </c>
      <c r="C98" s="356">
        <v>600080382</v>
      </c>
      <c r="D98" s="282">
        <v>72743417</v>
      </c>
      <c r="E98" s="345" t="s">
        <v>776</v>
      </c>
      <c r="F98" s="346">
        <v>3143</v>
      </c>
      <c r="G98" s="284" t="s">
        <v>635</v>
      </c>
      <c r="H98" s="357" t="s">
        <v>283</v>
      </c>
      <c r="I98" s="265">
        <v>274877</v>
      </c>
      <c r="J98" s="831">
        <v>202413</v>
      </c>
      <c r="K98" s="831">
        <v>0</v>
      </c>
      <c r="L98" s="266">
        <v>68416</v>
      </c>
      <c r="M98" s="830">
        <v>4048</v>
      </c>
      <c r="N98" s="832">
        <v>0</v>
      </c>
      <c r="O98" s="678">
        <v>0.5</v>
      </c>
      <c r="P98" s="841">
        <v>0.5</v>
      </c>
      <c r="Q98" s="857">
        <v>0</v>
      </c>
      <c r="R98" s="675">
        <f t="shared" si="160"/>
        <v>0</v>
      </c>
      <c r="S98" s="269">
        <v>0</v>
      </c>
      <c r="T98" s="269">
        <v>0</v>
      </c>
      <c r="U98" s="269">
        <v>0</v>
      </c>
      <c r="V98" s="269">
        <f>SUM(R98:U98)</f>
        <v>0</v>
      </c>
      <c r="W98" s="269">
        <v>0</v>
      </c>
      <c r="X98" s="269">
        <v>0</v>
      </c>
      <c r="Y98" s="269">
        <f>SUM(W98:X98)</f>
        <v>0</v>
      </c>
      <c r="Z98" s="269">
        <f>V98+Y98</f>
        <v>0</v>
      </c>
      <c r="AA98" s="577">
        <f t="shared" si="205"/>
        <v>0</v>
      </c>
      <c r="AB98" s="270">
        <f>ROUND(V98*2%,0)</f>
        <v>0</v>
      </c>
      <c r="AC98" s="269">
        <v>0</v>
      </c>
      <c r="AD98" s="269">
        <v>0</v>
      </c>
      <c r="AE98" s="269">
        <f>SUM(AC98:AD98)</f>
        <v>0</v>
      </c>
      <c r="AF98" s="269">
        <f>Z98+AA98+AB98+AE98</f>
        <v>0</v>
      </c>
      <c r="AG98" s="271">
        <v>0</v>
      </c>
      <c r="AH98" s="271">
        <v>0</v>
      </c>
      <c r="AI98" s="271">
        <v>0</v>
      </c>
      <c r="AJ98" s="271">
        <v>0</v>
      </c>
      <c r="AK98" s="271">
        <v>0</v>
      </c>
      <c r="AL98" s="271">
        <f>AG98+AI98+AJ98</f>
        <v>0</v>
      </c>
      <c r="AM98" s="271">
        <f>AH98+AK98</f>
        <v>0</v>
      </c>
      <c r="AN98" s="696">
        <f>SUM(AL98:AM98)</f>
        <v>0</v>
      </c>
      <c r="AO98" s="267">
        <f>I98+AF98</f>
        <v>274877</v>
      </c>
      <c r="AP98" s="269">
        <f>J98+V98</f>
        <v>202413</v>
      </c>
      <c r="AQ98" s="421">
        <f t="shared" si="206"/>
        <v>0</v>
      </c>
      <c r="AR98" s="269">
        <f t="shared" si="207"/>
        <v>68416</v>
      </c>
      <c r="AS98" s="269">
        <f t="shared" si="207"/>
        <v>4048</v>
      </c>
      <c r="AT98" s="269">
        <f>N98+AE98</f>
        <v>0</v>
      </c>
      <c r="AU98" s="271">
        <f>O98+AN98</f>
        <v>0.5</v>
      </c>
      <c r="AV98" s="271">
        <f t="shared" si="208"/>
        <v>0.5</v>
      </c>
      <c r="AW98" s="272">
        <f t="shared" si="208"/>
        <v>0</v>
      </c>
    </row>
    <row r="99" spans="1:49" s="348" customFormat="1" ht="14.1" customHeight="1" x14ac:dyDescent="0.2">
      <c r="A99" s="398">
        <v>14</v>
      </c>
      <c r="B99" s="343">
        <v>2304</v>
      </c>
      <c r="C99" s="356">
        <v>600080382</v>
      </c>
      <c r="D99" s="282">
        <v>72743417</v>
      </c>
      <c r="E99" s="345" t="s">
        <v>776</v>
      </c>
      <c r="F99" s="346">
        <v>3143</v>
      </c>
      <c r="G99" s="284" t="s">
        <v>636</v>
      </c>
      <c r="H99" s="361" t="s">
        <v>284</v>
      </c>
      <c r="I99" s="265">
        <v>7022</v>
      </c>
      <c r="J99" s="831">
        <v>4950</v>
      </c>
      <c r="K99" s="831">
        <v>0</v>
      </c>
      <c r="L99" s="266">
        <v>1673</v>
      </c>
      <c r="M99" s="830">
        <v>99</v>
      </c>
      <c r="N99" s="832">
        <v>300</v>
      </c>
      <c r="O99" s="678">
        <v>0.02</v>
      </c>
      <c r="P99" s="841">
        <v>0</v>
      </c>
      <c r="Q99" s="857">
        <v>0.02</v>
      </c>
      <c r="R99" s="675">
        <f t="shared" si="160"/>
        <v>0</v>
      </c>
      <c r="S99" s="269">
        <v>0</v>
      </c>
      <c r="T99" s="269">
        <v>0</v>
      </c>
      <c r="U99" s="269">
        <v>0</v>
      </c>
      <c r="V99" s="269">
        <f>SUM(R99:U99)</f>
        <v>0</v>
      </c>
      <c r="W99" s="269">
        <v>0</v>
      </c>
      <c r="X99" s="269">
        <v>0</v>
      </c>
      <c r="Y99" s="269">
        <f>SUM(W99:X99)</f>
        <v>0</v>
      </c>
      <c r="Z99" s="269">
        <f>V99+Y99</f>
        <v>0</v>
      </c>
      <c r="AA99" s="577">
        <f t="shared" si="205"/>
        <v>0</v>
      </c>
      <c r="AB99" s="270">
        <f>ROUND(V99*2%,0)</f>
        <v>0</v>
      </c>
      <c r="AC99" s="269">
        <v>0</v>
      </c>
      <c r="AD99" s="269">
        <v>0</v>
      </c>
      <c r="AE99" s="269">
        <f>SUM(AC99:AD99)</f>
        <v>0</v>
      </c>
      <c r="AF99" s="269">
        <f>Z99+AA99+AB99+AE99</f>
        <v>0</v>
      </c>
      <c r="AG99" s="271">
        <v>0</v>
      </c>
      <c r="AH99" s="271">
        <v>0</v>
      </c>
      <c r="AI99" s="271">
        <v>0</v>
      </c>
      <c r="AJ99" s="271">
        <v>0</v>
      </c>
      <c r="AK99" s="271">
        <v>0</v>
      </c>
      <c r="AL99" s="271">
        <f>AG99+AI99+AJ99</f>
        <v>0</v>
      </c>
      <c r="AM99" s="271">
        <f>AH99+AK99</f>
        <v>0</v>
      </c>
      <c r="AN99" s="696">
        <f>SUM(AL99:AM99)</f>
        <v>0</v>
      </c>
      <c r="AO99" s="267">
        <f>I99+AF99</f>
        <v>7022</v>
      </c>
      <c r="AP99" s="269">
        <f>J99+V99</f>
        <v>4950</v>
      </c>
      <c r="AQ99" s="421">
        <f t="shared" si="206"/>
        <v>0</v>
      </c>
      <c r="AR99" s="269">
        <f t="shared" si="207"/>
        <v>1673</v>
      </c>
      <c r="AS99" s="269">
        <f t="shared" si="207"/>
        <v>99</v>
      </c>
      <c r="AT99" s="269">
        <f>N99+AE99</f>
        <v>300</v>
      </c>
      <c r="AU99" s="271">
        <f>O99+AN99</f>
        <v>0.02</v>
      </c>
      <c r="AV99" s="271">
        <f t="shared" si="208"/>
        <v>0</v>
      </c>
      <c r="AW99" s="272">
        <f t="shared" si="208"/>
        <v>0.02</v>
      </c>
    </row>
    <row r="100" spans="1:49" s="348" customFormat="1" ht="14.1" customHeight="1" x14ac:dyDescent="0.2">
      <c r="A100" s="399">
        <v>14</v>
      </c>
      <c r="B100" s="350">
        <v>2304</v>
      </c>
      <c r="C100" s="351">
        <v>600080382</v>
      </c>
      <c r="D100" s="350">
        <v>72743417</v>
      </c>
      <c r="E100" s="352" t="s">
        <v>777</v>
      </c>
      <c r="F100" s="353"/>
      <c r="G100" s="354"/>
      <c r="H100" s="355"/>
      <c r="I100" s="349">
        <v>5995857</v>
      </c>
      <c r="J100" s="362">
        <v>4360867</v>
      </c>
      <c r="K100" s="362">
        <v>0</v>
      </c>
      <c r="L100" s="362">
        <v>1473973</v>
      </c>
      <c r="M100" s="362">
        <v>87217</v>
      </c>
      <c r="N100" s="362">
        <v>73800</v>
      </c>
      <c r="O100" s="363">
        <v>9.6987000000000005</v>
      </c>
      <c r="P100" s="363">
        <v>8.0503999999999998</v>
      </c>
      <c r="Q100" s="364">
        <v>1.6482999999999999</v>
      </c>
      <c r="R100" s="362">
        <f t="shared" ref="R100:AW100" si="209">SUM(R95:R99)</f>
        <v>0</v>
      </c>
      <c r="S100" s="362">
        <f t="shared" si="209"/>
        <v>0</v>
      </c>
      <c r="T100" s="362">
        <f t="shared" si="209"/>
        <v>0</v>
      </c>
      <c r="U100" s="362">
        <f t="shared" si="209"/>
        <v>0</v>
      </c>
      <c r="V100" s="362">
        <f t="shared" si="209"/>
        <v>0</v>
      </c>
      <c r="W100" s="362">
        <f t="shared" ref="W100" si="210">SUM(W95:W99)</f>
        <v>0</v>
      </c>
      <c r="X100" s="362">
        <f t="shared" si="209"/>
        <v>0</v>
      </c>
      <c r="Y100" s="362">
        <f t="shared" si="209"/>
        <v>0</v>
      </c>
      <c r="Z100" s="362">
        <f t="shared" si="209"/>
        <v>0</v>
      </c>
      <c r="AA100" s="362">
        <f t="shared" si="209"/>
        <v>0</v>
      </c>
      <c r="AB100" s="362">
        <f t="shared" si="209"/>
        <v>0</v>
      </c>
      <c r="AC100" s="362">
        <f t="shared" si="209"/>
        <v>0</v>
      </c>
      <c r="AD100" s="362">
        <f t="shared" si="209"/>
        <v>0</v>
      </c>
      <c r="AE100" s="362">
        <f t="shared" si="209"/>
        <v>0</v>
      </c>
      <c r="AF100" s="362">
        <f t="shared" si="209"/>
        <v>0</v>
      </c>
      <c r="AG100" s="363">
        <f t="shared" si="209"/>
        <v>0</v>
      </c>
      <c r="AH100" s="363">
        <f t="shared" si="209"/>
        <v>0</v>
      </c>
      <c r="AI100" s="363">
        <f t="shared" si="209"/>
        <v>0</v>
      </c>
      <c r="AJ100" s="363">
        <f t="shared" si="209"/>
        <v>0</v>
      </c>
      <c r="AK100" s="363">
        <f t="shared" si="209"/>
        <v>0</v>
      </c>
      <c r="AL100" s="363">
        <f t="shared" si="209"/>
        <v>0</v>
      </c>
      <c r="AM100" s="363">
        <f t="shared" si="209"/>
        <v>0</v>
      </c>
      <c r="AN100" s="364">
        <f t="shared" si="209"/>
        <v>0</v>
      </c>
      <c r="AO100" s="349">
        <f t="shared" si="209"/>
        <v>5995857</v>
      </c>
      <c r="AP100" s="362">
        <f t="shared" si="209"/>
        <v>4360867</v>
      </c>
      <c r="AQ100" s="362">
        <f t="shared" si="209"/>
        <v>0</v>
      </c>
      <c r="AR100" s="362">
        <f t="shared" si="209"/>
        <v>1473973</v>
      </c>
      <c r="AS100" s="362">
        <f t="shared" si="209"/>
        <v>87217</v>
      </c>
      <c r="AT100" s="362">
        <f t="shared" si="209"/>
        <v>73800</v>
      </c>
      <c r="AU100" s="363">
        <f t="shared" si="209"/>
        <v>9.6987000000000005</v>
      </c>
      <c r="AV100" s="363">
        <f t="shared" si="209"/>
        <v>8.0503999999999998</v>
      </c>
      <c r="AW100" s="364">
        <f t="shared" si="209"/>
        <v>1.6482999999999999</v>
      </c>
    </row>
    <row r="101" spans="1:49" s="348" customFormat="1" ht="14.1" customHeight="1" x14ac:dyDescent="0.2">
      <c r="A101" s="398">
        <v>15</v>
      </c>
      <c r="B101" s="359">
        <v>2438</v>
      </c>
      <c r="C101" s="344">
        <v>600079384</v>
      </c>
      <c r="D101" s="282">
        <v>72741911</v>
      </c>
      <c r="E101" s="345" t="s">
        <v>778</v>
      </c>
      <c r="F101" s="346">
        <v>3111</v>
      </c>
      <c r="G101" s="284" t="s">
        <v>317</v>
      </c>
      <c r="H101" s="357" t="s">
        <v>283</v>
      </c>
      <c r="I101" s="265">
        <v>7753275</v>
      </c>
      <c r="J101" s="831">
        <v>5510829</v>
      </c>
      <c r="K101" s="831">
        <v>36000</v>
      </c>
      <c r="L101" s="266">
        <v>1874829</v>
      </c>
      <c r="M101" s="830">
        <v>110217</v>
      </c>
      <c r="N101" s="832">
        <v>221400</v>
      </c>
      <c r="O101" s="678">
        <v>13.4671</v>
      </c>
      <c r="P101" s="841">
        <v>10.354900000000001</v>
      </c>
      <c r="Q101" s="842">
        <v>3.1122000000000001</v>
      </c>
      <c r="R101" s="675">
        <f t="shared" si="160"/>
        <v>0</v>
      </c>
      <c r="S101" s="269">
        <v>0</v>
      </c>
      <c r="T101" s="269">
        <v>0</v>
      </c>
      <c r="U101" s="269">
        <v>0</v>
      </c>
      <c r="V101" s="269">
        <f>SUM(R101:U101)</f>
        <v>0</v>
      </c>
      <c r="W101" s="269">
        <v>0</v>
      </c>
      <c r="X101" s="269">
        <v>0</v>
      </c>
      <c r="Y101" s="269">
        <f>SUM(W101:X101)</f>
        <v>0</v>
      </c>
      <c r="Z101" s="269">
        <f>V101+Y101</f>
        <v>0</v>
      </c>
      <c r="AA101" s="577">
        <f t="shared" ref="AA101:AA103" si="211">ROUND((V101+W101)*33.8%,0)</f>
        <v>0</v>
      </c>
      <c r="AB101" s="270">
        <f>ROUND(V101*2%,0)</f>
        <v>0</v>
      </c>
      <c r="AC101" s="269">
        <v>0</v>
      </c>
      <c r="AD101" s="269">
        <v>0</v>
      </c>
      <c r="AE101" s="269">
        <f>SUM(AC101:AD101)</f>
        <v>0</v>
      </c>
      <c r="AF101" s="269">
        <f>Z101+AA101+AB101+AE101</f>
        <v>0</v>
      </c>
      <c r="AG101" s="271">
        <v>0</v>
      </c>
      <c r="AH101" s="271">
        <v>0</v>
      </c>
      <c r="AI101" s="271">
        <v>0</v>
      </c>
      <c r="AJ101" s="271">
        <v>0</v>
      </c>
      <c r="AK101" s="271">
        <v>0</v>
      </c>
      <c r="AL101" s="271">
        <f>AG101+AI101+AJ101</f>
        <v>0</v>
      </c>
      <c r="AM101" s="271">
        <f>AH101+AK101</f>
        <v>0</v>
      </c>
      <c r="AN101" s="696">
        <f>SUM(AL101:AM101)</f>
        <v>0</v>
      </c>
      <c r="AO101" s="267">
        <f>I101+AF101</f>
        <v>7753275</v>
      </c>
      <c r="AP101" s="269">
        <f>J101+V101</f>
        <v>5510829</v>
      </c>
      <c r="AQ101" s="421">
        <f t="shared" ref="AQ101:AQ103" si="212">K101+Y101</f>
        <v>36000</v>
      </c>
      <c r="AR101" s="269">
        <f t="shared" ref="AR101:AS103" si="213">L101+AA101</f>
        <v>1874829</v>
      </c>
      <c r="AS101" s="269">
        <f t="shared" si="213"/>
        <v>110217</v>
      </c>
      <c r="AT101" s="269">
        <f>N101+AE101</f>
        <v>221400</v>
      </c>
      <c r="AU101" s="271">
        <f>O101+AN101</f>
        <v>13.4671</v>
      </c>
      <c r="AV101" s="271">
        <f t="shared" ref="AV101:AW103" si="214">P101+AL101</f>
        <v>10.354900000000001</v>
      </c>
      <c r="AW101" s="272">
        <f t="shared" si="214"/>
        <v>3.1122000000000001</v>
      </c>
    </row>
    <row r="102" spans="1:49" s="348" customFormat="1" ht="14.1" customHeight="1" x14ac:dyDescent="0.2">
      <c r="A102" s="398">
        <v>15</v>
      </c>
      <c r="B102" s="343">
        <v>2438</v>
      </c>
      <c r="C102" s="344">
        <v>600079384</v>
      </c>
      <c r="D102" s="282">
        <v>72741911</v>
      </c>
      <c r="E102" s="345" t="s">
        <v>778</v>
      </c>
      <c r="F102" s="346">
        <v>3111</v>
      </c>
      <c r="G102" s="282" t="s">
        <v>318</v>
      </c>
      <c r="H102" s="357" t="s">
        <v>284</v>
      </c>
      <c r="I102" s="265">
        <v>1931800</v>
      </c>
      <c r="J102" s="832">
        <v>1422533</v>
      </c>
      <c r="K102" s="832">
        <v>0</v>
      </c>
      <c r="L102" s="266">
        <v>480816</v>
      </c>
      <c r="M102" s="830">
        <v>28451</v>
      </c>
      <c r="N102" s="832">
        <v>0</v>
      </c>
      <c r="O102" s="678">
        <v>4.3899999999999997</v>
      </c>
      <c r="P102" s="858">
        <v>4.3899999999999997</v>
      </c>
      <c r="Q102" s="857">
        <v>0</v>
      </c>
      <c r="R102" s="675">
        <f t="shared" si="160"/>
        <v>0</v>
      </c>
      <c r="S102" s="269">
        <v>0</v>
      </c>
      <c r="T102" s="269">
        <v>0</v>
      </c>
      <c r="U102" s="269">
        <v>0</v>
      </c>
      <c r="V102" s="269">
        <f>SUM(R102:U102)</f>
        <v>0</v>
      </c>
      <c r="W102" s="269">
        <v>0</v>
      </c>
      <c r="X102" s="269">
        <v>0</v>
      </c>
      <c r="Y102" s="269">
        <f>SUM(W102:X102)</f>
        <v>0</v>
      </c>
      <c r="Z102" s="269">
        <f>V102+Y102</f>
        <v>0</v>
      </c>
      <c r="AA102" s="577">
        <f t="shared" si="211"/>
        <v>0</v>
      </c>
      <c r="AB102" s="270">
        <f>ROUND(V102*2%,0)</f>
        <v>0</v>
      </c>
      <c r="AC102" s="269">
        <v>0</v>
      </c>
      <c r="AD102" s="269">
        <v>0</v>
      </c>
      <c r="AE102" s="269">
        <f>SUM(AC102:AD102)</f>
        <v>0</v>
      </c>
      <c r="AF102" s="269">
        <f>Z102+AA102+AB102+AE102</f>
        <v>0</v>
      </c>
      <c r="AG102" s="271">
        <v>0</v>
      </c>
      <c r="AH102" s="271">
        <v>0</v>
      </c>
      <c r="AI102" s="271">
        <v>0</v>
      </c>
      <c r="AJ102" s="271">
        <v>0</v>
      </c>
      <c r="AK102" s="271">
        <v>0</v>
      </c>
      <c r="AL102" s="271">
        <f>AG102+AI102+AJ102</f>
        <v>0</v>
      </c>
      <c r="AM102" s="271">
        <f>AH102+AK102</f>
        <v>0</v>
      </c>
      <c r="AN102" s="696">
        <f>SUM(AL102:AM102)</f>
        <v>0</v>
      </c>
      <c r="AO102" s="267">
        <f>I102+AF102</f>
        <v>1931800</v>
      </c>
      <c r="AP102" s="269">
        <f>J102+V102</f>
        <v>1422533</v>
      </c>
      <c r="AQ102" s="421">
        <f t="shared" si="212"/>
        <v>0</v>
      </c>
      <c r="AR102" s="269">
        <f t="shared" si="213"/>
        <v>480816</v>
      </c>
      <c r="AS102" s="269">
        <f t="shared" si="213"/>
        <v>28451</v>
      </c>
      <c r="AT102" s="269">
        <f>N102+AE102</f>
        <v>0</v>
      </c>
      <c r="AU102" s="271">
        <f>O102+AN102</f>
        <v>4.3899999999999997</v>
      </c>
      <c r="AV102" s="271">
        <f t="shared" si="214"/>
        <v>4.3899999999999997</v>
      </c>
      <c r="AW102" s="272">
        <f t="shared" si="214"/>
        <v>0</v>
      </c>
    </row>
    <row r="103" spans="1:49" s="348" customFormat="1" ht="14.1" customHeight="1" x14ac:dyDescent="0.2">
      <c r="A103" s="398">
        <v>15</v>
      </c>
      <c r="B103" s="343">
        <v>2438</v>
      </c>
      <c r="C103" s="344">
        <v>600079384</v>
      </c>
      <c r="D103" s="282">
        <v>72741911</v>
      </c>
      <c r="E103" s="345" t="s">
        <v>778</v>
      </c>
      <c r="F103" s="346">
        <v>3141</v>
      </c>
      <c r="G103" s="284" t="s">
        <v>321</v>
      </c>
      <c r="H103" s="357" t="s">
        <v>284</v>
      </c>
      <c r="I103" s="265">
        <v>2370117</v>
      </c>
      <c r="J103" s="832">
        <v>1732957</v>
      </c>
      <c r="K103" s="832">
        <v>0</v>
      </c>
      <c r="L103" s="266">
        <v>585739</v>
      </c>
      <c r="M103" s="830">
        <v>34659</v>
      </c>
      <c r="N103" s="832">
        <v>16762</v>
      </c>
      <c r="O103" s="678">
        <v>5.89</v>
      </c>
      <c r="P103" s="858">
        <v>0</v>
      </c>
      <c r="Q103" s="857">
        <v>5.89</v>
      </c>
      <c r="R103" s="675">
        <f t="shared" si="160"/>
        <v>0</v>
      </c>
      <c r="S103" s="269">
        <v>0</v>
      </c>
      <c r="T103" s="269">
        <v>0</v>
      </c>
      <c r="U103" s="269">
        <v>0</v>
      </c>
      <c r="V103" s="269">
        <f>SUM(R103:U103)</f>
        <v>0</v>
      </c>
      <c r="W103" s="269">
        <v>0</v>
      </c>
      <c r="X103" s="269">
        <v>0</v>
      </c>
      <c r="Y103" s="269">
        <f>SUM(W103:X103)</f>
        <v>0</v>
      </c>
      <c r="Z103" s="269">
        <f>V103+Y103</f>
        <v>0</v>
      </c>
      <c r="AA103" s="577">
        <f t="shared" si="211"/>
        <v>0</v>
      </c>
      <c r="AB103" s="270">
        <f>ROUND(V103*2%,0)</f>
        <v>0</v>
      </c>
      <c r="AC103" s="269">
        <v>0</v>
      </c>
      <c r="AD103" s="269">
        <v>0</v>
      </c>
      <c r="AE103" s="269">
        <f>SUM(AC103:AD103)</f>
        <v>0</v>
      </c>
      <c r="AF103" s="269">
        <f>Z103+AA103+AB103+AE103</f>
        <v>0</v>
      </c>
      <c r="AG103" s="271">
        <v>0</v>
      </c>
      <c r="AH103" s="271">
        <v>0</v>
      </c>
      <c r="AI103" s="271">
        <v>0</v>
      </c>
      <c r="AJ103" s="271">
        <v>0</v>
      </c>
      <c r="AK103" s="271">
        <v>0</v>
      </c>
      <c r="AL103" s="271">
        <f>AG103+AI103+AJ103</f>
        <v>0</v>
      </c>
      <c r="AM103" s="271">
        <f>AH103+AK103</f>
        <v>0</v>
      </c>
      <c r="AN103" s="696">
        <f>SUM(AL103:AM103)</f>
        <v>0</v>
      </c>
      <c r="AO103" s="267">
        <f>I103+AF103</f>
        <v>2370117</v>
      </c>
      <c r="AP103" s="269">
        <f>J103+V103</f>
        <v>1732957</v>
      </c>
      <c r="AQ103" s="421">
        <f t="shared" si="212"/>
        <v>0</v>
      </c>
      <c r="AR103" s="269">
        <f t="shared" si="213"/>
        <v>585739</v>
      </c>
      <c r="AS103" s="269">
        <f t="shared" si="213"/>
        <v>34659</v>
      </c>
      <c r="AT103" s="269">
        <f>N103+AE103</f>
        <v>16762</v>
      </c>
      <c r="AU103" s="271">
        <f>O103+AN103</f>
        <v>5.89</v>
      </c>
      <c r="AV103" s="271">
        <f t="shared" si="214"/>
        <v>0</v>
      </c>
      <c r="AW103" s="272">
        <f t="shared" si="214"/>
        <v>5.89</v>
      </c>
    </row>
    <row r="104" spans="1:49" s="348" customFormat="1" ht="14.1" customHeight="1" x14ac:dyDescent="0.2">
      <c r="A104" s="399">
        <v>15</v>
      </c>
      <c r="B104" s="350">
        <v>2438</v>
      </c>
      <c r="C104" s="351">
        <v>600079384</v>
      </c>
      <c r="D104" s="350">
        <v>72741911</v>
      </c>
      <c r="E104" s="352" t="s">
        <v>779</v>
      </c>
      <c r="F104" s="353"/>
      <c r="G104" s="354"/>
      <c r="H104" s="355"/>
      <c r="I104" s="349">
        <v>12055192</v>
      </c>
      <c r="J104" s="632">
        <v>8666319</v>
      </c>
      <c r="K104" s="632">
        <v>36000</v>
      </c>
      <c r="L104" s="632">
        <v>2941384</v>
      </c>
      <c r="M104" s="632">
        <v>173327</v>
      </c>
      <c r="N104" s="632">
        <v>238162</v>
      </c>
      <c r="O104" s="855">
        <v>23.7471</v>
      </c>
      <c r="P104" s="855">
        <v>14.744900000000001</v>
      </c>
      <c r="Q104" s="856">
        <v>9.0022000000000002</v>
      </c>
      <c r="R104" s="362">
        <f t="shared" ref="R104:AW104" si="215">SUM(R101:R103)</f>
        <v>0</v>
      </c>
      <c r="S104" s="362">
        <f t="shared" si="215"/>
        <v>0</v>
      </c>
      <c r="T104" s="362">
        <f t="shared" si="215"/>
        <v>0</v>
      </c>
      <c r="U104" s="362">
        <f t="shared" si="215"/>
        <v>0</v>
      </c>
      <c r="V104" s="362">
        <f t="shared" si="215"/>
        <v>0</v>
      </c>
      <c r="W104" s="362">
        <f t="shared" ref="W104" si="216">SUM(W101:W103)</f>
        <v>0</v>
      </c>
      <c r="X104" s="362">
        <f t="shared" si="215"/>
        <v>0</v>
      </c>
      <c r="Y104" s="362">
        <f t="shared" si="215"/>
        <v>0</v>
      </c>
      <c r="Z104" s="362">
        <f t="shared" si="215"/>
        <v>0</v>
      </c>
      <c r="AA104" s="362">
        <f t="shared" si="215"/>
        <v>0</v>
      </c>
      <c r="AB104" s="362">
        <f t="shared" si="215"/>
        <v>0</v>
      </c>
      <c r="AC104" s="362">
        <f t="shared" si="215"/>
        <v>0</v>
      </c>
      <c r="AD104" s="362">
        <f t="shared" si="215"/>
        <v>0</v>
      </c>
      <c r="AE104" s="362">
        <f t="shared" si="215"/>
        <v>0</v>
      </c>
      <c r="AF104" s="362">
        <f t="shared" si="215"/>
        <v>0</v>
      </c>
      <c r="AG104" s="363">
        <f t="shared" si="215"/>
        <v>0</v>
      </c>
      <c r="AH104" s="363">
        <f t="shared" si="215"/>
        <v>0</v>
      </c>
      <c r="AI104" s="363">
        <f t="shared" si="215"/>
        <v>0</v>
      </c>
      <c r="AJ104" s="363">
        <f t="shared" si="215"/>
        <v>0</v>
      </c>
      <c r="AK104" s="363">
        <f t="shared" si="215"/>
        <v>0</v>
      </c>
      <c r="AL104" s="363">
        <f t="shared" si="215"/>
        <v>0</v>
      </c>
      <c r="AM104" s="363">
        <f t="shared" si="215"/>
        <v>0</v>
      </c>
      <c r="AN104" s="661">
        <f t="shared" si="215"/>
        <v>0</v>
      </c>
      <c r="AO104" s="349">
        <f t="shared" si="215"/>
        <v>12055192</v>
      </c>
      <c r="AP104" s="362">
        <f t="shared" si="215"/>
        <v>8666319</v>
      </c>
      <c r="AQ104" s="362">
        <f t="shared" si="215"/>
        <v>36000</v>
      </c>
      <c r="AR104" s="362">
        <f t="shared" si="215"/>
        <v>2941384</v>
      </c>
      <c r="AS104" s="362">
        <f t="shared" si="215"/>
        <v>173327</v>
      </c>
      <c r="AT104" s="362">
        <f t="shared" si="215"/>
        <v>238162</v>
      </c>
      <c r="AU104" s="363">
        <f t="shared" si="215"/>
        <v>23.7471</v>
      </c>
      <c r="AV104" s="363">
        <f t="shared" si="215"/>
        <v>14.744900000000001</v>
      </c>
      <c r="AW104" s="364">
        <f t="shared" si="215"/>
        <v>9.0022000000000002</v>
      </c>
    </row>
    <row r="105" spans="1:49" s="348" customFormat="1" ht="14.1" customHeight="1" x14ac:dyDescent="0.2">
      <c r="A105" s="398">
        <v>16</v>
      </c>
      <c r="B105" s="343">
        <v>2315</v>
      </c>
      <c r="C105" s="344">
        <v>600080447</v>
      </c>
      <c r="D105" s="282">
        <v>46744819</v>
      </c>
      <c r="E105" s="345" t="s">
        <v>780</v>
      </c>
      <c r="F105" s="346">
        <v>3233</v>
      </c>
      <c r="G105" s="282" t="s">
        <v>324</v>
      </c>
      <c r="H105" s="357" t="s">
        <v>284</v>
      </c>
      <c r="I105" s="265">
        <v>2102478</v>
      </c>
      <c r="J105" s="832">
        <v>1426809</v>
      </c>
      <c r="K105" s="832">
        <v>120000</v>
      </c>
      <c r="L105" s="266">
        <v>522821</v>
      </c>
      <c r="M105" s="830">
        <v>28536</v>
      </c>
      <c r="N105" s="832">
        <v>4312</v>
      </c>
      <c r="O105" s="678">
        <v>3.18</v>
      </c>
      <c r="P105" s="858">
        <v>2.36</v>
      </c>
      <c r="Q105" s="857">
        <v>0.82000000000000006</v>
      </c>
      <c r="R105" s="675">
        <f t="shared" si="160"/>
        <v>0</v>
      </c>
      <c r="S105" s="269">
        <v>0</v>
      </c>
      <c r="T105" s="269">
        <v>0</v>
      </c>
      <c r="U105" s="269">
        <v>0</v>
      </c>
      <c r="V105" s="269">
        <f>SUM(R105:U105)</f>
        <v>0</v>
      </c>
      <c r="W105" s="269">
        <v>0</v>
      </c>
      <c r="X105" s="269">
        <v>0</v>
      </c>
      <c r="Y105" s="269">
        <f>SUM(W105:X105)</f>
        <v>0</v>
      </c>
      <c r="Z105" s="269">
        <f>V105+Y105</f>
        <v>0</v>
      </c>
      <c r="AA105" s="577">
        <f>ROUND((V105+W105)*33.8%,0)</f>
        <v>0</v>
      </c>
      <c r="AB105" s="270">
        <f>ROUND(V105*2%,0)</f>
        <v>0</v>
      </c>
      <c r="AC105" s="269">
        <v>0</v>
      </c>
      <c r="AD105" s="269">
        <v>0</v>
      </c>
      <c r="AE105" s="269">
        <f>SUM(AC105:AD105)</f>
        <v>0</v>
      </c>
      <c r="AF105" s="269">
        <f>Z105+AA105+AB105+AE105</f>
        <v>0</v>
      </c>
      <c r="AG105" s="271">
        <v>0</v>
      </c>
      <c r="AH105" s="271">
        <v>0</v>
      </c>
      <c r="AI105" s="271">
        <v>0</v>
      </c>
      <c r="AJ105" s="271">
        <v>0</v>
      </c>
      <c r="AK105" s="271">
        <v>0</v>
      </c>
      <c r="AL105" s="271">
        <f>AG105+AI105+AJ105</f>
        <v>0</v>
      </c>
      <c r="AM105" s="271">
        <f>AH105+AK105</f>
        <v>0</v>
      </c>
      <c r="AN105" s="696">
        <f>SUM(AL105:AM105)</f>
        <v>0</v>
      </c>
      <c r="AO105" s="267">
        <f>I105+AF105</f>
        <v>2102478</v>
      </c>
      <c r="AP105" s="269">
        <f>J105+V105</f>
        <v>1426809</v>
      </c>
      <c r="AQ105" s="421">
        <f>K105+Y105</f>
        <v>120000</v>
      </c>
      <c r="AR105" s="269">
        <f>L105+AA105</f>
        <v>522821</v>
      </c>
      <c r="AS105" s="269">
        <f>M105+AB105</f>
        <v>28536</v>
      </c>
      <c r="AT105" s="269">
        <f>N105+AE105</f>
        <v>4312</v>
      </c>
      <c r="AU105" s="271">
        <f>O105+AN105</f>
        <v>3.18</v>
      </c>
      <c r="AV105" s="271">
        <f>P105+AL105</f>
        <v>2.36</v>
      </c>
      <c r="AW105" s="272">
        <f>Q105+AM105</f>
        <v>0.82000000000000006</v>
      </c>
    </row>
    <row r="106" spans="1:49" s="348" customFormat="1" ht="14.1" customHeight="1" x14ac:dyDescent="0.2">
      <c r="A106" s="399">
        <v>16</v>
      </c>
      <c r="B106" s="350">
        <v>2315</v>
      </c>
      <c r="C106" s="351">
        <v>600080447</v>
      </c>
      <c r="D106" s="350">
        <v>46744819</v>
      </c>
      <c r="E106" s="352" t="s">
        <v>781</v>
      </c>
      <c r="F106" s="353"/>
      <c r="G106" s="354"/>
      <c r="H106" s="355"/>
      <c r="I106" s="349">
        <v>2102478</v>
      </c>
      <c r="J106" s="632">
        <v>1426809</v>
      </c>
      <c r="K106" s="632">
        <v>120000</v>
      </c>
      <c r="L106" s="632">
        <v>522821</v>
      </c>
      <c r="M106" s="632">
        <v>28536</v>
      </c>
      <c r="N106" s="632">
        <v>4312</v>
      </c>
      <c r="O106" s="855">
        <v>3.18</v>
      </c>
      <c r="P106" s="855">
        <v>2.36</v>
      </c>
      <c r="Q106" s="856">
        <v>0.82000000000000006</v>
      </c>
      <c r="R106" s="362">
        <f t="shared" ref="R106:AW106" si="217">SUM(R105:R105)</f>
        <v>0</v>
      </c>
      <c r="S106" s="362">
        <f t="shared" si="217"/>
        <v>0</v>
      </c>
      <c r="T106" s="362">
        <f t="shared" si="217"/>
        <v>0</v>
      </c>
      <c r="U106" s="362">
        <f t="shared" si="217"/>
        <v>0</v>
      </c>
      <c r="V106" s="362">
        <f t="shared" si="217"/>
        <v>0</v>
      </c>
      <c r="W106" s="362">
        <f t="shared" ref="W106" si="218">SUM(W105:W105)</f>
        <v>0</v>
      </c>
      <c r="X106" s="362">
        <f t="shared" si="217"/>
        <v>0</v>
      </c>
      <c r="Y106" s="362">
        <f t="shared" si="217"/>
        <v>0</v>
      </c>
      <c r="Z106" s="362">
        <f t="shared" si="217"/>
        <v>0</v>
      </c>
      <c r="AA106" s="362">
        <f t="shared" si="217"/>
        <v>0</v>
      </c>
      <c r="AB106" s="362">
        <f t="shared" si="217"/>
        <v>0</v>
      </c>
      <c r="AC106" s="362">
        <f t="shared" si="217"/>
        <v>0</v>
      </c>
      <c r="AD106" s="362">
        <f t="shared" si="217"/>
        <v>0</v>
      </c>
      <c r="AE106" s="362">
        <f t="shared" si="217"/>
        <v>0</v>
      </c>
      <c r="AF106" s="362">
        <f t="shared" si="217"/>
        <v>0</v>
      </c>
      <c r="AG106" s="363">
        <f t="shared" si="217"/>
        <v>0</v>
      </c>
      <c r="AH106" s="363">
        <f t="shared" si="217"/>
        <v>0</v>
      </c>
      <c r="AI106" s="363">
        <f t="shared" si="217"/>
        <v>0</v>
      </c>
      <c r="AJ106" s="363">
        <f t="shared" si="217"/>
        <v>0</v>
      </c>
      <c r="AK106" s="363">
        <f t="shared" si="217"/>
        <v>0</v>
      </c>
      <c r="AL106" s="363">
        <f t="shared" si="217"/>
        <v>0</v>
      </c>
      <c r="AM106" s="363">
        <f t="shared" si="217"/>
        <v>0</v>
      </c>
      <c r="AN106" s="661">
        <f t="shared" si="217"/>
        <v>0</v>
      </c>
      <c r="AO106" s="349">
        <f t="shared" si="217"/>
        <v>2102478</v>
      </c>
      <c r="AP106" s="362">
        <f t="shared" si="217"/>
        <v>1426809</v>
      </c>
      <c r="AQ106" s="362">
        <f t="shared" si="217"/>
        <v>120000</v>
      </c>
      <c r="AR106" s="362">
        <f t="shared" si="217"/>
        <v>522821</v>
      </c>
      <c r="AS106" s="362">
        <f t="shared" si="217"/>
        <v>28536</v>
      </c>
      <c r="AT106" s="362">
        <f t="shared" si="217"/>
        <v>4312</v>
      </c>
      <c r="AU106" s="363">
        <f t="shared" si="217"/>
        <v>3.18</v>
      </c>
      <c r="AV106" s="363">
        <f t="shared" si="217"/>
        <v>2.36</v>
      </c>
      <c r="AW106" s="364">
        <f t="shared" si="217"/>
        <v>0.82000000000000006</v>
      </c>
    </row>
    <row r="107" spans="1:49" s="348" customFormat="1" ht="14.1" customHeight="1" x14ac:dyDescent="0.2">
      <c r="A107" s="398">
        <v>17</v>
      </c>
      <c r="B107" s="343">
        <v>2494</v>
      </c>
      <c r="C107" s="365">
        <v>600080315</v>
      </c>
      <c r="D107" s="282">
        <v>72741996</v>
      </c>
      <c r="E107" s="345" t="s">
        <v>782</v>
      </c>
      <c r="F107" s="346">
        <v>3113</v>
      </c>
      <c r="G107" s="284" t="s">
        <v>320</v>
      </c>
      <c r="H107" s="357" t="s">
        <v>283</v>
      </c>
      <c r="I107" s="265">
        <v>23971070</v>
      </c>
      <c r="J107" s="588">
        <v>17022702</v>
      </c>
      <c r="K107" s="588">
        <v>30000</v>
      </c>
      <c r="L107" s="266">
        <v>5763813</v>
      </c>
      <c r="M107" s="830">
        <v>340455</v>
      </c>
      <c r="N107" s="588">
        <v>814100</v>
      </c>
      <c r="O107" s="678">
        <v>33.627499999999998</v>
      </c>
      <c r="P107" s="589">
        <v>25.318100000000001</v>
      </c>
      <c r="Q107" s="590">
        <v>8.3094000000000001</v>
      </c>
      <c r="R107" s="675">
        <f t="shared" si="160"/>
        <v>0</v>
      </c>
      <c r="S107" s="269">
        <v>0</v>
      </c>
      <c r="T107" s="269">
        <v>0</v>
      </c>
      <c r="U107" s="269">
        <v>0</v>
      </c>
      <c r="V107" s="269">
        <f>SUM(R107:U107)</f>
        <v>0</v>
      </c>
      <c r="W107" s="269">
        <v>0</v>
      </c>
      <c r="X107" s="269">
        <v>0</v>
      </c>
      <c r="Y107" s="269">
        <f>SUM(W107:X107)</f>
        <v>0</v>
      </c>
      <c r="Z107" s="269">
        <f>V107+Y107</f>
        <v>0</v>
      </c>
      <c r="AA107" s="577">
        <f t="shared" ref="AA107:AA111" si="219">ROUND((V107+W107)*33.8%,0)</f>
        <v>0</v>
      </c>
      <c r="AB107" s="270">
        <f>ROUND(V107*2%,0)</f>
        <v>0</v>
      </c>
      <c r="AC107" s="269">
        <v>0</v>
      </c>
      <c r="AD107" s="269">
        <v>0</v>
      </c>
      <c r="AE107" s="269">
        <f>SUM(AC107:AD107)</f>
        <v>0</v>
      </c>
      <c r="AF107" s="269">
        <f>Z107+AA107+AB107+AE107</f>
        <v>0</v>
      </c>
      <c r="AG107" s="271">
        <v>0</v>
      </c>
      <c r="AH107" s="271">
        <v>0</v>
      </c>
      <c r="AI107" s="271">
        <v>0</v>
      </c>
      <c r="AJ107" s="271">
        <v>0</v>
      </c>
      <c r="AK107" s="271">
        <v>0</v>
      </c>
      <c r="AL107" s="271">
        <f>AG107+AI107+AJ107</f>
        <v>0</v>
      </c>
      <c r="AM107" s="271">
        <f>AH107+AK107</f>
        <v>0</v>
      </c>
      <c r="AN107" s="696">
        <f>SUM(AL107:AM107)</f>
        <v>0</v>
      </c>
      <c r="AO107" s="267">
        <f>I107+AF107</f>
        <v>23971070</v>
      </c>
      <c r="AP107" s="269">
        <f>J107+V107</f>
        <v>17022702</v>
      </c>
      <c r="AQ107" s="421">
        <f t="shared" ref="AQ107:AQ111" si="220">K107+Y107</f>
        <v>30000</v>
      </c>
      <c r="AR107" s="269">
        <f t="shared" ref="AR107:AS111" si="221">L107+AA107</f>
        <v>5763813</v>
      </c>
      <c r="AS107" s="269">
        <f t="shared" si="221"/>
        <v>340455</v>
      </c>
      <c r="AT107" s="269">
        <f>N107+AE107</f>
        <v>814100</v>
      </c>
      <c r="AU107" s="271">
        <f>O107+AN107</f>
        <v>33.627499999999998</v>
      </c>
      <c r="AV107" s="271">
        <f t="shared" ref="AV107:AW111" si="222">P107+AL107</f>
        <v>25.318100000000001</v>
      </c>
      <c r="AW107" s="272">
        <f t="shared" si="222"/>
        <v>8.3094000000000001</v>
      </c>
    </row>
    <row r="108" spans="1:49" s="348" customFormat="1" ht="14.1" customHeight="1" x14ac:dyDescent="0.2">
      <c r="A108" s="398">
        <v>17</v>
      </c>
      <c r="B108" s="343">
        <v>2494</v>
      </c>
      <c r="C108" s="365">
        <v>600080315</v>
      </c>
      <c r="D108" s="282">
        <v>72741996</v>
      </c>
      <c r="E108" s="345" t="s">
        <v>782</v>
      </c>
      <c r="F108" s="358">
        <v>3113</v>
      </c>
      <c r="G108" s="108" t="s">
        <v>319</v>
      </c>
      <c r="H108" s="357" t="s">
        <v>283</v>
      </c>
      <c r="I108" s="265">
        <v>0</v>
      </c>
      <c r="J108" s="832">
        <v>0</v>
      </c>
      <c r="K108" s="832">
        <v>0</v>
      </c>
      <c r="L108" s="266">
        <v>0</v>
      </c>
      <c r="M108" s="830">
        <v>0</v>
      </c>
      <c r="N108" s="832">
        <v>0</v>
      </c>
      <c r="O108" s="678">
        <v>0</v>
      </c>
      <c r="P108" s="858">
        <v>0</v>
      </c>
      <c r="Q108" s="857">
        <v>0</v>
      </c>
      <c r="R108" s="675">
        <f t="shared" si="160"/>
        <v>0</v>
      </c>
      <c r="S108" s="269">
        <v>0</v>
      </c>
      <c r="T108" s="269">
        <v>0</v>
      </c>
      <c r="U108" s="269">
        <v>0</v>
      </c>
      <c r="V108" s="269">
        <f>SUM(R108:U108)</f>
        <v>0</v>
      </c>
      <c r="W108" s="269">
        <v>0</v>
      </c>
      <c r="X108" s="269">
        <v>0</v>
      </c>
      <c r="Y108" s="269">
        <f>SUM(W108:X108)</f>
        <v>0</v>
      </c>
      <c r="Z108" s="269">
        <f>V108+Y108</f>
        <v>0</v>
      </c>
      <c r="AA108" s="577">
        <f t="shared" si="219"/>
        <v>0</v>
      </c>
      <c r="AB108" s="270">
        <f>ROUND(V108*2%,0)</f>
        <v>0</v>
      </c>
      <c r="AC108" s="269">
        <v>0</v>
      </c>
      <c r="AD108" s="269">
        <v>0</v>
      </c>
      <c r="AE108" s="269">
        <f>SUM(AC108:AD108)</f>
        <v>0</v>
      </c>
      <c r="AF108" s="269">
        <f>Z108+AA108+AB108+AE108</f>
        <v>0</v>
      </c>
      <c r="AG108" s="271">
        <v>0</v>
      </c>
      <c r="AH108" s="271">
        <v>0</v>
      </c>
      <c r="AI108" s="271">
        <v>0</v>
      </c>
      <c r="AJ108" s="271">
        <v>0</v>
      </c>
      <c r="AK108" s="271">
        <v>0</v>
      </c>
      <c r="AL108" s="271">
        <f>AG108+AI108+AJ108</f>
        <v>0</v>
      </c>
      <c r="AM108" s="271">
        <f>AH108+AK108</f>
        <v>0</v>
      </c>
      <c r="AN108" s="696">
        <f>SUM(AL108:AM108)</f>
        <v>0</v>
      </c>
      <c r="AO108" s="267">
        <f>I108+AF108</f>
        <v>0</v>
      </c>
      <c r="AP108" s="269">
        <f>J108+V108</f>
        <v>0</v>
      </c>
      <c r="AQ108" s="421">
        <f t="shared" si="220"/>
        <v>0</v>
      </c>
      <c r="AR108" s="269">
        <f t="shared" si="221"/>
        <v>0</v>
      </c>
      <c r="AS108" s="269">
        <f t="shared" si="221"/>
        <v>0</v>
      </c>
      <c r="AT108" s="269">
        <f>N108+AE108</f>
        <v>0</v>
      </c>
      <c r="AU108" s="271">
        <f>O108+AN108</f>
        <v>0</v>
      </c>
      <c r="AV108" s="271">
        <f t="shared" si="222"/>
        <v>0</v>
      </c>
      <c r="AW108" s="272">
        <f t="shared" si="222"/>
        <v>0</v>
      </c>
    </row>
    <row r="109" spans="1:49" s="348" customFormat="1" ht="14.1" customHeight="1" x14ac:dyDescent="0.2">
      <c r="A109" s="398">
        <v>17</v>
      </c>
      <c r="B109" s="359">
        <v>2494</v>
      </c>
      <c r="C109" s="365">
        <v>600080315</v>
      </c>
      <c r="D109" s="282">
        <v>72741996</v>
      </c>
      <c r="E109" s="360" t="s">
        <v>782</v>
      </c>
      <c r="F109" s="346">
        <v>3113</v>
      </c>
      <c r="G109" s="282" t="s">
        <v>318</v>
      </c>
      <c r="H109" s="357" t="s">
        <v>284</v>
      </c>
      <c r="I109" s="265">
        <v>2603210</v>
      </c>
      <c r="J109" s="832">
        <v>1916944</v>
      </c>
      <c r="K109" s="832">
        <v>0</v>
      </c>
      <c r="L109" s="266">
        <v>647927</v>
      </c>
      <c r="M109" s="830">
        <v>38339</v>
      </c>
      <c r="N109" s="832">
        <v>0</v>
      </c>
      <c r="O109" s="678">
        <v>5.62</v>
      </c>
      <c r="P109" s="858">
        <v>5.62</v>
      </c>
      <c r="Q109" s="857">
        <v>0</v>
      </c>
      <c r="R109" s="675">
        <f t="shared" si="160"/>
        <v>0</v>
      </c>
      <c r="S109" s="269">
        <v>0</v>
      </c>
      <c r="T109" s="269">
        <v>0</v>
      </c>
      <c r="U109" s="269">
        <v>0</v>
      </c>
      <c r="V109" s="269">
        <f>SUM(R109:U109)</f>
        <v>0</v>
      </c>
      <c r="W109" s="269">
        <v>0</v>
      </c>
      <c r="X109" s="269">
        <v>0</v>
      </c>
      <c r="Y109" s="269">
        <f>SUM(W109:X109)</f>
        <v>0</v>
      </c>
      <c r="Z109" s="269">
        <f>V109+Y109</f>
        <v>0</v>
      </c>
      <c r="AA109" s="577">
        <f t="shared" si="219"/>
        <v>0</v>
      </c>
      <c r="AB109" s="270">
        <f>ROUND(V109*2%,0)</f>
        <v>0</v>
      </c>
      <c r="AC109" s="269">
        <v>0</v>
      </c>
      <c r="AD109" s="269">
        <v>0</v>
      </c>
      <c r="AE109" s="269">
        <f>SUM(AC109:AD109)</f>
        <v>0</v>
      </c>
      <c r="AF109" s="269">
        <f>Z109+AA109+AB109+AE109</f>
        <v>0</v>
      </c>
      <c r="AG109" s="271">
        <v>0</v>
      </c>
      <c r="AH109" s="271">
        <v>0</v>
      </c>
      <c r="AI109" s="271">
        <v>0</v>
      </c>
      <c r="AJ109" s="271">
        <v>0</v>
      </c>
      <c r="AK109" s="271">
        <v>0</v>
      </c>
      <c r="AL109" s="271">
        <f>AG109+AI109+AJ109</f>
        <v>0</v>
      </c>
      <c r="AM109" s="271">
        <f>AH109+AK109</f>
        <v>0</v>
      </c>
      <c r="AN109" s="696">
        <f>SUM(AL109:AM109)</f>
        <v>0</v>
      </c>
      <c r="AO109" s="267">
        <f>I109+AF109</f>
        <v>2603210</v>
      </c>
      <c r="AP109" s="269">
        <f>J109+V109</f>
        <v>1916944</v>
      </c>
      <c r="AQ109" s="421">
        <f t="shared" si="220"/>
        <v>0</v>
      </c>
      <c r="AR109" s="269">
        <f t="shared" si="221"/>
        <v>647927</v>
      </c>
      <c r="AS109" s="269">
        <f t="shared" si="221"/>
        <v>38339</v>
      </c>
      <c r="AT109" s="269">
        <f>N109+AE109</f>
        <v>0</v>
      </c>
      <c r="AU109" s="271">
        <f>O109+AN109</f>
        <v>5.62</v>
      </c>
      <c r="AV109" s="271">
        <f t="shared" si="222"/>
        <v>5.62</v>
      </c>
      <c r="AW109" s="272">
        <f t="shared" si="222"/>
        <v>0</v>
      </c>
    </row>
    <row r="110" spans="1:49" s="348" customFormat="1" ht="14.1" customHeight="1" x14ac:dyDescent="0.2">
      <c r="A110" s="398">
        <v>17</v>
      </c>
      <c r="B110" s="359">
        <v>2494</v>
      </c>
      <c r="C110" s="365">
        <v>600080315</v>
      </c>
      <c r="D110" s="282">
        <v>72741996</v>
      </c>
      <c r="E110" s="360" t="s">
        <v>782</v>
      </c>
      <c r="F110" s="358">
        <v>3143</v>
      </c>
      <c r="G110" s="284" t="s">
        <v>635</v>
      </c>
      <c r="H110" s="361" t="s">
        <v>283</v>
      </c>
      <c r="I110" s="265">
        <v>1492201</v>
      </c>
      <c r="J110" s="831">
        <v>1098823</v>
      </c>
      <c r="K110" s="831">
        <v>0</v>
      </c>
      <c r="L110" s="266">
        <v>371402</v>
      </c>
      <c r="M110" s="830">
        <v>21976</v>
      </c>
      <c r="N110" s="832">
        <v>0</v>
      </c>
      <c r="O110" s="678">
        <v>2.278</v>
      </c>
      <c r="P110" s="841">
        <v>2.278</v>
      </c>
      <c r="Q110" s="857">
        <v>0</v>
      </c>
      <c r="R110" s="675">
        <f t="shared" si="160"/>
        <v>0</v>
      </c>
      <c r="S110" s="269">
        <v>0</v>
      </c>
      <c r="T110" s="269">
        <v>0</v>
      </c>
      <c r="U110" s="269">
        <v>0</v>
      </c>
      <c r="V110" s="269">
        <f>SUM(R110:U110)</f>
        <v>0</v>
      </c>
      <c r="W110" s="269">
        <v>0</v>
      </c>
      <c r="X110" s="269">
        <v>0</v>
      </c>
      <c r="Y110" s="269">
        <f>SUM(W110:X110)</f>
        <v>0</v>
      </c>
      <c r="Z110" s="269">
        <f>V110+Y110</f>
        <v>0</v>
      </c>
      <c r="AA110" s="577">
        <f t="shared" si="219"/>
        <v>0</v>
      </c>
      <c r="AB110" s="270">
        <f>ROUND(V110*2%,0)</f>
        <v>0</v>
      </c>
      <c r="AC110" s="269">
        <v>0</v>
      </c>
      <c r="AD110" s="269">
        <v>0</v>
      </c>
      <c r="AE110" s="269">
        <f>SUM(AC110:AD110)</f>
        <v>0</v>
      </c>
      <c r="AF110" s="269">
        <f>Z110+AA110+AB110+AE110</f>
        <v>0</v>
      </c>
      <c r="AG110" s="271">
        <v>0</v>
      </c>
      <c r="AH110" s="271">
        <v>0</v>
      </c>
      <c r="AI110" s="271">
        <v>0</v>
      </c>
      <c r="AJ110" s="271">
        <v>0</v>
      </c>
      <c r="AK110" s="271">
        <v>0</v>
      </c>
      <c r="AL110" s="271">
        <f>AG110+AI110+AJ110</f>
        <v>0</v>
      </c>
      <c r="AM110" s="271">
        <f>AH110+AK110</f>
        <v>0</v>
      </c>
      <c r="AN110" s="696">
        <f>SUM(AL110:AM110)</f>
        <v>0</v>
      </c>
      <c r="AO110" s="267">
        <f>I110+AF110</f>
        <v>1492201</v>
      </c>
      <c r="AP110" s="269">
        <f>J110+V110</f>
        <v>1098823</v>
      </c>
      <c r="AQ110" s="421">
        <f t="shared" si="220"/>
        <v>0</v>
      </c>
      <c r="AR110" s="269">
        <f t="shared" si="221"/>
        <v>371402</v>
      </c>
      <c r="AS110" s="269">
        <f t="shared" si="221"/>
        <v>21976</v>
      </c>
      <c r="AT110" s="269">
        <f>N110+AE110</f>
        <v>0</v>
      </c>
      <c r="AU110" s="271">
        <f>O110+AN110</f>
        <v>2.278</v>
      </c>
      <c r="AV110" s="271">
        <f t="shared" si="222"/>
        <v>2.278</v>
      </c>
      <c r="AW110" s="272">
        <f t="shared" si="222"/>
        <v>0</v>
      </c>
    </row>
    <row r="111" spans="1:49" s="348" customFormat="1" ht="14.1" customHeight="1" x14ac:dyDescent="0.2">
      <c r="A111" s="398">
        <v>17</v>
      </c>
      <c r="B111" s="359">
        <v>2494</v>
      </c>
      <c r="C111" s="365">
        <v>600080315</v>
      </c>
      <c r="D111" s="282">
        <v>72741996</v>
      </c>
      <c r="E111" s="360" t="s">
        <v>782</v>
      </c>
      <c r="F111" s="346">
        <v>3143</v>
      </c>
      <c r="G111" s="284" t="s">
        <v>636</v>
      </c>
      <c r="H111" s="361" t="s">
        <v>284</v>
      </c>
      <c r="I111" s="265">
        <v>60390</v>
      </c>
      <c r="J111" s="832">
        <v>42570</v>
      </c>
      <c r="K111" s="832">
        <v>0</v>
      </c>
      <c r="L111" s="266">
        <v>14389</v>
      </c>
      <c r="M111" s="830">
        <v>851</v>
      </c>
      <c r="N111" s="832">
        <v>2580</v>
      </c>
      <c r="O111" s="678">
        <v>0.18</v>
      </c>
      <c r="P111" s="858">
        <v>0</v>
      </c>
      <c r="Q111" s="857">
        <v>0.18</v>
      </c>
      <c r="R111" s="675">
        <f t="shared" si="160"/>
        <v>0</v>
      </c>
      <c r="S111" s="269">
        <v>0</v>
      </c>
      <c r="T111" s="269">
        <v>0</v>
      </c>
      <c r="U111" s="269">
        <v>0</v>
      </c>
      <c r="V111" s="269">
        <f>SUM(R111:U111)</f>
        <v>0</v>
      </c>
      <c r="W111" s="269">
        <v>0</v>
      </c>
      <c r="X111" s="269">
        <v>0</v>
      </c>
      <c r="Y111" s="269">
        <f>SUM(W111:X111)</f>
        <v>0</v>
      </c>
      <c r="Z111" s="269">
        <f>V111+Y111</f>
        <v>0</v>
      </c>
      <c r="AA111" s="577">
        <f t="shared" si="219"/>
        <v>0</v>
      </c>
      <c r="AB111" s="270">
        <f>ROUND(V111*2%,0)</f>
        <v>0</v>
      </c>
      <c r="AC111" s="269">
        <v>0</v>
      </c>
      <c r="AD111" s="269">
        <v>0</v>
      </c>
      <c r="AE111" s="269">
        <f>SUM(AC111:AD111)</f>
        <v>0</v>
      </c>
      <c r="AF111" s="269">
        <f>Z111+AA111+AB111+AE111</f>
        <v>0</v>
      </c>
      <c r="AG111" s="271">
        <v>0</v>
      </c>
      <c r="AH111" s="271">
        <v>0</v>
      </c>
      <c r="AI111" s="271">
        <v>0</v>
      </c>
      <c r="AJ111" s="271">
        <v>0</v>
      </c>
      <c r="AK111" s="271">
        <v>0</v>
      </c>
      <c r="AL111" s="271">
        <f>AG111+AI111+AJ111</f>
        <v>0</v>
      </c>
      <c r="AM111" s="271">
        <f>AH111+AK111</f>
        <v>0</v>
      </c>
      <c r="AN111" s="696">
        <f>SUM(AL111:AM111)</f>
        <v>0</v>
      </c>
      <c r="AO111" s="267">
        <f>I111+AF111</f>
        <v>60390</v>
      </c>
      <c r="AP111" s="269">
        <f>J111+V111</f>
        <v>42570</v>
      </c>
      <c r="AQ111" s="421">
        <f t="shared" si="220"/>
        <v>0</v>
      </c>
      <c r="AR111" s="269">
        <f t="shared" si="221"/>
        <v>14389</v>
      </c>
      <c r="AS111" s="269">
        <f t="shared" si="221"/>
        <v>851</v>
      </c>
      <c r="AT111" s="269">
        <f>N111+AE111</f>
        <v>2580</v>
      </c>
      <c r="AU111" s="271">
        <f>O111+AN111</f>
        <v>0.18</v>
      </c>
      <c r="AV111" s="271">
        <f t="shared" si="222"/>
        <v>0</v>
      </c>
      <c r="AW111" s="272">
        <f t="shared" si="222"/>
        <v>0.18</v>
      </c>
    </row>
    <row r="112" spans="1:49" s="348" customFormat="1" ht="14.1" customHeight="1" x14ac:dyDescent="0.2">
      <c r="A112" s="399">
        <v>17</v>
      </c>
      <c r="B112" s="350">
        <v>2494</v>
      </c>
      <c r="C112" s="366">
        <v>600080315</v>
      </c>
      <c r="D112" s="350">
        <v>72741996</v>
      </c>
      <c r="E112" s="352" t="s">
        <v>783</v>
      </c>
      <c r="F112" s="353"/>
      <c r="G112" s="354"/>
      <c r="H112" s="355"/>
      <c r="I112" s="349">
        <v>28126871</v>
      </c>
      <c r="J112" s="632">
        <v>20081039</v>
      </c>
      <c r="K112" s="632">
        <v>30000</v>
      </c>
      <c r="L112" s="632">
        <v>6797531</v>
      </c>
      <c r="M112" s="632">
        <v>401621</v>
      </c>
      <c r="N112" s="632">
        <v>816680</v>
      </c>
      <c r="O112" s="855">
        <v>41.705499999999994</v>
      </c>
      <c r="P112" s="855">
        <v>33.216100000000004</v>
      </c>
      <c r="Q112" s="856">
        <v>8.4893999999999998</v>
      </c>
      <c r="R112" s="362">
        <f t="shared" ref="R112:AW112" si="223">SUM(R107:R111)</f>
        <v>0</v>
      </c>
      <c r="S112" s="362">
        <f t="shared" si="223"/>
        <v>0</v>
      </c>
      <c r="T112" s="362">
        <f t="shared" si="223"/>
        <v>0</v>
      </c>
      <c r="U112" s="362">
        <f t="shared" si="223"/>
        <v>0</v>
      </c>
      <c r="V112" s="362">
        <f t="shared" si="223"/>
        <v>0</v>
      </c>
      <c r="W112" s="362">
        <f t="shared" ref="W112" si="224">SUM(W107:W111)</f>
        <v>0</v>
      </c>
      <c r="X112" s="362">
        <f t="shared" si="223"/>
        <v>0</v>
      </c>
      <c r="Y112" s="362">
        <f t="shared" si="223"/>
        <v>0</v>
      </c>
      <c r="Z112" s="362">
        <f t="shared" si="223"/>
        <v>0</v>
      </c>
      <c r="AA112" s="362">
        <f t="shared" si="223"/>
        <v>0</v>
      </c>
      <c r="AB112" s="362">
        <f t="shared" si="223"/>
        <v>0</v>
      </c>
      <c r="AC112" s="362">
        <f t="shared" si="223"/>
        <v>0</v>
      </c>
      <c r="AD112" s="362">
        <f t="shared" si="223"/>
        <v>0</v>
      </c>
      <c r="AE112" s="362">
        <f t="shared" si="223"/>
        <v>0</v>
      </c>
      <c r="AF112" s="362">
        <f t="shared" si="223"/>
        <v>0</v>
      </c>
      <c r="AG112" s="363">
        <f t="shared" si="223"/>
        <v>0</v>
      </c>
      <c r="AH112" s="363">
        <f t="shared" si="223"/>
        <v>0</v>
      </c>
      <c r="AI112" s="363">
        <f t="shared" si="223"/>
        <v>0</v>
      </c>
      <c r="AJ112" s="363">
        <f t="shared" si="223"/>
        <v>0</v>
      </c>
      <c r="AK112" s="363">
        <f t="shared" si="223"/>
        <v>0</v>
      </c>
      <c r="AL112" s="363">
        <f t="shared" si="223"/>
        <v>0</v>
      </c>
      <c r="AM112" s="363">
        <f t="shared" si="223"/>
        <v>0</v>
      </c>
      <c r="AN112" s="661">
        <f t="shared" si="223"/>
        <v>0</v>
      </c>
      <c r="AO112" s="349">
        <f t="shared" si="223"/>
        <v>28126871</v>
      </c>
      <c r="AP112" s="362">
        <f t="shared" si="223"/>
        <v>20081039</v>
      </c>
      <c r="AQ112" s="362">
        <f t="shared" si="223"/>
        <v>30000</v>
      </c>
      <c r="AR112" s="362">
        <f t="shared" si="223"/>
        <v>6797531</v>
      </c>
      <c r="AS112" s="362">
        <f t="shared" si="223"/>
        <v>401621</v>
      </c>
      <c r="AT112" s="362">
        <f t="shared" si="223"/>
        <v>816680</v>
      </c>
      <c r="AU112" s="363">
        <f t="shared" si="223"/>
        <v>41.705499999999994</v>
      </c>
      <c r="AV112" s="363">
        <f t="shared" si="223"/>
        <v>33.216100000000004</v>
      </c>
      <c r="AW112" s="364">
        <f t="shared" si="223"/>
        <v>8.4893999999999998</v>
      </c>
    </row>
    <row r="113" spans="1:49" s="348" customFormat="1" ht="14.1" customHeight="1" x14ac:dyDescent="0.2">
      <c r="A113" s="398">
        <v>18</v>
      </c>
      <c r="B113" s="343">
        <v>2301</v>
      </c>
      <c r="C113" s="344">
        <v>600080226</v>
      </c>
      <c r="D113" s="282">
        <v>72741830</v>
      </c>
      <c r="E113" s="345" t="s">
        <v>784</v>
      </c>
      <c r="F113" s="346">
        <v>3231</v>
      </c>
      <c r="G113" s="284" t="s">
        <v>322</v>
      </c>
      <c r="H113" s="357" t="s">
        <v>283</v>
      </c>
      <c r="I113" s="265">
        <v>3813586</v>
      </c>
      <c r="J113" s="34">
        <v>2798013</v>
      </c>
      <c r="K113" s="34">
        <v>0</v>
      </c>
      <c r="L113" s="266">
        <v>945728</v>
      </c>
      <c r="M113" s="830">
        <v>55960</v>
      </c>
      <c r="N113" s="34">
        <v>13885</v>
      </c>
      <c r="O113" s="678">
        <v>5.5127999999999995</v>
      </c>
      <c r="P113" s="27">
        <v>4.8666999999999998</v>
      </c>
      <c r="Q113" s="35">
        <v>0.64610000000000001</v>
      </c>
      <c r="R113" s="675">
        <f t="shared" si="160"/>
        <v>0</v>
      </c>
      <c r="S113" s="269">
        <v>0</v>
      </c>
      <c r="T113" s="269">
        <v>0</v>
      </c>
      <c r="U113" s="269">
        <v>0</v>
      </c>
      <c r="V113" s="269">
        <f>SUM(R113:U113)</f>
        <v>0</v>
      </c>
      <c r="W113" s="269">
        <v>0</v>
      </c>
      <c r="X113" s="269">
        <v>0</v>
      </c>
      <c r="Y113" s="269">
        <f>SUM(W113:X113)</f>
        <v>0</v>
      </c>
      <c r="Z113" s="269">
        <f>V113+Y113</f>
        <v>0</v>
      </c>
      <c r="AA113" s="577">
        <f>ROUND((V113+W113)*33.8%,0)</f>
        <v>0</v>
      </c>
      <c r="AB113" s="270">
        <f>ROUND(V113*2%,0)</f>
        <v>0</v>
      </c>
      <c r="AC113" s="269">
        <v>0</v>
      </c>
      <c r="AD113" s="269">
        <v>0</v>
      </c>
      <c r="AE113" s="269">
        <f>SUM(AC113:AD113)</f>
        <v>0</v>
      </c>
      <c r="AF113" s="269">
        <f>Z113+AA113+AB113+AE113</f>
        <v>0</v>
      </c>
      <c r="AG113" s="271">
        <v>0</v>
      </c>
      <c r="AH113" s="271">
        <v>0</v>
      </c>
      <c r="AI113" s="271">
        <v>0</v>
      </c>
      <c r="AJ113" s="271">
        <v>0</v>
      </c>
      <c r="AK113" s="271">
        <v>0</v>
      </c>
      <c r="AL113" s="271">
        <f>AG113+AI113+AJ113</f>
        <v>0</v>
      </c>
      <c r="AM113" s="271">
        <f>AH113+AK113</f>
        <v>0</v>
      </c>
      <c r="AN113" s="696">
        <f>SUM(AL113:AM113)</f>
        <v>0</v>
      </c>
      <c r="AO113" s="267">
        <f>I113+AF113</f>
        <v>3813586</v>
      </c>
      <c r="AP113" s="269">
        <f>J113+V113</f>
        <v>2798013</v>
      </c>
      <c r="AQ113" s="421">
        <f>K113+Y113</f>
        <v>0</v>
      </c>
      <c r="AR113" s="269">
        <f>L113+AA113</f>
        <v>945728</v>
      </c>
      <c r="AS113" s="269">
        <f>M113+AB113</f>
        <v>55960</v>
      </c>
      <c r="AT113" s="269">
        <f>N113+AE113</f>
        <v>13885</v>
      </c>
      <c r="AU113" s="271">
        <f>O113+AN113</f>
        <v>5.5127999999999995</v>
      </c>
      <c r="AV113" s="271">
        <f>P113+AL113</f>
        <v>4.8666999999999998</v>
      </c>
      <c r="AW113" s="272">
        <f>Q113+AM113</f>
        <v>0.64610000000000001</v>
      </c>
    </row>
    <row r="114" spans="1:49" s="348" customFormat="1" ht="14.1" customHeight="1" x14ac:dyDescent="0.2">
      <c r="A114" s="399">
        <v>18</v>
      </c>
      <c r="B114" s="350">
        <v>2301</v>
      </c>
      <c r="C114" s="351">
        <v>600080226</v>
      </c>
      <c r="D114" s="350">
        <v>72741830</v>
      </c>
      <c r="E114" s="352" t="s">
        <v>785</v>
      </c>
      <c r="F114" s="353"/>
      <c r="G114" s="354"/>
      <c r="H114" s="355"/>
      <c r="I114" s="370">
        <v>3813586</v>
      </c>
      <c r="J114" s="633">
        <v>2798013</v>
      </c>
      <c r="K114" s="633">
        <v>0</v>
      </c>
      <c r="L114" s="633">
        <v>945728</v>
      </c>
      <c r="M114" s="633">
        <v>55960</v>
      </c>
      <c r="N114" s="633">
        <v>13885</v>
      </c>
      <c r="O114" s="861">
        <v>5.5127999999999995</v>
      </c>
      <c r="P114" s="861">
        <v>4.8666999999999998</v>
      </c>
      <c r="Q114" s="862">
        <v>0.64610000000000001</v>
      </c>
      <c r="R114" s="371">
        <f t="shared" ref="R114:AW114" si="225">SUM(R113)</f>
        <v>0</v>
      </c>
      <c r="S114" s="371">
        <f t="shared" si="225"/>
        <v>0</v>
      </c>
      <c r="T114" s="371">
        <f t="shared" si="225"/>
        <v>0</v>
      </c>
      <c r="U114" s="371">
        <f t="shared" si="225"/>
        <v>0</v>
      </c>
      <c r="V114" s="371">
        <f t="shared" si="225"/>
        <v>0</v>
      </c>
      <c r="W114" s="371">
        <f t="shared" ref="W114" si="226">SUM(W113)</f>
        <v>0</v>
      </c>
      <c r="X114" s="371">
        <f t="shared" si="225"/>
        <v>0</v>
      </c>
      <c r="Y114" s="371">
        <f t="shared" si="225"/>
        <v>0</v>
      </c>
      <c r="Z114" s="371">
        <f t="shared" si="225"/>
        <v>0</v>
      </c>
      <c r="AA114" s="371">
        <f t="shared" si="225"/>
        <v>0</v>
      </c>
      <c r="AB114" s="371">
        <f t="shared" si="225"/>
        <v>0</v>
      </c>
      <c r="AC114" s="371">
        <f t="shared" si="225"/>
        <v>0</v>
      </c>
      <c r="AD114" s="371">
        <f t="shared" si="225"/>
        <v>0</v>
      </c>
      <c r="AE114" s="371">
        <f t="shared" si="225"/>
        <v>0</v>
      </c>
      <c r="AF114" s="371">
        <f t="shared" si="225"/>
        <v>0</v>
      </c>
      <c r="AG114" s="372">
        <f t="shared" si="225"/>
        <v>0</v>
      </c>
      <c r="AH114" s="372">
        <f t="shared" si="225"/>
        <v>0</v>
      </c>
      <c r="AI114" s="372">
        <f t="shared" si="225"/>
        <v>0</v>
      </c>
      <c r="AJ114" s="372">
        <f t="shared" si="225"/>
        <v>0</v>
      </c>
      <c r="AK114" s="372">
        <f t="shared" si="225"/>
        <v>0</v>
      </c>
      <c r="AL114" s="372">
        <f t="shared" si="225"/>
        <v>0</v>
      </c>
      <c r="AM114" s="372">
        <f t="shared" si="225"/>
        <v>0</v>
      </c>
      <c r="AN114" s="662">
        <f t="shared" si="225"/>
        <v>0</v>
      </c>
      <c r="AO114" s="370">
        <f t="shared" si="225"/>
        <v>3813586</v>
      </c>
      <c r="AP114" s="371">
        <f t="shared" si="225"/>
        <v>2798013</v>
      </c>
      <c r="AQ114" s="371">
        <f t="shared" si="225"/>
        <v>0</v>
      </c>
      <c r="AR114" s="371">
        <f t="shared" si="225"/>
        <v>945728</v>
      </c>
      <c r="AS114" s="371">
        <f t="shared" si="225"/>
        <v>55960</v>
      </c>
      <c r="AT114" s="371">
        <f t="shared" si="225"/>
        <v>13885</v>
      </c>
      <c r="AU114" s="372">
        <f t="shared" si="225"/>
        <v>5.5127999999999995</v>
      </c>
      <c r="AV114" s="372">
        <f t="shared" si="225"/>
        <v>4.8666999999999998</v>
      </c>
      <c r="AW114" s="373">
        <f t="shared" si="225"/>
        <v>0.64610000000000001</v>
      </c>
    </row>
    <row r="115" spans="1:49" s="348" customFormat="1" ht="14.1" customHeight="1" x14ac:dyDescent="0.2">
      <c r="A115" s="398">
        <v>19</v>
      </c>
      <c r="B115" s="359">
        <v>2497</v>
      </c>
      <c r="C115" s="365">
        <v>600080064</v>
      </c>
      <c r="D115" s="282">
        <v>72744189</v>
      </c>
      <c r="E115" s="345" t="s">
        <v>786</v>
      </c>
      <c r="F115" s="358">
        <v>3111</v>
      </c>
      <c r="G115" s="284" t="s">
        <v>317</v>
      </c>
      <c r="H115" s="357" t="s">
        <v>283</v>
      </c>
      <c r="I115" s="265">
        <v>5997284</v>
      </c>
      <c r="J115" s="833">
        <v>4371417</v>
      </c>
      <c r="K115" s="833">
        <v>0</v>
      </c>
      <c r="L115" s="266">
        <v>1477539</v>
      </c>
      <c r="M115" s="830">
        <v>87428</v>
      </c>
      <c r="N115" s="832">
        <v>60900</v>
      </c>
      <c r="O115" s="678">
        <v>10.043699999999999</v>
      </c>
      <c r="P115" s="859">
        <v>8</v>
      </c>
      <c r="Q115" s="860">
        <v>2.0436999999999999</v>
      </c>
      <c r="R115" s="675">
        <f t="shared" si="160"/>
        <v>0</v>
      </c>
      <c r="S115" s="269">
        <v>0</v>
      </c>
      <c r="T115" s="269">
        <v>0</v>
      </c>
      <c r="U115" s="269">
        <v>0</v>
      </c>
      <c r="V115" s="269">
        <f t="shared" ref="V115:V122" si="227">SUM(R115:U115)</f>
        <v>0</v>
      </c>
      <c r="W115" s="269">
        <v>0</v>
      </c>
      <c r="X115" s="269">
        <v>0</v>
      </c>
      <c r="Y115" s="269">
        <f t="shared" ref="Y115:Y122" si="228">SUM(W115:X115)</f>
        <v>0</v>
      </c>
      <c r="Z115" s="269">
        <f t="shared" ref="Z115:Z122" si="229">V115+Y115</f>
        <v>0</v>
      </c>
      <c r="AA115" s="577">
        <f t="shared" ref="AA115:AA122" si="230">ROUND((V115+W115)*33.8%,0)</f>
        <v>0</v>
      </c>
      <c r="AB115" s="270">
        <f t="shared" ref="AB115:AB122" si="231">ROUND(V115*2%,0)</f>
        <v>0</v>
      </c>
      <c r="AC115" s="269">
        <v>0</v>
      </c>
      <c r="AD115" s="269">
        <v>0</v>
      </c>
      <c r="AE115" s="269">
        <f t="shared" ref="AE115:AE122" si="232">SUM(AC115:AD115)</f>
        <v>0</v>
      </c>
      <c r="AF115" s="269">
        <f t="shared" ref="AF115:AF122" si="233">Z115+AA115+AB115+AE115</f>
        <v>0</v>
      </c>
      <c r="AG115" s="271">
        <v>0</v>
      </c>
      <c r="AH115" s="271">
        <v>0</v>
      </c>
      <c r="AI115" s="271">
        <v>0</v>
      </c>
      <c r="AJ115" s="271">
        <v>0</v>
      </c>
      <c r="AK115" s="271">
        <v>0</v>
      </c>
      <c r="AL115" s="271">
        <f t="shared" ref="AL115:AL122" si="234">AG115+AI115+AJ115</f>
        <v>0</v>
      </c>
      <c r="AM115" s="271">
        <f t="shared" ref="AM115:AM122" si="235">AH115+AK115</f>
        <v>0</v>
      </c>
      <c r="AN115" s="696">
        <f t="shared" ref="AN115:AN122" si="236">SUM(AL115:AM115)</f>
        <v>0</v>
      </c>
      <c r="AO115" s="267">
        <f t="shared" ref="AO115:AO122" si="237">I115+AF115</f>
        <v>5997284</v>
      </c>
      <c r="AP115" s="269">
        <f t="shared" ref="AP115:AP122" si="238">J115+V115</f>
        <v>4371417</v>
      </c>
      <c r="AQ115" s="421">
        <f t="shared" ref="AQ115:AQ122" si="239">K115+Y115</f>
        <v>0</v>
      </c>
      <c r="AR115" s="269">
        <f t="shared" ref="AR115:AS122" si="240">L115+AA115</f>
        <v>1477539</v>
      </c>
      <c r="AS115" s="269">
        <f t="shared" si="240"/>
        <v>87428</v>
      </c>
      <c r="AT115" s="269">
        <f t="shared" ref="AT115:AT122" si="241">N115+AE115</f>
        <v>60900</v>
      </c>
      <c r="AU115" s="271">
        <f t="shared" ref="AU115:AU122" si="242">O115+AN115</f>
        <v>10.043699999999999</v>
      </c>
      <c r="AV115" s="271">
        <f t="shared" ref="AV115:AW122" si="243">P115+AL115</f>
        <v>8</v>
      </c>
      <c r="AW115" s="272">
        <f t="shared" si="243"/>
        <v>2.0436999999999999</v>
      </c>
    </row>
    <row r="116" spans="1:49" s="348" customFormat="1" ht="14.1" customHeight="1" x14ac:dyDescent="0.2">
      <c r="A116" s="398">
        <v>19</v>
      </c>
      <c r="B116" s="343">
        <v>2497</v>
      </c>
      <c r="C116" s="365">
        <v>600080064</v>
      </c>
      <c r="D116" s="282">
        <v>72744189</v>
      </c>
      <c r="E116" s="345" t="s">
        <v>786</v>
      </c>
      <c r="F116" s="346">
        <v>3113</v>
      </c>
      <c r="G116" s="284" t="s">
        <v>320</v>
      </c>
      <c r="H116" s="357" t="s">
        <v>283</v>
      </c>
      <c r="I116" s="265">
        <v>19346968</v>
      </c>
      <c r="J116" s="588">
        <v>13790860</v>
      </c>
      <c r="K116" s="588">
        <v>60000</v>
      </c>
      <c r="L116" s="266">
        <v>4681591</v>
      </c>
      <c r="M116" s="830">
        <v>275817</v>
      </c>
      <c r="N116" s="588">
        <v>538700</v>
      </c>
      <c r="O116" s="678">
        <v>27.8444</v>
      </c>
      <c r="P116" s="589">
        <v>20.184799999999999</v>
      </c>
      <c r="Q116" s="590">
        <v>7.6595999999999993</v>
      </c>
      <c r="R116" s="675">
        <f t="shared" si="160"/>
        <v>0</v>
      </c>
      <c r="S116" s="269">
        <v>0</v>
      </c>
      <c r="T116" s="269">
        <v>0</v>
      </c>
      <c r="U116" s="269">
        <v>0</v>
      </c>
      <c r="V116" s="269">
        <f t="shared" si="227"/>
        <v>0</v>
      </c>
      <c r="W116" s="269">
        <v>0</v>
      </c>
      <c r="X116" s="269">
        <v>0</v>
      </c>
      <c r="Y116" s="269">
        <f t="shared" si="228"/>
        <v>0</v>
      </c>
      <c r="Z116" s="269">
        <f t="shared" si="229"/>
        <v>0</v>
      </c>
      <c r="AA116" s="577">
        <f t="shared" si="230"/>
        <v>0</v>
      </c>
      <c r="AB116" s="270">
        <f t="shared" si="231"/>
        <v>0</v>
      </c>
      <c r="AC116" s="269">
        <v>0</v>
      </c>
      <c r="AD116" s="269">
        <v>0</v>
      </c>
      <c r="AE116" s="269">
        <f t="shared" si="232"/>
        <v>0</v>
      </c>
      <c r="AF116" s="269">
        <f t="shared" si="233"/>
        <v>0</v>
      </c>
      <c r="AG116" s="271">
        <v>0</v>
      </c>
      <c r="AH116" s="271">
        <v>0</v>
      </c>
      <c r="AI116" s="271">
        <v>0</v>
      </c>
      <c r="AJ116" s="271">
        <v>0</v>
      </c>
      <c r="AK116" s="271">
        <v>0</v>
      </c>
      <c r="AL116" s="271">
        <f t="shared" si="234"/>
        <v>0</v>
      </c>
      <c r="AM116" s="271">
        <f t="shared" si="235"/>
        <v>0</v>
      </c>
      <c r="AN116" s="696">
        <f t="shared" si="236"/>
        <v>0</v>
      </c>
      <c r="AO116" s="267">
        <f t="shared" si="237"/>
        <v>19346968</v>
      </c>
      <c r="AP116" s="269">
        <f t="shared" si="238"/>
        <v>13790860</v>
      </c>
      <c r="AQ116" s="421">
        <f t="shared" si="239"/>
        <v>60000</v>
      </c>
      <c r="AR116" s="269">
        <f t="shared" si="240"/>
        <v>4681591</v>
      </c>
      <c r="AS116" s="269">
        <f t="shared" si="240"/>
        <v>275817</v>
      </c>
      <c r="AT116" s="269">
        <f t="shared" si="241"/>
        <v>538700</v>
      </c>
      <c r="AU116" s="271">
        <f t="shared" si="242"/>
        <v>27.8444</v>
      </c>
      <c r="AV116" s="271">
        <f t="shared" si="243"/>
        <v>20.184799999999999</v>
      </c>
      <c r="AW116" s="272">
        <f t="shared" si="243"/>
        <v>7.6595999999999993</v>
      </c>
    </row>
    <row r="117" spans="1:49" s="348" customFormat="1" ht="14.1" customHeight="1" x14ac:dyDescent="0.2">
      <c r="A117" s="398">
        <v>19</v>
      </c>
      <c r="B117" s="343">
        <v>2497</v>
      </c>
      <c r="C117" s="365">
        <v>600080064</v>
      </c>
      <c r="D117" s="282">
        <v>72744189</v>
      </c>
      <c r="E117" s="345" t="s">
        <v>786</v>
      </c>
      <c r="F117" s="358">
        <v>3113</v>
      </c>
      <c r="G117" s="108" t="s">
        <v>319</v>
      </c>
      <c r="H117" s="357" t="s">
        <v>283</v>
      </c>
      <c r="I117" s="265">
        <v>1573211</v>
      </c>
      <c r="J117" s="831">
        <v>1158476</v>
      </c>
      <c r="K117" s="831">
        <v>0</v>
      </c>
      <c r="L117" s="266">
        <v>391565</v>
      </c>
      <c r="M117" s="830">
        <v>23170</v>
      </c>
      <c r="N117" s="832">
        <v>0</v>
      </c>
      <c r="O117" s="678">
        <v>2.9445999999999999</v>
      </c>
      <c r="P117" s="841">
        <v>2.9445999999999999</v>
      </c>
      <c r="Q117" s="857">
        <v>0</v>
      </c>
      <c r="R117" s="675">
        <f t="shared" si="160"/>
        <v>0</v>
      </c>
      <c r="S117" s="269">
        <v>0</v>
      </c>
      <c r="T117" s="269">
        <v>0</v>
      </c>
      <c r="U117" s="269">
        <v>0</v>
      </c>
      <c r="V117" s="269">
        <f t="shared" si="227"/>
        <v>0</v>
      </c>
      <c r="W117" s="269">
        <v>0</v>
      </c>
      <c r="X117" s="269">
        <v>0</v>
      </c>
      <c r="Y117" s="269">
        <f t="shared" si="228"/>
        <v>0</v>
      </c>
      <c r="Z117" s="269">
        <f t="shared" si="229"/>
        <v>0</v>
      </c>
      <c r="AA117" s="577">
        <f t="shared" si="230"/>
        <v>0</v>
      </c>
      <c r="AB117" s="270">
        <f t="shared" si="231"/>
        <v>0</v>
      </c>
      <c r="AC117" s="269">
        <v>0</v>
      </c>
      <c r="AD117" s="269">
        <v>0</v>
      </c>
      <c r="AE117" s="269">
        <f t="shared" si="232"/>
        <v>0</v>
      </c>
      <c r="AF117" s="269">
        <f t="shared" si="233"/>
        <v>0</v>
      </c>
      <c r="AG117" s="271">
        <v>0</v>
      </c>
      <c r="AH117" s="271">
        <v>0</v>
      </c>
      <c r="AI117" s="271">
        <v>0</v>
      </c>
      <c r="AJ117" s="271">
        <v>0</v>
      </c>
      <c r="AK117" s="271">
        <v>0</v>
      </c>
      <c r="AL117" s="271">
        <f t="shared" si="234"/>
        <v>0</v>
      </c>
      <c r="AM117" s="271">
        <f t="shared" si="235"/>
        <v>0</v>
      </c>
      <c r="AN117" s="696">
        <f t="shared" si="236"/>
        <v>0</v>
      </c>
      <c r="AO117" s="267">
        <f t="shared" si="237"/>
        <v>1573211</v>
      </c>
      <c r="AP117" s="269">
        <f t="shared" si="238"/>
        <v>1158476</v>
      </c>
      <c r="AQ117" s="421">
        <f t="shared" si="239"/>
        <v>0</v>
      </c>
      <c r="AR117" s="269">
        <f t="shared" si="240"/>
        <v>391565</v>
      </c>
      <c r="AS117" s="269">
        <f t="shared" si="240"/>
        <v>23170</v>
      </c>
      <c r="AT117" s="269">
        <f t="shared" si="241"/>
        <v>0</v>
      </c>
      <c r="AU117" s="271">
        <f t="shared" si="242"/>
        <v>2.9445999999999999</v>
      </c>
      <c r="AV117" s="271">
        <f t="shared" si="243"/>
        <v>2.9445999999999999</v>
      </c>
      <c r="AW117" s="272">
        <f t="shared" si="243"/>
        <v>0</v>
      </c>
    </row>
    <row r="118" spans="1:49" s="348" customFormat="1" ht="14.1" customHeight="1" x14ac:dyDescent="0.2">
      <c r="A118" s="398">
        <v>19</v>
      </c>
      <c r="B118" s="359">
        <v>2497</v>
      </c>
      <c r="C118" s="365">
        <v>600080064</v>
      </c>
      <c r="D118" s="282">
        <v>72744189</v>
      </c>
      <c r="E118" s="360" t="s">
        <v>786</v>
      </c>
      <c r="F118" s="346">
        <v>3113</v>
      </c>
      <c r="G118" s="282" t="s">
        <v>318</v>
      </c>
      <c r="H118" s="357" t="s">
        <v>284</v>
      </c>
      <c r="I118" s="265">
        <v>4229412</v>
      </c>
      <c r="J118" s="832">
        <v>3114074</v>
      </c>
      <c r="K118" s="832">
        <v>0</v>
      </c>
      <c r="L118" s="266">
        <v>1052557</v>
      </c>
      <c r="M118" s="830">
        <v>62281</v>
      </c>
      <c r="N118" s="832">
        <v>500</v>
      </c>
      <c r="O118" s="678">
        <v>9.07</v>
      </c>
      <c r="P118" s="858">
        <v>9.07</v>
      </c>
      <c r="Q118" s="857">
        <v>0</v>
      </c>
      <c r="R118" s="675">
        <f t="shared" si="160"/>
        <v>0</v>
      </c>
      <c r="S118" s="269">
        <v>0</v>
      </c>
      <c r="T118" s="269">
        <v>0</v>
      </c>
      <c r="U118" s="269">
        <v>0</v>
      </c>
      <c r="V118" s="269">
        <f t="shared" si="227"/>
        <v>0</v>
      </c>
      <c r="W118" s="269">
        <v>0</v>
      </c>
      <c r="X118" s="269">
        <v>0</v>
      </c>
      <c r="Y118" s="269">
        <f t="shared" si="228"/>
        <v>0</v>
      </c>
      <c r="Z118" s="269">
        <f t="shared" si="229"/>
        <v>0</v>
      </c>
      <c r="AA118" s="577">
        <f t="shared" si="230"/>
        <v>0</v>
      </c>
      <c r="AB118" s="270">
        <f t="shared" si="231"/>
        <v>0</v>
      </c>
      <c r="AC118" s="269">
        <v>0</v>
      </c>
      <c r="AD118" s="269">
        <v>0</v>
      </c>
      <c r="AE118" s="269">
        <f t="shared" si="232"/>
        <v>0</v>
      </c>
      <c r="AF118" s="269">
        <f t="shared" si="233"/>
        <v>0</v>
      </c>
      <c r="AG118" s="271">
        <v>0</v>
      </c>
      <c r="AH118" s="271">
        <v>0</v>
      </c>
      <c r="AI118" s="271">
        <v>0</v>
      </c>
      <c r="AJ118" s="271">
        <v>0</v>
      </c>
      <c r="AK118" s="271">
        <v>0</v>
      </c>
      <c r="AL118" s="271">
        <f t="shared" si="234"/>
        <v>0</v>
      </c>
      <c r="AM118" s="271">
        <f t="shared" si="235"/>
        <v>0</v>
      </c>
      <c r="AN118" s="696">
        <f t="shared" si="236"/>
        <v>0</v>
      </c>
      <c r="AO118" s="267">
        <f t="shared" si="237"/>
        <v>4229412</v>
      </c>
      <c r="AP118" s="269">
        <f t="shared" si="238"/>
        <v>3114074</v>
      </c>
      <c r="AQ118" s="421">
        <f t="shared" si="239"/>
        <v>0</v>
      </c>
      <c r="AR118" s="269">
        <f t="shared" si="240"/>
        <v>1052557</v>
      </c>
      <c r="AS118" s="269">
        <f t="shared" si="240"/>
        <v>62281</v>
      </c>
      <c r="AT118" s="269">
        <f t="shared" si="241"/>
        <v>500</v>
      </c>
      <c r="AU118" s="271">
        <f t="shared" si="242"/>
        <v>9.07</v>
      </c>
      <c r="AV118" s="271">
        <f t="shared" si="243"/>
        <v>9.07</v>
      </c>
      <c r="AW118" s="272">
        <f t="shared" si="243"/>
        <v>0</v>
      </c>
    </row>
    <row r="119" spans="1:49" s="348" customFormat="1" ht="14.1" customHeight="1" x14ac:dyDescent="0.2">
      <c r="A119" s="398">
        <v>19</v>
      </c>
      <c r="B119" s="343">
        <v>2497</v>
      </c>
      <c r="C119" s="365">
        <v>600080064</v>
      </c>
      <c r="D119" s="282">
        <v>72744189</v>
      </c>
      <c r="E119" s="345" t="s">
        <v>786</v>
      </c>
      <c r="F119" s="346">
        <v>3141</v>
      </c>
      <c r="G119" s="284" t="s">
        <v>321</v>
      </c>
      <c r="H119" s="357" t="s">
        <v>284</v>
      </c>
      <c r="I119" s="265">
        <v>1937312</v>
      </c>
      <c r="J119" s="832">
        <v>1395839</v>
      </c>
      <c r="K119" s="832">
        <v>20000</v>
      </c>
      <c r="L119" s="266">
        <v>478554</v>
      </c>
      <c r="M119" s="830">
        <v>27917</v>
      </c>
      <c r="N119" s="832">
        <v>15002</v>
      </c>
      <c r="O119" s="678">
        <v>4.8099999999999996</v>
      </c>
      <c r="P119" s="858">
        <v>0</v>
      </c>
      <c r="Q119" s="857">
        <v>4.8099999999999996</v>
      </c>
      <c r="R119" s="675">
        <f t="shared" si="160"/>
        <v>0</v>
      </c>
      <c r="S119" s="269">
        <v>0</v>
      </c>
      <c r="T119" s="269">
        <v>0</v>
      </c>
      <c r="U119" s="269">
        <v>0</v>
      </c>
      <c r="V119" s="269">
        <f t="shared" si="227"/>
        <v>0</v>
      </c>
      <c r="W119" s="269">
        <v>0</v>
      </c>
      <c r="X119" s="269">
        <v>0</v>
      </c>
      <c r="Y119" s="269">
        <f t="shared" si="228"/>
        <v>0</v>
      </c>
      <c r="Z119" s="269">
        <f t="shared" si="229"/>
        <v>0</v>
      </c>
      <c r="AA119" s="577">
        <f t="shared" si="230"/>
        <v>0</v>
      </c>
      <c r="AB119" s="270">
        <f t="shared" si="231"/>
        <v>0</v>
      </c>
      <c r="AC119" s="269">
        <v>0</v>
      </c>
      <c r="AD119" s="269">
        <v>0</v>
      </c>
      <c r="AE119" s="269">
        <f t="shared" si="232"/>
        <v>0</v>
      </c>
      <c r="AF119" s="269">
        <f t="shared" si="233"/>
        <v>0</v>
      </c>
      <c r="AG119" s="271">
        <v>0</v>
      </c>
      <c r="AH119" s="271">
        <v>0</v>
      </c>
      <c r="AI119" s="271">
        <v>0</v>
      </c>
      <c r="AJ119" s="271">
        <v>0</v>
      </c>
      <c r="AK119" s="271">
        <v>0</v>
      </c>
      <c r="AL119" s="271">
        <f t="shared" si="234"/>
        <v>0</v>
      </c>
      <c r="AM119" s="271">
        <f t="shared" si="235"/>
        <v>0</v>
      </c>
      <c r="AN119" s="696">
        <f t="shared" si="236"/>
        <v>0</v>
      </c>
      <c r="AO119" s="267">
        <f t="shared" si="237"/>
        <v>1937312</v>
      </c>
      <c r="AP119" s="269">
        <f t="shared" si="238"/>
        <v>1395839</v>
      </c>
      <c r="AQ119" s="421">
        <f t="shared" si="239"/>
        <v>20000</v>
      </c>
      <c r="AR119" s="269">
        <f t="shared" si="240"/>
        <v>478554</v>
      </c>
      <c r="AS119" s="269">
        <f t="shared" si="240"/>
        <v>27917</v>
      </c>
      <c r="AT119" s="269">
        <f t="shared" si="241"/>
        <v>15002</v>
      </c>
      <c r="AU119" s="271">
        <f t="shared" si="242"/>
        <v>4.8099999999999996</v>
      </c>
      <c r="AV119" s="271">
        <f t="shared" si="243"/>
        <v>0</v>
      </c>
      <c r="AW119" s="272">
        <f t="shared" si="243"/>
        <v>4.8099999999999996</v>
      </c>
    </row>
    <row r="120" spans="1:49" s="348" customFormat="1" ht="14.1" customHeight="1" x14ac:dyDescent="0.2">
      <c r="A120" s="398">
        <v>19</v>
      </c>
      <c r="B120" s="359">
        <v>2497</v>
      </c>
      <c r="C120" s="365">
        <v>600080064</v>
      </c>
      <c r="D120" s="282">
        <v>72744189</v>
      </c>
      <c r="E120" s="360" t="s">
        <v>786</v>
      </c>
      <c r="F120" s="358">
        <v>3143</v>
      </c>
      <c r="G120" s="284" t="s">
        <v>635</v>
      </c>
      <c r="H120" s="361" t="s">
        <v>283</v>
      </c>
      <c r="I120" s="265">
        <v>1144463</v>
      </c>
      <c r="J120" s="831">
        <v>823051</v>
      </c>
      <c r="K120" s="831">
        <v>20000</v>
      </c>
      <c r="L120" s="266">
        <v>284951</v>
      </c>
      <c r="M120" s="830">
        <v>16461</v>
      </c>
      <c r="N120" s="832">
        <v>0</v>
      </c>
      <c r="O120" s="678">
        <v>2.0215999999999998</v>
      </c>
      <c r="P120" s="841">
        <v>2.0215999999999998</v>
      </c>
      <c r="Q120" s="857">
        <v>0</v>
      </c>
      <c r="R120" s="675">
        <f t="shared" si="160"/>
        <v>0</v>
      </c>
      <c r="S120" s="269">
        <v>0</v>
      </c>
      <c r="T120" s="269">
        <v>0</v>
      </c>
      <c r="U120" s="269">
        <v>0</v>
      </c>
      <c r="V120" s="269">
        <f t="shared" si="227"/>
        <v>0</v>
      </c>
      <c r="W120" s="269">
        <v>0</v>
      </c>
      <c r="X120" s="269">
        <v>0</v>
      </c>
      <c r="Y120" s="269">
        <f t="shared" si="228"/>
        <v>0</v>
      </c>
      <c r="Z120" s="269">
        <f t="shared" si="229"/>
        <v>0</v>
      </c>
      <c r="AA120" s="577">
        <f t="shared" si="230"/>
        <v>0</v>
      </c>
      <c r="AB120" s="270">
        <f t="shared" si="231"/>
        <v>0</v>
      </c>
      <c r="AC120" s="269">
        <v>0</v>
      </c>
      <c r="AD120" s="269">
        <v>0</v>
      </c>
      <c r="AE120" s="269">
        <f t="shared" si="232"/>
        <v>0</v>
      </c>
      <c r="AF120" s="269">
        <f t="shared" si="233"/>
        <v>0</v>
      </c>
      <c r="AG120" s="271">
        <v>0</v>
      </c>
      <c r="AH120" s="271">
        <v>0</v>
      </c>
      <c r="AI120" s="271">
        <v>0</v>
      </c>
      <c r="AJ120" s="271">
        <v>0</v>
      </c>
      <c r="AK120" s="271">
        <v>0</v>
      </c>
      <c r="AL120" s="271">
        <f t="shared" si="234"/>
        <v>0</v>
      </c>
      <c r="AM120" s="271">
        <f t="shared" si="235"/>
        <v>0</v>
      </c>
      <c r="AN120" s="696">
        <f t="shared" si="236"/>
        <v>0</v>
      </c>
      <c r="AO120" s="267">
        <f t="shared" si="237"/>
        <v>1144463</v>
      </c>
      <c r="AP120" s="269">
        <f t="shared" si="238"/>
        <v>823051</v>
      </c>
      <c r="AQ120" s="421">
        <f t="shared" si="239"/>
        <v>20000</v>
      </c>
      <c r="AR120" s="269">
        <f t="shared" si="240"/>
        <v>284951</v>
      </c>
      <c r="AS120" s="269">
        <f t="shared" si="240"/>
        <v>16461</v>
      </c>
      <c r="AT120" s="269">
        <f t="shared" si="241"/>
        <v>0</v>
      </c>
      <c r="AU120" s="271">
        <f t="shared" si="242"/>
        <v>2.0215999999999998</v>
      </c>
      <c r="AV120" s="271">
        <f t="shared" si="243"/>
        <v>2.0215999999999998</v>
      </c>
      <c r="AW120" s="272">
        <f t="shared" si="243"/>
        <v>0</v>
      </c>
    </row>
    <row r="121" spans="1:49" s="348" customFormat="1" ht="14.1" customHeight="1" x14ac:dyDescent="0.2">
      <c r="A121" s="398">
        <v>19</v>
      </c>
      <c r="B121" s="359">
        <v>2497</v>
      </c>
      <c r="C121" s="365">
        <v>600080064</v>
      </c>
      <c r="D121" s="282">
        <v>72744189</v>
      </c>
      <c r="E121" s="360" t="s">
        <v>786</v>
      </c>
      <c r="F121" s="346">
        <v>3143</v>
      </c>
      <c r="G121" s="284" t="s">
        <v>636</v>
      </c>
      <c r="H121" s="361" t="s">
        <v>284</v>
      </c>
      <c r="I121" s="265">
        <v>37920</v>
      </c>
      <c r="J121" s="832">
        <v>26730</v>
      </c>
      <c r="K121" s="832">
        <v>0</v>
      </c>
      <c r="L121" s="266">
        <v>9035</v>
      </c>
      <c r="M121" s="830">
        <v>535</v>
      </c>
      <c r="N121" s="832">
        <v>1620</v>
      </c>
      <c r="O121" s="678">
        <v>0.11</v>
      </c>
      <c r="P121" s="858">
        <v>0</v>
      </c>
      <c r="Q121" s="857">
        <v>0.11</v>
      </c>
      <c r="R121" s="675">
        <f t="shared" si="160"/>
        <v>0</v>
      </c>
      <c r="S121" s="269">
        <v>0</v>
      </c>
      <c r="T121" s="269">
        <v>0</v>
      </c>
      <c r="U121" s="269">
        <v>0</v>
      </c>
      <c r="V121" s="269">
        <f t="shared" si="227"/>
        <v>0</v>
      </c>
      <c r="W121" s="269">
        <v>0</v>
      </c>
      <c r="X121" s="269">
        <v>0</v>
      </c>
      <c r="Y121" s="269">
        <f t="shared" si="228"/>
        <v>0</v>
      </c>
      <c r="Z121" s="269">
        <f t="shared" si="229"/>
        <v>0</v>
      </c>
      <c r="AA121" s="577">
        <f t="shared" si="230"/>
        <v>0</v>
      </c>
      <c r="AB121" s="270">
        <f t="shared" si="231"/>
        <v>0</v>
      </c>
      <c r="AC121" s="269">
        <v>0</v>
      </c>
      <c r="AD121" s="269">
        <v>0</v>
      </c>
      <c r="AE121" s="269">
        <f t="shared" si="232"/>
        <v>0</v>
      </c>
      <c r="AF121" s="269">
        <f t="shared" si="233"/>
        <v>0</v>
      </c>
      <c r="AG121" s="271">
        <v>0</v>
      </c>
      <c r="AH121" s="271">
        <v>0</v>
      </c>
      <c r="AI121" s="271">
        <v>0</v>
      </c>
      <c r="AJ121" s="271">
        <v>0</v>
      </c>
      <c r="AK121" s="271">
        <v>0</v>
      </c>
      <c r="AL121" s="271">
        <f t="shared" si="234"/>
        <v>0</v>
      </c>
      <c r="AM121" s="271">
        <f t="shared" si="235"/>
        <v>0</v>
      </c>
      <c r="AN121" s="696">
        <f t="shared" si="236"/>
        <v>0</v>
      </c>
      <c r="AO121" s="267">
        <f t="shared" si="237"/>
        <v>37920</v>
      </c>
      <c r="AP121" s="269">
        <f t="shared" si="238"/>
        <v>26730</v>
      </c>
      <c r="AQ121" s="421">
        <f t="shared" si="239"/>
        <v>0</v>
      </c>
      <c r="AR121" s="269">
        <f t="shared" si="240"/>
        <v>9035</v>
      </c>
      <c r="AS121" s="269">
        <f t="shared" si="240"/>
        <v>535</v>
      </c>
      <c r="AT121" s="269">
        <f t="shared" si="241"/>
        <v>1620</v>
      </c>
      <c r="AU121" s="271">
        <f t="shared" si="242"/>
        <v>0.11</v>
      </c>
      <c r="AV121" s="271">
        <f t="shared" si="243"/>
        <v>0</v>
      </c>
      <c r="AW121" s="272">
        <f t="shared" si="243"/>
        <v>0.11</v>
      </c>
    </row>
    <row r="122" spans="1:49" s="348" customFormat="1" ht="14.1" customHeight="1" x14ac:dyDescent="0.2">
      <c r="A122" s="398">
        <v>19</v>
      </c>
      <c r="B122" s="359">
        <v>2497</v>
      </c>
      <c r="C122" s="365">
        <v>600080064</v>
      </c>
      <c r="D122" s="282">
        <v>72744189</v>
      </c>
      <c r="E122" s="360" t="s">
        <v>786</v>
      </c>
      <c r="F122" s="358">
        <v>3143</v>
      </c>
      <c r="G122" s="284" t="s">
        <v>323</v>
      </c>
      <c r="H122" s="361" t="s">
        <v>284</v>
      </c>
      <c r="I122" s="265">
        <v>335379</v>
      </c>
      <c r="J122" s="832">
        <v>236450</v>
      </c>
      <c r="K122" s="832">
        <v>10000</v>
      </c>
      <c r="L122" s="266">
        <v>83300</v>
      </c>
      <c r="M122" s="830">
        <v>4729</v>
      </c>
      <c r="N122" s="832">
        <v>900</v>
      </c>
      <c r="O122" s="678">
        <v>0.56000000000000005</v>
      </c>
      <c r="P122" s="858">
        <v>0.5</v>
      </c>
      <c r="Q122" s="857">
        <v>0.06</v>
      </c>
      <c r="R122" s="675">
        <f t="shared" si="160"/>
        <v>0</v>
      </c>
      <c r="S122" s="269">
        <v>0</v>
      </c>
      <c r="T122" s="269">
        <v>0</v>
      </c>
      <c r="U122" s="269">
        <v>0</v>
      </c>
      <c r="V122" s="269">
        <f t="shared" si="227"/>
        <v>0</v>
      </c>
      <c r="W122" s="269">
        <v>0</v>
      </c>
      <c r="X122" s="269">
        <v>0</v>
      </c>
      <c r="Y122" s="269">
        <f t="shared" si="228"/>
        <v>0</v>
      </c>
      <c r="Z122" s="269">
        <f t="shared" si="229"/>
        <v>0</v>
      </c>
      <c r="AA122" s="577">
        <f t="shared" si="230"/>
        <v>0</v>
      </c>
      <c r="AB122" s="270">
        <f t="shared" si="231"/>
        <v>0</v>
      </c>
      <c r="AC122" s="269">
        <v>0</v>
      </c>
      <c r="AD122" s="269">
        <v>0</v>
      </c>
      <c r="AE122" s="269">
        <f t="shared" si="232"/>
        <v>0</v>
      </c>
      <c r="AF122" s="269">
        <f t="shared" si="233"/>
        <v>0</v>
      </c>
      <c r="AG122" s="271">
        <v>0</v>
      </c>
      <c r="AH122" s="271">
        <v>0</v>
      </c>
      <c r="AI122" s="271">
        <v>0</v>
      </c>
      <c r="AJ122" s="271">
        <v>0</v>
      </c>
      <c r="AK122" s="271">
        <v>0</v>
      </c>
      <c r="AL122" s="271">
        <f t="shared" si="234"/>
        <v>0</v>
      </c>
      <c r="AM122" s="271">
        <f t="shared" si="235"/>
        <v>0</v>
      </c>
      <c r="AN122" s="696">
        <f t="shared" si="236"/>
        <v>0</v>
      </c>
      <c r="AO122" s="267">
        <f t="shared" si="237"/>
        <v>335379</v>
      </c>
      <c r="AP122" s="269">
        <f t="shared" si="238"/>
        <v>236450</v>
      </c>
      <c r="AQ122" s="421">
        <f t="shared" si="239"/>
        <v>10000</v>
      </c>
      <c r="AR122" s="269">
        <f t="shared" si="240"/>
        <v>83300</v>
      </c>
      <c r="AS122" s="269">
        <f t="shared" si="240"/>
        <v>4729</v>
      </c>
      <c r="AT122" s="269">
        <f t="shared" si="241"/>
        <v>900</v>
      </c>
      <c r="AU122" s="271">
        <f t="shared" si="242"/>
        <v>0.56000000000000005</v>
      </c>
      <c r="AV122" s="271">
        <f t="shared" si="243"/>
        <v>0.5</v>
      </c>
      <c r="AW122" s="272">
        <f t="shared" si="243"/>
        <v>0.06</v>
      </c>
    </row>
    <row r="123" spans="1:49" s="348" customFormat="1" ht="14.1" customHeight="1" x14ac:dyDescent="0.2">
      <c r="A123" s="399">
        <v>19</v>
      </c>
      <c r="B123" s="350">
        <v>2497</v>
      </c>
      <c r="C123" s="366">
        <v>600080064</v>
      </c>
      <c r="D123" s="350">
        <v>72744189</v>
      </c>
      <c r="E123" s="352" t="s">
        <v>787</v>
      </c>
      <c r="F123" s="353"/>
      <c r="G123" s="354"/>
      <c r="H123" s="355"/>
      <c r="I123" s="349">
        <v>34601949</v>
      </c>
      <c r="J123" s="632">
        <v>24916897</v>
      </c>
      <c r="K123" s="632">
        <v>110000</v>
      </c>
      <c r="L123" s="632">
        <v>8459092</v>
      </c>
      <c r="M123" s="632">
        <v>498338</v>
      </c>
      <c r="N123" s="632">
        <v>617622</v>
      </c>
      <c r="O123" s="855">
        <v>57.404300000000006</v>
      </c>
      <c r="P123" s="855">
        <v>42.720999999999997</v>
      </c>
      <c r="Q123" s="856">
        <v>14.683299999999997</v>
      </c>
      <c r="R123" s="362">
        <f t="shared" ref="R123:AW123" si="244">SUM(R115:R122)</f>
        <v>0</v>
      </c>
      <c r="S123" s="362">
        <f t="shared" si="244"/>
        <v>0</v>
      </c>
      <c r="T123" s="362">
        <f t="shared" si="244"/>
        <v>0</v>
      </c>
      <c r="U123" s="362">
        <f t="shared" si="244"/>
        <v>0</v>
      </c>
      <c r="V123" s="362">
        <f t="shared" si="244"/>
        <v>0</v>
      </c>
      <c r="W123" s="362">
        <f t="shared" ref="W123" si="245">SUM(W115:W122)</f>
        <v>0</v>
      </c>
      <c r="X123" s="362">
        <f t="shared" si="244"/>
        <v>0</v>
      </c>
      <c r="Y123" s="362">
        <f t="shared" si="244"/>
        <v>0</v>
      </c>
      <c r="Z123" s="362">
        <f t="shared" si="244"/>
        <v>0</v>
      </c>
      <c r="AA123" s="362">
        <f t="shared" si="244"/>
        <v>0</v>
      </c>
      <c r="AB123" s="362">
        <f t="shared" si="244"/>
        <v>0</v>
      </c>
      <c r="AC123" s="362">
        <f t="shared" si="244"/>
        <v>0</v>
      </c>
      <c r="AD123" s="362">
        <f t="shared" si="244"/>
        <v>0</v>
      </c>
      <c r="AE123" s="362">
        <f t="shared" si="244"/>
        <v>0</v>
      </c>
      <c r="AF123" s="362">
        <f t="shared" si="244"/>
        <v>0</v>
      </c>
      <c r="AG123" s="363">
        <f t="shared" si="244"/>
        <v>0</v>
      </c>
      <c r="AH123" s="363">
        <f t="shared" si="244"/>
        <v>0</v>
      </c>
      <c r="AI123" s="363">
        <f t="shared" si="244"/>
        <v>0</v>
      </c>
      <c r="AJ123" s="363">
        <f t="shared" si="244"/>
        <v>0</v>
      </c>
      <c r="AK123" s="363">
        <f t="shared" si="244"/>
        <v>0</v>
      </c>
      <c r="AL123" s="363">
        <f t="shared" si="244"/>
        <v>0</v>
      </c>
      <c r="AM123" s="363">
        <f t="shared" si="244"/>
        <v>0</v>
      </c>
      <c r="AN123" s="661">
        <f t="shared" si="244"/>
        <v>0</v>
      </c>
      <c r="AO123" s="349">
        <f t="shared" si="244"/>
        <v>34601949</v>
      </c>
      <c r="AP123" s="362">
        <f t="shared" si="244"/>
        <v>24916897</v>
      </c>
      <c r="AQ123" s="362">
        <f t="shared" si="244"/>
        <v>110000</v>
      </c>
      <c r="AR123" s="362">
        <f t="shared" si="244"/>
        <v>8459092</v>
      </c>
      <c r="AS123" s="362">
        <f t="shared" si="244"/>
        <v>498338</v>
      </c>
      <c r="AT123" s="362">
        <f t="shared" si="244"/>
        <v>617622</v>
      </c>
      <c r="AU123" s="363">
        <f t="shared" si="244"/>
        <v>57.404300000000006</v>
      </c>
      <c r="AV123" s="363">
        <f t="shared" si="244"/>
        <v>42.720999999999997</v>
      </c>
      <c r="AW123" s="364">
        <f t="shared" si="244"/>
        <v>14.683299999999997</v>
      </c>
    </row>
    <row r="124" spans="1:49" s="348" customFormat="1" ht="14.1" customHeight="1" x14ac:dyDescent="0.2">
      <c r="A124" s="398">
        <v>20</v>
      </c>
      <c r="B124" s="359">
        <v>2446</v>
      </c>
      <c r="C124" s="365">
        <v>600080129</v>
      </c>
      <c r="D124" s="343">
        <v>72743522</v>
      </c>
      <c r="E124" s="284" t="s">
        <v>788</v>
      </c>
      <c r="F124" s="358">
        <v>3111</v>
      </c>
      <c r="G124" s="284" t="s">
        <v>317</v>
      </c>
      <c r="H124" s="357" t="s">
        <v>283</v>
      </c>
      <c r="I124" s="265">
        <v>2110775</v>
      </c>
      <c r="J124" s="833">
        <v>1514002</v>
      </c>
      <c r="K124" s="833">
        <v>20000</v>
      </c>
      <c r="L124" s="266">
        <v>518493</v>
      </c>
      <c r="M124" s="830">
        <v>30280</v>
      </c>
      <c r="N124" s="832">
        <v>28000</v>
      </c>
      <c r="O124" s="678">
        <v>3.9218000000000002</v>
      </c>
      <c r="P124" s="859">
        <v>3</v>
      </c>
      <c r="Q124" s="860">
        <v>0.92179999999999995</v>
      </c>
      <c r="R124" s="675">
        <f t="shared" si="160"/>
        <v>0</v>
      </c>
      <c r="S124" s="269">
        <v>0</v>
      </c>
      <c r="T124" s="269">
        <v>0</v>
      </c>
      <c r="U124" s="269">
        <v>0</v>
      </c>
      <c r="V124" s="269">
        <f>SUM(R124:U124)</f>
        <v>0</v>
      </c>
      <c r="W124" s="269">
        <v>0</v>
      </c>
      <c r="X124" s="269">
        <v>0</v>
      </c>
      <c r="Y124" s="269">
        <f>SUM(W124:X124)</f>
        <v>0</v>
      </c>
      <c r="Z124" s="269">
        <f>V124+Y124</f>
        <v>0</v>
      </c>
      <c r="AA124" s="577">
        <f t="shared" ref="AA124:AA128" si="246">ROUND((V124+W124)*33.8%,0)</f>
        <v>0</v>
      </c>
      <c r="AB124" s="270">
        <f>ROUND(V124*2%,0)</f>
        <v>0</v>
      </c>
      <c r="AC124" s="269">
        <v>0</v>
      </c>
      <c r="AD124" s="269">
        <v>0</v>
      </c>
      <c r="AE124" s="269">
        <f>SUM(AC124:AD124)</f>
        <v>0</v>
      </c>
      <c r="AF124" s="269">
        <f>Z124+AA124+AB124+AE124</f>
        <v>0</v>
      </c>
      <c r="AG124" s="271">
        <v>0</v>
      </c>
      <c r="AH124" s="271">
        <v>0</v>
      </c>
      <c r="AI124" s="271">
        <v>0</v>
      </c>
      <c r="AJ124" s="271">
        <v>0</v>
      </c>
      <c r="AK124" s="271">
        <v>0</v>
      </c>
      <c r="AL124" s="271">
        <f>AG124+AI124+AJ124</f>
        <v>0</v>
      </c>
      <c r="AM124" s="271">
        <f>AH124+AK124</f>
        <v>0</v>
      </c>
      <c r="AN124" s="696">
        <f>SUM(AL124:AM124)</f>
        <v>0</v>
      </c>
      <c r="AO124" s="267">
        <f>I124+AF124</f>
        <v>2110775</v>
      </c>
      <c r="AP124" s="269">
        <f>J124+V124</f>
        <v>1514002</v>
      </c>
      <c r="AQ124" s="421">
        <f t="shared" ref="AQ124:AQ128" si="247">K124+Y124</f>
        <v>20000</v>
      </c>
      <c r="AR124" s="269">
        <f t="shared" ref="AR124:AS128" si="248">L124+AA124</f>
        <v>518493</v>
      </c>
      <c r="AS124" s="269">
        <f t="shared" si="248"/>
        <v>30280</v>
      </c>
      <c r="AT124" s="269">
        <f>N124+AE124</f>
        <v>28000</v>
      </c>
      <c r="AU124" s="271">
        <f>O124+AN124</f>
        <v>3.9218000000000002</v>
      </c>
      <c r="AV124" s="271">
        <f t="shared" ref="AV124:AW128" si="249">P124+AL124</f>
        <v>3</v>
      </c>
      <c r="AW124" s="272">
        <f t="shared" si="249"/>
        <v>0.92179999999999995</v>
      </c>
    </row>
    <row r="125" spans="1:49" s="348" customFormat="1" ht="14.1" customHeight="1" x14ac:dyDescent="0.2">
      <c r="A125" s="398">
        <v>20</v>
      </c>
      <c r="B125" s="367">
        <v>2446</v>
      </c>
      <c r="C125" s="365">
        <v>600080129</v>
      </c>
      <c r="D125" s="343">
        <v>72743522</v>
      </c>
      <c r="E125" s="367" t="s">
        <v>788</v>
      </c>
      <c r="F125" s="368">
        <v>3117</v>
      </c>
      <c r="G125" s="367" t="s">
        <v>335</v>
      </c>
      <c r="H125" s="357" t="s">
        <v>283</v>
      </c>
      <c r="I125" s="265">
        <v>5790997</v>
      </c>
      <c r="J125" s="588">
        <v>4096640</v>
      </c>
      <c r="K125" s="588">
        <v>20000</v>
      </c>
      <c r="L125" s="266">
        <v>1391424</v>
      </c>
      <c r="M125" s="830">
        <v>81933</v>
      </c>
      <c r="N125" s="588">
        <v>201000</v>
      </c>
      <c r="O125" s="678">
        <v>8.7024000000000008</v>
      </c>
      <c r="P125" s="589">
        <v>5.7270000000000003</v>
      </c>
      <c r="Q125" s="590">
        <v>2.9754</v>
      </c>
      <c r="R125" s="675">
        <f t="shared" si="160"/>
        <v>0</v>
      </c>
      <c r="S125" s="269">
        <v>0</v>
      </c>
      <c r="T125" s="269">
        <v>0</v>
      </c>
      <c r="U125" s="269">
        <v>0</v>
      </c>
      <c r="V125" s="269">
        <f>SUM(R125:U125)</f>
        <v>0</v>
      </c>
      <c r="W125" s="269">
        <v>0</v>
      </c>
      <c r="X125" s="269">
        <v>0</v>
      </c>
      <c r="Y125" s="269">
        <f>SUM(W125:X125)</f>
        <v>0</v>
      </c>
      <c r="Z125" s="269">
        <f>V125+Y125</f>
        <v>0</v>
      </c>
      <c r="AA125" s="577">
        <f t="shared" si="246"/>
        <v>0</v>
      </c>
      <c r="AB125" s="270">
        <f>ROUND(V125*2%,0)</f>
        <v>0</v>
      </c>
      <c r="AC125" s="269">
        <v>0</v>
      </c>
      <c r="AD125" s="269">
        <v>0</v>
      </c>
      <c r="AE125" s="269">
        <f>SUM(AC125:AD125)</f>
        <v>0</v>
      </c>
      <c r="AF125" s="269">
        <f>Z125+AA125+AB125+AE125</f>
        <v>0</v>
      </c>
      <c r="AG125" s="271">
        <v>0</v>
      </c>
      <c r="AH125" s="271">
        <v>0</v>
      </c>
      <c r="AI125" s="271">
        <v>0</v>
      </c>
      <c r="AJ125" s="271">
        <v>0</v>
      </c>
      <c r="AK125" s="271">
        <v>0</v>
      </c>
      <c r="AL125" s="271">
        <f>AG125+AI125+AJ125</f>
        <v>0</v>
      </c>
      <c r="AM125" s="271">
        <f>AH125+AK125</f>
        <v>0</v>
      </c>
      <c r="AN125" s="696">
        <f>SUM(AL125:AM125)</f>
        <v>0</v>
      </c>
      <c r="AO125" s="267">
        <f>I125+AF125</f>
        <v>5790997</v>
      </c>
      <c r="AP125" s="269">
        <f>J125+V125</f>
        <v>4096640</v>
      </c>
      <c r="AQ125" s="421">
        <f t="shared" si="247"/>
        <v>20000</v>
      </c>
      <c r="AR125" s="269">
        <f t="shared" si="248"/>
        <v>1391424</v>
      </c>
      <c r="AS125" s="269">
        <f t="shared" si="248"/>
        <v>81933</v>
      </c>
      <c r="AT125" s="269">
        <f>N125+AE125</f>
        <v>201000</v>
      </c>
      <c r="AU125" s="271">
        <f>O125+AN125</f>
        <v>8.7024000000000008</v>
      </c>
      <c r="AV125" s="271">
        <f t="shared" si="249"/>
        <v>5.7270000000000003</v>
      </c>
      <c r="AW125" s="272">
        <f t="shared" si="249"/>
        <v>2.9754</v>
      </c>
    </row>
    <row r="126" spans="1:49" s="348" customFormat="1" ht="14.1" customHeight="1" x14ac:dyDescent="0.2">
      <c r="A126" s="398">
        <v>20</v>
      </c>
      <c r="B126" s="359">
        <v>2446</v>
      </c>
      <c r="C126" s="365">
        <v>600080129</v>
      </c>
      <c r="D126" s="343">
        <v>72743522</v>
      </c>
      <c r="E126" s="360" t="s">
        <v>788</v>
      </c>
      <c r="F126" s="346">
        <v>3117</v>
      </c>
      <c r="G126" s="282" t="s">
        <v>318</v>
      </c>
      <c r="H126" s="357" t="s">
        <v>284</v>
      </c>
      <c r="I126" s="265">
        <v>1188938</v>
      </c>
      <c r="J126" s="832">
        <v>875507</v>
      </c>
      <c r="K126" s="832">
        <v>0</v>
      </c>
      <c r="L126" s="266">
        <v>295921</v>
      </c>
      <c r="M126" s="830">
        <v>17510</v>
      </c>
      <c r="N126" s="832">
        <v>0</v>
      </c>
      <c r="O126" s="678">
        <v>2.5499999999999998</v>
      </c>
      <c r="P126" s="858">
        <v>2.5499999999999998</v>
      </c>
      <c r="Q126" s="857">
        <v>0</v>
      </c>
      <c r="R126" s="675">
        <f t="shared" si="160"/>
        <v>0</v>
      </c>
      <c r="S126" s="269">
        <v>0</v>
      </c>
      <c r="T126" s="269">
        <v>0</v>
      </c>
      <c r="U126" s="269">
        <v>0</v>
      </c>
      <c r="V126" s="269">
        <f>SUM(R126:U126)</f>
        <v>0</v>
      </c>
      <c r="W126" s="269">
        <v>0</v>
      </c>
      <c r="X126" s="269">
        <v>0</v>
      </c>
      <c r="Y126" s="269">
        <f>SUM(W126:X126)</f>
        <v>0</v>
      </c>
      <c r="Z126" s="269">
        <f>V126+Y126</f>
        <v>0</v>
      </c>
      <c r="AA126" s="577">
        <f t="shared" si="246"/>
        <v>0</v>
      </c>
      <c r="AB126" s="270">
        <f>ROUND(V126*2%,0)</f>
        <v>0</v>
      </c>
      <c r="AC126" s="269">
        <v>0</v>
      </c>
      <c r="AD126" s="269">
        <v>0</v>
      </c>
      <c r="AE126" s="269">
        <f>SUM(AC126:AD126)</f>
        <v>0</v>
      </c>
      <c r="AF126" s="269">
        <f>Z126+AA126+AB126+AE126</f>
        <v>0</v>
      </c>
      <c r="AG126" s="271">
        <v>0</v>
      </c>
      <c r="AH126" s="271">
        <v>0</v>
      </c>
      <c r="AI126" s="271">
        <v>0</v>
      </c>
      <c r="AJ126" s="271">
        <v>0</v>
      </c>
      <c r="AK126" s="271">
        <v>0</v>
      </c>
      <c r="AL126" s="271">
        <f>AG126+AI126+AJ126</f>
        <v>0</v>
      </c>
      <c r="AM126" s="271">
        <f>AH126+AK126</f>
        <v>0</v>
      </c>
      <c r="AN126" s="696">
        <f>SUM(AL126:AM126)</f>
        <v>0</v>
      </c>
      <c r="AO126" s="267">
        <f>I126+AF126</f>
        <v>1188938</v>
      </c>
      <c r="AP126" s="269">
        <f>J126+V126</f>
        <v>875507</v>
      </c>
      <c r="AQ126" s="421">
        <f t="shared" si="247"/>
        <v>0</v>
      </c>
      <c r="AR126" s="269">
        <f t="shared" si="248"/>
        <v>295921</v>
      </c>
      <c r="AS126" s="269">
        <f t="shared" si="248"/>
        <v>17510</v>
      </c>
      <c r="AT126" s="269">
        <f>N126+AE126</f>
        <v>0</v>
      </c>
      <c r="AU126" s="271">
        <f>O126+AN126</f>
        <v>2.5499999999999998</v>
      </c>
      <c r="AV126" s="271">
        <f t="shared" si="249"/>
        <v>2.5499999999999998</v>
      </c>
      <c r="AW126" s="272">
        <f t="shared" si="249"/>
        <v>0</v>
      </c>
    </row>
    <row r="127" spans="1:49" s="348" customFormat="1" ht="14.1" customHeight="1" x14ac:dyDescent="0.2">
      <c r="A127" s="398">
        <v>20</v>
      </c>
      <c r="B127" s="359">
        <v>2446</v>
      </c>
      <c r="C127" s="365">
        <v>600080129</v>
      </c>
      <c r="D127" s="343">
        <v>72743522</v>
      </c>
      <c r="E127" s="360" t="s">
        <v>788</v>
      </c>
      <c r="F127" s="358">
        <v>3143</v>
      </c>
      <c r="G127" s="284" t="s">
        <v>635</v>
      </c>
      <c r="H127" s="361" t="s">
        <v>283</v>
      </c>
      <c r="I127" s="265">
        <v>853232</v>
      </c>
      <c r="J127" s="831">
        <v>618448</v>
      </c>
      <c r="K127" s="831">
        <v>10000</v>
      </c>
      <c r="L127" s="266">
        <v>212415</v>
      </c>
      <c r="M127" s="830">
        <v>12369</v>
      </c>
      <c r="N127" s="832">
        <v>0</v>
      </c>
      <c r="O127" s="678">
        <v>1.448</v>
      </c>
      <c r="P127" s="841">
        <v>1.448</v>
      </c>
      <c r="Q127" s="857">
        <v>0</v>
      </c>
      <c r="R127" s="675">
        <f t="shared" si="160"/>
        <v>0</v>
      </c>
      <c r="S127" s="269">
        <v>0</v>
      </c>
      <c r="T127" s="269">
        <v>0</v>
      </c>
      <c r="U127" s="269">
        <v>0</v>
      </c>
      <c r="V127" s="269">
        <f>SUM(R127:U127)</f>
        <v>0</v>
      </c>
      <c r="W127" s="269">
        <v>0</v>
      </c>
      <c r="X127" s="269">
        <v>0</v>
      </c>
      <c r="Y127" s="269">
        <f>SUM(W127:X127)</f>
        <v>0</v>
      </c>
      <c r="Z127" s="269">
        <f>V127+Y127</f>
        <v>0</v>
      </c>
      <c r="AA127" s="577">
        <f t="shared" si="246"/>
        <v>0</v>
      </c>
      <c r="AB127" s="270">
        <f>ROUND(V127*2%,0)</f>
        <v>0</v>
      </c>
      <c r="AC127" s="269">
        <v>0</v>
      </c>
      <c r="AD127" s="269">
        <v>0</v>
      </c>
      <c r="AE127" s="269">
        <f>SUM(AC127:AD127)</f>
        <v>0</v>
      </c>
      <c r="AF127" s="269">
        <f>Z127+AA127+AB127+AE127</f>
        <v>0</v>
      </c>
      <c r="AG127" s="271">
        <v>0</v>
      </c>
      <c r="AH127" s="271">
        <v>0</v>
      </c>
      <c r="AI127" s="271">
        <v>0</v>
      </c>
      <c r="AJ127" s="271">
        <v>0</v>
      </c>
      <c r="AK127" s="271">
        <v>0</v>
      </c>
      <c r="AL127" s="271">
        <f>AG127+AI127+AJ127</f>
        <v>0</v>
      </c>
      <c r="AM127" s="271">
        <f>AH127+AK127</f>
        <v>0</v>
      </c>
      <c r="AN127" s="696">
        <f>SUM(AL127:AM127)</f>
        <v>0</v>
      </c>
      <c r="AO127" s="267">
        <f>I127+AF127</f>
        <v>853232</v>
      </c>
      <c r="AP127" s="269">
        <f>J127+V127</f>
        <v>618448</v>
      </c>
      <c r="AQ127" s="421">
        <f t="shared" si="247"/>
        <v>10000</v>
      </c>
      <c r="AR127" s="269">
        <f t="shared" si="248"/>
        <v>212415</v>
      </c>
      <c r="AS127" s="269">
        <f t="shared" si="248"/>
        <v>12369</v>
      </c>
      <c r="AT127" s="269">
        <f>N127+AE127</f>
        <v>0</v>
      </c>
      <c r="AU127" s="271">
        <f>O127+AN127</f>
        <v>1.448</v>
      </c>
      <c r="AV127" s="271">
        <f t="shared" si="249"/>
        <v>1.448</v>
      </c>
      <c r="AW127" s="272">
        <f t="shared" si="249"/>
        <v>0</v>
      </c>
    </row>
    <row r="128" spans="1:49" s="348" customFormat="1" ht="14.1" customHeight="1" x14ac:dyDescent="0.2">
      <c r="A128" s="398">
        <v>20</v>
      </c>
      <c r="B128" s="359">
        <v>2446</v>
      </c>
      <c r="C128" s="365">
        <v>600080129</v>
      </c>
      <c r="D128" s="343">
        <v>72743522</v>
      </c>
      <c r="E128" s="360" t="s">
        <v>788</v>
      </c>
      <c r="F128" s="346">
        <v>3143</v>
      </c>
      <c r="G128" s="284" t="s">
        <v>636</v>
      </c>
      <c r="H128" s="361" t="s">
        <v>284</v>
      </c>
      <c r="I128" s="265">
        <v>22471</v>
      </c>
      <c r="J128" s="832">
        <v>15840</v>
      </c>
      <c r="K128" s="832">
        <v>0</v>
      </c>
      <c r="L128" s="266">
        <v>5354</v>
      </c>
      <c r="M128" s="830">
        <v>317</v>
      </c>
      <c r="N128" s="832">
        <v>960</v>
      </c>
      <c r="O128" s="678">
        <v>7.0000000000000007E-2</v>
      </c>
      <c r="P128" s="858">
        <v>0</v>
      </c>
      <c r="Q128" s="857">
        <v>7.0000000000000007E-2</v>
      </c>
      <c r="R128" s="675">
        <f t="shared" si="160"/>
        <v>0</v>
      </c>
      <c r="S128" s="269">
        <v>0</v>
      </c>
      <c r="T128" s="269">
        <v>0</v>
      </c>
      <c r="U128" s="269">
        <v>0</v>
      </c>
      <c r="V128" s="269">
        <f>SUM(R128:U128)</f>
        <v>0</v>
      </c>
      <c r="W128" s="269">
        <v>0</v>
      </c>
      <c r="X128" s="269">
        <v>0</v>
      </c>
      <c r="Y128" s="269">
        <f>SUM(W128:X128)</f>
        <v>0</v>
      </c>
      <c r="Z128" s="269">
        <f>V128+Y128</f>
        <v>0</v>
      </c>
      <c r="AA128" s="577">
        <f t="shared" si="246"/>
        <v>0</v>
      </c>
      <c r="AB128" s="270">
        <f>ROUND(V128*2%,0)</f>
        <v>0</v>
      </c>
      <c r="AC128" s="269">
        <v>0</v>
      </c>
      <c r="AD128" s="269">
        <v>0</v>
      </c>
      <c r="AE128" s="269">
        <f>SUM(AC128:AD128)</f>
        <v>0</v>
      </c>
      <c r="AF128" s="269">
        <f>Z128+AA128+AB128+AE128</f>
        <v>0</v>
      </c>
      <c r="AG128" s="271">
        <v>0</v>
      </c>
      <c r="AH128" s="271">
        <v>0</v>
      </c>
      <c r="AI128" s="271">
        <v>0</v>
      </c>
      <c r="AJ128" s="271">
        <v>0</v>
      </c>
      <c r="AK128" s="271">
        <v>0</v>
      </c>
      <c r="AL128" s="271">
        <f>AG128+AI128+AJ128</f>
        <v>0</v>
      </c>
      <c r="AM128" s="271">
        <f>AH128+AK128</f>
        <v>0</v>
      </c>
      <c r="AN128" s="696">
        <f>SUM(AL128:AM128)</f>
        <v>0</v>
      </c>
      <c r="AO128" s="267">
        <f>I128+AF128</f>
        <v>22471</v>
      </c>
      <c r="AP128" s="269">
        <f>J128+V128</f>
        <v>15840</v>
      </c>
      <c r="AQ128" s="421">
        <f t="shared" si="247"/>
        <v>0</v>
      </c>
      <c r="AR128" s="269">
        <f t="shared" si="248"/>
        <v>5354</v>
      </c>
      <c r="AS128" s="269">
        <f t="shared" si="248"/>
        <v>317</v>
      </c>
      <c r="AT128" s="269">
        <f>N128+AE128</f>
        <v>960</v>
      </c>
      <c r="AU128" s="271">
        <f>O128+AN128</f>
        <v>7.0000000000000007E-2</v>
      </c>
      <c r="AV128" s="271">
        <f t="shared" si="249"/>
        <v>0</v>
      </c>
      <c r="AW128" s="272">
        <f t="shared" si="249"/>
        <v>7.0000000000000007E-2</v>
      </c>
    </row>
    <row r="129" spans="1:53" s="348" customFormat="1" ht="14.1" customHeight="1" thickBot="1" x14ac:dyDescent="0.25">
      <c r="A129" s="400">
        <v>20</v>
      </c>
      <c r="B129" s="374">
        <v>2446</v>
      </c>
      <c r="C129" s="375">
        <v>600080129</v>
      </c>
      <c r="D129" s="374">
        <v>72743522</v>
      </c>
      <c r="E129" s="376" t="s">
        <v>789</v>
      </c>
      <c r="F129" s="377"/>
      <c r="G129" s="378"/>
      <c r="H129" s="379"/>
      <c r="I129" s="628">
        <v>9966413</v>
      </c>
      <c r="J129" s="634">
        <v>7120437</v>
      </c>
      <c r="K129" s="634">
        <v>50000</v>
      </c>
      <c r="L129" s="634">
        <v>2423607</v>
      </c>
      <c r="M129" s="634">
        <v>142409</v>
      </c>
      <c r="N129" s="634">
        <v>229960</v>
      </c>
      <c r="O129" s="863">
        <v>16.692200000000003</v>
      </c>
      <c r="P129" s="863">
        <v>12.725000000000001</v>
      </c>
      <c r="Q129" s="864">
        <v>3.9671999999999996</v>
      </c>
      <c r="R129" s="629">
        <f t="shared" ref="R129:AW129" si="250">SUM(R124:R128)</f>
        <v>0</v>
      </c>
      <c r="S129" s="629">
        <f t="shared" si="250"/>
        <v>0</v>
      </c>
      <c r="T129" s="629">
        <f t="shared" si="250"/>
        <v>0</v>
      </c>
      <c r="U129" s="629">
        <f t="shared" si="250"/>
        <v>0</v>
      </c>
      <c r="V129" s="629">
        <f t="shared" si="250"/>
        <v>0</v>
      </c>
      <c r="W129" s="629">
        <f t="shared" ref="W129" si="251">SUM(W124:W128)</f>
        <v>0</v>
      </c>
      <c r="X129" s="629">
        <f t="shared" si="250"/>
        <v>0</v>
      </c>
      <c r="Y129" s="629">
        <f t="shared" si="250"/>
        <v>0</v>
      </c>
      <c r="Z129" s="629">
        <f t="shared" si="250"/>
        <v>0</v>
      </c>
      <c r="AA129" s="629">
        <f t="shared" si="250"/>
        <v>0</v>
      </c>
      <c r="AB129" s="629">
        <f t="shared" si="250"/>
        <v>0</v>
      </c>
      <c r="AC129" s="629">
        <f t="shared" si="250"/>
        <v>0</v>
      </c>
      <c r="AD129" s="629">
        <f t="shared" si="250"/>
        <v>0</v>
      </c>
      <c r="AE129" s="629">
        <f t="shared" si="250"/>
        <v>0</v>
      </c>
      <c r="AF129" s="629">
        <f t="shared" si="250"/>
        <v>0</v>
      </c>
      <c r="AG129" s="630">
        <f t="shared" si="250"/>
        <v>0</v>
      </c>
      <c r="AH129" s="630">
        <f t="shared" si="250"/>
        <v>0</v>
      </c>
      <c r="AI129" s="630">
        <f t="shared" si="250"/>
        <v>0</v>
      </c>
      <c r="AJ129" s="630">
        <f t="shared" si="250"/>
        <v>0</v>
      </c>
      <c r="AK129" s="630">
        <f t="shared" si="250"/>
        <v>0</v>
      </c>
      <c r="AL129" s="630">
        <f t="shared" si="250"/>
        <v>0</v>
      </c>
      <c r="AM129" s="630">
        <f t="shared" si="250"/>
        <v>0</v>
      </c>
      <c r="AN129" s="663">
        <f t="shared" si="250"/>
        <v>0</v>
      </c>
      <c r="AO129" s="628">
        <f t="shared" si="250"/>
        <v>9966413</v>
      </c>
      <c r="AP129" s="629">
        <f t="shared" si="250"/>
        <v>7120437</v>
      </c>
      <c r="AQ129" s="629">
        <f t="shared" si="250"/>
        <v>50000</v>
      </c>
      <c r="AR129" s="629">
        <f t="shared" si="250"/>
        <v>2423607</v>
      </c>
      <c r="AS129" s="629">
        <f t="shared" si="250"/>
        <v>142409</v>
      </c>
      <c r="AT129" s="629">
        <f t="shared" si="250"/>
        <v>229960</v>
      </c>
      <c r="AU129" s="630">
        <f t="shared" si="250"/>
        <v>16.692200000000003</v>
      </c>
      <c r="AV129" s="630">
        <f t="shared" si="250"/>
        <v>12.725000000000001</v>
      </c>
      <c r="AW129" s="631">
        <f t="shared" si="250"/>
        <v>3.9671999999999996</v>
      </c>
    </row>
    <row r="130" spans="1:53" s="348" customFormat="1" ht="14.1" customHeight="1" thickBot="1" x14ac:dyDescent="0.25">
      <c r="A130" s="401"/>
      <c r="B130" s="380"/>
      <c r="C130" s="380"/>
      <c r="D130" s="380"/>
      <c r="E130" s="380" t="s">
        <v>790</v>
      </c>
      <c r="F130" s="380"/>
      <c r="G130" s="380"/>
      <c r="H130" s="381"/>
      <c r="I130" s="635">
        <f t="shared" ref="I130:AW130" si="252">I129+I123+I114+I112+I106+I104+I100+I94+I90+I83+I76+I69+I62+I55+I48+I41+I34+I27+I18+I13</f>
        <v>304086224</v>
      </c>
      <c r="J130" s="639">
        <f>J129+J123+J114+J112+J106+J104+J100+J94+J90+J83+J76+J69+J62+J55+J48+J41+J34+J27+J18+J13</f>
        <v>218100843</v>
      </c>
      <c r="K130" s="639">
        <f>K129+K123+K114+K112+K106+K104+K100+K94+K90+K83+K76+K69+K62+K55+K48+K41+K34+K27+K18+K13</f>
        <v>1207040</v>
      </c>
      <c r="L130" s="639">
        <f t="shared" si="252"/>
        <v>74126063</v>
      </c>
      <c r="M130" s="639">
        <f t="shared" si="252"/>
        <v>4362019</v>
      </c>
      <c r="N130" s="639">
        <f t="shared" si="252"/>
        <v>6290259</v>
      </c>
      <c r="O130" s="865">
        <f t="shared" si="252"/>
        <v>490.5605000000001</v>
      </c>
      <c r="P130" s="865">
        <f t="shared" si="252"/>
        <v>352.11949999999996</v>
      </c>
      <c r="Q130" s="866">
        <f t="shared" si="252"/>
        <v>138.441</v>
      </c>
      <c r="R130" s="639">
        <f t="shared" si="252"/>
        <v>0</v>
      </c>
      <c r="S130" s="636">
        <f t="shared" si="252"/>
        <v>67994</v>
      </c>
      <c r="T130" s="636">
        <f t="shared" si="252"/>
        <v>0</v>
      </c>
      <c r="U130" s="636">
        <f t="shared" si="252"/>
        <v>0</v>
      </c>
      <c r="V130" s="636">
        <f t="shared" si="252"/>
        <v>67994</v>
      </c>
      <c r="W130" s="636">
        <f t="shared" si="252"/>
        <v>0</v>
      </c>
      <c r="X130" s="636">
        <f t="shared" si="252"/>
        <v>0</v>
      </c>
      <c r="Y130" s="636">
        <f t="shared" si="252"/>
        <v>0</v>
      </c>
      <c r="Z130" s="636">
        <f t="shared" si="252"/>
        <v>67994</v>
      </c>
      <c r="AA130" s="636">
        <f t="shared" si="252"/>
        <v>22982</v>
      </c>
      <c r="AB130" s="636">
        <f t="shared" si="252"/>
        <v>1360</v>
      </c>
      <c r="AC130" s="636">
        <f t="shared" si="252"/>
        <v>0</v>
      </c>
      <c r="AD130" s="636">
        <f t="shared" si="252"/>
        <v>0</v>
      </c>
      <c r="AE130" s="636">
        <f t="shared" si="252"/>
        <v>0</v>
      </c>
      <c r="AF130" s="636">
        <f t="shared" si="252"/>
        <v>92336</v>
      </c>
      <c r="AG130" s="637">
        <f t="shared" si="252"/>
        <v>0</v>
      </c>
      <c r="AH130" s="637">
        <f t="shared" si="252"/>
        <v>0</v>
      </c>
      <c r="AI130" s="637">
        <f t="shared" si="252"/>
        <v>0.08</v>
      </c>
      <c r="AJ130" s="637">
        <f t="shared" si="252"/>
        <v>0</v>
      </c>
      <c r="AK130" s="637">
        <f t="shared" si="252"/>
        <v>0</v>
      </c>
      <c r="AL130" s="637">
        <f t="shared" si="252"/>
        <v>0.08</v>
      </c>
      <c r="AM130" s="637">
        <f t="shared" si="252"/>
        <v>0</v>
      </c>
      <c r="AN130" s="638">
        <f t="shared" si="252"/>
        <v>0.08</v>
      </c>
      <c r="AO130" s="635">
        <f t="shared" si="252"/>
        <v>304178560</v>
      </c>
      <c r="AP130" s="636">
        <f t="shared" si="252"/>
        <v>218168837</v>
      </c>
      <c r="AQ130" s="636">
        <f t="shared" si="252"/>
        <v>1207040</v>
      </c>
      <c r="AR130" s="636">
        <f t="shared" si="252"/>
        <v>74149045</v>
      </c>
      <c r="AS130" s="636">
        <f t="shared" si="252"/>
        <v>4363379</v>
      </c>
      <c r="AT130" s="637">
        <f t="shared" si="252"/>
        <v>6290259</v>
      </c>
      <c r="AU130" s="637">
        <f t="shared" si="252"/>
        <v>490.64050000000003</v>
      </c>
      <c r="AV130" s="637">
        <f t="shared" si="252"/>
        <v>352.1995</v>
      </c>
      <c r="AW130" s="638">
        <f t="shared" si="252"/>
        <v>138.441</v>
      </c>
    </row>
    <row r="131" spans="1:53" s="348" customFormat="1" ht="14.1" customHeight="1" x14ac:dyDescent="0.2">
      <c r="A131" s="385"/>
      <c r="B131" s="382"/>
      <c r="C131" s="382"/>
      <c r="D131" s="382"/>
      <c r="E131" s="383"/>
      <c r="F131" s="383"/>
      <c r="G131" s="383"/>
      <c r="H131" s="383"/>
      <c r="I131" s="249">
        <f>SUM(J130:N130)</f>
        <v>304086224</v>
      </c>
      <c r="J131" s="249"/>
      <c r="K131" s="249"/>
      <c r="L131" s="249"/>
      <c r="M131" s="249"/>
      <c r="N131" s="249"/>
      <c r="O131" s="250">
        <f>SUM(P130:Q130)</f>
        <v>490.56049999999993</v>
      </c>
      <c r="P131" s="250"/>
      <c r="Q131" s="250"/>
      <c r="R131" s="703"/>
      <c r="S131" s="840"/>
      <c r="T131" s="703"/>
      <c r="U131" s="703"/>
      <c r="V131" s="704">
        <f>SUM(R130:U130)</f>
        <v>67994</v>
      </c>
      <c r="W131" s="705"/>
      <c r="X131" s="705"/>
      <c r="Y131" s="704">
        <f>SUM(W130:X130)</f>
        <v>0</v>
      </c>
      <c r="Z131" s="704">
        <f>V130+Y130</f>
        <v>67994</v>
      </c>
      <c r="AA131" s="706"/>
      <c r="AB131" s="706"/>
      <c r="AC131" s="705"/>
      <c r="AD131" s="705"/>
      <c r="AE131" s="704">
        <f>SUM(AC130:AD130)</f>
        <v>0</v>
      </c>
      <c r="AF131" s="704">
        <f>Z130+AA130+AB130+AE130</f>
        <v>92336</v>
      </c>
      <c r="AG131" s="707"/>
      <c r="AH131" s="707"/>
      <c r="AI131" s="707"/>
      <c r="AJ131" s="707"/>
      <c r="AK131" s="707"/>
      <c r="AL131" s="708">
        <f>AG130+AI130+AJ130</f>
        <v>0.08</v>
      </c>
      <c r="AM131" s="708">
        <f>AH130+AK130</f>
        <v>0</v>
      </c>
      <c r="AN131" s="708">
        <f>SUM(AL130:AM130)</f>
        <v>0.08</v>
      </c>
      <c r="AO131" s="709">
        <f>SUM(AP130:AT130)</f>
        <v>304178560</v>
      </c>
      <c r="AP131" s="710"/>
      <c r="AQ131" s="710"/>
      <c r="AR131" s="710"/>
      <c r="AS131" s="710"/>
      <c r="AT131" s="710"/>
      <c r="AU131" s="731">
        <f>SUM(AV130:AW130)</f>
        <v>490.64049999999997</v>
      </c>
      <c r="AV131" s="710"/>
      <c r="AW131" s="710"/>
    </row>
    <row r="132" spans="1:53" customFormat="1" ht="13.5" thickBot="1" x14ac:dyDescent="0.25">
      <c r="D132" s="57"/>
      <c r="E132" s="58"/>
      <c r="F132" s="57"/>
      <c r="G132" s="106"/>
      <c r="H132" s="58"/>
      <c r="I132" s="311">
        <f ca="1">SUM(J133:N133)</f>
        <v>304086224</v>
      </c>
      <c r="J132" s="312"/>
      <c r="K132" s="312"/>
      <c r="L132" s="312"/>
      <c r="M132" s="312"/>
      <c r="N132" s="312"/>
      <c r="O132" s="313">
        <f ca="1">SUM(P133:Q133)</f>
        <v>490.56050000000005</v>
      </c>
      <c r="P132" s="607"/>
      <c r="Q132" s="607"/>
      <c r="R132" s="732"/>
      <c r="S132" s="732"/>
      <c r="T132" s="732"/>
      <c r="U132" s="732"/>
      <c r="V132" s="711">
        <f ca="1">SUM(R133:U133)</f>
        <v>67994</v>
      </c>
      <c r="W132" s="712"/>
      <c r="X132" s="712"/>
      <c r="Y132" s="711">
        <f ca="1">SUM(W133:X133)</f>
        <v>0</v>
      </c>
      <c r="Z132" s="711">
        <f ca="1">V133+Y133</f>
        <v>67994</v>
      </c>
      <c r="AA132" s="713"/>
      <c r="AB132" s="713"/>
      <c r="AC132" s="712"/>
      <c r="AD132" s="712"/>
      <c r="AE132" s="711">
        <f ca="1">SUM(AC133:AD133)</f>
        <v>0</v>
      </c>
      <c r="AF132" s="711">
        <f ca="1">Z133+AA133+AB133+AE133</f>
        <v>92336</v>
      </c>
      <c r="AG132" s="714"/>
      <c r="AH132" s="714"/>
      <c r="AI132" s="714"/>
      <c r="AJ132" s="714"/>
      <c r="AK132" s="714"/>
      <c r="AL132" s="715">
        <f ca="1">AG133+AI133+AJ133</f>
        <v>0.08</v>
      </c>
      <c r="AM132" s="715">
        <f ca="1">AH133+AK133</f>
        <v>0</v>
      </c>
      <c r="AN132" s="715">
        <f ca="1">SUM(AL133:AM133)</f>
        <v>0.08</v>
      </c>
      <c r="AO132" s="733">
        <f ca="1">SUM(AP133:AT133)</f>
        <v>304178560</v>
      </c>
      <c r="AP132" s="734"/>
      <c r="AQ132" s="734"/>
      <c r="AR132" s="734"/>
      <c r="AS132" s="734"/>
      <c r="AT132" s="734"/>
      <c r="AU132" s="716">
        <f ca="1">SUM(AV133:AW133)</f>
        <v>490.64050000000009</v>
      </c>
      <c r="AV132" s="734"/>
      <c r="AW132" s="734"/>
    </row>
    <row r="133" spans="1:53" customFormat="1" ht="13.5" thickBot="1" x14ac:dyDescent="0.25">
      <c r="D133" s="57"/>
      <c r="E133" s="58"/>
      <c r="F133" s="57"/>
      <c r="G133" s="106"/>
      <c r="H133" s="55" t="s">
        <v>0</v>
      </c>
      <c r="I133" s="640">
        <f t="shared" ref="I133:AV133" ca="1" si="253">SUM(I134:I143)</f>
        <v>304086224</v>
      </c>
      <c r="J133" s="641">
        <f t="shared" ca="1" si="253"/>
        <v>218100843</v>
      </c>
      <c r="K133" s="641">
        <f t="shared" ca="1" si="253"/>
        <v>1207040</v>
      </c>
      <c r="L133" s="641">
        <f t="shared" ca="1" si="253"/>
        <v>74126063</v>
      </c>
      <c r="M133" s="641">
        <f t="shared" ca="1" si="253"/>
        <v>4362019</v>
      </c>
      <c r="N133" s="641">
        <f t="shared" ca="1" si="253"/>
        <v>6290259</v>
      </c>
      <c r="O133" s="642">
        <f t="shared" ca="1" si="253"/>
        <v>490.56049999999999</v>
      </c>
      <c r="P133" s="642">
        <f t="shared" ca="1" si="253"/>
        <v>352.11950000000007</v>
      </c>
      <c r="Q133" s="867">
        <f t="shared" ca="1" si="253"/>
        <v>138.441</v>
      </c>
      <c r="R133" s="643">
        <f t="shared" ca="1" si="253"/>
        <v>0</v>
      </c>
      <c r="S133" s="641">
        <f t="shared" ca="1" si="253"/>
        <v>67994</v>
      </c>
      <c r="T133" s="641">
        <f t="shared" ca="1" si="253"/>
        <v>0</v>
      </c>
      <c r="U133" s="641">
        <f t="shared" ca="1" si="253"/>
        <v>0</v>
      </c>
      <c r="V133" s="641">
        <f t="shared" ca="1" si="253"/>
        <v>67994</v>
      </c>
      <c r="W133" s="641">
        <f t="shared" ca="1" si="253"/>
        <v>0</v>
      </c>
      <c r="X133" s="641">
        <f t="shared" ca="1" si="253"/>
        <v>0</v>
      </c>
      <c r="Y133" s="641">
        <f t="shared" ca="1" si="253"/>
        <v>0</v>
      </c>
      <c r="Z133" s="641">
        <f t="shared" ca="1" si="253"/>
        <v>67994</v>
      </c>
      <c r="AA133" s="641">
        <f t="shared" ca="1" si="253"/>
        <v>22982</v>
      </c>
      <c r="AB133" s="641">
        <f t="shared" ca="1" si="253"/>
        <v>1360</v>
      </c>
      <c r="AC133" s="641">
        <f t="shared" ca="1" si="253"/>
        <v>0</v>
      </c>
      <c r="AD133" s="641">
        <f t="shared" ca="1" si="253"/>
        <v>0</v>
      </c>
      <c r="AE133" s="641">
        <f t="shared" ca="1" si="253"/>
        <v>0</v>
      </c>
      <c r="AF133" s="641">
        <f t="shared" ca="1" si="253"/>
        <v>92336</v>
      </c>
      <c r="AG133" s="642">
        <f t="shared" ca="1" si="253"/>
        <v>0</v>
      </c>
      <c r="AH133" s="642">
        <f t="shared" ca="1" si="253"/>
        <v>0</v>
      </c>
      <c r="AI133" s="642">
        <f t="shared" ca="1" si="253"/>
        <v>0.08</v>
      </c>
      <c r="AJ133" s="642">
        <f t="shared" ca="1" si="253"/>
        <v>0</v>
      </c>
      <c r="AK133" s="664">
        <f t="shared" ca="1" si="253"/>
        <v>0</v>
      </c>
      <c r="AL133" s="664">
        <f t="shared" ca="1" si="253"/>
        <v>0.08</v>
      </c>
      <c r="AM133" s="665">
        <f t="shared" ca="1" si="253"/>
        <v>0</v>
      </c>
      <c r="AN133" s="735">
        <f t="shared" ca="1" si="253"/>
        <v>0.08</v>
      </c>
      <c r="AO133" s="641">
        <f t="shared" ca="1" si="253"/>
        <v>304178560</v>
      </c>
      <c r="AP133" s="641">
        <f t="shared" ca="1" si="253"/>
        <v>218168837</v>
      </c>
      <c r="AQ133" s="641">
        <f t="shared" ca="1" si="253"/>
        <v>1207040</v>
      </c>
      <c r="AR133" s="641">
        <f t="shared" ca="1" si="253"/>
        <v>74149045</v>
      </c>
      <c r="AS133" s="641">
        <f t="shared" ca="1" si="253"/>
        <v>4363379</v>
      </c>
      <c r="AT133" s="642">
        <f t="shared" ca="1" si="253"/>
        <v>6290259</v>
      </c>
      <c r="AU133" s="642">
        <f t="shared" ca="1" si="253"/>
        <v>490.64049999999997</v>
      </c>
      <c r="AV133" s="642">
        <f t="shared" ca="1" si="253"/>
        <v>352.19950000000011</v>
      </c>
      <c r="AW133" s="740">
        <f t="shared" ref="AW133" ca="1" si="254">SUM(AW134:AW143)</f>
        <v>138.441</v>
      </c>
    </row>
    <row r="134" spans="1:53" customFormat="1" ht="12.75" x14ac:dyDescent="0.2">
      <c r="D134" s="57"/>
      <c r="E134" s="58"/>
      <c r="F134" s="57"/>
      <c r="G134" s="106"/>
      <c r="H134" s="2">
        <v>3111</v>
      </c>
      <c r="I134" s="644">
        <f t="shared" ref="I134:AW134" ca="1" si="255">SUMIF($F$12:$F$427,"=3111",I$12:I$383)</f>
        <v>56332940</v>
      </c>
      <c r="J134" s="645">
        <f t="shared" ca="1" si="255"/>
        <v>40713796</v>
      </c>
      <c r="K134" s="645">
        <f t="shared" ca="1" si="255"/>
        <v>254040</v>
      </c>
      <c r="L134" s="645">
        <f t="shared" ca="1" si="255"/>
        <v>13847129</v>
      </c>
      <c r="M134" s="645">
        <f t="shared" ca="1" si="255"/>
        <v>814275</v>
      </c>
      <c r="N134" s="645">
        <f t="shared" ca="1" si="255"/>
        <v>703700</v>
      </c>
      <c r="O134" s="646">
        <f t="shared" ca="1" si="255"/>
        <v>96.680900000000008</v>
      </c>
      <c r="P134" s="646">
        <f t="shared" ca="1" si="255"/>
        <v>77.866400000000013</v>
      </c>
      <c r="Q134" s="868">
        <f t="shared" ca="1" si="255"/>
        <v>18.814500000000002</v>
      </c>
      <c r="R134" s="647">
        <f t="shared" ca="1" si="255"/>
        <v>0</v>
      </c>
      <c r="S134" s="645">
        <f t="shared" ca="1" si="255"/>
        <v>0</v>
      </c>
      <c r="T134" s="645">
        <f t="shared" ca="1" si="255"/>
        <v>0</v>
      </c>
      <c r="U134" s="645">
        <f t="shared" ca="1" si="255"/>
        <v>0</v>
      </c>
      <c r="V134" s="645">
        <f t="shared" ca="1" si="255"/>
        <v>0</v>
      </c>
      <c r="W134" s="645">
        <f t="shared" ca="1" si="255"/>
        <v>0</v>
      </c>
      <c r="X134" s="645">
        <f t="shared" ca="1" si="255"/>
        <v>0</v>
      </c>
      <c r="Y134" s="645">
        <f t="shared" ca="1" si="255"/>
        <v>0</v>
      </c>
      <c r="Z134" s="645">
        <f t="shared" ca="1" si="255"/>
        <v>0</v>
      </c>
      <c r="AA134" s="645">
        <f t="shared" ca="1" si="255"/>
        <v>0</v>
      </c>
      <c r="AB134" s="645">
        <f t="shared" ca="1" si="255"/>
        <v>0</v>
      </c>
      <c r="AC134" s="645">
        <f t="shared" ca="1" si="255"/>
        <v>0</v>
      </c>
      <c r="AD134" s="645">
        <f t="shared" ca="1" si="255"/>
        <v>0</v>
      </c>
      <c r="AE134" s="645">
        <f t="shared" ca="1" si="255"/>
        <v>0</v>
      </c>
      <c r="AF134" s="645">
        <f t="shared" ca="1" si="255"/>
        <v>0</v>
      </c>
      <c r="AG134" s="646">
        <f t="shared" ca="1" si="255"/>
        <v>0</v>
      </c>
      <c r="AH134" s="646">
        <f t="shared" ca="1" si="255"/>
        <v>0</v>
      </c>
      <c r="AI134" s="646">
        <f t="shared" ca="1" si="255"/>
        <v>0</v>
      </c>
      <c r="AJ134" s="646">
        <f t="shared" ca="1" si="255"/>
        <v>0</v>
      </c>
      <c r="AK134" s="646">
        <f t="shared" ca="1" si="255"/>
        <v>0</v>
      </c>
      <c r="AL134" s="646">
        <f t="shared" ca="1" si="255"/>
        <v>0</v>
      </c>
      <c r="AM134" s="648">
        <f t="shared" ca="1" si="255"/>
        <v>0</v>
      </c>
      <c r="AN134" s="736">
        <f t="shared" ca="1" si="255"/>
        <v>0</v>
      </c>
      <c r="AO134" s="645">
        <f t="shared" ca="1" si="255"/>
        <v>56332940</v>
      </c>
      <c r="AP134" s="645">
        <f t="shared" ca="1" si="255"/>
        <v>40713796</v>
      </c>
      <c r="AQ134" s="645">
        <f t="shared" ca="1" si="255"/>
        <v>254040</v>
      </c>
      <c r="AR134" s="645">
        <f t="shared" ca="1" si="255"/>
        <v>13847129</v>
      </c>
      <c r="AS134" s="645">
        <f t="shared" ca="1" si="255"/>
        <v>814275</v>
      </c>
      <c r="AT134" s="646">
        <f t="shared" ca="1" si="255"/>
        <v>703700</v>
      </c>
      <c r="AU134" s="646">
        <f t="shared" ca="1" si="255"/>
        <v>96.680900000000008</v>
      </c>
      <c r="AV134" s="646">
        <f t="shared" ca="1" si="255"/>
        <v>77.866400000000013</v>
      </c>
      <c r="AW134" s="741">
        <f t="shared" ca="1" si="255"/>
        <v>18.814500000000002</v>
      </c>
    </row>
    <row r="135" spans="1:53" customFormat="1" ht="12.75" x14ac:dyDescent="0.2">
      <c r="D135" s="57"/>
      <c r="E135" s="58"/>
      <c r="F135" s="57"/>
      <c r="G135" s="106"/>
      <c r="H135" s="3">
        <v>3113</v>
      </c>
      <c r="I135" s="649">
        <f t="shared" ref="I135:AW135" si="256">SUMIF($F$12:$F$427,"=3113",I$12:I$427)</f>
        <v>143188828</v>
      </c>
      <c r="J135" s="650">
        <f t="shared" si="256"/>
        <v>102057304</v>
      </c>
      <c r="K135" s="650">
        <f t="shared" si="256"/>
        <v>291000</v>
      </c>
      <c r="L135" s="650">
        <f t="shared" si="256"/>
        <v>34593728</v>
      </c>
      <c r="M135" s="650">
        <f t="shared" si="256"/>
        <v>2041146</v>
      </c>
      <c r="N135" s="650">
        <f t="shared" si="256"/>
        <v>4205650</v>
      </c>
      <c r="O135" s="651">
        <f t="shared" si="256"/>
        <v>211.8886</v>
      </c>
      <c r="P135" s="651">
        <f t="shared" si="256"/>
        <v>168.28060000000002</v>
      </c>
      <c r="Q135" s="869">
        <f t="shared" si="256"/>
        <v>43.608000000000004</v>
      </c>
      <c r="R135" s="652">
        <f t="shared" si="256"/>
        <v>0</v>
      </c>
      <c r="S135" s="650">
        <f t="shared" si="256"/>
        <v>0</v>
      </c>
      <c r="T135" s="650">
        <f t="shared" si="256"/>
        <v>0</v>
      </c>
      <c r="U135" s="650">
        <f t="shared" si="256"/>
        <v>0</v>
      </c>
      <c r="V135" s="650">
        <f t="shared" si="256"/>
        <v>0</v>
      </c>
      <c r="W135" s="650">
        <f t="shared" si="256"/>
        <v>0</v>
      </c>
      <c r="X135" s="650">
        <f t="shared" si="256"/>
        <v>0</v>
      </c>
      <c r="Y135" s="650">
        <f t="shared" si="256"/>
        <v>0</v>
      </c>
      <c r="Z135" s="650">
        <f t="shared" si="256"/>
        <v>0</v>
      </c>
      <c r="AA135" s="650">
        <f t="shared" si="256"/>
        <v>0</v>
      </c>
      <c r="AB135" s="650">
        <f t="shared" si="256"/>
        <v>0</v>
      </c>
      <c r="AC135" s="650">
        <f t="shared" si="256"/>
        <v>0</v>
      </c>
      <c r="AD135" s="650">
        <f t="shared" si="256"/>
        <v>0</v>
      </c>
      <c r="AE135" s="650">
        <f t="shared" si="256"/>
        <v>0</v>
      </c>
      <c r="AF135" s="650">
        <f t="shared" si="256"/>
        <v>0</v>
      </c>
      <c r="AG135" s="651">
        <f t="shared" si="256"/>
        <v>0</v>
      </c>
      <c r="AH135" s="651">
        <f t="shared" si="256"/>
        <v>0</v>
      </c>
      <c r="AI135" s="651">
        <f t="shared" si="256"/>
        <v>0</v>
      </c>
      <c r="AJ135" s="651">
        <f t="shared" si="256"/>
        <v>0</v>
      </c>
      <c r="AK135" s="651">
        <f t="shared" si="256"/>
        <v>0</v>
      </c>
      <c r="AL135" s="651">
        <f t="shared" si="256"/>
        <v>0</v>
      </c>
      <c r="AM135" s="653">
        <f t="shared" si="256"/>
        <v>0</v>
      </c>
      <c r="AN135" s="737">
        <f t="shared" si="256"/>
        <v>0</v>
      </c>
      <c r="AO135" s="650">
        <f t="shared" si="256"/>
        <v>143188828</v>
      </c>
      <c r="AP135" s="650">
        <f t="shared" si="256"/>
        <v>102057304</v>
      </c>
      <c r="AQ135" s="650">
        <f t="shared" si="256"/>
        <v>291000</v>
      </c>
      <c r="AR135" s="650">
        <f t="shared" si="256"/>
        <v>34593728</v>
      </c>
      <c r="AS135" s="650">
        <f t="shared" si="256"/>
        <v>2041146</v>
      </c>
      <c r="AT135" s="651">
        <f t="shared" si="256"/>
        <v>4205650</v>
      </c>
      <c r="AU135" s="651">
        <f t="shared" si="256"/>
        <v>211.8886</v>
      </c>
      <c r="AV135" s="651">
        <f t="shared" si="256"/>
        <v>168.28060000000002</v>
      </c>
      <c r="AW135" s="742">
        <f t="shared" si="256"/>
        <v>43.608000000000004</v>
      </c>
    </row>
    <row r="136" spans="1:53" customFormat="1" ht="12.75" x14ac:dyDescent="0.2">
      <c r="D136" s="57"/>
      <c r="E136" s="58"/>
      <c r="F136" s="57"/>
      <c r="G136" s="106"/>
      <c r="H136" s="3">
        <v>3114</v>
      </c>
      <c r="I136" s="649">
        <f t="shared" ref="I136:AW136" si="257">SUMIF($F$12:$F$427,"=3114",I$12:I$427)</f>
        <v>12542402</v>
      </c>
      <c r="J136" s="650">
        <f t="shared" si="257"/>
        <v>9067238</v>
      </c>
      <c r="K136" s="650">
        <f t="shared" si="257"/>
        <v>63000</v>
      </c>
      <c r="L136" s="650">
        <f t="shared" si="257"/>
        <v>3086020</v>
      </c>
      <c r="M136" s="650">
        <f t="shared" si="257"/>
        <v>181344</v>
      </c>
      <c r="N136" s="650">
        <f t="shared" si="257"/>
        <v>144800</v>
      </c>
      <c r="O136" s="651">
        <f t="shared" si="257"/>
        <v>17.5474</v>
      </c>
      <c r="P136" s="651">
        <f t="shared" si="257"/>
        <v>13.549099999999999</v>
      </c>
      <c r="Q136" s="869">
        <f t="shared" si="257"/>
        <v>3.9982999999999995</v>
      </c>
      <c r="R136" s="652">
        <f t="shared" si="257"/>
        <v>0</v>
      </c>
      <c r="S136" s="650">
        <f t="shared" si="257"/>
        <v>0</v>
      </c>
      <c r="T136" s="650">
        <f t="shared" si="257"/>
        <v>0</v>
      </c>
      <c r="U136" s="650">
        <f t="shared" si="257"/>
        <v>0</v>
      </c>
      <c r="V136" s="650">
        <f t="shared" si="257"/>
        <v>0</v>
      </c>
      <c r="W136" s="650">
        <f t="shared" si="257"/>
        <v>0</v>
      </c>
      <c r="X136" s="650">
        <f t="shared" si="257"/>
        <v>0</v>
      </c>
      <c r="Y136" s="650">
        <f t="shared" si="257"/>
        <v>0</v>
      </c>
      <c r="Z136" s="650">
        <f t="shared" si="257"/>
        <v>0</v>
      </c>
      <c r="AA136" s="650">
        <f t="shared" si="257"/>
        <v>0</v>
      </c>
      <c r="AB136" s="650">
        <f t="shared" si="257"/>
        <v>0</v>
      </c>
      <c r="AC136" s="650">
        <f t="shared" si="257"/>
        <v>0</v>
      </c>
      <c r="AD136" s="650">
        <f t="shared" si="257"/>
        <v>0</v>
      </c>
      <c r="AE136" s="650">
        <f t="shared" si="257"/>
        <v>0</v>
      </c>
      <c r="AF136" s="650">
        <f t="shared" si="257"/>
        <v>0</v>
      </c>
      <c r="AG136" s="651">
        <f t="shared" si="257"/>
        <v>0</v>
      </c>
      <c r="AH136" s="651">
        <f t="shared" si="257"/>
        <v>0</v>
      </c>
      <c r="AI136" s="651">
        <f t="shared" si="257"/>
        <v>0</v>
      </c>
      <c r="AJ136" s="651">
        <f t="shared" si="257"/>
        <v>0</v>
      </c>
      <c r="AK136" s="651">
        <f t="shared" si="257"/>
        <v>0</v>
      </c>
      <c r="AL136" s="651">
        <f t="shared" si="257"/>
        <v>0</v>
      </c>
      <c r="AM136" s="653">
        <f t="shared" si="257"/>
        <v>0</v>
      </c>
      <c r="AN136" s="737">
        <f t="shared" si="257"/>
        <v>0</v>
      </c>
      <c r="AO136" s="650">
        <f t="shared" si="257"/>
        <v>12542402</v>
      </c>
      <c r="AP136" s="650">
        <f t="shared" si="257"/>
        <v>9067238</v>
      </c>
      <c r="AQ136" s="650">
        <f t="shared" si="257"/>
        <v>63000</v>
      </c>
      <c r="AR136" s="650">
        <f t="shared" si="257"/>
        <v>3086020</v>
      </c>
      <c r="AS136" s="650">
        <f t="shared" si="257"/>
        <v>181344</v>
      </c>
      <c r="AT136" s="651">
        <f t="shared" si="257"/>
        <v>144800</v>
      </c>
      <c r="AU136" s="651">
        <f t="shared" si="257"/>
        <v>17.5474</v>
      </c>
      <c r="AV136" s="651">
        <f t="shared" si="257"/>
        <v>13.549099999999999</v>
      </c>
      <c r="AW136" s="742">
        <f t="shared" si="257"/>
        <v>3.9982999999999995</v>
      </c>
    </row>
    <row r="137" spans="1:53" customFormat="1" ht="12.75" x14ac:dyDescent="0.2">
      <c r="D137" s="57"/>
      <c r="E137" s="58"/>
      <c r="F137" s="57"/>
      <c r="G137" s="106"/>
      <c r="H137" s="3">
        <v>3117</v>
      </c>
      <c r="I137" s="649">
        <f t="shared" ref="I137:AW137" si="258">SUMIF($F$12:$F$427,"=3117",I$12:I$427)</f>
        <v>39151300</v>
      </c>
      <c r="J137" s="650">
        <f t="shared" si="258"/>
        <v>27940207</v>
      </c>
      <c r="K137" s="650">
        <f t="shared" si="258"/>
        <v>150000</v>
      </c>
      <c r="L137" s="650">
        <f t="shared" si="258"/>
        <v>9494487</v>
      </c>
      <c r="M137" s="650">
        <f t="shared" si="258"/>
        <v>558806</v>
      </c>
      <c r="N137" s="650">
        <f t="shared" si="258"/>
        <v>1007800</v>
      </c>
      <c r="O137" s="651">
        <f t="shared" si="258"/>
        <v>62.935999999999993</v>
      </c>
      <c r="P137" s="651">
        <f t="shared" si="258"/>
        <v>47.4011</v>
      </c>
      <c r="Q137" s="869">
        <f t="shared" si="258"/>
        <v>15.534900000000002</v>
      </c>
      <c r="R137" s="652">
        <f t="shared" si="258"/>
        <v>0</v>
      </c>
      <c r="S137" s="650">
        <f t="shared" si="258"/>
        <v>67994</v>
      </c>
      <c r="T137" s="650">
        <f t="shared" si="258"/>
        <v>0</v>
      </c>
      <c r="U137" s="650">
        <f t="shared" si="258"/>
        <v>0</v>
      </c>
      <c r="V137" s="650">
        <f t="shared" si="258"/>
        <v>67994</v>
      </c>
      <c r="W137" s="650">
        <f t="shared" si="258"/>
        <v>0</v>
      </c>
      <c r="X137" s="650">
        <f t="shared" si="258"/>
        <v>0</v>
      </c>
      <c r="Y137" s="650">
        <f t="shared" si="258"/>
        <v>0</v>
      </c>
      <c r="Z137" s="650">
        <f t="shared" si="258"/>
        <v>67994</v>
      </c>
      <c r="AA137" s="650">
        <f t="shared" si="258"/>
        <v>22982</v>
      </c>
      <c r="AB137" s="650">
        <f t="shared" si="258"/>
        <v>1360</v>
      </c>
      <c r="AC137" s="650">
        <f t="shared" si="258"/>
        <v>0</v>
      </c>
      <c r="AD137" s="650">
        <f t="shared" si="258"/>
        <v>0</v>
      </c>
      <c r="AE137" s="650">
        <f t="shared" si="258"/>
        <v>0</v>
      </c>
      <c r="AF137" s="650">
        <f t="shared" si="258"/>
        <v>92336</v>
      </c>
      <c r="AG137" s="651">
        <f t="shared" si="258"/>
        <v>0</v>
      </c>
      <c r="AH137" s="651">
        <f t="shared" si="258"/>
        <v>0</v>
      </c>
      <c r="AI137" s="651">
        <f t="shared" si="258"/>
        <v>0.08</v>
      </c>
      <c r="AJ137" s="651">
        <f t="shared" si="258"/>
        <v>0</v>
      </c>
      <c r="AK137" s="651">
        <f t="shared" si="258"/>
        <v>0</v>
      </c>
      <c r="AL137" s="651">
        <f t="shared" si="258"/>
        <v>0.08</v>
      </c>
      <c r="AM137" s="653">
        <f t="shared" si="258"/>
        <v>0</v>
      </c>
      <c r="AN137" s="737">
        <f t="shared" si="258"/>
        <v>0.08</v>
      </c>
      <c r="AO137" s="650">
        <f t="shared" si="258"/>
        <v>39243636</v>
      </c>
      <c r="AP137" s="650">
        <f t="shared" si="258"/>
        <v>28008201</v>
      </c>
      <c r="AQ137" s="650">
        <f t="shared" si="258"/>
        <v>150000</v>
      </c>
      <c r="AR137" s="650">
        <f t="shared" si="258"/>
        <v>9517469</v>
      </c>
      <c r="AS137" s="650">
        <f t="shared" si="258"/>
        <v>560166</v>
      </c>
      <c r="AT137" s="651">
        <f t="shared" si="258"/>
        <v>1007800</v>
      </c>
      <c r="AU137" s="651">
        <f t="shared" si="258"/>
        <v>63.015999999999991</v>
      </c>
      <c r="AV137" s="651">
        <f t="shared" si="258"/>
        <v>47.481099999999998</v>
      </c>
      <c r="AW137" s="742">
        <f t="shared" si="258"/>
        <v>15.534900000000002</v>
      </c>
      <c r="BA137" s="20"/>
    </row>
    <row r="138" spans="1:53" customFormat="1" ht="12.75" x14ac:dyDescent="0.2">
      <c r="D138" s="57"/>
      <c r="E138" s="58"/>
      <c r="F138" s="57"/>
      <c r="G138" s="106"/>
      <c r="H138" s="3">
        <v>3122</v>
      </c>
      <c r="I138" s="649">
        <f t="shared" ref="I138:AW138" si="259">SUMIF($F$12:$F$383,"=3122",I$12:I$383)</f>
        <v>0</v>
      </c>
      <c r="J138" s="650">
        <f t="shared" si="259"/>
        <v>0</v>
      </c>
      <c r="K138" s="650">
        <f t="shared" si="259"/>
        <v>0</v>
      </c>
      <c r="L138" s="650">
        <f t="shared" si="259"/>
        <v>0</v>
      </c>
      <c r="M138" s="650">
        <f t="shared" si="259"/>
        <v>0</v>
      </c>
      <c r="N138" s="650">
        <f t="shared" si="259"/>
        <v>0</v>
      </c>
      <c r="O138" s="651">
        <f t="shared" si="259"/>
        <v>0</v>
      </c>
      <c r="P138" s="651">
        <f t="shared" si="259"/>
        <v>0</v>
      </c>
      <c r="Q138" s="869">
        <f t="shared" si="259"/>
        <v>0</v>
      </c>
      <c r="R138" s="652">
        <f t="shared" si="259"/>
        <v>0</v>
      </c>
      <c r="S138" s="650">
        <f t="shared" si="259"/>
        <v>0</v>
      </c>
      <c r="T138" s="650">
        <f t="shared" si="259"/>
        <v>0</v>
      </c>
      <c r="U138" s="650">
        <f t="shared" si="259"/>
        <v>0</v>
      </c>
      <c r="V138" s="650">
        <f t="shared" si="259"/>
        <v>0</v>
      </c>
      <c r="W138" s="650">
        <f t="shared" si="259"/>
        <v>0</v>
      </c>
      <c r="X138" s="650">
        <f t="shared" si="259"/>
        <v>0</v>
      </c>
      <c r="Y138" s="650">
        <f t="shared" si="259"/>
        <v>0</v>
      </c>
      <c r="Z138" s="650">
        <f t="shared" si="259"/>
        <v>0</v>
      </c>
      <c r="AA138" s="650">
        <f t="shared" si="259"/>
        <v>0</v>
      </c>
      <c r="AB138" s="650">
        <f t="shared" si="259"/>
        <v>0</v>
      </c>
      <c r="AC138" s="650">
        <f t="shared" si="259"/>
        <v>0</v>
      </c>
      <c r="AD138" s="650">
        <f t="shared" si="259"/>
        <v>0</v>
      </c>
      <c r="AE138" s="650">
        <f t="shared" si="259"/>
        <v>0</v>
      </c>
      <c r="AF138" s="650">
        <f t="shared" si="259"/>
        <v>0</v>
      </c>
      <c r="AG138" s="651">
        <f t="shared" si="259"/>
        <v>0</v>
      </c>
      <c r="AH138" s="651">
        <f t="shared" si="259"/>
        <v>0</v>
      </c>
      <c r="AI138" s="651">
        <f t="shared" si="259"/>
        <v>0</v>
      </c>
      <c r="AJ138" s="651">
        <f t="shared" si="259"/>
        <v>0</v>
      </c>
      <c r="AK138" s="651">
        <f t="shared" si="259"/>
        <v>0</v>
      </c>
      <c r="AL138" s="651">
        <f t="shared" si="259"/>
        <v>0</v>
      </c>
      <c r="AM138" s="653">
        <f t="shared" si="259"/>
        <v>0</v>
      </c>
      <c r="AN138" s="737">
        <f t="shared" si="259"/>
        <v>0</v>
      </c>
      <c r="AO138" s="650">
        <f t="shared" si="259"/>
        <v>0</v>
      </c>
      <c r="AP138" s="650">
        <f t="shared" si="259"/>
        <v>0</v>
      </c>
      <c r="AQ138" s="650">
        <f t="shared" si="259"/>
        <v>0</v>
      </c>
      <c r="AR138" s="650">
        <f t="shared" si="259"/>
        <v>0</v>
      </c>
      <c r="AS138" s="650">
        <f t="shared" si="259"/>
        <v>0</v>
      </c>
      <c r="AT138" s="651">
        <f t="shared" si="259"/>
        <v>0</v>
      </c>
      <c r="AU138" s="651">
        <f t="shared" si="259"/>
        <v>0</v>
      </c>
      <c r="AV138" s="651">
        <f t="shared" si="259"/>
        <v>0</v>
      </c>
      <c r="AW138" s="742">
        <f t="shared" si="259"/>
        <v>0</v>
      </c>
    </row>
    <row r="139" spans="1:53" customFormat="1" ht="12.75" x14ac:dyDescent="0.2">
      <c r="D139" s="57"/>
      <c r="E139" s="58"/>
      <c r="F139" s="57"/>
      <c r="G139" s="106"/>
      <c r="H139" s="3">
        <v>3124</v>
      </c>
      <c r="I139" s="649">
        <f t="shared" ref="I139:AW139" si="260">SUMIF($F$12:$F$383,"=3124",I$12:I$383)</f>
        <v>0</v>
      </c>
      <c r="J139" s="650">
        <f t="shared" si="260"/>
        <v>0</v>
      </c>
      <c r="K139" s="650">
        <f t="shared" si="260"/>
        <v>0</v>
      </c>
      <c r="L139" s="650">
        <f t="shared" si="260"/>
        <v>0</v>
      </c>
      <c r="M139" s="650">
        <f t="shared" si="260"/>
        <v>0</v>
      </c>
      <c r="N139" s="650">
        <f t="shared" si="260"/>
        <v>0</v>
      </c>
      <c r="O139" s="651">
        <f t="shared" si="260"/>
        <v>0</v>
      </c>
      <c r="P139" s="651">
        <f t="shared" si="260"/>
        <v>0</v>
      </c>
      <c r="Q139" s="869">
        <f t="shared" si="260"/>
        <v>0</v>
      </c>
      <c r="R139" s="652">
        <f t="shared" si="260"/>
        <v>0</v>
      </c>
      <c r="S139" s="650">
        <f t="shared" si="260"/>
        <v>0</v>
      </c>
      <c r="T139" s="650">
        <f t="shared" si="260"/>
        <v>0</v>
      </c>
      <c r="U139" s="650">
        <f t="shared" si="260"/>
        <v>0</v>
      </c>
      <c r="V139" s="650">
        <f t="shared" si="260"/>
        <v>0</v>
      </c>
      <c r="W139" s="650">
        <f t="shared" si="260"/>
        <v>0</v>
      </c>
      <c r="X139" s="650">
        <f t="shared" si="260"/>
        <v>0</v>
      </c>
      <c r="Y139" s="650">
        <f t="shared" si="260"/>
        <v>0</v>
      </c>
      <c r="Z139" s="650">
        <f t="shared" si="260"/>
        <v>0</v>
      </c>
      <c r="AA139" s="650">
        <f t="shared" si="260"/>
        <v>0</v>
      </c>
      <c r="AB139" s="650">
        <f t="shared" si="260"/>
        <v>0</v>
      </c>
      <c r="AC139" s="650">
        <f t="shared" si="260"/>
        <v>0</v>
      </c>
      <c r="AD139" s="650">
        <f t="shared" si="260"/>
        <v>0</v>
      </c>
      <c r="AE139" s="650">
        <f t="shared" si="260"/>
        <v>0</v>
      </c>
      <c r="AF139" s="650">
        <f t="shared" si="260"/>
        <v>0</v>
      </c>
      <c r="AG139" s="651">
        <f t="shared" si="260"/>
        <v>0</v>
      </c>
      <c r="AH139" s="651">
        <f t="shared" si="260"/>
        <v>0</v>
      </c>
      <c r="AI139" s="651">
        <f t="shared" si="260"/>
        <v>0</v>
      </c>
      <c r="AJ139" s="651">
        <f t="shared" si="260"/>
        <v>0</v>
      </c>
      <c r="AK139" s="651">
        <f t="shared" si="260"/>
        <v>0</v>
      </c>
      <c r="AL139" s="651">
        <f t="shared" si="260"/>
        <v>0</v>
      </c>
      <c r="AM139" s="653">
        <f t="shared" si="260"/>
        <v>0</v>
      </c>
      <c r="AN139" s="737">
        <f t="shared" si="260"/>
        <v>0</v>
      </c>
      <c r="AO139" s="650">
        <f t="shared" si="260"/>
        <v>0</v>
      </c>
      <c r="AP139" s="650">
        <f t="shared" si="260"/>
        <v>0</v>
      </c>
      <c r="AQ139" s="650">
        <f t="shared" si="260"/>
        <v>0</v>
      </c>
      <c r="AR139" s="650">
        <f t="shared" si="260"/>
        <v>0</v>
      </c>
      <c r="AS139" s="650">
        <f t="shared" si="260"/>
        <v>0</v>
      </c>
      <c r="AT139" s="651">
        <f t="shared" si="260"/>
        <v>0</v>
      </c>
      <c r="AU139" s="651">
        <f t="shared" si="260"/>
        <v>0</v>
      </c>
      <c r="AV139" s="651">
        <f t="shared" si="260"/>
        <v>0</v>
      </c>
      <c r="AW139" s="742">
        <f t="shared" si="260"/>
        <v>0</v>
      </c>
    </row>
    <row r="140" spans="1:53" customFormat="1" ht="12.75" x14ac:dyDescent="0.2">
      <c r="D140" s="57"/>
      <c r="E140" s="58"/>
      <c r="F140" s="57"/>
      <c r="G140" s="106"/>
      <c r="H140" s="3">
        <v>3141</v>
      </c>
      <c r="I140" s="649">
        <f t="shared" ref="I140:AW140" si="261">SUMIF($F$12:$F$427,"=3141",I$12:I$427)</f>
        <v>20728977</v>
      </c>
      <c r="J140" s="650">
        <f t="shared" si="261"/>
        <v>15033764</v>
      </c>
      <c r="K140" s="650">
        <f t="shared" si="261"/>
        <v>125000</v>
      </c>
      <c r="L140" s="650">
        <f t="shared" si="261"/>
        <v>5123663</v>
      </c>
      <c r="M140" s="650">
        <f t="shared" si="261"/>
        <v>300676</v>
      </c>
      <c r="N140" s="650">
        <f t="shared" si="261"/>
        <v>145874</v>
      </c>
      <c r="O140" s="651">
        <f t="shared" si="261"/>
        <v>51.420000000000009</v>
      </c>
      <c r="P140" s="651">
        <f t="shared" si="261"/>
        <v>0</v>
      </c>
      <c r="Q140" s="869">
        <f t="shared" si="261"/>
        <v>51.420000000000009</v>
      </c>
      <c r="R140" s="652">
        <f t="shared" si="261"/>
        <v>0</v>
      </c>
      <c r="S140" s="650">
        <f t="shared" si="261"/>
        <v>0</v>
      </c>
      <c r="T140" s="650">
        <f t="shared" si="261"/>
        <v>0</v>
      </c>
      <c r="U140" s="650">
        <f t="shared" si="261"/>
        <v>0</v>
      </c>
      <c r="V140" s="650">
        <f t="shared" si="261"/>
        <v>0</v>
      </c>
      <c r="W140" s="650">
        <f t="shared" si="261"/>
        <v>0</v>
      </c>
      <c r="X140" s="650">
        <f t="shared" si="261"/>
        <v>0</v>
      </c>
      <c r="Y140" s="650">
        <f t="shared" si="261"/>
        <v>0</v>
      </c>
      <c r="Z140" s="650">
        <f t="shared" si="261"/>
        <v>0</v>
      </c>
      <c r="AA140" s="650">
        <f t="shared" si="261"/>
        <v>0</v>
      </c>
      <c r="AB140" s="650">
        <f t="shared" si="261"/>
        <v>0</v>
      </c>
      <c r="AC140" s="650">
        <f t="shared" si="261"/>
        <v>0</v>
      </c>
      <c r="AD140" s="650">
        <f t="shared" si="261"/>
        <v>0</v>
      </c>
      <c r="AE140" s="650">
        <f t="shared" si="261"/>
        <v>0</v>
      </c>
      <c r="AF140" s="650">
        <f t="shared" si="261"/>
        <v>0</v>
      </c>
      <c r="AG140" s="651">
        <f t="shared" si="261"/>
        <v>0</v>
      </c>
      <c r="AH140" s="651">
        <f t="shared" si="261"/>
        <v>0</v>
      </c>
      <c r="AI140" s="651">
        <f t="shared" si="261"/>
        <v>0</v>
      </c>
      <c r="AJ140" s="651">
        <f t="shared" si="261"/>
        <v>0</v>
      </c>
      <c r="AK140" s="651">
        <f t="shared" si="261"/>
        <v>0</v>
      </c>
      <c r="AL140" s="651">
        <f t="shared" si="261"/>
        <v>0</v>
      </c>
      <c r="AM140" s="653">
        <f t="shared" si="261"/>
        <v>0</v>
      </c>
      <c r="AN140" s="737">
        <f t="shared" si="261"/>
        <v>0</v>
      </c>
      <c r="AO140" s="650">
        <f t="shared" si="261"/>
        <v>20728977</v>
      </c>
      <c r="AP140" s="650">
        <f t="shared" si="261"/>
        <v>15033764</v>
      </c>
      <c r="AQ140" s="650">
        <f t="shared" si="261"/>
        <v>125000</v>
      </c>
      <c r="AR140" s="650">
        <f t="shared" si="261"/>
        <v>5123663</v>
      </c>
      <c r="AS140" s="650">
        <f t="shared" si="261"/>
        <v>300676</v>
      </c>
      <c r="AT140" s="651">
        <f t="shared" si="261"/>
        <v>145874</v>
      </c>
      <c r="AU140" s="651">
        <f t="shared" si="261"/>
        <v>51.420000000000009</v>
      </c>
      <c r="AV140" s="651">
        <f t="shared" si="261"/>
        <v>0</v>
      </c>
      <c r="AW140" s="742">
        <f t="shared" si="261"/>
        <v>51.420000000000009</v>
      </c>
    </row>
    <row r="141" spans="1:53" customFormat="1" ht="12.75" x14ac:dyDescent="0.2">
      <c r="D141" s="57"/>
      <c r="E141" s="58"/>
      <c r="F141" s="57"/>
      <c r="G141" s="106"/>
      <c r="H141" s="3">
        <v>3143</v>
      </c>
      <c r="I141" s="649">
        <f t="shared" ref="I141:AW141" si="262">SUMIF($F$12:$F$427,"=3143",I$12:I$427)</f>
        <v>15978203</v>
      </c>
      <c r="J141" s="650">
        <f t="shared" si="262"/>
        <v>11650994</v>
      </c>
      <c r="K141" s="650">
        <f t="shared" si="262"/>
        <v>100000</v>
      </c>
      <c r="L141" s="650">
        <f t="shared" si="262"/>
        <v>3971837</v>
      </c>
      <c r="M141" s="650">
        <f t="shared" si="262"/>
        <v>233022</v>
      </c>
      <c r="N141" s="650">
        <f t="shared" si="262"/>
        <v>22350</v>
      </c>
      <c r="O141" s="651">
        <f t="shared" si="262"/>
        <v>26.508800000000001</v>
      </c>
      <c r="P141" s="651">
        <f t="shared" si="262"/>
        <v>24.968800000000002</v>
      </c>
      <c r="Q141" s="869">
        <f t="shared" si="262"/>
        <v>1.5400000000000003</v>
      </c>
      <c r="R141" s="652">
        <f t="shared" si="262"/>
        <v>0</v>
      </c>
      <c r="S141" s="650">
        <f t="shared" si="262"/>
        <v>0</v>
      </c>
      <c r="T141" s="650">
        <f t="shared" si="262"/>
        <v>0</v>
      </c>
      <c r="U141" s="650">
        <f t="shared" si="262"/>
        <v>0</v>
      </c>
      <c r="V141" s="650">
        <f t="shared" si="262"/>
        <v>0</v>
      </c>
      <c r="W141" s="650">
        <f t="shared" si="262"/>
        <v>0</v>
      </c>
      <c r="X141" s="650">
        <f t="shared" si="262"/>
        <v>0</v>
      </c>
      <c r="Y141" s="650">
        <f t="shared" si="262"/>
        <v>0</v>
      </c>
      <c r="Z141" s="650">
        <f t="shared" si="262"/>
        <v>0</v>
      </c>
      <c r="AA141" s="650">
        <f t="shared" si="262"/>
        <v>0</v>
      </c>
      <c r="AB141" s="650">
        <f t="shared" si="262"/>
        <v>0</v>
      </c>
      <c r="AC141" s="650">
        <f t="shared" si="262"/>
        <v>0</v>
      </c>
      <c r="AD141" s="650">
        <f t="shared" si="262"/>
        <v>0</v>
      </c>
      <c r="AE141" s="650">
        <f t="shared" si="262"/>
        <v>0</v>
      </c>
      <c r="AF141" s="650">
        <f t="shared" si="262"/>
        <v>0</v>
      </c>
      <c r="AG141" s="651">
        <f t="shared" si="262"/>
        <v>0</v>
      </c>
      <c r="AH141" s="651">
        <f t="shared" si="262"/>
        <v>0</v>
      </c>
      <c r="AI141" s="651">
        <f t="shared" si="262"/>
        <v>0</v>
      </c>
      <c r="AJ141" s="651">
        <f t="shared" si="262"/>
        <v>0</v>
      </c>
      <c r="AK141" s="651">
        <f t="shared" si="262"/>
        <v>0</v>
      </c>
      <c r="AL141" s="651">
        <f t="shared" si="262"/>
        <v>0</v>
      </c>
      <c r="AM141" s="653">
        <f t="shared" si="262"/>
        <v>0</v>
      </c>
      <c r="AN141" s="737">
        <f t="shared" si="262"/>
        <v>0</v>
      </c>
      <c r="AO141" s="650">
        <f t="shared" si="262"/>
        <v>15978203</v>
      </c>
      <c r="AP141" s="650">
        <f t="shared" si="262"/>
        <v>11650994</v>
      </c>
      <c r="AQ141" s="650">
        <f t="shared" si="262"/>
        <v>100000</v>
      </c>
      <c r="AR141" s="650">
        <f t="shared" si="262"/>
        <v>3971837</v>
      </c>
      <c r="AS141" s="650">
        <f t="shared" si="262"/>
        <v>233022</v>
      </c>
      <c r="AT141" s="651">
        <f t="shared" si="262"/>
        <v>22350</v>
      </c>
      <c r="AU141" s="651">
        <f t="shared" si="262"/>
        <v>26.508800000000001</v>
      </c>
      <c r="AV141" s="651">
        <f t="shared" si="262"/>
        <v>24.968800000000002</v>
      </c>
      <c r="AW141" s="742">
        <f t="shared" si="262"/>
        <v>1.5400000000000003</v>
      </c>
    </row>
    <row r="142" spans="1:53" customFormat="1" ht="12.75" x14ac:dyDescent="0.2">
      <c r="D142" s="57"/>
      <c r="E142" s="58"/>
      <c r="F142" s="57"/>
      <c r="G142" s="106"/>
      <c r="H142" s="3">
        <v>3231</v>
      </c>
      <c r="I142" s="649">
        <f t="shared" ref="I142:AW142" si="263">SUMIF($F$12:$F$427,"=3231",I$12:I$427)</f>
        <v>11988158</v>
      </c>
      <c r="J142" s="650">
        <f t="shared" si="263"/>
        <v>8702464</v>
      </c>
      <c r="K142" s="650">
        <f t="shared" si="263"/>
        <v>96000</v>
      </c>
      <c r="L142" s="650">
        <f t="shared" si="263"/>
        <v>2973880</v>
      </c>
      <c r="M142" s="650">
        <f t="shared" si="263"/>
        <v>174049</v>
      </c>
      <c r="N142" s="650">
        <f t="shared" si="263"/>
        <v>41765</v>
      </c>
      <c r="O142" s="651">
        <f t="shared" si="263"/>
        <v>17.038800000000002</v>
      </c>
      <c r="P142" s="651">
        <f t="shared" si="263"/>
        <v>15.2035</v>
      </c>
      <c r="Q142" s="869">
        <f t="shared" si="263"/>
        <v>1.8353000000000002</v>
      </c>
      <c r="R142" s="652">
        <f t="shared" si="263"/>
        <v>0</v>
      </c>
      <c r="S142" s="650">
        <f t="shared" si="263"/>
        <v>0</v>
      </c>
      <c r="T142" s="650">
        <f t="shared" si="263"/>
        <v>0</v>
      </c>
      <c r="U142" s="650">
        <f t="shared" si="263"/>
        <v>0</v>
      </c>
      <c r="V142" s="650">
        <f t="shared" si="263"/>
        <v>0</v>
      </c>
      <c r="W142" s="650">
        <f t="shared" si="263"/>
        <v>0</v>
      </c>
      <c r="X142" s="650">
        <f t="shared" si="263"/>
        <v>0</v>
      </c>
      <c r="Y142" s="650">
        <f t="shared" si="263"/>
        <v>0</v>
      </c>
      <c r="Z142" s="650">
        <f t="shared" si="263"/>
        <v>0</v>
      </c>
      <c r="AA142" s="650">
        <f t="shared" si="263"/>
        <v>0</v>
      </c>
      <c r="AB142" s="650">
        <f t="shared" si="263"/>
        <v>0</v>
      </c>
      <c r="AC142" s="650">
        <f t="shared" si="263"/>
        <v>0</v>
      </c>
      <c r="AD142" s="650">
        <f t="shared" si="263"/>
        <v>0</v>
      </c>
      <c r="AE142" s="650">
        <f t="shared" si="263"/>
        <v>0</v>
      </c>
      <c r="AF142" s="650">
        <f t="shared" si="263"/>
        <v>0</v>
      </c>
      <c r="AG142" s="651">
        <f t="shared" si="263"/>
        <v>0</v>
      </c>
      <c r="AH142" s="651">
        <f t="shared" si="263"/>
        <v>0</v>
      </c>
      <c r="AI142" s="651">
        <f t="shared" si="263"/>
        <v>0</v>
      </c>
      <c r="AJ142" s="651">
        <f t="shared" si="263"/>
        <v>0</v>
      </c>
      <c r="AK142" s="651">
        <f t="shared" si="263"/>
        <v>0</v>
      </c>
      <c r="AL142" s="651">
        <f t="shared" si="263"/>
        <v>0</v>
      </c>
      <c r="AM142" s="653">
        <f t="shared" si="263"/>
        <v>0</v>
      </c>
      <c r="AN142" s="737">
        <f t="shared" si="263"/>
        <v>0</v>
      </c>
      <c r="AO142" s="650">
        <f t="shared" si="263"/>
        <v>11988158</v>
      </c>
      <c r="AP142" s="650">
        <f t="shared" si="263"/>
        <v>8702464</v>
      </c>
      <c r="AQ142" s="650">
        <f t="shared" si="263"/>
        <v>96000</v>
      </c>
      <c r="AR142" s="650">
        <f t="shared" si="263"/>
        <v>2973880</v>
      </c>
      <c r="AS142" s="650">
        <f t="shared" si="263"/>
        <v>174049</v>
      </c>
      <c r="AT142" s="651">
        <f t="shared" si="263"/>
        <v>41765</v>
      </c>
      <c r="AU142" s="651">
        <f t="shared" si="263"/>
        <v>17.038800000000002</v>
      </c>
      <c r="AV142" s="651">
        <f t="shared" si="263"/>
        <v>15.2035</v>
      </c>
      <c r="AW142" s="742">
        <f t="shared" si="263"/>
        <v>1.8353000000000002</v>
      </c>
    </row>
    <row r="143" spans="1:53" customFormat="1" ht="13.5" thickBot="1" x14ac:dyDescent="0.25">
      <c r="D143" s="57"/>
      <c r="E143" s="58"/>
      <c r="F143" s="57"/>
      <c r="G143" s="106"/>
      <c r="H143" s="473">
        <v>3233</v>
      </c>
      <c r="I143" s="654">
        <f t="shared" ref="I143:AW143" si="264">SUMIF($F$12:$F$427,"=3233",I$12:I$427)</f>
        <v>4175416</v>
      </c>
      <c r="J143" s="655">
        <f t="shared" si="264"/>
        <v>2935076</v>
      </c>
      <c r="K143" s="655">
        <f t="shared" si="264"/>
        <v>128000</v>
      </c>
      <c r="L143" s="655">
        <f t="shared" si="264"/>
        <v>1035319</v>
      </c>
      <c r="M143" s="655">
        <f t="shared" si="264"/>
        <v>58701</v>
      </c>
      <c r="N143" s="655">
        <f t="shared" si="264"/>
        <v>18320</v>
      </c>
      <c r="O143" s="656">
        <f t="shared" si="264"/>
        <v>6.54</v>
      </c>
      <c r="P143" s="656">
        <f t="shared" si="264"/>
        <v>4.8499999999999996</v>
      </c>
      <c r="Q143" s="870">
        <f t="shared" si="264"/>
        <v>1.69</v>
      </c>
      <c r="R143" s="657">
        <f t="shared" si="264"/>
        <v>0</v>
      </c>
      <c r="S143" s="655">
        <f t="shared" si="264"/>
        <v>0</v>
      </c>
      <c r="T143" s="655">
        <f t="shared" si="264"/>
        <v>0</v>
      </c>
      <c r="U143" s="655">
        <f t="shared" si="264"/>
        <v>0</v>
      </c>
      <c r="V143" s="655">
        <f t="shared" si="264"/>
        <v>0</v>
      </c>
      <c r="W143" s="655">
        <f t="shared" si="264"/>
        <v>0</v>
      </c>
      <c r="X143" s="655">
        <f t="shared" si="264"/>
        <v>0</v>
      </c>
      <c r="Y143" s="655">
        <f t="shared" si="264"/>
        <v>0</v>
      </c>
      <c r="Z143" s="655">
        <f t="shared" si="264"/>
        <v>0</v>
      </c>
      <c r="AA143" s="655">
        <f t="shared" si="264"/>
        <v>0</v>
      </c>
      <c r="AB143" s="655">
        <f t="shared" si="264"/>
        <v>0</v>
      </c>
      <c r="AC143" s="655">
        <f t="shared" si="264"/>
        <v>0</v>
      </c>
      <c r="AD143" s="655">
        <f t="shared" si="264"/>
        <v>0</v>
      </c>
      <c r="AE143" s="655">
        <f t="shared" si="264"/>
        <v>0</v>
      </c>
      <c r="AF143" s="655">
        <f t="shared" si="264"/>
        <v>0</v>
      </c>
      <c r="AG143" s="656">
        <f t="shared" si="264"/>
        <v>0</v>
      </c>
      <c r="AH143" s="656">
        <f t="shared" si="264"/>
        <v>0</v>
      </c>
      <c r="AI143" s="656">
        <f t="shared" si="264"/>
        <v>0</v>
      </c>
      <c r="AJ143" s="656">
        <f t="shared" si="264"/>
        <v>0</v>
      </c>
      <c r="AK143" s="656">
        <f t="shared" si="264"/>
        <v>0</v>
      </c>
      <c r="AL143" s="656">
        <f t="shared" si="264"/>
        <v>0</v>
      </c>
      <c r="AM143" s="658">
        <f t="shared" si="264"/>
        <v>0</v>
      </c>
      <c r="AN143" s="738">
        <f t="shared" si="264"/>
        <v>0</v>
      </c>
      <c r="AO143" s="655">
        <f t="shared" si="264"/>
        <v>4175416</v>
      </c>
      <c r="AP143" s="655">
        <f t="shared" si="264"/>
        <v>2935076</v>
      </c>
      <c r="AQ143" s="655">
        <f t="shared" si="264"/>
        <v>128000</v>
      </c>
      <c r="AR143" s="655">
        <f t="shared" si="264"/>
        <v>1035319</v>
      </c>
      <c r="AS143" s="655">
        <f t="shared" si="264"/>
        <v>58701</v>
      </c>
      <c r="AT143" s="656">
        <f t="shared" si="264"/>
        <v>18320</v>
      </c>
      <c r="AU143" s="656">
        <f t="shared" si="264"/>
        <v>6.54</v>
      </c>
      <c r="AV143" s="656">
        <f t="shared" si="264"/>
        <v>4.8499999999999996</v>
      </c>
      <c r="AW143" s="743">
        <f t="shared" si="264"/>
        <v>1.69</v>
      </c>
    </row>
    <row r="144" spans="1:53" x14ac:dyDescent="0.25">
      <c r="I144" s="330"/>
      <c r="J144" s="330"/>
      <c r="K144" s="330"/>
      <c r="L144" s="330"/>
      <c r="M144" s="330"/>
      <c r="N144" s="330"/>
      <c r="O144" s="871"/>
      <c r="P144" s="871"/>
      <c r="Q144" s="871"/>
      <c r="R144" s="384"/>
      <c r="S144" s="659"/>
      <c r="T144" s="659"/>
      <c r="U144" s="659"/>
      <c r="V144" s="659"/>
      <c r="W144" s="659"/>
      <c r="X144" s="659"/>
      <c r="Y144" s="659"/>
      <c r="Z144" s="659"/>
      <c r="AA144" s="659"/>
      <c r="AB144" s="659"/>
      <c r="AC144" s="659"/>
      <c r="AD144" s="659"/>
      <c r="AE144" s="659"/>
      <c r="AF144" s="659"/>
      <c r="AG144" s="660"/>
      <c r="AH144" s="660"/>
      <c r="AI144" s="660"/>
      <c r="AJ144" s="660"/>
      <c r="AK144" s="660"/>
      <c r="AL144" s="660"/>
      <c r="AM144" s="660"/>
      <c r="AN144" s="660"/>
      <c r="AO144" s="659"/>
      <c r="AP144" s="659"/>
      <c r="AQ144" s="659"/>
      <c r="AR144" s="659"/>
      <c r="AS144" s="659"/>
      <c r="AT144" s="660"/>
      <c r="AU144" s="660"/>
      <c r="AV144" s="660"/>
    </row>
    <row r="145" spans="1:49" s="251" customFormat="1" x14ac:dyDescent="0.25">
      <c r="A145" s="330"/>
      <c r="B145" s="329"/>
      <c r="C145" s="329"/>
      <c r="D145" s="329"/>
      <c r="E145" s="330"/>
      <c r="F145" s="330"/>
      <c r="G145" s="330"/>
      <c r="H145" s="330"/>
      <c r="I145" s="330"/>
      <c r="J145" s="330"/>
      <c r="K145" s="330"/>
      <c r="L145" s="330"/>
      <c r="M145" s="330"/>
      <c r="N145" s="330"/>
      <c r="O145" s="330"/>
      <c r="P145" s="871"/>
      <c r="Q145" s="871"/>
      <c r="R145" s="384"/>
      <c r="AG145" s="252"/>
      <c r="AH145" s="252"/>
      <c r="AI145" s="252"/>
      <c r="AJ145" s="252"/>
      <c r="AK145" s="252"/>
      <c r="AL145" s="252"/>
      <c r="AM145" s="252"/>
      <c r="AN145" s="252"/>
      <c r="AT145" s="252"/>
      <c r="AU145" s="252"/>
      <c r="AV145" s="252"/>
      <c r="AW145" s="252"/>
    </row>
    <row r="146" spans="1:49" s="251" customFormat="1" x14ac:dyDescent="0.25">
      <c r="A146" s="330"/>
      <c r="B146" s="329"/>
      <c r="C146" s="329"/>
      <c r="D146" s="329"/>
      <c r="E146" s="330"/>
      <c r="F146" s="330"/>
      <c r="G146" s="330"/>
      <c r="H146" s="330"/>
      <c r="I146" s="330"/>
      <c r="J146" s="330"/>
      <c r="K146" s="330"/>
      <c r="L146" s="330"/>
      <c r="M146" s="330"/>
      <c r="N146" s="330"/>
      <c r="O146" s="330"/>
      <c r="P146" s="871"/>
      <c r="Q146" s="871"/>
      <c r="R146" s="384"/>
      <c r="AG146" s="252"/>
      <c r="AH146" s="252"/>
      <c r="AI146" s="252"/>
      <c r="AJ146" s="252"/>
      <c r="AK146" s="252"/>
      <c r="AL146" s="252"/>
      <c r="AM146" s="252"/>
      <c r="AN146" s="252"/>
      <c r="AT146" s="252"/>
      <c r="AU146" s="252"/>
      <c r="AV146" s="252"/>
      <c r="AW146" s="252"/>
    </row>
    <row r="147" spans="1:49" s="251" customFormat="1" x14ac:dyDescent="0.25">
      <c r="A147" s="330"/>
      <c r="B147" s="329"/>
      <c r="C147" s="329"/>
      <c r="D147" s="329"/>
      <c r="E147" s="330"/>
      <c r="F147" s="330"/>
      <c r="G147" s="330"/>
      <c r="H147" s="330"/>
      <c r="I147" s="330"/>
      <c r="J147" s="330"/>
      <c r="K147" s="330"/>
      <c r="L147" s="330"/>
      <c r="M147" s="330"/>
      <c r="N147" s="330"/>
      <c r="O147" s="871"/>
      <c r="P147" s="871"/>
      <c r="Q147" s="871"/>
      <c r="R147" s="384"/>
      <c r="AG147" s="252"/>
      <c r="AH147" s="252"/>
      <c r="AI147" s="252"/>
      <c r="AJ147" s="252"/>
      <c r="AK147" s="252"/>
      <c r="AL147" s="252"/>
      <c r="AM147" s="252"/>
      <c r="AN147" s="252"/>
      <c r="AT147" s="252"/>
      <c r="AU147" s="252"/>
      <c r="AV147" s="252"/>
      <c r="AW147" s="252"/>
    </row>
    <row r="149" spans="1:49" s="251" customFormat="1" x14ac:dyDescent="0.25">
      <c r="A149" s="330"/>
      <c r="B149" s="329"/>
      <c r="C149" s="329"/>
      <c r="D149" s="329"/>
      <c r="E149" s="330"/>
      <c r="F149" s="330"/>
      <c r="G149" s="330"/>
      <c r="H149" s="330"/>
      <c r="I149" s="330"/>
      <c r="J149" s="330"/>
      <c r="K149" s="330"/>
      <c r="L149" s="330"/>
      <c r="M149" s="330"/>
      <c r="N149" s="330"/>
      <c r="O149" s="871"/>
      <c r="P149" s="871"/>
      <c r="Q149" s="871"/>
      <c r="R149" s="384"/>
      <c r="S149" s="384"/>
      <c r="T149" s="384"/>
      <c r="U149" s="384"/>
      <c r="AG149" s="252"/>
      <c r="AH149" s="252"/>
      <c r="AI149" s="252"/>
      <c r="AJ149" s="252"/>
      <c r="AK149" s="252"/>
      <c r="AL149" s="252"/>
      <c r="AM149" s="252"/>
      <c r="AN149" s="252"/>
      <c r="AT149" s="252"/>
      <c r="AU149" s="252"/>
      <c r="AV149" s="252"/>
      <c r="AW149" s="252"/>
    </row>
    <row r="151" spans="1:49" s="251" customFormat="1" x14ac:dyDescent="0.25">
      <c r="A151" s="330"/>
      <c r="B151" s="329"/>
      <c r="C151" s="329"/>
      <c r="D151" s="329"/>
      <c r="E151" s="330"/>
      <c r="F151" s="330"/>
      <c r="G151" s="330"/>
      <c r="H151" s="330"/>
      <c r="I151" s="331"/>
      <c r="J151" s="331"/>
      <c r="K151" s="331"/>
      <c r="L151" s="331"/>
      <c r="M151" s="331"/>
      <c r="N151" s="331"/>
      <c r="O151" s="333"/>
      <c r="P151" s="333"/>
      <c r="Q151" s="333"/>
      <c r="AG151" s="252"/>
      <c r="AH151" s="252"/>
      <c r="AI151" s="252"/>
      <c r="AJ151" s="252"/>
      <c r="AK151" s="252"/>
      <c r="AL151" s="252"/>
      <c r="AM151" s="252"/>
      <c r="AN151" s="252"/>
      <c r="AT151" s="252"/>
      <c r="AU151" s="252"/>
      <c r="AV151" s="252"/>
      <c r="AW151" s="252"/>
    </row>
    <row r="153" spans="1:49" s="251" customFormat="1" x14ac:dyDescent="0.25">
      <c r="A153" s="330"/>
      <c r="B153" s="329"/>
      <c r="C153" s="329"/>
      <c r="D153" s="329"/>
      <c r="E153" s="330"/>
      <c r="F153" s="383"/>
      <c r="G153" s="330"/>
      <c r="H153" s="330"/>
      <c r="I153" s="331"/>
      <c r="J153" s="332"/>
      <c r="K153" s="332"/>
      <c r="L153" s="332"/>
      <c r="M153" s="332"/>
      <c r="N153" s="332"/>
      <c r="O153" s="333"/>
      <c r="P153" s="334"/>
      <c r="Q153" s="334"/>
      <c r="AG153" s="252"/>
      <c r="AH153" s="252"/>
      <c r="AI153" s="252"/>
      <c r="AJ153" s="252"/>
      <c r="AK153" s="252"/>
      <c r="AL153" s="252"/>
      <c r="AM153" s="252"/>
      <c r="AN153" s="252"/>
      <c r="AT153" s="252"/>
      <c r="AU153" s="252"/>
      <c r="AV153" s="252"/>
      <c r="AW153" s="252"/>
    </row>
    <row r="154" spans="1:49" s="251" customFormat="1" x14ac:dyDescent="0.25">
      <c r="A154" s="330"/>
      <c r="B154" s="329"/>
      <c r="C154" s="329"/>
      <c r="D154" s="329"/>
      <c r="E154" s="330"/>
      <c r="F154" s="383"/>
      <c r="G154" s="330"/>
      <c r="H154" s="330"/>
      <c r="I154" s="331"/>
      <c r="J154" s="332"/>
      <c r="K154" s="332"/>
      <c r="L154" s="332"/>
      <c r="M154" s="332"/>
      <c r="N154" s="332"/>
      <c r="O154" s="333"/>
      <c r="P154" s="334"/>
      <c r="Q154" s="334"/>
      <c r="AG154" s="252"/>
      <c r="AH154" s="252"/>
      <c r="AI154" s="252"/>
      <c r="AJ154" s="252"/>
      <c r="AK154" s="252"/>
      <c r="AL154" s="252"/>
      <c r="AM154" s="252"/>
      <c r="AN154" s="252"/>
      <c r="AT154" s="252"/>
      <c r="AU154" s="252"/>
      <c r="AV154" s="252"/>
      <c r="AW154" s="252"/>
    </row>
    <row r="155" spans="1:49" s="251" customFormat="1" x14ac:dyDescent="0.25">
      <c r="A155" s="330"/>
      <c r="B155" s="329"/>
      <c r="C155" s="329"/>
      <c r="D155" s="329"/>
      <c r="E155" s="330"/>
      <c r="F155" s="383"/>
      <c r="G155" s="330"/>
      <c r="H155" s="330"/>
      <c r="I155" s="331"/>
      <c r="J155" s="332"/>
      <c r="K155" s="332"/>
      <c r="L155" s="332"/>
      <c r="M155" s="332"/>
      <c r="N155" s="332"/>
      <c r="O155" s="333"/>
      <c r="P155" s="334"/>
      <c r="Q155" s="334"/>
      <c r="AG155" s="252"/>
      <c r="AH155" s="252"/>
      <c r="AI155" s="252"/>
      <c r="AJ155" s="252"/>
      <c r="AK155" s="252"/>
      <c r="AL155" s="252"/>
      <c r="AM155" s="252"/>
      <c r="AN155" s="252"/>
      <c r="AT155" s="252"/>
      <c r="AU155" s="252"/>
      <c r="AV155" s="252"/>
      <c r="AW155" s="252"/>
    </row>
    <row r="156" spans="1:49" s="251" customFormat="1" x14ac:dyDescent="0.25">
      <c r="A156" s="330"/>
      <c r="B156" s="329"/>
      <c r="C156" s="329"/>
      <c r="D156" s="329"/>
      <c r="E156" s="330"/>
      <c r="F156" s="383"/>
      <c r="G156" s="330"/>
      <c r="H156" s="330"/>
      <c r="I156" s="331"/>
      <c r="J156" s="332"/>
      <c r="K156" s="332"/>
      <c r="L156" s="332"/>
      <c r="M156" s="332"/>
      <c r="N156" s="332"/>
      <c r="O156" s="333"/>
      <c r="P156" s="334"/>
      <c r="Q156" s="334"/>
      <c r="AG156" s="252"/>
      <c r="AH156" s="252"/>
      <c r="AI156" s="252"/>
      <c r="AJ156" s="252"/>
      <c r="AK156" s="252"/>
      <c r="AL156" s="252"/>
      <c r="AM156" s="252"/>
      <c r="AN156" s="252"/>
      <c r="AT156" s="252"/>
      <c r="AU156" s="252"/>
      <c r="AV156" s="252"/>
      <c r="AW156" s="252"/>
    </row>
    <row r="157" spans="1:49" s="251" customFormat="1" x14ac:dyDescent="0.25">
      <c r="A157" s="330"/>
      <c r="B157" s="329"/>
      <c r="C157" s="329"/>
      <c r="D157" s="329"/>
      <c r="E157" s="330"/>
      <c r="F157" s="383"/>
      <c r="G157" s="330"/>
      <c r="H157" s="330"/>
      <c r="I157" s="331"/>
      <c r="J157" s="332"/>
      <c r="K157" s="332"/>
      <c r="L157" s="332"/>
      <c r="M157" s="332"/>
      <c r="N157" s="332"/>
      <c r="O157" s="333"/>
      <c r="P157" s="334"/>
      <c r="Q157" s="334"/>
      <c r="AG157" s="252"/>
      <c r="AH157" s="252"/>
      <c r="AI157" s="252"/>
      <c r="AJ157" s="252"/>
      <c r="AK157" s="252"/>
      <c r="AL157" s="252"/>
      <c r="AM157" s="252"/>
      <c r="AN157" s="252"/>
      <c r="AT157" s="252"/>
      <c r="AU157" s="252"/>
      <c r="AV157" s="252"/>
      <c r="AW157" s="252"/>
    </row>
    <row r="158" spans="1:49" s="251" customFormat="1" x14ac:dyDescent="0.25">
      <c r="A158" s="330"/>
      <c r="B158" s="329"/>
      <c r="C158" s="329"/>
      <c r="D158" s="329"/>
      <c r="E158" s="330"/>
      <c r="F158" s="383"/>
      <c r="G158" s="330"/>
      <c r="H158" s="330"/>
      <c r="I158" s="331"/>
      <c r="J158" s="332"/>
      <c r="K158" s="332"/>
      <c r="L158" s="332"/>
      <c r="M158" s="332"/>
      <c r="N158" s="332"/>
      <c r="O158" s="333"/>
      <c r="P158" s="334"/>
      <c r="Q158" s="334"/>
      <c r="AG158" s="252"/>
      <c r="AH158" s="252"/>
      <c r="AI158" s="252"/>
      <c r="AJ158" s="252"/>
      <c r="AK158" s="252"/>
      <c r="AL158" s="252"/>
      <c r="AM158" s="252"/>
      <c r="AN158" s="252"/>
      <c r="AT158" s="252"/>
      <c r="AU158" s="252"/>
      <c r="AV158" s="252"/>
      <c r="AW158" s="252"/>
    </row>
    <row r="159" spans="1:49" s="251" customFormat="1" x14ac:dyDescent="0.25">
      <c r="A159" s="330"/>
      <c r="B159" s="329"/>
      <c r="C159" s="329"/>
      <c r="D159" s="329"/>
      <c r="E159" s="330"/>
      <c r="F159" s="383"/>
      <c r="G159" s="330"/>
      <c r="H159" s="330"/>
      <c r="I159" s="331"/>
      <c r="J159" s="332"/>
      <c r="K159" s="332"/>
      <c r="L159" s="332"/>
      <c r="M159" s="332"/>
      <c r="N159" s="332"/>
      <c r="O159" s="333"/>
      <c r="P159" s="334"/>
      <c r="Q159" s="334"/>
      <c r="AG159" s="252"/>
      <c r="AH159" s="252"/>
      <c r="AI159" s="252"/>
      <c r="AJ159" s="252"/>
      <c r="AK159" s="252"/>
      <c r="AL159" s="252"/>
      <c r="AM159" s="252"/>
      <c r="AN159" s="252"/>
      <c r="AT159" s="252"/>
      <c r="AU159" s="252"/>
      <c r="AV159" s="252"/>
      <c r="AW159" s="252"/>
    </row>
    <row r="160" spans="1:49" s="251" customFormat="1" x14ac:dyDescent="0.25">
      <c r="A160" s="330"/>
      <c r="B160" s="329"/>
      <c r="C160" s="329"/>
      <c r="D160" s="329"/>
      <c r="E160" s="330"/>
      <c r="F160" s="383"/>
      <c r="G160" s="330"/>
      <c r="H160" s="330"/>
      <c r="I160" s="331"/>
      <c r="J160" s="332"/>
      <c r="K160" s="332"/>
      <c r="L160" s="332"/>
      <c r="M160" s="332"/>
      <c r="N160" s="332"/>
      <c r="O160" s="333"/>
      <c r="P160" s="334"/>
      <c r="Q160" s="334"/>
      <c r="AG160" s="252"/>
      <c r="AH160" s="252"/>
      <c r="AI160" s="252"/>
      <c r="AJ160" s="252"/>
      <c r="AK160" s="252"/>
      <c r="AL160" s="252"/>
      <c r="AM160" s="252"/>
      <c r="AN160" s="252"/>
      <c r="AT160" s="252"/>
      <c r="AU160" s="252"/>
      <c r="AV160" s="252"/>
      <c r="AW160" s="252"/>
    </row>
    <row r="161" spans="1:49" s="251" customFormat="1" x14ac:dyDescent="0.25">
      <c r="A161" s="330"/>
      <c r="B161" s="329"/>
      <c r="C161" s="329"/>
      <c r="D161" s="329"/>
      <c r="E161" s="330"/>
      <c r="F161" s="383"/>
      <c r="G161" s="330"/>
      <c r="H161" s="330"/>
      <c r="I161" s="331"/>
      <c r="J161" s="332"/>
      <c r="K161" s="332"/>
      <c r="L161" s="332"/>
      <c r="M161" s="332"/>
      <c r="N161" s="332"/>
      <c r="O161" s="333"/>
      <c r="P161" s="334"/>
      <c r="Q161" s="334"/>
      <c r="AG161" s="252"/>
      <c r="AH161" s="252"/>
      <c r="AI161" s="252"/>
      <c r="AJ161" s="252"/>
      <c r="AK161" s="252"/>
      <c r="AL161" s="252"/>
      <c r="AM161" s="252"/>
      <c r="AN161" s="252"/>
      <c r="AT161" s="252"/>
      <c r="AU161" s="252"/>
      <c r="AV161" s="252"/>
      <c r="AW161" s="252"/>
    </row>
    <row r="162" spans="1:49" s="251" customFormat="1" x14ac:dyDescent="0.25">
      <c r="A162" s="330"/>
      <c r="B162" s="329"/>
      <c r="C162" s="329"/>
      <c r="D162" s="329"/>
      <c r="E162" s="330"/>
      <c r="F162" s="383"/>
      <c r="G162" s="330"/>
      <c r="H162" s="330"/>
      <c r="I162" s="331"/>
      <c r="J162" s="332"/>
      <c r="K162" s="332"/>
      <c r="L162" s="332"/>
      <c r="M162" s="332"/>
      <c r="N162" s="332"/>
      <c r="O162" s="333"/>
      <c r="P162" s="334"/>
      <c r="Q162" s="334"/>
      <c r="AG162" s="252"/>
      <c r="AH162" s="252"/>
      <c r="AI162" s="252"/>
      <c r="AJ162" s="252"/>
      <c r="AK162" s="252"/>
      <c r="AL162" s="252"/>
      <c r="AM162" s="252"/>
      <c r="AN162" s="252"/>
      <c r="AT162" s="252"/>
      <c r="AU162" s="252"/>
      <c r="AV162" s="252"/>
      <c r="AW162" s="252"/>
    </row>
    <row r="163" spans="1:49" s="251" customFormat="1" x14ac:dyDescent="0.25">
      <c r="A163" s="330"/>
      <c r="B163" s="329"/>
      <c r="C163" s="329"/>
      <c r="D163" s="329"/>
      <c r="E163" s="330"/>
      <c r="F163" s="383"/>
      <c r="G163" s="330"/>
      <c r="H163" s="330"/>
      <c r="I163" s="331"/>
      <c r="J163" s="332"/>
      <c r="K163" s="332"/>
      <c r="L163" s="332"/>
      <c r="M163" s="332"/>
      <c r="N163" s="332"/>
      <c r="O163" s="333"/>
      <c r="P163" s="334"/>
      <c r="Q163" s="334"/>
      <c r="AG163" s="252"/>
      <c r="AH163" s="252"/>
      <c r="AI163" s="252"/>
      <c r="AJ163" s="252"/>
      <c r="AK163" s="252"/>
      <c r="AL163" s="252"/>
      <c r="AM163" s="252"/>
      <c r="AN163" s="252"/>
      <c r="AT163" s="252"/>
      <c r="AU163" s="252"/>
      <c r="AV163" s="252"/>
      <c r="AW163" s="252"/>
    </row>
    <row r="164" spans="1:49" s="251" customFormat="1" x14ac:dyDescent="0.25">
      <c r="A164" s="330"/>
      <c r="B164" s="329"/>
      <c r="C164" s="329"/>
      <c r="D164" s="329"/>
      <c r="E164" s="330"/>
      <c r="F164" s="383"/>
      <c r="G164" s="330"/>
      <c r="H164" s="330"/>
      <c r="I164" s="331"/>
      <c r="J164" s="332"/>
      <c r="K164" s="332"/>
      <c r="L164" s="332"/>
      <c r="M164" s="332"/>
      <c r="N164" s="332"/>
      <c r="O164" s="333"/>
      <c r="P164" s="334"/>
      <c r="Q164" s="334"/>
      <c r="AG164" s="252"/>
      <c r="AH164" s="252"/>
      <c r="AI164" s="252"/>
      <c r="AJ164" s="252"/>
      <c r="AK164" s="252"/>
      <c r="AL164" s="252"/>
      <c r="AM164" s="252"/>
      <c r="AN164" s="252"/>
      <c r="AT164" s="252"/>
      <c r="AU164" s="252"/>
      <c r="AV164" s="252"/>
      <c r="AW164" s="252"/>
    </row>
    <row r="165" spans="1:49" s="251" customFormat="1" x14ac:dyDescent="0.25">
      <c r="A165" s="330"/>
      <c r="B165" s="329"/>
      <c r="C165" s="329"/>
      <c r="D165" s="329"/>
      <c r="E165" s="330"/>
      <c r="F165" s="383"/>
      <c r="G165" s="330"/>
      <c r="H165" s="330"/>
      <c r="I165" s="331"/>
      <c r="J165" s="332"/>
      <c r="K165" s="332"/>
      <c r="L165" s="332"/>
      <c r="M165" s="332"/>
      <c r="N165" s="332"/>
      <c r="O165" s="333"/>
      <c r="P165" s="334"/>
      <c r="Q165" s="334"/>
      <c r="AG165" s="252"/>
      <c r="AH165" s="252"/>
      <c r="AI165" s="252"/>
      <c r="AJ165" s="252"/>
      <c r="AK165" s="252"/>
      <c r="AL165" s="252"/>
      <c r="AM165" s="252"/>
      <c r="AN165" s="252"/>
      <c r="AT165" s="252"/>
      <c r="AU165" s="252"/>
      <c r="AV165" s="252"/>
      <c r="AW165" s="252"/>
    </row>
    <row r="166" spans="1:49" s="251" customFormat="1" x14ac:dyDescent="0.25">
      <c r="A166" s="330"/>
      <c r="B166" s="329"/>
      <c r="C166" s="329"/>
      <c r="D166" s="329"/>
      <c r="E166" s="330"/>
      <c r="F166" s="383"/>
      <c r="G166" s="330"/>
      <c r="H166" s="330"/>
      <c r="I166" s="331"/>
      <c r="J166" s="332"/>
      <c r="K166" s="332"/>
      <c r="L166" s="332"/>
      <c r="M166" s="332"/>
      <c r="N166" s="332"/>
      <c r="O166" s="333"/>
      <c r="P166" s="334"/>
      <c r="Q166" s="334"/>
      <c r="AG166" s="252"/>
      <c r="AH166" s="252"/>
      <c r="AI166" s="252"/>
      <c r="AJ166" s="252"/>
      <c r="AK166" s="252"/>
      <c r="AL166" s="252"/>
      <c r="AM166" s="252"/>
      <c r="AN166" s="252"/>
      <c r="AT166" s="252"/>
      <c r="AU166" s="252"/>
      <c r="AV166" s="252"/>
      <c r="AW166" s="252"/>
    </row>
    <row r="168" spans="1:49" s="251" customFormat="1" x14ac:dyDescent="0.25">
      <c r="A168" s="330"/>
      <c r="B168" s="329"/>
      <c r="C168" s="329"/>
      <c r="D168" s="329"/>
      <c r="E168" s="330"/>
      <c r="F168" s="330"/>
      <c r="G168" s="330"/>
      <c r="H168" s="330"/>
      <c r="I168" s="331"/>
      <c r="J168" s="331"/>
      <c r="K168" s="331"/>
      <c r="L168" s="331"/>
      <c r="M168" s="331"/>
      <c r="N168" s="331"/>
      <c r="O168" s="333"/>
      <c r="P168" s="333"/>
      <c r="Q168" s="333"/>
      <c r="AG168" s="252"/>
      <c r="AH168" s="252"/>
      <c r="AI168" s="252"/>
      <c r="AJ168" s="252"/>
      <c r="AK168" s="252"/>
      <c r="AL168" s="252"/>
      <c r="AM168" s="252"/>
      <c r="AN168" s="252"/>
      <c r="AT168" s="252"/>
      <c r="AU168" s="252"/>
      <c r="AV168" s="252"/>
      <c r="AW168" s="252"/>
    </row>
    <row r="170" spans="1:49" x14ac:dyDescent="0.25">
      <c r="L170" s="332">
        <f t="shared" ref="L170:P170" si="265">SUBTOTAL(9,L17:L128)</f>
        <v>140553076</v>
      </c>
      <c r="M170" s="332">
        <f t="shared" si="265"/>
        <v>8272732</v>
      </c>
      <c r="O170" s="332">
        <f t="shared" si="265"/>
        <v>925.45180000000016</v>
      </c>
      <c r="P170" s="332">
        <f t="shared" si="265"/>
        <v>677.27530000000002</v>
      </c>
    </row>
    <row r="175" spans="1:49" x14ac:dyDescent="0.25">
      <c r="L175" s="332">
        <v>119624</v>
      </c>
      <c r="M175" s="332">
        <v>7080</v>
      </c>
      <c r="O175" s="333">
        <v>0</v>
      </c>
      <c r="P175" s="334">
        <v>1.4800000000000002</v>
      </c>
    </row>
  </sheetData>
  <mergeCells count="24">
    <mergeCell ref="AO6:AW7"/>
    <mergeCell ref="R6:AN6"/>
    <mergeCell ref="R7:V9"/>
    <mergeCell ref="W7:Y9"/>
    <mergeCell ref="AB7:AB10"/>
    <mergeCell ref="AC7:AE9"/>
    <mergeCell ref="AP8:AT9"/>
    <mergeCell ref="AU8:AU10"/>
    <mergeCell ref="AV8:AW9"/>
    <mergeCell ref="AG8:AH9"/>
    <mergeCell ref="AI8:AI9"/>
    <mergeCell ref="AJ8:AK9"/>
    <mergeCell ref="AL8:AN9"/>
    <mergeCell ref="AO8:AO10"/>
    <mergeCell ref="AF7:AF10"/>
    <mergeCell ref="AG7:AN7"/>
    <mergeCell ref="Z7:Z10"/>
    <mergeCell ref="AA7:AA10"/>
    <mergeCell ref="I6:Q7"/>
    <mergeCell ref="A3:E3"/>
    <mergeCell ref="I8:I10"/>
    <mergeCell ref="J8:N9"/>
    <mergeCell ref="O8:O10"/>
    <mergeCell ref="P8:Q9"/>
  </mergeCells>
  <printOptions horizontalCentered="1"/>
  <pageMargins left="0.19685039370078741" right="0.19685039370078741" top="0.19685039370078741" bottom="0.19685039370078741" header="0.31496062992125984" footer="0.31496062992125984"/>
  <pageSetup paperSize="8" scale="63" fitToWidth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01"/>
  <sheetViews>
    <sheetView workbookViewId="0">
      <pane xSplit="8" ySplit="11" topLeftCell="AH174" activePane="bottomRight" state="frozen"/>
      <selection activeCell="AO8" sqref="AO8:AO10"/>
      <selection pane="topRight" activeCell="AO8" sqref="AO8:AO10"/>
      <selection pane="bottomLeft" activeCell="AO8" sqref="AO8:AO10"/>
      <selection pane="bottomRight" activeCell="AO8" sqref="AO8:AO10"/>
    </sheetView>
  </sheetViews>
  <sheetFormatPr defaultRowHeight="12.75" x14ac:dyDescent="0.2"/>
  <cols>
    <col min="1" max="1" width="5" customWidth="1"/>
    <col min="2" max="2" width="7.140625" bestFit="1" customWidth="1"/>
    <col min="3" max="3" width="8.7109375" bestFit="1" customWidth="1"/>
    <col min="4" max="4" width="7.85546875" bestFit="1" customWidth="1"/>
    <col min="5" max="5" width="28.85546875" customWidth="1"/>
    <col min="6" max="6" width="4.42578125" bestFit="1" customWidth="1"/>
    <col min="7" max="7" width="10.140625" style="107" customWidth="1"/>
    <col min="8" max="8" width="8" bestFit="1" customWidth="1"/>
    <col min="9" max="9" width="11.5703125" style="20" customWidth="1"/>
    <col min="10" max="11" width="11.140625" style="20" customWidth="1"/>
    <col min="12" max="12" width="11.7109375" style="20" customWidth="1"/>
    <col min="13" max="13" width="10.140625" style="20" customWidth="1"/>
    <col min="14" max="14" width="10.42578125" style="20" customWidth="1"/>
    <col min="15" max="15" width="11.42578125" style="19" customWidth="1"/>
    <col min="16" max="16" width="9.28515625" style="19" customWidth="1"/>
    <col min="17" max="17" width="8.28515625" style="19" customWidth="1"/>
    <col min="18" max="18" width="9.140625" style="20" customWidth="1"/>
    <col min="19" max="19" width="9.140625" customWidth="1"/>
    <col min="20" max="20" width="10.140625" customWidth="1"/>
    <col min="21" max="22" width="10.28515625" customWidth="1"/>
    <col min="23" max="25" width="9.140625" customWidth="1"/>
    <col min="26" max="26" width="10.28515625" customWidth="1"/>
    <col min="27" max="32" width="9.140625" customWidth="1"/>
    <col min="33" max="40" width="9.140625" style="19" customWidth="1"/>
    <col min="41" max="42" width="10" customWidth="1"/>
    <col min="43" max="43" width="9.140625" customWidth="1"/>
    <col min="44" max="44" width="10.42578125" customWidth="1"/>
    <col min="45" max="46" width="9.140625" customWidth="1"/>
    <col min="47" max="47" width="12.42578125" style="19" customWidth="1"/>
    <col min="48" max="49" width="9.140625" style="19" customWidth="1"/>
    <col min="219" max="219" width="6.85546875" customWidth="1"/>
    <col min="220" max="220" width="35" customWidth="1"/>
    <col min="221" max="221" width="8" customWidth="1"/>
    <col min="222" max="222" width="31.85546875" customWidth="1"/>
    <col min="223" max="223" width="12" customWidth="1"/>
    <col min="224" max="224" width="11.5703125" customWidth="1"/>
    <col min="225" max="225" width="12" customWidth="1"/>
    <col min="226" max="226" width="11.140625" customWidth="1"/>
    <col min="227" max="228" width="10" customWidth="1"/>
    <col min="231" max="231" width="10.7109375" customWidth="1"/>
    <col min="475" max="475" width="6.85546875" customWidth="1"/>
    <col min="476" max="476" width="35" customWidth="1"/>
    <col min="477" max="477" width="8" customWidth="1"/>
    <col min="478" max="478" width="31.85546875" customWidth="1"/>
    <col min="479" max="479" width="12" customWidth="1"/>
    <col min="480" max="480" width="11.5703125" customWidth="1"/>
    <col min="481" max="481" width="12" customWidth="1"/>
    <col min="482" max="482" width="11.140625" customWidth="1"/>
    <col min="483" max="484" width="10" customWidth="1"/>
    <col min="487" max="487" width="10.7109375" customWidth="1"/>
    <col min="731" max="731" width="6.85546875" customWidth="1"/>
    <col min="732" max="732" width="35" customWidth="1"/>
    <col min="733" max="733" width="8" customWidth="1"/>
    <col min="734" max="734" width="31.85546875" customWidth="1"/>
    <col min="735" max="735" width="12" customWidth="1"/>
    <col min="736" max="736" width="11.5703125" customWidth="1"/>
    <col min="737" max="737" width="12" customWidth="1"/>
    <col min="738" max="738" width="11.140625" customWidth="1"/>
    <col min="739" max="740" width="10" customWidth="1"/>
    <col min="743" max="743" width="10.7109375" customWidth="1"/>
    <col min="987" max="987" width="6.85546875" customWidth="1"/>
    <col min="988" max="988" width="35" customWidth="1"/>
    <col min="989" max="989" width="8" customWidth="1"/>
    <col min="990" max="990" width="31.85546875" customWidth="1"/>
    <col min="991" max="991" width="12" customWidth="1"/>
    <col min="992" max="992" width="11.5703125" customWidth="1"/>
    <col min="993" max="993" width="12" customWidth="1"/>
    <col min="994" max="994" width="11.140625" customWidth="1"/>
    <col min="995" max="996" width="10" customWidth="1"/>
    <col min="999" max="999" width="10.7109375" customWidth="1"/>
    <col min="1243" max="1243" width="6.85546875" customWidth="1"/>
    <col min="1244" max="1244" width="35" customWidth="1"/>
    <col min="1245" max="1245" width="8" customWidth="1"/>
    <col min="1246" max="1246" width="31.85546875" customWidth="1"/>
    <col min="1247" max="1247" width="12" customWidth="1"/>
    <col min="1248" max="1248" width="11.5703125" customWidth="1"/>
    <col min="1249" max="1249" width="12" customWidth="1"/>
    <col min="1250" max="1250" width="11.140625" customWidth="1"/>
    <col min="1251" max="1252" width="10" customWidth="1"/>
    <col min="1255" max="1255" width="10.7109375" customWidth="1"/>
    <col min="1499" max="1499" width="6.85546875" customWidth="1"/>
    <col min="1500" max="1500" width="35" customWidth="1"/>
    <col min="1501" max="1501" width="8" customWidth="1"/>
    <col min="1502" max="1502" width="31.85546875" customWidth="1"/>
    <col min="1503" max="1503" width="12" customWidth="1"/>
    <col min="1504" max="1504" width="11.5703125" customWidth="1"/>
    <col min="1505" max="1505" width="12" customWidth="1"/>
    <col min="1506" max="1506" width="11.140625" customWidth="1"/>
    <col min="1507" max="1508" width="10" customWidth="1"/>
    <col min="1511" max="1511" width="10.7109375" customWidth="1"/>
    <col min="1755" max="1755" width="6.85546875" customWidth="1"/>
    <col min="1756" max="1756" width="35" customWidth="1"/>
    <col min="1757" max="1757" width="8" customWidth="1"/>
    <col min="1758" max="1758" width="31.85546875" customWidth="1"/>
    <col min="1759" max="1759" width="12" customWidth="1"/>
    <col min="1760" max="1760" width="11.5703125" customWidth="1"/>
    <col min="1761" max="1761" width="12" customWidth="1"/>
    <col min="1762" max="1762" width="11.140625" customWidth="1"/>
    <col min="1763" max="1764" width="10" customWidth="1"/>
    <col min="1767" max="1767" width="10.7109375" customWidth="1"/>
    <col min="2011" max="2011" width="6.85546875" customWidth="1"/>
    <col min="2012" max="2012" width="35" customWidth="1"/>
    <col min="2013" max="2013" width="8" customWidth="1"/>
    <col min="2014" max="2014" width="31.85546875" customWidth="1"/>
    <col min="2015" max="2015" width="12" customWidth="1"/>
    <col min="2016" max="2016" width="11.5703125" customWidth="1"/>
    <col min="2017" max="2017" width="12" customWidth="1"/>
    <col min="2018" max="2018" width="11.140625" customWidth="1"/>
    <col min="2019" max="2020" width="10" customWidth="1"/>
    <col min="2023" max="2023" width="10.7109375" customWidth="1"/>
    <col min="2267" max="2267" width="6.85546875" customWidth="1"/>
    <col min="2268" max="2268" width="35" customWidth="1"/>
    <col min="2269" max="2269" width="8" customWidth="1"/>
    <col min="2270" max="2270" width="31.85546875" customWidth="1"/>
    <col min="2271" max="2271" width="12" customWidth="1"/>
    <col min="2272" max="2272" width="11.5703125" customWidth="1"/>
    <col min="2273" max="2273" width="12" customWidth="1"/>
    <col min="2274" max="2274" width="11.140625" customWidth="1"/>
    <col min="2275" max="2276" width="10" customWidth="1"/>
    <col min="2279" max="2279" width="10.7109375" customWidth="1"/>
    <col min="2523" max="2523" width="6.85546875" customWidth="1"/>
    <col min="2524" max="2524" width="35" customWidth="1"/>
    <col min="2525" max="2525" width="8" customWidth="1"/>
    <col min="2526" max="2526" width="31.85546875" customWidth="1"/>
    <col min="2527" max="2527" width="12" customWidth="1"/>
    <col min="2528" max="2528" width="11.5703125" customWidth="1"/>
    <col min="2529" max="2529" width="12" customWidth="1"/>
    <col min="2530" max="2530" width="11.140625" customWidth="1"/>
    <col min="2531" max="2532" width="10" customWidth="1"/>
    <col min="2535" max="2535" width="10.7109375" customWidth="1"/>
    <col min="2779" max="2779" width="6.85546875" customWidth="1"/>
    <col min="2780" max="2780" width="35" customWidth="1"/>
    <col min="2781" max="2781" width="8" customWidth="1"/>
    <col min="2782" max="2782" width="31.85546875" customWidth="1"/>
    <col min="2783" max="2783" width="12" customWidth="1"/>
    <col min="2784" max="2784" width="11.5703125" customWidth="1"/>
    <col min="2785" max="2785" width="12" customWidth="1"/>
    <col min="2786" max="2786" width="11.140625" customWidth="1"/>
    <col min="2787" max="2788" width="10" customWidth="1"/>
    <col min="2791" max="2791" width="10.7109375" customWidth="1"/>
    <col min="3035" max="3035" width="6.85546875" customWidth="1"/>
    <col min="3036" max="3036" width="35" customWidth="1"/>
    <col min="3037" max="3037" width="8" customWidth="1"/>
    <col min="3038" max="3038" width="31.85546875" customWidth="1"/>
    <col min="3039" max="3039" width="12" customWidth="1"/>
    <col min="3040" max="3040" width="11.5703125" customWidth="1"/>
    <col min="3041" max="3041" width="12" customWidth="1"/>
    <col min="3042" max="3042" width="11.140625" customWidth="1"/>
    <col min="3043" max="3044" width="10" customWidth="1"/>
    <col min="3047" max="3047" width="10.7109375" customWidth="1"/>
    <col min="3291" max="3291" width="6.85546875" customWidth="1"/>
    <col min="3292" max="3292" width="35" customWidth="1"/>
    <col min="3293" max="3293" width="8" customWidth="1"/>
    <col min="3294" max="3294" width="31.85546875" customWidth="1"/>
    <col min="3295" max="3295" width="12" customWidth="1"/>
    <col min="3296" max="3296" width="11.5703125" customWidth="1"/>
    <col min="3297" max="3297" width="12" customWidth="1"/>
    <col min="3298" max="3298" width="11.140625" customWidth="1"/>
    <col min="3299" max="3300" width="10" customWidth="1"/>
    <col min="3303" max="3303" width="10.7109375" customWidth="1"/>
    <col min="3547" max="3547" width="6.85546875" customWidth="1"/>
    <col min="3548" max="3548" width="35" customWidth="1"/>
    <col min="3549" max="3549" width="8" customWidth="1"/>
    <col min="3550" max="3550" width="31.85546875" customWidth="1"/>
    <col min="3551" max="3551" width="12" customWidth="1"/>
    <col min="3552" max="3552" width="11.5703125" customWidth="1"/>
    <col min="3553" max="3553" width="12" customWidth="1"/>
    <col min="3554" max="3554" width="11.140625" customWidth="1"/>
    <col min="3555" max="3556" width="10" customWidth="1"/>
    <col min="3559" max="3559" width="10.7109375" customWidth="1"/>
    <col min="3803" max="3803" width="6.85546875" customWidth="1"/>
    <col min="3804" max="3804" width="35" customWidth="1"/>
    <col min="3805" max="3805" width="8" customWidth="1"/>
    <col min="3806" max="3806" width="31.85546875" customWidth="1"/>
    <col min="3807" max="3807" width="12" customWidth="1"/>
    <col min="3808" max="3808" width="11.5703125" customWidth="1"/>
    <col min="3809" max="3809" width="12" customWidth="1"/>
    <col min="3810" max="3810" width="11.140625" customWidth="1"/>
    <col min="3811" max="3812" width="10" customWidth="1"/>
    <col min="3815" max="3815" width="10.7109375" customWidth="1"/>
    <col min="4059" max="4059" width="6.85546875" customWidth="1"/>
    <col min="4060" max="4060" width="35" customWidth="1"/>
    <col min="4061" max="4061" width="8" customWidth="1"/>
    <col min="4062" max="4062" width="31.85546875" customWidth="1"/>
    <col min="4063" max="4063" width="12" customWidth="1"/>
    <col min="4064" max="4064" width="11.5703125" customWidth="1"/>
    <col min="4065" max="4065" width="12" customWidth="1"/>
    <col min="4066" max="4066" width="11.140625" customWidth="1"/>
    <col min="4067" max="4068" width="10" customWidth="1"/>
    <col min="4071" max="4071" width="10.7109375" customWidth="1"/>
    <col min="4315" max="4315" width="6.85546875" customWidth="1"/>
    <col min="4316" max="4316" width="35" customWidth="1"/>
    <col min="4317" max="4317" width="8" customWidth="1"/>
    <col min="4318" max="4318" width="31.85546875" customWidth="1"/>
    <col min="4319" max="4319" width="12" customWidth="1"/>
    <col min="4320" max="4320" width="11.5703125" customWidth="1"/>
    <col min="4321" max="4321" width="12" customWidth="1"/>
    <col min="4322" max="4322" width="11.140625" customWidth="1"/>
    <col min="4323" max="4324" width="10" customWidth="1"/>
    <col min="4327" max="4327" width="10.7109375" customWidth="1"/>
    <col min="4571" max="4571" width="6.85546875" customWidth="1"/>
    <col min="4572" max="4572" width="35" customWidth="1"/>
    <col min="4573" max="4573" width="8" customWidth="1"/>
    <col min="4574" max="4574" width="31.85546875" customWidth="1"/>
    <col min="4575" max="4575" width="12" customWidth="1"/>
    <col min="4576" max="4576" width="11.5703125" customWidth="1"/>
    <col min="4577" max="4577" width="12" customWidth="1"/>
    <col min="4578" max="4578" width="11.140625" customWidth="1"/>
    <col min="4579" max="4580" width="10" customWidth="1"/>
    <col min="4583" max="4583" width="10.7109375" customWidth="1"/>
    <col min="4827" max="4827" width="6.85546875" customWidth="1"/>
    <col min="4828" max="4828" width="35" customWidth="1"/>
    <col min="4829" max="4829" width="8" customWidth="1"/>
    <col min="4830" max="4830" width="31.85546875" customWidth="1"/>
    <col min="4831" max="4831" width="12" customWidth="1"/>
    <col min="4832" max="4832" width="11.5703125" customWidth="1"/>
    <col min="4833" max="4833" width="12" customWidth="1"/>
    <col min="4834" max="4834" width="11.140625" customWidth="1"/>
    <col min="4835" max="4836" width="10" customWidth="1"/>
    <col min="4839" max="4839" width="10.7109375" customWidth="1"/>
    <col min="5083" max="5083" width="6.85546875" customWidth="1"/>
    <col min="5084" max="5084" width="35" customWidth="1"/>
    <col min="5085" max="5085" width="8" customWidth="1"/>
    <col min="5086" max="5086" width="31.85546875" customWidth="1"/>
    <col min="5087" max="5087" width="12" customWidth="1"/>
    <col min="5088" max="5088" width="11.5703125" customWidth="1"/>
    <col min="5089" max="5089" width="12" customWidth="1"/>
    <col min="5090" max="5090" width="11.140625" customWidth="1"/>
    <col min="5091" max="5092" width="10" customWidth="1"/>
    <col min="5095" max="5095" width="10.7109375" customWidth="1"/>
    <col min="5339" max="5339" width="6.85546875" customWidth="1"/>
    <col min="5340" max="5340" width="35" customWidth="1"/>
    <col min="5341" max="5341" width="8" customWidth="1"/>
    <col min="5342" max="5342" width="31.85546875" customWidth="1"/>
    <col min="5343" max="5343" width="12" customWidth="1"/>
    <col min="5344" max="5344" width="11.5703125" customWidth="1"/>
    <col min="5345" max="5345" width="12" customWidth="1"/>
    <col min="5346" max="5346" width="11.140625" customWidth="1"/>
    <col min="5347" max="5348" width="10" customWidth="1"/>
    <col min="5351" max="5351" width="10.7109375" customWidth="1"/>
    <col min="5595" max="5595" width="6.85546875" customWidth="1"/>
    <col min="5596" max="5596" width="35" customWidth="1"/>
    <col min="5597" max="5597" width="8" customWidth="1"/>
    <col min="5598" max="5598" width="31.85546875" customWidth="1"/>
    <col min="5599" max="5599" width="12" customWidth="1"/>
    <col min="5600" max="5600" width="11.5703125" customWidth="1"/>
    <col min="5601" max="5601" width="12" customWidth="1"/>
    <col min="5602" max="5602" width="11.140625" customWidth="1"/>
    <col min="5603" max="5604" width="10" customWidth="1"/>
    <col min="5607" max="5607" width="10.7109375" customWidth="1"/>
    <col min="5851" max="5851" width="6.85546875" customWidth="1"/>
    <col min="5852" max="5852" width="35" customWidth="1"/>
    <col min="5853" max="5853" width="8" customWidth="1"/>
    <col min="5854" max="5854" width="31.85546875" customWidth="1"/>
    <col min="5855" max="5855" width="12" customWidth="1"/>
    <col min="5856" max="5856" width="11.5703125" customWidth="1"/>
    <col min="5857" max="5857" width="12" customWidth="1"/>
    <col min="5858" max="5858" width="11.140625" customWidth="1"/>
    <col min="5859" max="5860" width="10" customWidth="1"/>
    <col min="5863" max="5863" width="10.7109375" customWidth="1"/>
    <col min="6107" max="6107" width="6.85546875" customWidth="1"/>
    <col min="6108" max="6108" width="35" customWidth="1"/>
    <col min="6109" max="6109" width="8" customWidth="1"/>
    <col min="6110" max="6110" width="31.85546875" customWidth="1"/>
    <col min="6111" max="6111" width="12" customWidth="1"/>
    <col min="6112" max="6112" width="11.5703125" customWidth="1"/>
    <col min="6113" max="6113" width="12" customWidth="1"/>
    <col min="6114" max="6114" width="11.140625" customWidth="1"/>
    <col min="6115" max="6116" width="10" customWidth="1"/>
    <col min="6119" max="6119" width="10.7109375" customWidth="1"/>
    <col min="6363" max="6363" width="6.85546875" customWidth="1"/>
    <col min="6364" max="6364" width="35" customWidth="1"/>
    <col min="6365" max="6365" width="8" customWidth="1"/>
    <col min="6366" max="6366" width="31.85546875" customWidth="1"/>
    <col min="6367" max="6367" width="12" customWidth="1"/>
    <col min="6368" max="6368" width="11.5703125" customWidth="1"/>
    <col min="6369" max="6369" width="12" customWidth="1"/>
    <col min="6370" max="6370" width="11.140625" customWidth="1"/>
    <col min="6371" max="6372" width="10" customWidth="1"/>
    <col min="6375" max="6375" width="10.7109375" customWidth="1"/>
    <col min="6619" max="6619" width="6.85546875" customWidth="1"/>
    <col min="6620" max="6620" width="35" customWidth="1"/>
    <col min="6621" max="6621" width="8" customWidth="1"/>
    <col min="6622" max="6622" width="31.85546875" customWidth="1"/>
    <col min="6623" max="6623" width="12" customWidth="1"/>
    <col min="6624" max="6624" width="11.5703125" customWidth="1"/>
    <col min="6625" max="6625" width="12" customWidth="1"/>
    <col min="6626" max="6626" width="11.140625" customWidth="1"/>
    <col min="6627" max="6628" width="10" customWidth="1"/>
    <col min="6631" max="6631" width="10.7109375" customWidth="1"/>
    <col min="6875" max="6875" width="6.85546875" customWidth="1"/>
    <col min="6876" max="6876" width="35" customWidth="1"/>
    <col min="6877" max="6877" width="8" customWidth="1"/>
    <col min="6878" max="6878" width="31.85546875" customWidth="1"/>
    <col min="6879" max="6879" width="12" customWidth="1"/>
    <col min="6880" max="6880" width="11.5703125" customWidth="1"/>
    <col min="6881" max="6881" width="12" customWidth="1"/>
    <col min="6882" max="6882" width="11.140625" customWidth="1"/>
    <col min="6883" max="6884" width="10" customWidth="1"/>
    <col min="6887" max="6887" width="10.7109375" customWidth="1"/>
    <col min="7131" max="7131" width="6.85546875" customWidth="1"/>
    <col min="7132" max="7132" width="35" customWidth="1"/>
    <col min="7133" max="7133" width="8" customWidth="1"/>
    <col min="7134" max="7134" width="31.85546875" customWidth="1"/>
    <col min="7135" max="7135" width="12" customWidth="1"/>
    <col min="7136" max="7136" width="11.5703125" customWidth="1"/>
    <col min="7137" max="7137" width="12" customWidth="1"/>
    <col min="7138" max="7138" width="11.140625" customWidth="1"/>
    <col min="7139" max="7140" width="10" customWidth="1"/>
    <col min="7143" max="7143" width="10.7109375" customWidth="1"/>
    <col min="7387" max="7387" width="6.85546875" customWidth="1"/>
    <col min="7388" max="7388" width="35" customWidth="1"/>
    <col min="7389" max="7389" width="8" customWidth="1"/>
    <col min="7390" max="7390" width="31.85546875" customWidth="1"/>
    <col min="7391" max="7391" width="12" customWidth="1"/>
    <col min="7392" max="7392" width="11.5703125" customWidth="1"/>
    <col min="7393" max="7393" width="12" customWidth="1"/>
    <col min="7394" max="7394" width="11.140625" customWidth="1"/>
    <col min="7395" max="7396" width="10" customWidth="1"/>
    <col min="7399" max="7399" width="10.7109375" customWidth="1"/>
    <col min="7643" max="7643" width="6.85546875" customWidth="1"/>
    <col min="7644" max="7644" width="35" customWidth="1"/>
    <col min="7645" max="7645" width="8" customWidth="1"/>
    <col min="7646" max="7646" width="31.85546875" customWidth="1"/>
    <col min="7647" max="7647" width="12" customWidth="1"/>
    <col min="7648" max="7648" width="11.5703125" customWidth="1"/>
    <col min="7649" max="7649" width="12" customWidth="1"/>
    <col min="7650" max="7650" width="11.140625" customWidth="1"/>
    <col min="7651" max="7652" width="10" customWidth="1"/>
    <col min="7655" max="7655" width="10.7109375" customWidth="1"/>
    <col min="7899" max="7899" width="6.85546875" customWidth="1"/>
    <col min="7900" max="7900" width="35" customWidth="1"/>
    <col min="7901" max="7901" width="8" customWidth="1"/>
    <col min="7902" max="7902" width="31.85546875" customWidth="1"/>
    <col min="7903" max="7903" width="12" customWidth="1"/>
    <col min="7904" max="7904" width="11.5703125" customWidth="1"/>
    <col min="7905" max="7905" width="12" customWidth="1"/>
    <col min="7906" max="7906" width="11.140625" customWidth="1"/>
    <col min="7907" max="7908" width="10" customWidth="1"/>
    <col min="7911" max="7911" width="10.7109375" customWidth="1"/>
    <col min="8155" max="8155" width="6.85546875" customWidth="1"/>
    <col min="8156" max="8156" width="35" customWidth="1"/>
    <col min="8157" max="8157" width="8" customWidth="1"/>
    <col min="8158" max="8158" width="31.85546875" customWidth="1"/>
    <col min="8159" max="8159" width="12" customWidth="1"/>
    <col min="8160" max="8160" width="11.5703125" customWidth="1"/>
    <col min="8161" max="8161" width="12" customWidth="1"/>
    <col min="8162" max="8162" width="11.140625" customWidth="1"/>
    <col min="8163" max="8164" width="10" customWidth="1"/>
    <col min="8167" max="8167" width="10.7109375" customWidth="1"/>
    <col min="8411" max="8411" width="6.85546875" customWidth="1"/>
    <col min="8412" max="8412" width="35" customWidth="1"/>
    <col min="8413" max="8413" width="8" customWidth="1"/>
    <col min="8414" max="8414" width="31.85546875" customWidth="1"/>
    <col min="8415" max="8415" width="12" customWidth="1"/>
    <col min="8416" max="8416" width="11.5703125" customWidth="1"/>
    <col min="8417" max="8417" width="12" customWidth="1"/>
    <col min="8418" max="8418" width="11.140625" customWidth="1"/>
    <col min="8419" max="8420" width="10" customWidth="1"/>
    <col min="8423" max="8423" width="10.7109375" customWidth="1"/>
    <col min="8667" max="8667" width="6.85546875" customWidth="1"/>
    <col min="8668" max="8668" width="35" customWidth="1"/>
    <col min="8669" max="8669" width="8" customWidth="1"/>
    <col min="8670" max="8670" width="31.85546875" customWidth="1"/>
    <col min="8671" max="8671" width="12" customWidth="1"/>
    <col min="8672" max="8672" width="11.5703125" customWidth="1"/>
    <col min="8673" max="8673" width="12" customWidth="1"/>
    <col min="8674" max="8674" width="11.140625" customWidth="1"/>
    <col min="8675" max="8676" width="10" customWidth="1"/>
    <col min="8679" max="8679" width="10.7109375" customWidth="1"/>
    <col min="8923" max="8923" width="6.85546875" customWidth="1"/>
    <col min="8924" max="8924" width="35" customWidth="1"/>
    <col min="8925" max="8925" width="8" customWidth="1"/>
    <col min="8926" max="8926" width="31.85546875" customWidth="1"/>
    <col min="8927" max="8927" width="12" customWidth="1"/>
    <col min="8928" max="8928" width="11.5703125" customWidth="1"/>
    <col min="8929" max="8929" width="12" customWidth="1"/>
    <col min="8930" max="8930" width="11.140625" customWidth="1"/>
    <col min="8931" max="8932" width="10" customWidth="1"/>
    <col min="8935" max="8935" width="10.7109375" customWidth="1"/>
    <col min="9179" max="9179" width="6.85546875" customWidth="1"/>
    <col min="9180" max="9180" width="35" customWidth="1"/>
    <col min="9181" max="9181" width="8" customWidth="1"/>
    <col min="9182" max="9182" width="31.85546875" customWidth="1"/>
    <col min="9183" max="9183" width="12" customWidth="1"/>
    <col min="9184" max="9184" width="11.5703125" customWidth="1"/>
    <col min="9185" max="9185" width="12" customWidth="1"/>
    <col min="9186" max="9186" width="11.140625" customWidth="1"/>
    <col min="9187" max="9188" width="10" customWidth="1"/>
    <col min="9191" max="9191" width="10.7109375" customWidth="1"/>
    <col min="9435" max="9435" width="6.85546875" customWidth="1"/>
    <col min="9436" max="9436" width="35" customWidth="1"/>
    <col min="9437" max="9437" width="8" customWidth="1"/>
    <col min="9438" max="9438" width="31.85546875" customWidth="1"/>
    <col min="9439" max="9439" width="12" customWidth="1"/>
    <col min="9440" max="9440" width="11.5703125" customWidth="1"/>
    <col min="9441" max="9441" width="12" customWidth="1"/>
    <col min="9442" max="9442" width="11.140625" customWidth="1"/>
    <col min="9443" max="9444" width="10" customWidth="1"/>
    <col min="9447" max="9447" width="10.7109375" customWidth="1"/>
    <col min="9691" max="9691" width="6.85546875" customWidth="1"/>
    <col min="9692" max="9692" width="35" customWidth="1"/>
    <col min="9693" max="9693" width="8" customWidth="1"/>
    <col min="9694" max="9694" width="31.85546875" customWidth="1"/>
    <col min="9695" max="9695" width="12" customWidth="1"/>
    <col min="9696" max="9696" width="11.5703125" customWidth="1"/>
    <col min="9697" max="9697" width="12" customWidth="1"/>
    <col min="9698" max="9698" width="11.140625" customWidth="1"/>
    <col min="9699" max="9700" width="10" customWidth="1"/>
    <col min="9703" max="9703" width="10.7109375" customWidth="1"/>
    <col min="9947" max="9947" width="6.85546875" customWidth="1"/>
    <col min="9948" max="9948" width="35" customWidth="1"/>
    <col min="9949" max="9949" width="8" customWidth="1"/>
    <col min="9950" max="9950" width="31.85546875" customWidth="1"/>
    <col min="9951" max="9951" width="12" customWidth="1"/>
    <col min="9952" max="9952" width="11.5703125" customWidth="1"/>
    <col min="9953" max="9953" width="12" customWidth="1"/>
    <col min="9954" max="9954" width="11.140625" customWidth="1"/>
    <col min="9955" max="9956" width="10" customWidth="1"/>
    <col min="9959" max="9959" width="10.7109375" customWidth="1"/>
    <col min="10203" max="10203" width="6.85546875" customWidth="1"/>
    <col min="10204" max="10204" width="35" customWidth="1"/>
    <col min="10205" max="10205" width="8" customWidth="1"/>
    <col min="10206" max="10206" width="31.85546875" customWidth="1"/>
    <col min="10207" max="10207" width="12" customWidth="1"/>
    <col min="10208" max="10208" width="11.5703125" customWidth="1"/>
    <col min="10209" max="10209" width="12" customWidth="1"/>
    <col min="10210" max="10210" width="11.140625" customWidth="1"/>
    <col min="10211" max="10212" width="10" customWidth="1"/>
    <col min="10215" max="10215" width="10.7109375" customWidth="1"/>
    <col min="10459" max="10459" width="6.85546875" customWidth="1"/>
    <col min="10460" max="10460" width="35" customWidth="1"/>
    <col min="10461" max="10461" width="8" customWidth="1"/>
    <col min="10462" max="10462" width="31.85546875" customWidth="1"/>
    <col min="10463" max="10463" width="12" customWidth="1"/>
    <col min="10464" max="10464" width="11.5703125" customWidth="1"/>
    <col min="10465" max="10465" width="12" customWidth="1"/>
    <col min="10466" max="10466" width="11.140625" customWidth="1"/>
    <col min="10467" max="10468" width="10" customWidth="1"/>
    <col min="10471" max="10471" width="10.7109375" customWidth="1"/>
    <col min="10715" max="10715" width="6.85546875" customWidth="1"/>
    <col min="10716" max="10716" width="35" customWidth="1"/>
    <col min="10717" max="10717" width="8" customWidth="1"/>
    <col min="10718" max="10718" width="31.85546875" customWidth="1"/>
    <col min="10719" max="10719" width="12" customWidth="1"/>
    <col min="10720" max="10720" width="11.5703125" customWidth="1"/>
    <col min="10721" max="10721" width="12" customWidth="1"/>
    <col min="10722" max="10722" width="11.140625" customWidth="1"/>
    <col min="10723" max="10724" width="10" customWidth="1"/>
    <col min="10727" max="10727" width="10.7109375" customWidth="1"/>
    <col min="10971" max="10971" width="6.85546875" customWidth="1"/>
    <col min="10972" max="10972" width="35" customWidth="1"/>
    <col min="10973" max="10973" width="8" customWidth="1"/>
    <col min="10974" max="10974" width="31.85546875" customWidth="1"/>
    <col min="10975" max="10975" width="12" customWidth="1"/>
    <col min="10976" max="10976" width="11.5703125" customWidth="1"/>
    <col min="10977" max="10977" width="12" customWidth="1"/>
    <col min="10978" max="10978" width="11.140625" customWidth="1"/>
    <col min="10979" max="10980" width="10" customWidth="1"/>
    <col min="10983" max="10983" width="10.7109375" customWidth="1"/>
    <col min="11227" max="11227" width="6.85546875" customWidth="1"/>
    <col min="11228" max="11228" width="35" customWidth="1"/>
    <col min="11229" max="11229" width="8" customWidth="1"/>
    <col min="11230" max="11230" width="31.85546875" customWidth="1"/>
    <col min="11231" max="11231" width="12" customWidth="1"/>
    <col min="11232" max="11232" width="11.5703125" customWidth="1"/>
    <col min="11233" max="11233" width="12" customWidth="1"/>
    <col min="11234" max="11234" width="11.140625" customWidth="1"/>
    <col min="11235" max="11236" width="10" customWidth="1"/>
    <col min="11239" max="11239" width="10.7109375" customWidth="1"/>
    <col min="11483" max="11483" width="6.85546875" customWidth="1"/>
    <col min="11484" max="11484" width="35" customWidth="1"/>
    <col min="11485" max="11485" width="8" customWidth="1"/>
    <col min="11486" max="11486" width="31.85546875" customWidth="1"/>
    <col min="11487" max="11487" width="12" customWidth="1"/>
    <col min="11488" max="11488" width="11.5703125" customWidth="1"/>
    <col min="11489" max="11489" width="12" customWidth="1"/>
    <col min="11490" max="11490" width="11.140625" customWidth="1"/>
    <col min="11491" max="11492" width="10" customWidth="1"/>
    <col min="11495" max="11495" width="10.7109375" customWidth="1"/>
    <col min="11739" max="11739" width="6.85546875" customWidth="1"/>
    <col min="11740" max="11740" width="35" customWidth="1"/>
    <col min="11741" max="11741" width="8" customWidth="1"/>
    <col min="11742" max="11742" width="31.85546875" customWidth="1"/>
    <col min="11743" max="11743" width="12" customWidth="1"/>
    <col min="11744" max="11744" width="11.5703125" customWidth="1"/>
    <col min="11745" max="11745" width="12" customWidth="1"/>
    <col min="11746" max="11746" width="11.140625" customWidth="1"/>
    <col min="11747" max="11748" width="10" customWidth="1"/>
    <col min="11751" max="11751" width="10.7109375" customWidth="1"/>
    <col min="11995" max="11995" width="6.85546875" customWidth="1"/>
    <col min="11996" max="11996" width="35" customWidth="1"/>
    <col min="11997" max="11997" width="8" customWidth="1"/>
    <col min="11998" max="11998" width="31.85546875" customWidth="1"/>
    <col min="11999" max="11999" width="12" customWidth="1"/>
    <col min="12000" max="12000" width="11.5703125" customWidth="1"/>
    <col min="12001" max="12001" width="12" customWidth="1"/>
    <col min="12002" max="12002" width="11.140625" customWidth="1"/>
    <col min="12003" max="12004" width="10" customWidth="1"/>
    <col min="12007" max="12007" width="10.7109375" customWidth="1"/>
    <col min="12251" max="12251" width="6.85546875" customWidth="1"/>
    <col min="12252" max="12252" width="35" customWidth="1"/>
    <col min="12253" max="12253" width="8" customWidth="1"/>
    <col min="12254" max="12254" width="31.85546875" customWidth="1"/>
    <col min="12255" max="12255" width="12" customWidth="1"/>
    <col min="12256" max="12256" width="11.5703125" customWidth="1"/>
    <col min="12257" max="12257" width="12" customWidth="1"/>
    <col min="12258" max="12258" width="11.140625" customWidth="1"/>
    <col min="12259" max="12260" width="10" customWidth="1"/>
    <col min="12263" max="12263" width="10.7109375" customWidth="1"/>
    <col min="12507" max="12507" width="6.85546875" customWidth="1"/>
    <col min="12508" max="12508" width="35" customWidth="1"/>
    <col min="12509" max="12509" width="8" customWidth="1"/>
    <col min="12510" max="12510" width="31.85546875" customWidth="1"/>
    <col min="12511" max="12511" width="12" customWidth="1"/>
    <col min="12512" max="12512" width="11.5703125" customWidth="1"/>
    <col min="12513" max="12513" width="12" customWidth="1"/>
    <col min="12514" max="12514" width="11.140625" customWidth="1"/>
    <col min="12515" max="12516" width="10" customWidth="1"/>
    <col min="12519" max="12519" width="10.7109375" customWidth="1"/>
    <col min="12763" max="12763" width="6.85546875" customWidth="1"/>
    <col min="12764" max="12764" width="35" customWidth="1"/>
    <col min="12765" max="12765" width="8" customWidth="1"/>
    <col min="12766" max="12766" width="31.85546875" customWidth="1"/>
    <col min="12767" max="12767" width="12" customWidth="1"/>
    <col min="12768" max="12768" width="11.5703125" customWidth="1"/>
    <col min="12769" max="12769" width="12" customWidth="1"/>
    <col min="12770" max="12770" width="11.140625" customWidth="1"/>
    <col min="12771" max="12772" width="10" customWidth="1"/>
    <col min="12775" max="12775" width="10.7109375" customWidth="1"/>
    <col min="13019" max="13019" width="6.85546875" customWidth="1"/>
    <col min="13020" max="13020" width="35" customWidth="1"/>
    <col min="13021" max="13021" width="8" customWidth="1"/>
    <col min="13022" max="13022" width="31.85546875" customWidth="1"/>
    <col min="13023" max="13023" width="12" customWidth="1"/>
    <col min="13024" max="13024" width="11.5703125" customWidth="1"/>
    <col min="13025" max="13025" width="12" customWidth="1"/>
    <col min="13026" max="13026" width="11.140625" customWidth="1"/>
    <col min="13027" max="13028" width="10" customWidth="1"/>
    <col min="13031" max="13031" width="10.7109375" customWidth="1"/>
    <col min="13275" max="13275" width="6.85546875" customWidth="1"/>
    <col min="13276" max="13276" width="35" customWidth="1"/>
    <col min="13277" max="13277" width="8" customWidth="1"/>
    <col min="13278" max="13278" width="31.85546875" customWidth="1"/>
    <col min="13279" max="13279" width="12" customWidth="1"/>
    <col min="13280" max="13280" width="11.5703125" customWidth="1"/>
    <col min="13281" max="13281" width="12" customWidth="1"/>
    <col min="13282" max="13282" width="11.140625" customWidth="1"/>
    <col min="13283" max="13284" width="10" customWidth="1"/>
    <col min="13287" max="13287" width="10.7109375" customWidth="1"/>
    <col min="13531" max="13531" width="6.85546875" customWidth="1"/>
    <col min="13532" max="13532" width="35" customWidth="1"/>
    <col min="13533" max="13533" width="8" customWidth="1"/>
    <col min="13534" max="13534" width="31.85546875" customWidth="1"/>
    <col min="13535" max="13535" width="12" customWidth="1"/>
    <col min="13536" max="13536" width="11.5703125" customWidth="1"/>
    <col min="13537" max="13537" width="12" customWidth="1"/>
    <col min="13538" max="13538" width="11.140625" customWidth="1"/>
    <col min="13539" max="13540" width="10" customWidth="1"/>
    <col min="13543" max="13543" width="10.7109375" customWidth="1"/>
    <col min="13787" max="13787" width="6.85546875" customWidth="1"/>
    <col min="13788" max="13788" width="35" customWidth="1"/>
    <col min="13789" max="13789" width="8" customWidth="1"/>
    <col min="13790" max="13790" width="31.85546875" customWidth="1"/>
    <col min="13791" max="13791" width="12" customWidth="1"/>
    <col min="13792" max="13792" width="11.5703125" customWidth="1"/>
    <col min="13793" max="13793" width="12" customWidth="1"/>
    <col min="13794" max="13794" width="11.140625" customWidth="1"/>
    <col min="13795" max="13796" width="10" customWidth="1"/>
    <col min="13799" max="13799" width="10.7109375" customWidth="1"/>
    <col min="14043" max="14043" width="6.85546875" customWidth="1"/>
    <col min="14044" max="14044" width="35" customWidth="1"/>
    <col min="14045" max="14045" width="8" customWidth="1"/>
    <col min="14046" max="14046" width="31.85546875" customWidth="1"/>
    <col min="14047" max="14047" width="12" customWidth="1"/>
    <col min="14048" max="14048" width="11.5703125" customWidth="1"/>
    <col min="14049" max="14049" width="12" customWidth="1"/>
    <col min="14050" max="14050" width="11.140625" customWidth="1"/>
    <col min="14051" max="14052" width="10" customWidth="1"/>
    <col min="14055" max="14055" width="10.7109375" customWidth="1"/>
    <col min="14299" max="14299" width="6.85546875" customWidth="1"/>
    <col min="14300" max="14300" width="35" customWidth="1"/>
    <col min="14301" max="14301" width="8" customWidth="1"/>
    <col min="14302" max="14302" width="31.85546875" customWidth="1"/>
    <col min="14303" max="14303" width="12" customWidth="1"/>
    <col min="14304" max="14304" width="11.5703125" customWidth="1"/>
    <col min="14305" max="14305" width="12" customWidth="1"/>
    <col min="14306" max="14306" width="11.140625" customWidth="1"/>
    <col min="14307" max="14308" width="10" customWidth="1"/>
    <col min="14311" max="14311" width="10.7109375" customWidth="1"/>
    <col min="14555" max="14555" width="6.85546875" customWidth="1"/>
    <col min="14556" max="14556" width="35" customWidth="1"/>
    <col min="14557" max="14557" width="8" customWidth="1"/>
    <col min="14558" max="14558" width="31.85546875" customWidth="1"/>
    <col min="14559" max="14559" width="12" customWidth="1"/>
    <col min="14560" max="14560" width="11.5703125" customWidth="1"/>
    <col min="14561" max="14561" width="12" customWidth="1"/>
    <col min="14562" max="14562" width="11.140625" customWidth="1"/>
    <col min="14563" max="14564" width="10" customWidth="1"/>
    <col min="14567" max="14567" width="10.7109375" customWidth="1"/>
    <col min="14811" max="14811" width="6.85546875" customWidth="1"/>
    <col min="14812" max="14812" width="35" customWidth="1"/>
    <col min="14813" max="14813" width="8" customWidth="1"/>
    <col min="14814" max="14814" width="31.85546875" customWidth="1"/>
    <col min="14815" max="14815" width="12" customWidth="1"/>
    <col min="14816" max="14816" width="11.5703125" customWidth="1"/>
    <col min="14817" max="14817" width="12" customWidth="1"/>
    <col min="14818" max="14818" width="11.140625" customWidth="1"/>
    <col min="14819" max="14820" width="10" customWidth="1"/>
    <col min="14823" max="14823" width="10.7109375" customWidth="1"/>
    <col min="15067" max="15067" width="6.85546875" customWidth="1"/>
    <col min="15068" max="15068" width="35" customWidth="1"/>
    <col min="15069" max="15069" width="8" customWidth="1"/>
    <col min="15070" max="15070" width="31.85546875" customWidth="1"/>
    <col min="15071" max="15071" width="12" customWidth="1"/>
    <col min="15072" max="15072" width="11.5703125" customWidth="1"/>
    <col min="15073" max="15073" width="12" customWidth="1"/>
    <col min="15074" max="15074" width="11.140625" customWidth="1"/>
    <col min="15075" max="15076" width="10" customWidth="1"/>
    <col min="15079" max="15079" width="10.7109375" customWidth="1"/>
    <col min="15323" max="15323" width="6.85546875" customWidth="1"/>
    <col min="15324" max="15324" width="35" customWidth="1"/>
    <col min="15325" max="15325" width="8" customWidth="1"/>
    <col min="15326" max="15326" width="31.85546875" customWidth="1"/>
    <col min="15327" max="15327" width="12" customWidth="1"/>
    <col min="15328" max="15328" width="11.5703125" customWidth="1"/>
    <col min="15329" max="15329" width="12" customWidth="1"/>
    <col min="15330" max="15330" width="11.140625" customWidth="1"/>
    <col min="15331" max="15332" width="10" customWidth="1"/>
    <col min="15335" max="15335" width="10.7109375" customWidth="1"/>
    <col min="15579" max="15579" width="6.85546875" customWidth="1"/>
    <col min="15580" max="15580" width="35" customWidth="1"/>
    <col min="15581" max="15581" width="8" customWidth="1"/>
    <col min="15582" max="15582" width="31.85546875" customWidth="1"/>
    <col min="15583" max="15583" width="12" customWidth="1"/>
    <col min="15584" max="15584" width="11.5703125" customWidth="1"/>
    <col min="15585" max="15585" width="12" customWidth="1"/>
    <col min="15586" max="15586" width="11.140625" customWidth="1"/>
    <col min="15587" max="15588" width="10" customWidth="1"/>
    <col min="15591" max="15591" width="10.7109375" customWidth="1"/>
    <col min="15835" max="15835" width="6.85546875" customWidth="1"/>
    <col min="15836" max="15836" width="35" customWidth="1"/>
    <col min="15837" max="15837" width="8" customWidth="1"/>
    <col min="15838" max="15838" width="31.85546875" customWidth="1"/>
    <col min="15839" max="15839" width="12" customWidth="1"/>
    <col min="15840" max="15840" width="11.5703125" customWidth="1"/>
    <col min="15841" max="15841" width="12" customWidth="1"/>
    <col min="15842" max="15842" width="11.140625" customWidth="1"/>
    <col min="15843" max="15844" width="10" customWidth="1"/>
    <col min="15847" max="15847" width="10.7109375" customWidth="1"/>
    <col min="16091" max="16091" width="6.85546875" customWidth="1"/>
    <col min="16092" max="16092" width="35" customWidth="1"/>
    <col min="16093" max="16093" width="8" customWidth="1"/>
    <col min="16094" max="16094" width="31.85546875" customWidth="1"/>
    <col min="16095" max="16095" width="12" customWidth="1"/>
    <col min="16096" max="16096" width="11.5703125" customWidth="1"/>
    <col min="16097" max="16097" width="12" customWidth="1"/>
    <col min="16098" max="16098" width="11.140625" customWidth="1"/>
    <col min="16099" max="16100" width="10" customWidth="1"/>
    <col min="16103" max="16103" width="10.7109375" customWidth="1"/>
  </cols>
  <sheetData>
    <row r="1" spans="1:49" ht="15" x14ac:dyDescent="0.25">
      <c r="A1" s="911" t="s">
        <v>2</v>
      </c>
      <c r="B1" s="911"/>
      <c r="C1" s="107"/>
      <c r="D1" s="911"/>
      <c r="E1" s="911"/>
      <c r="F1" s="330"/>
      <c r="G1" s="330"/>
      <c r="H1" s="330"/>
      <c r="I1" s="912"/>
      <c r="J1" s="332"/>
      <c r="K1" s="332"/>
      <c r="L1" s="332"/>
      <c r="M1" s="332"/>
      <c r="N1" s="332"/>
      <c r="O1" s="913"/>
      <c r="P1" s="334"/>
      <c r="Q1" s="334"/>
      <c r="R1" s="334"/>
      <c r="S1" s="251"/>
      <c r="T1" s="251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627"/>
      <c r="AH1" s="627"/>
      <c r="AI1" s="627"/>
      <c r="AJ1" s="252"/>
      <c r="AK1" s="252"/>
      <c r="AL1" s="252"/>
      <c r="AM1" s="252"/>
      <c r="AN1" s="252"/>
      <c r="AO1" s="251"/>
      <c r="AP1" s="251"/>
      <c r="AQ1" s="251"/>
      <c r="AR1" s="251"/>
      <c r="AS1" s="251"/>
      <c r="AT1" s="252"/>
      <c r="AU1" s="252"/>
      <c r="AV1" s="252"/>
      <c r="AW1" s="252"/>
    </row>
    <row r="2" spans="1:49" ht="15" customHeight="1" x14ac:dyDescent="0.25">
      <c r="A2" s="911" t="s">
        <v>3</v>
      </c>
      <c r="B2" s="911"/>
      <c r="C2" s="107"/>
      <c r="D2" s="911"/>
      <c r="E2" s="911"/>
      <c r="F2" s="330"/>
      <c r="G2" s="330"/>
      <c r="H2" s="330"/>
      <c r="I2" s="386"/>
      <c r="J2" s="386"/>
      <c r="K2" s="386"/>
      <c r="L2" s="386"/>
      <c r="M2" s="386"/>
      <c r="N2" s="386"/>
      <c r="O2" s="465"/>
      <c r="P2" s="465"/>
      <c r="Q2" s="465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465"/>
      <c r="AG2" s="465"/>
      <c r="AH2" s="465"/>
      <c r="AI2" s="465"/>
      <c r="AJ2" s="465"/>
      <c r="AK2" s="465"/>
      <c r="AL2" s="465"/>
      <c r="AM2" s="465"/>
      <c r="AN2" s="465"/>
      <c r="AO2" s="386"/>
      <c r="AP2" s="386"/>
      <c r="AQ2" s="386"/>
      <c r="AR2" s="386"/>
      <c r="AS2" s="386"/>
      <c r="AT2" s="465"/>
      <c r="AU2" s="465"/>
      <c r="AV2" s="465"/>
      <c r="AW2" s="252"/>
    </row>
    <row r="3" spans="1:49" ht="12.75" customHeight="1" x14ac:dyDescent="0.25">
      <c r="A3" s="956" t="s">
        <v>4</v>
      </c>
      <c r="B3" s="956"/>
      <c r="C3" s="956"/>
      <c r="D3" s="956"/>
      <c r="E3" s="956"/>
      <c r="F3" s="330"/>
      <c r="G3" s="330"/>
      <c r="H3" s="330"/>
      <c r="I3" s="386"/>
      <c r="J3" s="386"/>
      <c r="K3" s="386"/>
      <c r="L3" s="386"/>
      <c r="M3" s="386"/>
      <c r="N3" s="386"/>
      <c r="O3" s="465"/>
      <c r="P3" s="465"/>
      <c r="Q3" s="465"/>
      <c r="R3" s="390"/>
      <c r="S3" s="390"/>
      <c r="T3" s="390"/>
      <c r="U3" s="390"/>
      <c r="V3" s="390"/>
      <c r="W3" s="390"/>
      <c r="X3" s="390"/>
      <c r="Y3" s="391"/>
      <c r="Z3" s="391"/>
      <c r="AA3" s="391"/>
      <c r="AB3" s="392"/>
      <c r="AC3" s="392"/>
      <c r="AD3" s="392"/>
      <c r="AE3" s="391"/>
      <c r="AF3" s="387"/>
      <c r="AG3" s="387"/>
      <c r="AH3" s="387"/>
      <c r="AI3" s="387"/>
      <c r="AJ3" s="387"/>
      <c r="AK3" s="387"/>
      <c r="AL3" s="387"/>
      <c r="AM3" s="387"/>
      <c r="AN3" s="465"/>
      <c r="AO3" s="386"/>
      <c r="AP3" s="386"/>
      <c r="AQ3" s="386"/>
      <c r="AR3" s="386"/>
      <c r="AS3" s="386"/>
      <c r="AT3" s="465"/>
      <c r="AU3" s="465"/>
      <c r="AV3" s="465"/>
      <c r="AW3" s="252"/>
    </row>
    <row r="4" spans="1:49" ht="12.75" customHeight="1" x14ac:dyDescent="0.25">
      <c r="A4" s="335"/>
      <c r="B4" s="911"/>
      <c r="C4" s="911"/>
      <c r="D4" s="911"/>
      <c r="E4" s="911"/>
      <c r="F4" s="330"/>
      <c r="G4" s="330"/>
      <c r="H4" s="330"/>
      <c r="I4" s="386"/>
      <c r="J4" s="386"/>
      <c r="K4" s="386"/>
      <c r="L4" s="386"/>
      <c r="M4" s="386"/>
      <c r="N4" s="386"/>
      <c r="O4" s="465"/>
      <c r="P4" s="465"/>
      <c r="Q4" s="465"/>
      <c r="R4" s="390"/>
      <c r="S4" s="390"/>
      <c r="T4" s="390"/>
      <c r="U4" s="390"/>
      <c r="V4" s="390"/>
      <c r="W4" s="390"/>
      <c r="X4" s="390"/>
      <c r="Y4" s="391"/>
      <c r="Z4" s="391"/>
      <c r="AA4" s="391"/>
      <c r="AB4" s="392"/>
      <c r="AC4" s="392"/>
      <c r="AD4" s="392"/>
      <c r="AE4" s="391"/>
      <c r="AF4" s="387"/>
      <c r="AG4" s="387"/>
      <c r="AH4" s="387"/>
      <c r="AI4" s="387"/>
      <c r="AJ4" s="387"/>
      <c r="AK4" s="387"/>
      <c r="AL4" s="387"/>
      <c r="AM4" s="387"/>
      <c r="AN4" s="465"/>
      <c r="AO4" s="386"/>
      <c r="AP4" s="386"/>
      <c r="AQ4" s="386"/>
      <c r="AR4" s="386"/>
      <c r="AS4" s="386"/>
      <c r="AT4" s="465"/>
      <c r="AU4" s="465"/>
      <c r="AV4" s="465"/>
      <c r="AW4" s="252"/>
    </row>
    <row r="5" spans="1:49" ht="16.5" customHeight="1" thickBot="1" x14ac:dyDescent="0.3">
      <c r="A5" s="688" t="s">
        <v>837</v>
      </c>
      <c r="B5" s="246"/>
      <c r="C5" s="246"/>
      <c r="D5" s="246"/>
      <c r="E5" s="247"/>
      <c r="F5" s="247"/>
      <c r="G5" s="247"/>
      <c r="H5" s="247"/>
      <c r="I5" s="393"/>
      <c r="J5" s="393"/>
      <c r="K5" s="393"/>
      <c r="L5" s="393"/>
      <c r="M5" s="393"/>
      <c r="N5" s="393"/>
      <c r="O5" s="619"/>
      <c r="P5" s="619"/>
      <c r="Q5" s="619"/>
      <c r="R5" s="390"/>
      <c r="S5" s="390"/>
      <c r="T5" s="390"/>
      <c r="U5" s="390"/>
      <c r="V5" s="251"/>
      <c r="W5" s="390"/>
      <c r="X5" s="390"/>
      <c r="Y5" s="391"/>
      <c r="Z5" s="391"/>
      <c r="AA5" s="391"/>
      <c r="AB5" s="392"/>
      <c r="AC5" s="392"/>
      <c r="AD5" s="392"/>
      <c r="AE5" s="391"/>
      <c r="AF5" s="252"/>
      <c r="AG5" s="252"/>
      <c r="AH5" s="388"/>
      <c r="AI5" s="388"/>
      <c r="AJ5" s="388"/>
      <c r="AK5" s="388"/>
      <c r="AL5" s="388"/>
      <c r="AM5" s="388"/>
      <c r="AN5" s="619"/>
      <c r="AO5" s="393"/>
      <c r="AP5" s="393"/>
      <c r="AQ5" s="393"/>
      <c r="AR5" s="393"/>
      <c r="AS5" s="393"/>
      <c r="AT5" s="619"/>
      <c r="AU5" s="619"/>
      <c r="AV5" s="619"/>
      <c r="AW5" s="252"/>
    </row>
    <row r="6" spans="1:49" ht="15" customHeight="1" x14ac:dyDescent="0.25">
      <c r="A6" s="330"/>
      <c r="B6" s="329"/>
      <c r="C6" s="329"/>
      <c r="D6" s="329"/>
      <c r="E6" s="330"/>
      <c r="F6" s="330"/>
      <c r="G6" s="330"/>
      <c r="H6" s="330"/>
      <c r="I6" s="950" t="s">
        <v>834</v>
      </c>
      <c r="J6" s="951"/>
      <c r="K6" s="951"/>
      <c r="L6" s="951"/>
      <c r="M6" s="951"/>
      <c r="N6" s="951"/>
      <c r="O6" s="951"/>
      <c r="P6" s="951"/>
      <c r="Q6" s="952"/>
      <c r="R6" s="974" t="s">
        <v>835</v>
      </c>
      <c r="S6" s="975"/>
      <c r="T6" s="975"/>
      <c r="U6" s="975"/>
      <c r="V6" s="975"/>
      <c r="W6" s="975"/>
      <c r="X6" s="975"/>
      <c r="Y6" s="975"/>
      <c r="Z6" s="975"/>
      <c r="AA6" s="975"/>
      <c r="AB6" s="975"/>
      <c r="AC6" s="975"/>
      <c r="AD6" s="975"/>
      <c r="AE6" s="975"/>
      <c r="AF6" s="975"/>
      <c r="AG6" s="975"/>
      <c r="AH6" s="975"/>
      <c r="AI6" s="975"/>
      <c r="AJ6" s="975"/>
      <c r="AK6" s="975"/>
      <c r="AL6" s="975"/>
      <c r="AM6" s="975"/>
      <c r="AN6" s="976"/>
      <c r="AO6" s="977" t="s">
        <v>838</v>
      </c>
      <c r="AP6" s="978"/>
      <c r="AQ6" s="978"/>
      <c r="AR6" s="978"/>
      <c r="AS6" s="978"/>
      <c r="AT6" s="978"/>
      <c r="AU6" s="978"/>
      <c r="AV6" s="978"/>
      <c r="AW6" s="979"/>
    </row>
    <row r="7" spans="1:49" ht="16.5" customHeight="1" thickBot="1" x14ac:dyDescent="0.3">
      <c r="A7" s="335"/>
      <c r="B7" s="17"/>
      <c r="D7" s="22"/>
      <c r="E7" s="17"/>
      <c r="F7" s="330"/>
      <c r="G7" s="330"/>
      <c r="H7" s="330"/>
      <c r="I7" s="953"/>
      <c r="J7" s="954"/>
      <c r="K7" s="954"/>
      <c r="L7" s="954"/>
      <c r="M7" s="954"/>
      <c r="N7" s="954"/>
      <c r="O7" s="954"/>
      <c r="P7" s="954"/>
      <c r="Q7" s="955"/>
      <c r="R7" s="1025" t="s">
        <v>289</v>
      </c>
      <c r="S7" s="1026"/>
      <c r="T7" s="1026"/>
      <c r="U7" s="1026"/>
      <c r="V7" s="1027"/>
      <c r="W7" s="1034" t="s">
        <v>290</v>
      </c>
      <c r="X7" s="1026"/>
      <c r="Y7" s="1027"/>
      <c r="Z7" s="957" t="s">
        <v>291</v>
      </c>
      <c r="AA7" s="957" t="s">
        <v>5</v>
      </c>
      <c r="AB7" s="957" t="s">
        <v>292</v>
      </c>
      <c r="AC7" s="995" t="s">
        <v>293</v>
      </c>
      <c r="AD7" s="996"/>
      <c r="AE7" s="997"/>
      <c r="AF7" s="957" t="s">
        <v>315</v>
      </c>
      <c r="AG7" s="1004" t="s">
        <v>294</v>
      </c>
      <c r="AH7" s="1005"/>
      <c r="AI7" s="1005"/>
      <c r="AJ7" s="1005"/>
      <c r="AK7" s="1005"/>
      <c r="AL7" s="1005"/>
      <c r="AM7" s="1005"/>
      <c r="AN7" s="1006"/>
      <c r="AO7" s="980"/>
      <c r="AP7" s="981"/>
      <c r="AQ7" s="981"/>
      <c r="AR7" s="981"/>
      <c r="AS7" s="981"/>
      <c r="AT7" s="981"/>
      <c r="AU7" s="981"/>
      <c r="AV7" s="981"/>
      <c r="AW7" s="982"/>
    </row>
    <row r="8" spans="1:49" ht="12.75" customHeight="1" x14ac:dyDescent="0.25">
      <c r="A8" s="397"/>
      <c r="B8" s="336"/>
      <c r="C8" s="336"/>
      <c r="D8" s="336"/>
      <c r="E8" s="337"/>
      <c r="F8" s="337"/>
      <c r="G8" s="337"/>
      <c r="H8" s="337"/>
      <c r="I8" s="960" t="s">
        <v>6</v>
      </c>
      <c r="J8" s="963" t="s">
        <v>826</v>
      </c>
      <c r="K8" s="964"/>
      <c r="L8" s="964"/>
      <c r="M8" s="964"/>
      <c r="N8" s="965"/>
      <c r="O8" s="969" t="s">
        <v>286</v>
      </c>
      <c r="P8" s="963" t="s">
        <v>827</v>
      </c>
      <c r="Q8" s="972"/>
      <c r="R8" s="1028"/>
      <c r="S8" s="1029"/>
      <c r="T8" s="1029"/>
      <c r="U8" s="1029"/>
      <c r="V8" s="1030"/>
      <c r="W8" s="1035"/>
      <c r="X8" s="1029"/>
      <c r="Y8" s="1030"/>
      <c r="Z8" s="958"/>
      <c r="AA8" s="958"/>
      <c r="AB8" s="958"/>
      <c r="AC8" s="998"/>
      <c r="AD8" s="999"/>
      <c r="AE8" s="1000"/>
      <c r="AF8" s="958"/>
      <c r="AG8" s="1007" t="s">
        <v>295</v>
      </c>
      <c r="AH8" s="1008"/>
      <c r="AI8" s="1023" t="s">
        <v>296</v>
      </c>
      <c r="AJ8" s="1007" t="s">
        <v>297</v>
      </c>
      <c r="AK8" s="1008"/>
      <c r="AL8" s="1011" t="s">
        <v>298</v>
      </c>
      <c r="AM8" s="1012"/>
      <c r="AN8" s="1013"/>
      <c r="AO8" s="960" t="s">
        <v>6</v>
      </c>
      <c r="AP8" s="1017" t="s">
        <v>826</v>
      </c>
      <c r="AQ8" s="1018"/>
      <c r="AR8" s="1018"/>
      <c r="AS8" s="1018"/>
      <c r="AT8" s="1019"/>
      <c r="AU8" s="969" t="s">
        <v>286</v>
      </c>
      <c r="AV8" s="963" t="s">
        <v>828</v>
      </c>
      <c r="AW8" s="972"/>
    </row>
    <row r="9" spans="1:49" ht="11.25" customHeight="1" thickBot="1" x14ac:dyDescent="0.25">
      <c r="A9" s="25" t="s">
        <v>818</v>
      </c>
      <c r="B9" s="18"/>
      <c r="D9" s="25"/>
      <c r="E9" s="18"/>
      <c r="F9" s="338"/>
      <c r="G9" s="339"/>
      <c r="H9" s="339"/>
      <c r="I9" s="961"/>
      <c r="J9" s="966"/>
      <c r="K9" s="967"/>
      <c r="L9" s="967"/>
      <c r="M9" s="967"/>
      <c r="N9" s="968"/>
      <c r="O9" s="970"/>
      <c r="P9" s="966"/>
      <c r="Q9" s="973"/>
      <c r="R9" s="1031"/>
      <c r="S9" s="1032"/>
      <c r="T9" s="1032"/>
      <c r="U9" s="1032"/>
      <c r="V9" s="1033"/>
      <c r="W9" s="1036"/>
      <c r="X9" s="1032"/>
      <c r="Y9" s="1033"/>
      <c r="Z9" s="958"/>
      <c r="AA9" s="958"/>
      <c r="AB9" s="958"/>
      <c r="AC9" s="1001"/>
      <c r="AD9" s="1002"/>
      <c r="AE9" s="1003"/>
      <c r="AF9" s="958"/>
      <c r="AG9" s="1009"/>
      <c r="AH9" s="1010"/>
      <c r="AI9" s="1024"/>
      <c r="AJ9" s="1009"/>
      <c r="AK9" s="1010"/>
      <c r="AL9" s="1014"/>
      <c r="AM9" s="1015"/>
      <c r="AN9" s="1016"/>
      <c r="AO9" s="961"/>
      <c r="AP9" s="1020"/>
      <c r="AQ9" s="1021"/>
      <c r="AR9" s="1021"/>
      <c r="AS9" s="1021"/>
      <c r="AT9" s="1022"/>
      <c r="AU9" s="970"/>
      <c r="AV9" s="966"/>
      <c r="AW9" s="973"/>
    </row>
    <row r="10" spans="1:49" ht="36" customHeight="1" thickBot="1" x14ac:dyDescent="0.25">
      <c r="A10" s="341" t="s">
        <v>800</v>
      </c>
      <c r="B10" s="342" t="s">
        <v>566</v>
      </c>
      <c r="C10" s="342" t="s">
        <v>567</v>
      </c>
      <c r="D10" s="342" t="s">
        <v>270</v>
      </c>
      <c r="E10" s="515" t="s">
        <v>802</v>
      </c>
      <c r="F10" s="342" t="s">
        <v>0</v>
      </c>
      <c r="G10" s="402" t="s">
        <v>271</v>
      </c>
      <c r="H10" s="83" t="s">
        <v>282</v>
      </c>
      <c r="I10" s="962"/>
      <c r="J10" s="84" t="s">
        <v>280</v>
      </c>
      <c r="K10" s="84" t="s">
        <v>290</v>
      </c>
      <c r="L10" s="85" t="s">
        <v>5</v>
      </c>
      <c r="M10" s="85" t="s">
        <v>1</v>
      </c>
      <c r="N10" s="85" t="s">
        <v>7</v>
      </c>
      <c r="O10" s="971"/>
      <c r="P10" s="86" t="s">
        <v>287</v>
      </c>
      <c r="Q10" s="87" t="s">
        <v>288</v>
      </c>
      <c r="R10" s="881" t="s">
        <v>299</v>
      </c>
      <c r="S10" s="90" t="s">
        <v>296</v>
      </c>
      <c r="T10" s="90" t="s">
        <v>815</v>
      </c>
      <c r="U10" s="91" t="s">
        <v>297</v>
      </c>
      <c r="V10" s="90" t="s">
        <v>791</v>
      </c>
      <c r="W10" s="94" t="s">
        <v>300</v>
      </c>
      <c r="X10" s="94" t="s">
        <v>301</v>
      </c>
      <c r="Y10" s="90" t="s">
        <v>792</v>
      </c>
      <c r="Z10" s="959"/>
      <c r="AA10" s="959"/>
      <c r="AB10" s="959"/>
      <c r="AC10" s="90" t="s">
        <v>296</v>
      </c>
      <c r="AD10" s="91" t="s">
        <v>302</v>
      </c>
      <c r="AE10" s="90" t="s">
        <v>793</v>
      </c>
      <c r="AF10" s="959"/>
      <c r="AG10" s="578" t="s">
        <v>287</v>
      </c>
      <c r="AH10" s="608" t="s">
        <v>288</v>
      </c>
      <c r="AI10" s="578" t="s">
        <v>287</v>
      </c>
      <c r="AJ10" s="578" t="s">
        <v>287</v>
      </c>
      <c r="AK10" s="608" t="s">
        <v>288</v>
      </c>
      <c r="AL10" s="578" t="s">
        <v>287</v>
      </c>
      <c r="AM10" s="608" t="s">
        <v>288</v>
      </c>
      <c r="AN10" s="617" t="s">
        <v>311</v>
      </c>
      <c r="AO10" s="962"/>
      <c r="AP10" s="88" t="s">
        <v>280</v>
      </c>
      <c r="AQ10" s="89" t="s">
        <v>290</v>
      </c>
      <c r="AR10" s="85" t="s">
        <v>5</v>
      </c>
      <c r="AS10" s="85" t="s">
        <v>1</v>
      </c>
      <c r="AT10" s="85" t="s">
        <v>7</v>
      </c>
      <c r="AU10" s="971"/>
      <c r="AV10" s="86" t="s">
        <v>287</v>
      </c>
      <c r="AW10" s="87" t="s">
        <v>288</v>
      </c>
    </row>
    <row r="11" spans="1:49" s="415" customFormat="1" ht="11.25" customHeight="1" thickBot="1" x14ac:dyDescent="0.25">
      <c r="A11" s="445" t="s">
        <v>568</v>
      </c>
      <c r="B11" s="446" t="s">
        <v>569</v>
      </c>
      <c r="C11" s="446" t="s">
        <v>272</v>
      </c>
      <c r="D11" s="446" t="s">
        <v>273</v>
      </c>
      <c r="E11" s="446" t="s">
        <v>570</v>
      </c>
      <c r="F11" s="446" t="s">
        <v>0</v>
      </c>
      <c r="G11" s="446" t="s">
        <v>571</v>
      </c>
      <c r="H11" s="447" t="s">
        <v>796</v>
      </c>
      <c r="I11" s="448" t="s">
        <v>274</v>
      </c>
      <c r="J11" s="449" t="s">
        <v>275</v>
      </c>
      <c r="K11" s="455" t="s">
        <v>281</v>
      </c>
      <c r="L11" s="449" t="s">
        <v>276</v>
      </c>
      <c r="M11" s="449" t="s">
        <v>277</v>
      </c>
      <c r="N11" s="449" t="s">
        <v>278</v>
      </c>
      <c r="O11" s="620" t="s">
        <v>279</v>
      </c>
      <c r="P11" s="456" t="s">
        <v>572</v>
      </c>
      <c r="Q11" s="621" t="s">
        <v>573</v>
      </c>
      <c r="R11" s="454" t="s">
        <v>303</v>
      </c>
      <c r="S11" s="883" t="s">
        <v>303</v>
      </c>
      <c r="T11" s="455" t="s">
        <v>303</v>
      </c>
      <c r="U11" s="455" t="s">
        <v>303</v>
      </c>
      <c r="V11" s="455" t="s">
        <v>303</v>
      </c>
      <c r="W11" s="455" t="s">
        <v>304</v>
      </c>
      <c r="X11" s="455" t="s">
        <v>305</v>
      </c>
      <c r="Y11" s="455" t="s">
        <v>304</v>
      </c>
      <c r="Z11" s="455" t="s">
        <v>306</v>
      </c>
      <c r="AA11" s="449" t="s">
        <v>307</v>
      </c>
      <c r="AB11" s="455" t="s">
        <v>308</v>
      </c>
      <c r="AC11" s="455" t="s">
        <v>310</v>
      </c>
      <c r="AD11" s="455" t="s">
        <v>309</v>
      </c>
      <c r="AE11" s="455" t="s">
        <v>309</v>
      </c>
      <c r="AF11" s="455" t="s">
        <v>316</v>
      </c>
      <c r="AG11" s="456" t="s">
        <v>312</v>
      </c>
      <c r="AH11" s="456" t="s">
        <v>313</v>
      </c>
      <c r="AI11" s="456" t="s">
        <v>312</v>
      </c>
      <c r="AJ11" s="456" t="s">
        <v>312</v>
      </c>
      <c r="AK11" s="456" t="s">
        <v>313</v>
      </c>
      <c r="AL11" s="456" t="s">
        <v>312</v>
      </c>
      <c r="AM11" s="456" t="s">
        <v>313</v>
      </c>
      <c r="AN11" s="457" t="s">
        <v>314</v>
      </c>
      <c r="AO11" s="883" t="s">
        <v>274</v>
      </c>
      <c r="AP11" s="455" t="s">
        <v>275</v>
      </c>
      <c r="AQ11" s="455" t="s">
        <v>281</v>
      </c>
      <c r="AR11" s="455" t="s">
        <v>276</v>
      </c>
      <c r="AS11" s="455" t="s">
        <v>277</v>
      </c>
      <c r="AT11" s="455" t="s">
        <v>278</v>
      </c>
      <c r="AU11" s="456" t="s">
        <v>279</v>
      </c>
      <c r="AV11" s="456" t="s">
        <v>572</v>
      </c>
      <c r="AW11" s="621" t="s">
        <v>573</v>
      </c>
    </row>
    <row r="12" spans="1:49" s="579" customFormat="1" ht="12.75" customHeight="1" x14ac:dyDescent="0.2">
      <c r="A12" s="492">
        <v>1</v>
      </c>
      <c r="B12" s="436">
        <v>3454</v>
      </c>
      <c r="C12" s="436">
        <v>600029085</v>
      </c>
      <c r="D12" s="436">
        <v>75122294</v>
      </c>
      <c r="E12" s="493" t="s">
        <v>8</v>
      </c>
      <c r="F12" s="436">
        <v>3233</v>
      </c>
      <c r="G12" s="494" t="s">
        <v>324</v>
      </c>
      <c r="H12" s="766" t="s">
        <v>284</v>
      </c>
      <c r="I12" s="887">
        <v>6128785</v>
      </c>
      <c r="J12" s="882">
        <v>4346382</v>
      </c>
      <c r="K12" s="882">
        <v>115000</v>
      </c>
      <c r="L12" s="577">
        <v>1507947</v>
      </c>
      <c r="M12" s="577">
        <v>86928</v>
      </c>
      <c r="N12" s="882">
        <v>72528</v>
      </c>
      <c r="O12" s="625">
        <v>10.559999999999999</v>
      </c>
      <c r="P12" s="677">
        <v>6.1099999999999994</v>
      </c>
      <c r="Q12" s="745">
        <v>4.45</v>
      </c>
      <c r="R12" s="689">
        <f>W12*-1</f>
        <v>0</v>
      </c>
      <c r="S12" s="461">
        <v>0</v>
      </c>
      <c r="T12" s="461">
        <v>0</v>
      </c>
      <c r="U12" s="461">
        <v>0</v>
      </c>
      <c r="V12" s="461">
        <f>SUM(R12:U12)</f>
        <v>0</v>
      </c>
      <c r="W12" s="461">
        <v>0</v>
      </c>
      <c r="X12" s="461">
        <v>0</v>
      </c>
      <c r="Y12" s="461">
        <f>SUM(W12:X12)</f>
        <v>0</v>
      </c>
      <c r="Z12" s="461">
        <f>V12+Y12</f>
        <v>0</v>
      </c>
      <c r="AA12" s="577">
        <f>ROUND((V12+W12)*33.8%,0)</f>
        <v>0</v>
      </c>
      <c r="AB12" s="462">
        <f>ROUND(V12*2%,0)</f>
        <v>0</v>
      </c>
      <c r="AC12" s="461">
        <v>0</v>
      </c>
      <c r="AD12" s="461">
        <v>0</v>
      </c>
      <c r="AE12" s="461">
        <f>SUM(AC12:AD12)</f>
        <v>0</v>
      </c>
      <c r="AF12" s="461">
        <f>Z12+AA12+AB12+AE12</f>
        <v>0</v>
      </c>
      <c r="AG12" s="463">
        <v>0</v>
      </c>
      <c r="AH12" s="463">
        <v>0</v>
      </c>
      <c r="AI12" s="463">
        <v>0</v>
      </c>
      <c r="AJ12" s="463">
        <v>0</v>
      </c>
      <c r="AK12" s="463">
        <v>0</v>
      </c>
      <c r="AL12" s="463">
        <f>AG12+AI12+AJ12</f>
        <v>0</v>
      </c>
      <c r="AM12" s="463">
        <f>AH12+AK12</f>
        <v>0</v>
      </c>
      <c r="AN12" s="694">
        <f>SUM(AL12:AM12)</f>
        <v>0</v>
      </c>
      <c r="AO12" s="689">
        <f>I12+AF12</f>
        <v>6128785</v>
      </c>
      <c r="AP12" s="461">
        <f>J12+V12</f>
        <v>4346382</v>
      </c>
      <c r="AQ12" s="461">
        <f>K12+Y12</f>
        <v>115000</v>
      </c>
      <c r="AR12" s="461">
        <f>L12+AA12</f>
        <v>1507947</v>
      </c>
      <c r="AS12" s="461">
        <f>M12+AB12</f>
        <v>86928</v>
      </c>
      <c r="AT12" s="461">
        <f>N12+AE12</f>
        <v>72528</v>
      </c>
      <c r="AU12" s="463">
        <f>O12+AN12</f>
        <v>10.559999999999999</v>
      </c>
      <c r="AV12" s="463">
        <f>P12+AL12</f>
        <v>6.1099999999999994</v>
      </c>
      <c r="AW12" s="464">
        <f>Q12+AM12</f>
        <v>4.45</v>
      </c>
    </row>
    <row r="13" spans="1:49" s="579" customFormat="1" ht="12.75" customHeight="1" x14ac:dyDescent="0.2">
      <c r="A13" s="491">
        <v>1</v>
      </c>
      <c r="B13" s="28">
        <v>3454</v>
      </c>
      <c r="C13" s="487">
        <v>600029085</v>
      </c>
      <c r="D13" s="487">
        <v>75122294</v>
      </c>
      <c r="E13" s="488" t="s">
        <v>9</v>
      </c>
      <c r="F13" s="28"/>
      <c r="G13" s="489"/>
      <c r="H13" s="767"/>
      <c r="I13" s="41">
        <v>6128785</v>
      </c>
      <c r="J13" s="474">
        <v>4346382</v>
      </c>
      <c r="K13" s="474">
        <v>115000</v>
      </c>
      <c r="L13" s="474">
        <v>1507947</v>
      </c>
      <c r="M13" s="474">
        <v>86928</v>
      </c>
      <c r="N13" s="474">
        <v>72528</v>
      </c>
      <c r="O13" s="679">
        <v>10.559999999999999</v>
      </c>
      <c r="P13" s="679">
        <v>6.1099999999999994</v>
      </c>
      <c r="Q13" s="771">
        <v>4.45</v>
      </c>
      <c r="R13" s="41">
        <f t="shared" ref="R13:AW13" si="0">SUM(R12)</f>
        <v>0</v>
      </c>
      <c r="S13" s="29">
        <f t="shared" si="0"/>
        <v>0</v>
      </c>
      <c r="T13" s="29">
        <f t="shared" si="0"/>
        <v>0</v>
      </c>
      <c r="U13" s="29">
        <f t="shared" si="0"/>
        <v>0</v>
      </c>
      <c r="V13" s="29">
        <f t="shared" si="0"/>
        <v>0</v>
      </c>
      <c r="W13" s="29">
        <f t="shared" si="0"/>
        <v>0</v>
      </c>
      <c r="X13" s="29">
        <f t="shared" si="0"/>
        <v>0</v>
      </c>
      <c r="Y13" s="29">
        <f t="shared" si="0"/>
        <v>0</v>
      </c>
      <c r="Z13" s="29">
        <f t="shared" si="0"/>
        <v>0</v>
      </c>
      <c r="AA13" s="29">
        <f t="shared" si="0"/>
        <v>0</v>
      </c>
      <c r="AB13" s="29">
        <f t="shared" si="0"/>
        <v>0</v>
      </c>
      <c r="AC13" s="29">
        <f t="shared" si="0"/>
        <v>0</v>
      </c>
      <c r="AD13" s="29">
        <f t="shared" si="0"/>
        <v>0</v>
      </c>
      <c r="AE13" s="29">
        <f t="shared" si="0"/>
        <v>0</v>
      </c>
      <c r="AF13" s="29">
        <f t="shared" si="0"/>
        <v>0</v>
      </c>
      <c r="AG13" s="30">
        <f t="shared" si="0"/>
        <v>0</v>
      </c>
      <c r="AH13" s="30">
        <f t="shared" si="0"/>
        <v>0</v>
      </c>
      <c r="AI13" s="30">
        <f t="shared" si="0"/>
        <v>0</v>
      </c>
      <c r="AJ13" s="30">
        <f t="shared" si="0"/>
        <v>0</v>
      </c>
      <c r="AK13" s="30">
        <f t="shared" si="0"/>
        <v>0</v>
      </c>
      <c r="AL13" s="30">
        <f t="shared" si="0"/>
        <v>0</v>
      </c>
      <c r="AM13" s="30">
        <f t="shared" si="0"/>
        <v>0</v>
      </c>
      <c r="AN13" s="680">
        <f t="shared" si="0"/>
        <v>0</v>
      </c>
      <c r="AO13" s="41">
        <f t="shared" si="0"/>
        <v>6128785</v>
      </c>
      <c r="AP13" s="29">
        <f t="shared" si="0"/>
        <v>4346382</v>
      </c>
      <c r="AQ13" s="29">
        <f t="shared" si="0"/>
        <v>115000</v>
      </c>
      <c r="AR13" s="29">
        <f t="shared" si="0"/>
        <v>1507947</v>
      </c>
      <c r="AS13" s="29">
        <f t="shared" si="0"/>
        <v>86928</v>
      </c>
      <c r="AT13" s="29">
        <f t="shared" si="0"/>
        <v>72528</v>
      </c>
      <c r="AU13" s="30">
        <f t="shared" si="0"/>
        <v>10.559999999999999</v>
      </c>
      <c r="AV13" s="30">
        <f t="shared" si="0"/>
        <v>6.1099999999999994</v>
      </c>
      <c r="AW13" s="81">
        <f t="shared" si="0"/>
        <v>4.45</v>
      </c>
    </row>
    <row r="14" spans="1:49" s="579" customFormat="1" ht="12.75" customHeight="1" x14ac:dyDescent="0.2">
      <c r="A14" s="490">
        <v>2</v>
      </c>
      <c r="B14" s="26">
        <v>3470</v>
      </c>
      <c r="C14" s="26">
        <v>691003572</v>
      </c>
      <c r="D14" s="26">
        <v>72550341</v>
      </c>
      <c r="E14" s="485" t="s">
        <v>10</v>
      </c>
      <c r="F14" s="26">
        <v>3111</v>
      </c>
      <c r="G14" s="486" t="s">
        <v>317</v>
      </c>
      <c r="H14" s="673" t="s">
        <v>283</v>
      </c>
      <c r="I14" s="265">
        <v>4738565</v>
      </c>
      <c r="J14" s="266">
        <v>3424761</v>
      </c>
      <c r="K14" s="266">
        <v>30000</v>
      </c>
      <c r="L14" s="266">
        <v>1167709</v>
      </c>
      <c r="M14" s="266">
        <v>68495</v>
      </c>
      <c r="N14" s="266">
        <v>47600</v>
      </c>
      <c r="O14" s="622">
        <v>7.9741999999999997</v>
      </c>
      <c r="P14" s="678">
        <v>6</v>
      </c>
      <c r="Q14" s="744">
        <v>1.9742</v>
      </c>
      <c r="R14" s="267">
        <f>W14*-1</f>
        <v>0</v>
      </c>
      <c r="S14" s="269">
        <v>0</v>
      </c>
      <c r="T14" s="269">
        <v>0</v>
      </c>
      <c r="U14" s="269">
        <v>0</v>
      </c>
      <c r="V14" s="269">
        <f t="shared" ref="V14:V77" si="1">SUM(R14:U14)</f>
        <v>0</v>
      </c>
      <c r="W14" s="269">
        <v>0</v>
      </c>
      <c r="X14" s="269">
        <v>0</v>
      </c>
      <c r="Y14" s="269">
        <f>SUM(W14:X14)</f>
        <v>0</v>
      </c>
      <c r="Z14" s="269">
        <f>V14+Y14</f>
        <v>0</v>
      </c>
      <c r="AA14" s="577">
        <f>ROUND((V14+W14)*33.8%,0)</f>
        <v>0</v>
      </c>
      <c r="AB14" s="270">
        <f>ROUND(V14*2%,0)</f>
        <v>0</v>
      </c>
      <c r="AC14" s="269">
        <v>0</v>
      </c>
      <c r="AD14" s="269">
        <v>0</v>
      </c>
      <c r="AE14" s="269">
        <f t="shared" ref="AE14:AE78" si="2">SUM(AC14:AD14)</f>
        <v>0</v>
      </c>
      <c r="AF14" s="269">
        <f t="shared" ref="AF14:AF78" si="3">Z14+AA14+AB14+AE14</f>
        <v>0</v>
      </c>
      <c r="AG14" s="271">
        <v>0</v>
      </c>
      <c r="AH14" s="271">
        <v>0</v>
      </c>
      <c r="AI14" s="271">
        <v>0</v>
      </c>
      <c r="AJ14" s="271">
        <v>0</v>
      </c>
      <c r="AK14" s="271">
        <v>0</v>
      </c>
      <c r="AL14" s="271">
        <f t="shared" ref="AL14:AL78" si="4">AG14+AI14+AJ14</f>
        <v>0</v>
      </c>
      <c r="AM14" s="271">
        <f t="shared" ref="AM14:AM78" si="5">AH14+AK14</f>
        <v>0</v>
      </c>
      <c r="AN14" s="696">
        <f t="shared" ref="AN14:AN78" si="6">SUM(AL14:AM14)</f>
        <v>0</v>
      </c>
      <c r="AO14" s="267">
        <f>I14+AF14</f>
        <v>4738565</v>
      </c>
      <c r="AP14" s="269">
        <f>J14+V14</f>
        <v>3424761</v>
      </c>
      <c r="AQ14" s="269">
        <f>K14+Y14</f>
        <v>30000</v>
      </c>
      <c r="AR14" s="269">
        <f>L14+AA14</f>
        <v>1167709</v>
      </c>
      <c r="AS14" s="269">
        <f>M14+AB14</f>
        <v>68495</v>
      </c>
      <c r="AT14" s="269">
        <f>N14+AE14</f>
        <v>47600</v>
      </c>
      <c r="AU14" s="271">
        <f>O14+AN14</f>
        <v>7.9741999999999997</v>
      </c>
      <c r="AV14" s="271">
        <f>P14+AL14</f>
        <v>6</v>
      </c>
      <c r="AW14" s="272">
        <f>Q14+AM14</f>
        <v>1.9742</v>
      </c>
    </row>
    <row r="15" spans="1:49" s="579" customFormat="1" ht="12.75" customHeight="1" x14ac:dyDescent="0.2">
      <c r="A15" s="490">
        <v>2</v>
      </c>
      <c r="B15" s="26">
        <v>3470</v>
      </c>
      <c r="C15" s="26">
        <v>691003572</v>
      </c>
      <c r="D15" s="26">
        <v>72550341</v>
      </c>
      <c r="E15" s="485" t="s">
        <v>10</v>
      </c>
      <c r="F15" s="26">
        <v>3141</v>
      </c>
      <c r="G15" s="486" t="s">
        <v>321</v>
      </c>
      <c r="H15" s="673" t="s">
        <v>284</v>
      </c>
      <c r="I15" s="265">
        <v>783940</v>
      </c>
      <c r="J15" s="266">
        <v>554666</v>
      </c>
      <c r="K15" s="882">
        <v>20000</v>
      </c>
      <c r="L15" s="577">
        <v>194237</v>
      </c>
      <c r="M15" s="577">
        <v>11093</v>
      </c>
      <c r="N15" s="266">
        <v>3944</v>
      </c>
      <c r="O15" s="622">
        <v>1.95</v>
      </c>
      <c r="P15" s="678">
        <v>0</v>
      </c>
      <c r="Q15" s="744">
        <v>1.95</v>
      </c>
      <c r="R15" s="267">
        <f>W15*-1</f>
        <v>0</v>
      </c>
      <c r="S15" s="269">
        <v>0</v>
      </c>
      <c r="T15" s="269">
        <v>0</v>
      </c>
      <c r="U15" s="269">
        <v>0</v>
      </c>
      <c r="V15" s="269">
        <f t="shared" si="1"/>
        <v>0</v>
      </c>
      <c r="W15" s="269">
        <v>0</v>
      </c>
      <c r="X15" s="269">
        <v>0</v>
      </c>
      <c r="Y15" s="269">
        <f>SUM(W15:X15)</f>
        <v>0</v>
      </c>
      <c r="Z15" s="269">
        <f>V15+Y15</f>
        <v>0</v>
      </c>
      <c r="AA15" s="577">
        <f>ROUND((V15+W15)*33.8%,0)</f>
        <v>0</v>
      </c>
      <c r="AB15" s="270">
        <f>ROUND(V15*2%,0)</f>
        <v>0</v>
      </c>
      <c r="AC15" s="269">
        <v>0</v>
      </c>
      <c r="AD15" s="269">
        <v>0</v>
      </c>
      <c r="AE15" s="269">
        <f t="shared" si="2"/>
        <v>0</v>
      </c>
      <c r="AF15" s="269">
        <f t="shared" si="3"/>
        <v>0</v>
      </c>
      <c r="AG15" s="271">
        <v>0</v>
      </c>
      <c r="AH15" s="271">
        <v>0</v>
      </c>
      <c r="AI15" s="271">
        <v>0</v>
      </c>
      <c r="AJ15" s="271">
        <v>0</v>
      </c>
      <c r="AK15" s="271">
        <v>0</v>
      </c>
      <c r="AL15" s="271">
        <f t="shared" si="4"/>
        <v>0</v>
      </c>
      <c r="AM15" s="271">
        <f t="shared" si="5"/>
        <v>0</v>
      </c>
      <c r="AN15" s="696">
        <f t="shared" si="6"/>
        <v>0</v>
      </c>
      <c r="AO15" s="267">
        <f>I15+AF15</f>
        <v>783940</v>
      </c>
      <c r="AP15" s="269">
        <f>J15+V15</f>
        <v>554666</v>
      </c>
      <c r="AQ15" s="269">
        <f>K15+Y15</f>
        <v>20000</v>
      </c>
      <c r="AR15" s="269">
        <f>L15+AA15</f>
        <v>194237</v>
      </c>
      <c r="AS15" s="269">
        <f>M15+AB15</f>
        <v>11093</v>
      </c>
      <c r="AT15" s="269">
        <f>N15+AE15</f>
        <v>3944</v>
      </c>
      <c r="AU15" s="271">
        <f>O15+AN15</f>
        <v>1.95</v>
      </c>
      <c r="AV15" s="271">
        <f>P15+AL15</f>
        <v>0</v>
      </c>
      <c r="AW15" s="272">
        <f>Q15+AM15</f>
        <v>1.95</v>
      </c>
    </row>
    <row r="16" spans="1:49" s="579" customFormat="1" ht="12.75" customHeight="1" x14ac:dyDescent="0.2">
      <c r="A16" s="491">
        <v>2</v>
      </c>
      <c r="B16" s="28">
        <v>3470</v>
      </c>
      <c r="C16" s="487">
        <v>691003572</v>
      </c>
      <c r="D16" s="487">
        <v>72550341</v>
      </c>
      <c r="E16" s="488" t="s">
        <v>11</v>
      </c>
      <c r="F16" s="28"/>
      <c r="G16" s="489"/>
      <c r="H16" s="767"/>
      <c r="I16" s="41">
        <v>5522505</v>
      </c>
      <c r="J16" s="474">
        <v>3979427</v>
      </c>
      <c r="K16" s="474">
        <v>50000</v>
      </c>
      <c r="L16" s="474">
        <v>1361946</v>
      </c>
      <c r="M16" s="474">
        <v>79588</v>
      </c>
      <c r="N16" s="474">
        <v>51544</v>
      </c>
      <c r="O16" s="679">
        <v>9.924199999999999</v>
      </c>
      <c r="P16" s="679">
        <v>6</v>
      </c>
      <c r="Q16" s="771">
        <v>3.9241999999999999</v>
      </c>
      <c r="R16" s="41">
        <f t="shared" ref="R16:AW16" si="7">SUM(R14:R15)</f>
        <v>0</v>
      </c>
      <c r="S16" s="29">
        <f t="shared" si="7"/>
        <v>0</v>
      </c>
      <c r="T16" s="29">
        <f t="shared" si="7"/>
        <v>0</v>
      </c>
      <c r="U16" s="29">
        <f t="shared" si="7"/>
        <v>0</v>
      </c>
      <c r="V16" s="29">
        <f t="shared" si="7"/>
        <v>0</v>
      </c>
      <c r="W16" s="29">
        <f t="shared" si="7"/>
        <v>0</v>
      </c>
      <c r="X16" s="29">
        <f t="shared" si="7"/>
        <v>0</v>
      </c>
      <c r="Y16" s="29">
        <f t="shared" si="7"/>
        <v>0</v>
      </c>
      <c r="Z16" s="29">
        <f t="shared" si="7"/>
        <v>0</v>
      </c>
      <c r="AA16" s="29">
        <f t="shared" si="7"/>
        <v>0</v>
      </c>
      <c r="AB16" s="29">
        <f t="shared" si="7"/>
        <v>0</v>
      </c>
      <c r="AC16" s="29">
        <f t="shared" si="7"/>
        <v>0</v>
      </c>
      <c r="AD16" s="29">
        <f t="shared" si="7"/>
        <v>0</v>
      </c>
      <c r="AE16" s="29">
        <f t="shared" si="7"/>
        <v>0</v>
      </c>
      <c r="AF16" s="29">
        <f t="shared" si="7"/>
        <v>0</v>
      </c>
      <c r="AG16" s="30">
        <f t="shared" si="7"/>
        <v>0</v>
      </c>
      <c r="AH16" s="30">
        <f t="shared" si="7"/>
        <v>0</v>
      </c>
      <c r="AI16" s="30">
        <f t="shared" si="7"/>
        <v>0</v>
      </c>
      <c r="AJ16" s="30">
        <f t="shared" si="7"/>
        <v>0</v>
      </c>
      <c r="AK16" s="30">
        <f t="shared" si="7"/>
        <v>0</v>
      </c>
      <c r="AL16" s="30">
        <f t="shared" si="7"/>
        <v>0</v>
      </c>
      <c r="AM16" s="30">
        <f t="shared" si="7"/>
        <v>0</v>
      </c>
      <c r="AN16" s="680">
        <f t="shared" si="7"/>
        <v>0</v>
      </c>
      <c r="AO16" s="41">
        <f t="shared" si="7"/>
        <v>5522505</v>
      </c>
      <c r="AP16" s="29">
        <f t="shared" si="7"/>
        <v>3979427</v>
      </c>
      <c r="AQ16" s="29">
        <f t="shared" si="7"/>
        <v>50000</v>
      </c>
      <c r="AR16" s="29">
        <f t="shared" si="7"/>
        <v>1361946</v>
      </c>
      <c r="AS16" s="29">
        <f t="shared" si="7"/>
        <v>79588</v>
      </c>
      <c r="AT16" s="29">
        <f t="shared" si="7"/>
        <v>51544</v>
      </c>
      <c r="AU16" s="30">
        <f t="shared" si="7"/>
        <v>9.924199999999999</v>
      </c>
      <c r="AV16" s="30">
        <f t="shared" si="7"/>
        <v>6</v>
      </c>
      <c r="AW16" s="81">
        <f t="shared" si="7"/>
        <v>3.9241999999999999</v>
      </c>
    </row>
    <row r="17" spans="1:49" s="579" customFormat="1" ht="12.75" customHeight="1" x14ac:dyDescent="0.2">
      <c r="A17" s="490">
        <v>3</v>
      </c>
      <c r="B17" s="26">
        <v>3469</v>
      </c>
      <c r="C17" s="26">
        <v>691003548</v>
      </c>
      <c r="D17" s="26">
        <v>72550384</v>
      </c>
      <c r="E17" s="485" t="s">
        <v>12</v>
      </c>
      <c r="F17" s="26">
        <v>3111</v>
      </c>
      <c r="G17" s="486" t="s">
        <v>317</v>
      </c>
      <c r="H17" s="673" t="s">
        <v>283</v>
      </c>
      <c r="I17" s="265">
        <v>6279809</v>
      </c>
      <c r="J17" s="266">
        <v>4551450</v>
      </c>
      <c r="K17" s="266">
        <v>30000</v>
      </c>
      <c r="L17" s="266">
        <v>1548530</v>
      </c>
      <c r="M17" s="266">
        <v>91029</v>
      </c>
      <c r="N17" s="266">
        <v>58800</v>
      </c>
      <c r="O17" s="622">
        <v>10.7082</v>
      </c>
      <c r="P17" s="678">
        <v>8</v>
      </c>
      <c r="Q17" s="744">
        <v>2.7081999999999997</v>
      </c>
      <c r="R17" s="267">
        <f t="shared" ref="R17:R18" si="8">W17*-1</f>
        <v>0</v>
      </c>
      <c r="S17" s="269">
        <v>0</v>
      </c>
      <c r="T17" s="269">
        <v>0</v>
      </c>
      <c r="U17" s="269">
        <v>0</v>
      </c>
      <c r="V17" s="269">
        <f t="shared" si="1"/>
        <v>0</v>
      </c>
      <c r="W17" s="269">
        <v>0</v>
      </c>
      <c r="X17" s="269">
        <v>0</v>
      </c>
      <c r="Y17" s="269">
        <f>SUM(W17:X17)</f>
        <v>0</v>
      </c>
      <c r="Z17" s="269">
        <f>V17+Y17</f>
        <v>0</v>
      </c>
      <c r="AA17" s="577">
        <f t="shared" ref="AA17:AA18" si="9">ROUND((V17+W17)*33.8%,0)</f>
        <v>0</v>
      </c>
      <c r="AB17" s="270">
        <f>ROUND(V17*2%,0)</f>
        <v>0</v>
      </c>
      <c r="AC17" s="269">
        <v>0</v>
      </c>
      <c r="AD17" s="269">
        <v>0</v>
      </c>
      <c r="AE17" s="269">
        <f t="shared" si="2"/>
        <v>0</v>
      </c>
      <c r="AF17" s="269">
        <f t="shared" si="3"/>
        <v>0</v>
      </c>
      <c r="AG17" s="271">
        <v>0</v>
      </c>
      <c r="AH17" s="271">
        <v>0</v>
      </c>
      <c r="AI17" s="271">
        <v>0</v>
      </c>
      <c r="AJ17" s="271">
        <v>0</v>
      </c>
      <c r="AK17" s="271">
        <v>0</v>
      </c>
      <c r="AL17" s="271">
        <f t="shared" si="4"/>
        <v>0</v>
      </c>
      <c r="AM17" s="271">
        <f t="shared" si="5"/>
        <v>0</v>
      </c>
      <c r="AN17" s="696">
        <f t="shared" si="6"/>
        <v>0</v>
      </c>
      <c r="AO17" s="267">
        <f>I17+AF17</f>
        <v>6279809</v>
      </c>
      <c r="AP17" s="269">
        <f>J17+V17</f>
        <v>4551450</v>
      </c>
      <c r="AQ17" s="269">
        <f t="shared" ref="AQ17:AQ18" si="10">K17+Y17</f>
        <v>30000</v>
      </c>
      <c r="AR17" s="269">
        <f>L17+AA17</f>
        <v>1548530</v>
      </c>
      <c r="AS17" s="269">
        <f>M17+AB17</f>
        <v>91029</v>
      </c>
      <c r="AT17" s="269">
        <f>N17+AE17</f>
        <v>58800</v>
      </c>
      <c r="AU17" s="271">
        <f>O17+AN17</f>
        <v>10.7082</v>
      </c>
      <c r="AV17" s="271">
        <f>P17+AL17</f>
        <v>8</v>
      </c>
      <c r="AW17" s="272">
        <f>Q17+AM17</f>
        <v>2.7081999999999997</v>
      </c>
    </row>
    <row r="18" spans="1:49" s="579" customFormat="1" ht="12.75" customHeight="1" x14ac:dyDescent="0.2">
      <c r="A18" s="490">
        <v>3</v>
      </c>
      <c r="B18" s="26">
        <v>3469</v>
      </c>
      <c r="C18" s="26">
        <v>691003548</v>
      </c>
      <c r="D18" s="26">
        <v>72550384</v>
      </c>
      <c r="E18" s="485" t="s">
        <v>12</v>
      </c>
      <c r="F18" s="26">
        <v>3141</v>
      </c>
      <c r="G18" s="486" t="s">
        <v>321</v>
      </c>
      <c r="H18" s="673" t="s">
        <v>284</v>
      </c>
      <c r="I18" s="265">
        <v>905712</v>
      </c>
      <c r="J18" s="266">
        <v>663358</v>
      </c>
      <c r="K18" s="882">
        <v>0</v>
      </c>
      <c r="L18" s="577">
        <v>224215</v>
      </c>
      <c r="M18" s="577">
        <v>13267</v>
      </c>
      <c r="N18" s="266">
        <v>4872</v>
      </c>
      <c r="O18" s="622">
        <v>2.2599999999999998</v>
      </c>
      <c r="P18" s="678">
        <v>0</v>
      </c>
      <c r="Q18" s="744">
        <v>2.2599999999999998</v>
      </c>
      <c r="R18" s="267">
        <f t="shared" si="8"/>
        <v>0</v>
      </c>
      <c r="S18" s="269">
        <v>0</v>
      </c>
      <c r="T18" s="269">
        <v>0</v>
      </c>
      <c r="U18" s="269">
        <v>0</v>
      </c>
      <c r="V18" s="269">
        <f t="shared" si="1"/>
        <v>0</v>
      </c>
      <c r="W18" s="269">
        <v>0</v>
      </c>
      <c r="X18" s="269">
        <v>0</v>
      </c>
      <c r="Y18" s="269">
        <f>SUM(W18:X18)</f>
        <v>0</v>
      </c>
      <c r="Z18" s="269">
        <f>V18+Y18</f>
        <v>0</v>
      </c>
      <c r="AA18" s="577">
        <f t="shared" si="9"/>
        <v>0</v>
      </c>
      <c r="AB18" s="270">
        <f>ROUND(V18*2%,0)</f>
        <v>0</v>
      </c>
      <c r="AC18" s="269">
        <v>0</v>
      </c>
      <c r="AD18" s="269">
        <v>0</v>
      </c>
      <c r="AE18" s="269">
        <f t="shared" si="2"/>
        <v>0</v>
      </c>
      <c r="AF18" s="269">
        <f t="shared" si="3"/>
        <v>0</v>
      </c>
      <c r="AG18" s="271">
        <v>0</v>
      </c>
      <c r="AH18" s="271">
        <v>0</v>
      </c>
      <c r="AI18" s="271">
        <v>0</v>
      </c>
      <c r="AJ18" s="271">
        <v>0</v>
      </c>
      <c r="AK18" s="271">
        <v>0</v>
      </c>
      <c r="AL18" s="271">
        <f t="shared" si="4"/>
        <v>0</v>
      </c>
      <c r="AM18" s="271">
        <f t="shared" si="5"/>
        <v>0</v>
      </c>
      <c r="AN18" s="696">
        <f t="shared" si="6"/>
        <v>0</v>
      </c>
      <c r="AO18" s="267">
        <f>I18+AF18</f>
        <v>905712</v>
      </c>
      <c r="AP18" s="269">
        <f>J18+V18</f>
        <v>663358</v>
      </c>
      <c r="AQ18" s="269">
        <f t="shared" si="10"/>
        <v>0</v>
      </c>
      <c r="AR18" s="269">
        <f>L18+AA18</f>
        <v>224215</v>
      </c>
      <c r="AS18" s="269">
        <f>M18+AB18</f>
        <v>13267</v>
      </c>
      <c r="AT18" s="269">
        <f>N18+AE18</f>
        <v>4872</v>
      </c>
      <c r="AU18" s="271">
        <f>O18+AN18</f>
        <v>2.2599999999999998</v>
      </c>
      <c r="AV18" s="271">
        <f>P18+AL18</f>
        <v>0</v>
      </c>
      <c r="AW18" s="272">
        <f>Q18+AM18</f>
        <v>2.2599999999999998</v>
      </c>
    </row>
    <row r="19" spans="1:49" s="579" customFormat="1" ht="12.75" customHeight="1" x14ac:dyDescent="0.2">
      <c r="A19" s="491">
        <v>3</v>
      </c>
      <c r="B19" s="28">
        <v>3469</v>
      </c>
      <c r="C19" s="487">
        <v>691003548</v>
      </c>
      <c r="D19" s="487">
        <v>72550384</v>
      </c>
      <c r="E19" s="488" t="s">
        <v>13</v>
      </c>
      <c r="F19" s="28"/>
      <c r="G19" s="489"/>
      <c r="H19" s="767"/>
      <c r="I19" s="41">
        <v>7185521</v>
      </c>
      <c r="J19" s="474">
        <v>5214808</v>
      </c>
      <c r="K19" s="474">
        <v>30000</v>
      </c>
      <c r="L19" s="474">
        <v>1772745</v>
      </c>
      <c r="M19" s="474">
        <v>104296</v>
      </c>
      <c r="N19" s="474">
        <v>63672</v>
      </c>
      <c r="O19" s="679">
        <v>12.9682</v>
      </c>
      <c r="P19" s="679">
        <v>8</v>
      </c>
      <c r="Q19" s="771">
        <v>4.9681999999999995</v>
      </c>
      <c r="R19" s="41">
        <f t="shared" ref="R19:AW19" si="11">SUM(R17:R18)</f>
        <v>0</v>
      </c>
      <c r="S19" s="29">
        <f t="shared" si="11"/>
        <v>0</v>
      </c>
      <c r="T19" s="29">
        <f t="shared" si="11"/>
        <v>0</v>
      </c>
      <c r="U19" s="29">
        <f t="shared" si="11"/>
        <v>0</v>
      </c>
      <c r="V19" s="29">
        <f t="shared" si="11"/>
        <v>0</v>
      </c>
      <c r="W19" s="29">
        <f t="shared" si="11"/>
        <v>0</v>
      </c>
      <c r="X19" s="29">
        <f t="shared" si="11"/>
        <v>0</v>
      </c>
      <c r="Y19" s="29">
        <f t="shared" si="11"/>
        <v>0</v>
      </c>
      <c r="Z19" s="29">
        <f t="shared" si="11"/>
        <v>0</v>
      </c>
      <c r="AA19" s="29">
        <f t="shared" si="11"/>
        <v>0</v>
      </c>
      <c r="AB19" s="29">
        <f t="shared" si="11"/>
        <v>0</v>
      </c>
      <c r="AC19" s="29">
        <f t="shared" si="11"/>
        <v>0</v>
      </c>
      <c r="AD19" s="29">
        <f t="shared" si="11"/>
        <v>0</v>
      </c>
      <c r="AE19" s="29">
        <f t="shared" si="11"/>
        <v>0</v>
      </c>
      <c r="AF19" s="29">
        <f t="shared" si="11"/>
        <v>0</v>
      </c>
      <c r="AG19" s="30">
        <f t="shared" si="11"/>
        <v>0</v>
      </c>
      <c r="AH19" s="30">
        <f t="shared" si="11"/>
        <v>0</v>
      </c>
      <c r="AI19" s="30">
        <f t="shared" si="11"/>
        <v>0</v>
      </c>
      <c r="AJ19" s="30">
        <f t="shared" si="11"/>
        <v>0</v>
      </c>
      <c r="AK19" s="30">
        <f t="shared" si="11"/>
        <v>0</v>
      </c>
      <c r="AL19" s="30">
        <f t="shared" si="11"/>
        <v>0</v>
      </c>
      <c r="AM19" s="30">
        <f t="shared" si="11"/>
        <v>0</v>
      </c>
      <c r="AN19" s="680">
        <f t="shared" si="11"/>
        <v>0</v>
      </c>
      <c r="AO19" s="41">
        <f t="shared" si="11"/>
        <v>7185521</v>
      </c>
      <c r="AP19" s="29">
        <f t="shared" si="11"/>
        <v>5214808</v>
      </c>
      <c r="AQ19" s="29">
        <f t="shared" si="11"/>
        <v>30000</v>
      </c>
      <c r="AR19" s="29">
        <f t="shared" si="11"/>
        <v>1772745</v>
      </c>
      <c r="AS19" s="29">
        <f t="shared" si="11"/>
        <v>104296</v>
      </c>
      <c r="AT19" s="29">
        <f t="shared" si="11"/>
        <v>63672</v>
      </c>
      <c r="AU19" s="30">
        <f t="shared" si="11"/>
        <v>12.9682</v>
      </c>
      <c r="AV19" s="30">
        <f t="shared" si="11"/>
        <v>8</v>
      </c>
      <c r="AW19" s="81">
        <f t="shared" si="11"/>
        <v>4.9681999999999995</v>
      </c>
    </row>
    <row r="20" spans="1:49" s="579" customFormat="1" ht="12.75" customHeight="1" x14ac:dyDescent="0.2">
      <c r="A20" s="490">
        <v>4</v>
      </c>
      <c r="B20" s="26">
        <v>3462</v>
      </c>
      <c r="C20" s="26">
        <v>691001294</v>
      </c>
      <c r="D20" s="26">
        <v>72048115</v>
      </c>
      <c r="E20" s="485" t="s">
        <v>14</v>
      </c>
      <c r="F20" s="26">
        <v>3111</v>
      </c>
      <c r="G20" s="486" t="s">
        <v>317</v>
      </c>
      <c r="H20" s="673" t="s">
        <v>283</v>
      </c>
      <c r="I20" s="265">
        <v>4736045</v>
      </c>
      <c r="J20" s="266">
        <v>3426968</v>
      </c>
      <c r="K20" s="266">
        <v>26400</v>
      </c>
      <c r="L20" s="266">
        <v>1167238</v>
      </c>
      <c r="M20" s="266">
        <v>68539</v>
      </c>
      <c r="N20" s="266">
        <v>46900</v>
      </c>
      <c r="O20" s="622">
        <v>7.9942000000000002</v>
      </c>
      <c r="P20" s="678">
        <v>6</v>
      </c>
      <c r="Q20" s="744">
        <v>1.9941999999999998</v>
      </c>
      <c r="R20" s="267">
        <f t="shared" ref="R20:R21" si="12">W20*-1</f>
        <v>0</v>
      </c>
      <c r="S20" s="269">
        <v>0</v>
      </c>
      <c r="T20" s="269">
        <v>0</v>
      </c>
      <c r="U20" s="269">
        <v>0</v>
      </c>
      <c r="V20" s="269">
        <f t="shared" si="1"/>
        <v>0</v>
      </c>
      <c r="W20" s="269">
        <v>0</v>
      </c>
      <c r="X20" s="269">
        <v>0</v>
      </c>
      <c r="Y20" s="269">
        <f>SUM(W20:X20)</f>
        <v>0</v>
      </c>
      <c r="Z20" s="269">
        <f>V20+Y20</f>
        <v>0</v>
      </c>
      <c r="AA20" s="577">
        <f t="shared" ref="AA20:AA21" si="13">ROUND((V20+W20)*33.8%,0)</f>
        <v>0</v>
      </c>
      <c r="AB20" s="270">
        <f>ROUND(V20*2%,0)</f>
        <v>0</v>
      </c>
      <c r="AC20" s="269">
        <v>0</v>
      </c>
      <c r="AD20" s="269">
        <v>0</v>
      </c>
      <c r="AE20" s="269">
        <f t="shared" si="2"/>
        <v>0</v>
      </c>
      <c r="AF20" s="269">
        <f t="shared" si="3"/>
        <v>0</v>
      </c>
      <c r="AG20" s="271">
        <v>0</v>
      </c>
      <c r="AH20" s="271">
        <v>0</v>
      </c>
      <c r="AI20" s="271">
        <v>0</v>
      </c>
      <c r="AJ20" s="271">
        <v>0</v>
      </c>
      <c r="AK20" s="271">
        <v>0</v>
      </c>
      <c r="AL20" s="271">
        <f t="shared" si="4"/>
        <v>0</v>
      </c>
      <c r="AM20" s="271">
        <f t="shared" si="5"/>
        <v>0</v>
      </c>
      <c r="AN20" s="696">
        <f t="shared" si="6"/>
        <v>0</v>
      </c>
      <c r="AO20" s="267">
        <f>I20+AF20</f>
        <v>4736045</v>
      </c>
      <c r="AP20" s="269">
        <f>J20+V20</f>
        <v>3426968</v>
      </c>
      <c r="AQ20" s="269">
        <f t="shared" ref="AQ20:AQ21" si="14">K20+Y20</f>
        <v>26400</v>
      </c>
      <c r="AR20" s="269">
        <f>L20+AA20</f>
        <v>1167238</v>
      </c>
      <c r="AS20" s="269">
        <f>M20+AB20</f>
        <v>68539</v>
      </c>
      <c r="AT20" s="269">
        <f>N20+AE20</f>
        <v>46900</v>
      </c>
      <c r="AU20" s="271">
        <f>O20+AN20</f>
        <v>7.9942000000000002</v>
      </c>
      <c r="AV20" s="271">
        <f>P20+AL20</f>
        <v>6</v>
      </c>
      <c r="AW20" s="272">
        <f>Q20+AM20</f>
        <v>1.9941999999999998</v>
      </c>
    </row>
    <row r="21" spans="1:49" s="579" customFormat="1" ht="12.75" customHeight="1" x14ac:dyDescent="0.2">
      <c r="A21" s="490">
        <v>4</v>
      </c>
      <c r="B21" s="26">
        <v>3462</v>
      </c>
      <c r="C21" s="26">
        <v>691001294</v>
      </c>
      <c r="D21" s="26">
        <v>72048115</v>
      </c>
      <c r="E21" s="485" t="s">
        <v>14</v>
      </c>
      <c r="F21" s="26">
        <v>3141</v>
      </c>
      <c r="G21" s="486" t="s">
        <v>321</v>
      </c>
      <c r="H21" s="673" t="s">
        <v>284</v>
      </c>
      <c r="I21" s="265">
        <v>776539</v>
      </c>
      <c r="J21" s="266">
        <v>568964</v>
      </c>
      <c r="K21" s="882">
        <v>0</v>
      </c>
      <c r="L21" s="577">
        <v>192310</v>
      </c>
      <c r="M21" s="577">
        <v>11379</v>
      </c>
      <c r="N21" s="266">
        <v>3886</v>
      </c>
      <c r="O21" s="622">
        <v>1.94</v>
      </c>
      <c r="P21" s="678">
        <v>0</v>
      </c>
      <c r="Q21" s="744">
        <v>1.94</v>
      </c>
      <c r="R21" s="267">
        <f t="shared" si="12"/>
        <v>0</v>
      </c>
      <c r="S21" s="269">
        <v>0</v>
      </c>
      <c r="T21" s="269">
        <v>0</v>
      </c>
      <c r="U21" s="269">
        <v>0</v>
      </c>
      <c r="V21" s="269">
        <f t="shared" si="1"/>
        <v>0</v>
      </c>
      <c r="W21" s="269">
        <v>0</v>
      </c>
      <c r="X21" s="269">
        <v>0</v>
      </c>
      <c r="Y21" s="269">
        <f>SUM(W21:X21)</f>
        <v>0</v>
      </c>
      <c r="Z21" s="269">
        <f>V21+Y21</f>
        <v>0</v>
      </c>
      <c r="AA21" s="577">
        <f t="shared" si="13"/>
        <v>0</v>
      </c>
      <c r="AB21" s="270">
        <f>ROUND(V21*2%,0)</f>
        <v>0</v>
      </c>
      <c r="AC21" s="269">
        <v>0</v>
      </c>
      <c r="AD21" s="269">
        <v>0</v>
      </c>
      <c r="AE21" s="269">
        <f t="shared" si="2"/>
        <v>0</v>
      </c>
      <c r="AF21" s="269">
        <f t="shared" si="3"/>
        <v>0</v>
      </c>
      <c r="AG21" s="271">
        <v>0</v>
      </c>
      <c r="AH21" s="271">
        <v>0</v>
      </c>
      <c r="AI21" s="271">
        <v>0</v>
      </c>
      <c r="AJ21" s="271">
        <v>0</v>
      </c>
      <c r="AK21" s="271">
        <v>0</v>
      </c>
      <c r="AL21" s="271">
        <f t="shared" si="4"/>
        <v>0</v>
      </c>
      <c r="AM21" s="271">
        <f t="shared" si="5"/>
        <v>0</v>
      </c>
      <c r="AN21" s="696">
        <f t="shared" si="6"/>
        <v>0</v>
      </c>
      <c r="AO21" s="267">
        <f>I21+AF21</f>
        <v>776539</v>
      </c>
      <c r="AP21" s="269">
        <f>J21+V21</f>
        <v>568964</v>
      </c>
      <c r="AQ21" s="269">
        <f t="shared" si="14"/>
        <v>0</v>
      </c>
      <c r="AR21" s="269">
        <f>L21+AA21</f>
        <v>192310</v>
      </c>
      <c r="AS21" s="269">
        <f>M21+AB21</f>
        <v>11379</v>
      </c>
      <c r="AT21" s="269">
        <f>N21+AE21</f>
        <v>3886</v>
      </c>
      <c r="AU21" s="271">
        <f>O21+AN21</f>
        <v>1.94</v>
      </c>
      <c r="AV21" s="271">
        <f>P21+AL21</f>
        <v>0</v>
      </c>
      <c r="AW21" s="272">
        <f>Q21+AM21</f>
        <v>1.94</v>
      </c>
    </row>
    <row r="22" spans="1:49" s="579" customFormat="1" ht="12.75" customHeight="1" x14ac:dyDescent="0.2">
      <c r="A22" s="491">
        <v>4</v>
      </c>
      <c r="B22" s="28">
        <v>3462</v>
      </c>
      <c r="C22" s="487">
        <v>691001294</v>
      </c>
      <c r="D22" s="487">
        <v>72048115</v>
      </c>
      <c r="E22" s="488" t="s">
        <v>15</v>
      </c>
      <c r="F22" s="28"/>
      <c r="G22" s="489"/>
      <c r="H22" s="767"/>
      <c r="I22" s="41">
        <v>5512584</v>
      </c>
      <c r="J22" s="474">
        <v>3995932</v>
      </c>
      <c r="K22" s="474">
        <v>26400</v>
      </c>
      <c r="L22" s="474">
        <v>1359548</v>
      </c>
      <c r="M22" s="474">
        <v>79918</v>
      </c>
      <c r="N22" s="474">
        <v>50786</v>
      </c>
      <c r="O22" s="679">
        <v>9.9342000000000006</v>
      </c>
      <c r="P22" s="679">
        <v>6</v>
      </c>
      <c r="Q22" s="771">
        <v>3.9341999999999997</v>
      </c>
      <c r="R22" s="41">
        <f t="shared" ref="R22:AW22" si="15">SUM(R20:R21)</f>
        <v>0</v>
      </c>
      <c r="S22" s="29">
        <f t="shared" si="15"/>
        <v>0</v>
      </c>
      <c r="T22" s="29">
        <f t="shared" si="15"/>
        <v>0</v>
      </c>
      <c r="U22" s="29">
        <f t="shared" si="15"/>
        <v>0</v>
      </c>
      <c r="V22" s="29">
        <f t="shared" si="15"/>
        <v>0</v>
      </c>
      <c r="W22" s="29">
        <f t="shared" si="15"/>
        <v>0</v>
      </c>
      <c r="X22" s="29">
        <f t="shared" si="15"/>
        <v>0</v>
      </c>
      <c r="Y22" s="29">
        <f t="shared" si="15"/>
        <v>0</v>
      </c>
      <c r="Z22" s="29">
        <f t="shared" si="15"/>
        <v>0</v>
      </c>
      <c r="AA22" s="29">
        <f t="shared" si="15"/>
        <v>0</v>
      </c>
      <c r="AB22" s="29">
        <f t="shared" si="15"/>
        <v>0</v>
      </c>
      <c r="AC22" s="29">
        <f t="shared" si="15"/>
        <v>0</v>
      </c>
      <c r="AD22" s="29">
        <f t="shared" si="15"/>
        <v>0</v>
      </c>
      <c r="AE22" s="29">
        <f t="shared" si="15"/>
        <v>0</v>
      </c>
      <c r="AF22" s="29">
        <f t="shared" si="15"/>
        <v>0</v>
      </c>
      <c r="AG22" s="30">
        <f t="shared" si="15"/>
        <v>0</v>
      </c>
      <c r="AH22" s="30">
        <f t="shared" si="15"/>
        <v>0</v>
      </c>
      <c r="AI22" s="30">
        <f t="shared" si="15"/>
        <v>0</v>
      </c>
      <c r="AJ22" s="30">
        <f t="shared" si="15"/>
        <v>0</v>
      </c>
      <c r="AK22" s="30">
        <f t="shared" si="15"/>
        <v>0</v>
      </c>
      <c r="AL22" s="30">
        <f t="shared" si="15"/>
        <v>0</v>
      </c>
      <c r="AM22" s="30">
        <f t="shared" si="15"/>
        <v>0</v>
      </c>
      <c r="AN22" s="680">
        <f t="shared" si="15"/>
        <v>0</v>
      </c>
      <c r="AO22" s="41">
        <f t="shared" si="15"/>
        <v>5512584</v>
      </c>
      <c r="AP22" s="29">
        <f t="shared" si="15"/>
        <v>3995932</v>
      </c>
      <c r="AQ22" s="29">
        <f t="shared" si="15"/>
        <v>26400</v>
      </c>
      <c r="AR22" s="29">
        <f t="shared" si="15"/>
        <v>1359548</v>
      </c>
      <c r="AS22" s="29">
        <f t="shared" si="15"/>
        <v>79918</v>
      </c>
      <c r="AT22" s="29">
        <f t="shared" si="15"/>
        <v>50786</v>
      </c>
      <c r="AU22" s="30">
        <f t="shared" si="15"/>
        <v>9.9342000000000006</v>
      </c>
      <c r="AV22" s="30">
        <f t="shared" si="15"/>
        <v>6</v>
      </c>
      <c r="AW22" s="81">
        <f t="shared" si="15"/>
        <v>3.9341999999999997</v>
      </c>
    </row>
    <row r="23" spans="1:49" s="579" customFormat="1" ht="12.75" customHeight="1" x14ac:dyDescent="0.2">
      <c r="A23" s="490">
        <v>5</v>
      </c>
      <c r="B23" s="26">
        <v>3464</v>
      </c>
      <c r="C23" s="26">
        <v>691001316</v>
      </c>
      <c r="D23" s="26">
        <v>72048140</v>
      </c>
      <c r="E23" s="485" t="s">
        <v>16</v>
      </c>
      <c r="F23" s="26">
        <v>3111</v>
      </c>
      <c r="G23" s="486" t="s">
        <v>317</v>
      </c>
      <c r="H23" s="673" t="s">
        <v>283</v>
      </c>
      <c r="I23" s="265">
        <v>6258561</v>
      </c>
      <c r="J23" s="266">
        <v>4564330</v>
      </c>
      <c r="K23" s="266">
        <v>0</v>
      </c>
      <c r="L23" s="266">
        <v>1542744</v>
      </c>
      <c r="M23" s="266">
        <v>91287</v>
      </c>
      <c r="N23" s="266">
        <v>60200</v>
      </c>
      <c r="O23" s="622">
        <v>10.852599999999999</v>
      </c>
      <c r="P23" s="678">
        <v>7.9844000000000008</v>
      </c>
      <c r="Q23" s="744">
        <v>2.868199999999999</v>
      </c>
      <c r="R23" s="267">
        <f t="shared" ref="R23:R24" si="16">W23*-1</f>
        <v>0</v>
      </c>
      <c r="S23" s="269">
        <v>0</v>
      </c>
      <c r="T23" s="269">
        <v>0</v>
      </c>
      <c r="U23" s="269">
        <v>0</v>
      </c>
      <c r="V23" s="269">
        <f t="shared" si="1"/>
        <v>0</v>
      </c>
      <c r="W23" s="269">
        <v>0</v>
      </c>
      <c r="X23" s="269">
        <v>0</v>
      </c>
      <c r="Y23" s="269">
        <f>SUM(W23:X23)</f>
        <v>0</v>
      </c>
      <c r="Z23" s="269">
        <f>V23+Y23</f>
        <v>0</v>
      </c>
      <c r="AA23" s="577">
        <f t="shared" ref="AA23:AA24" si="17">ROUND((V23+W23)*33.8%,0)</f>
        <v>0</v>
      </c>
      <c r="AB23" s="270">
        <f>ROUND(V23*2%,0)</f>
        <v>0</v>
      </c>
      <c r="AC23" s="269">
        <v>0</v>
      </c>
      <c r="AD23" s="269">
        <v>0</v>
      </c>
      <c r="AE23" s="269">
        <f t="shared" si="2"/>
        <v>0</v>
      </c>
      <c r="AF23" s="269">
        <f t="shared" si="3"/>
        <v>0</v>
      </c>
      <c r="AG23" s="271">
        <v>0</v>
      </c>
      <c r="AH23" s="271">
        <v>0</v>
      </c>
      <c r="AI23" s="271">
        <v>0</v>
      </c>
      <c r="AJ23" s="271">
        <v>0</v>
      </c>
      <c r="AK23" s="271">
        <v>0</v>
      </c>
      <c r="AL23" s="271">
        <f t="shared" si="4"/>
        <v>0</v>
      </c>
      <c r="AM23" s="271">
        <f t="shared" si="5"/>
        <v>0</v>
      </c>
      <c r="AN23" s="696">
        <f t="shared" si="6"/>
        <v>0</v>
      </c>
      <c r="AO23" s="267">
        <f>I23+AF23</f>
        <v>6258561</v>
      </c>
      <c r="AP23" s="269">
        <f>J23+V23</f>
        <v>4564330</v>
      </c>
      <c r="AQ23" s="269">
        <f t="shared" ref="AQ23:AQ24" si="18">K23+Y23</f>
        <v>0</v>
      </c>
      <c r="AR23" s="269">
        <f>L23+AA23</f>
        <v>1542744</v>
      </c>
      <c r="AS23" s="269">
        <f>M23+AB23</f>
        <v>91287</v>
      </c>
      <c r="AT23" s="269">
        <f>N23+AE23</f>
        <v>60200</v>
      </c>
      <c r="AU23" s="271">
        <f>O23+AN23</f>
        <v>10.852599999999999</v>
      </c>
      <c r="AV23" s="271">
        <f>P23+AL23</f>
        <v>7.9844000000000008</v>
      </c>
      <c r="AW23" s="272">
        <f>Q23+AM23</f>
        <v>2.868199999999999</v>
      </c>
    </row>
    <row r="24" spans="1:49" s="579" customFormat="1" ht="12.75" customHeight="1" x14ac:dyDescent="0.2">
      <c r="A24" s="490">
        <v>5</v>
      </c>
      <c r="B24" s="26">
        <v>3464</v>
      </c>
      <c r="C24" s="26">
        <v>691001316</v>
      </c>
      <c r="D24" s="26">
        <v>72048140</v>
      </c>
      <c r="E24" s="485" t="s">
        <v>16</v>
      </c>
      <c r="F24" s="26">
        <v>3141</v>
      </c>
      <c r="G24" s="486" t="s">
        <v>321</v>
      </c>
      <c r="H24" s="673" t="s">
        <v>284</v>
      </c>
      <c r="I24" s="265">
        <v>920590</v>
      </c>
      <c r="J24" s="266">
        <v>674228</v>
      </c>
      <c r="K24" s="882">
        <v>0</v>
      </c>
      <c r="L24" s="577">
        <v>227889</v>
      </c>
      <c r="M24" s="577">
        <v>13485</v>
      </c>
      <c r="N24" s="266">
        <v>4988</v>
      </c>
      <c r="O24" s="622">
        <v>2.29</v>
      </c>
      <c r="P24" s="678">
        <v>0</v>
      </c>
      <c r="Q24" s="744">
        <v>2.29</v>
      </c>
      <c r="R24" s="267">
        <f t="shared" si="16"/>
        <v>0</v>
      </c>
      <c r="S24" s="269">
        <v>0</v>
      </c>
      <c r="T24" s="269">
        <v>0</v>
      </c>
      <c r="U24" s="269">
        <v>0</v>
      </c>
      <c r="V24" s="269">
        <f t="shared" si="1"/>
        <v>0</v>
      </c>
      <c r="W24" s="269">
        <v>0</v>
      </c>
      <c r="X24" s="269">
        <v>0</v>
      </c>
      <c r="Y24" s="269">
        <f>SUM(W24:X24)</f>
        <v>0</v>
      </c>
      <c r="Z24" s="269">
        <f>V24+Y24</f>
        <v>0</v>
      </c>
      <c r="AA24" s="577">
        <f t="shared" si="17"/>
        <v>0</v>
      </c>
      <c r="AB24" s="270">
        <f>ROUND(V24*2%,0)</f>
        <v>0</v>
      </c>
      <c r="AC24" s="269">
        <v>0</v>
      </c>
      <c r="AD24" s="269">
        <v>0</v>
      </c>
      <c r="AE24" s="269">
        <f t="shared" si="2"/>
        <v>0</v>
      </c>
      <c r="AF24" s="269">
        <f t="shared" si="3"/>
        <v>0</v>
      </c>
      <c r="AG24" s="271">
        <v>0</v>
      </c>
      <c r="AH24" s="271">
        <v>0</v>
      </c>
      <c r="AI24" s="271">
        <v>0</v>
      </c>
      <c r="AJ24" s="271">
        <v>0</v>
      </c>
      <c r="AK24" s="271">
        <v>0</v>
      </c>
      <c r="AL24" s="271">
        <f t="shared" si="4"/>
        <v>0</v>
      </c>
      <c r="AM24" s="271">
        <f t="shared" si="5"/>
        <v>0</v>
      </c>
      <c r="AN24" s="696">
        <f t="shared" si="6"/>
        <v>0</v>
      </c>
      <c r="AO24" s="267">
        <f>I24+AF24</f>
        <v>920590</v>
      </c>
      <c r="AP24" s="269">
        <f>J24+V24</f>
        <v>674228</v>
      </c>
      <c r="AQ24" s="269">
        <f t="shared" si="18"/>
        <v>0</v>
      </c>
      <c r="AR24" s="269">
        <f>L24+AA24</f>
        <v>227889</v>
      </c>
      <c r="AS24" s="269">
        <f>M24+AB24</f>
        <v>13485</v>
      </c>
      <c r="AT24" s="269">
        <f>N24+AE24</f>
        <v>4988</v>
      </c>
      <c r="AU24" s="271">
        <f>O24+AN24</f>
        <v>2.29</v>
      </c>
      <c r="AV24" s="271">
        <f>P24+AL24</f>
        <v>0</v>
      </c>
      <c r="AW24" s="272">
        <f>Q24+AM24</f>
        <v>2.29</v>
      </c>
    </row>
    <row r="25" spans="1:49" s="579" customFormat="1" ht="12.75" customHeight="1" x14ac:dyDescent="0.2">
      <c r="A25" s="491">
        <v>5</v>
      </c>
      <c r="B25" s="28">
        <v>3464</v>
      </c>
      <c r="C25" s="487">
        <v>691001316</v>
      </c>
      <c r="D25" s="487">
        <v>72048140</v>
      </c>
      <c r="E25" s="488" t="s">
        <v>17</v>
      </c>
      <c r="F25" s="28"/>
      <c r="G25" s="489"/>
      <c r="H25" s="767"/>
      <c r="I25" s="41">
        <v>7179151</v>
      </c>
      <c r="J25" s="474">
        <v>5238558</v>
      </c>
      <c r="K25" s="474">
        <v>0</v>
      </c>
      <c r="L25" s="474">
        <v>1770633</v>
      </c>
      <c r="M25" s="474">
        <v>104772</v>
      </c>
      <c r="N25" s="474">
        <v>65188</v>
      </c>
      <c r="O25" s="679">
        <v>13.142599999999998</v>
      </c>
      <c r="P25" s="679">
        <v>7.9844000000000008</v>
      </c>
      <c r="Q25" s="771">
        <v>5.158199999999999</v>
      </c>
      <c r="R25" s="41">
        <f t="shared" ref="R25:AW25" si="19">SUM(R23:R24)</f>
        <v>0</v>
      </c>
      <c r="S25" s="29">
        <f t="shared" si="19"/>
        <v>0</v>
      </c>
      <c r="T25" s="29">
        <f t="shared" si="19"/>
        <v>0</v>
      </c>
      <c r="U25" s="29">
        <f t="shared" si="19"/>
        <v>0</v>
      </c>
      <c r="V25" s="29">
        <f t="shared" si="19"/>
        <v>0</v>
      </c>
      <c r="W25" s="29">
        <f t="shared" si="19"/>
        <v>0</v>
      </c>
      <c r="X25" s="29">
        <f t="shared" si="19"/>
        <v>0</v>
      </c>
      <c r="Y25" s="29">
        <f t="shared" si="19"/>
        <v>0</v>
      </c>
      <c r="Z25" s="29">
        <f t="shared" si="19"/>
        <v>0</v>
      </c>
      <c r="AA25" s="29">
        <f t="shared" si="19"/>
        <v>0</v>
      </c>
      <c r="AB25" s="29">
        <f t="shared" si="19"/>
        <v>0</v>
      </c>
      <c r="AC25" s="29">
        <f t="shared" si="19"/>
        <v>0</v>
      </c>
      <c r="AD25" s="29">
        <f t="shared" si="19"/>
        <v>0</v>
      </c>
      <c r="AE25" s="29">
        <f t="shared" si="19"/>
        <v>0</v>
      </c>
      <c r="AF25" s="29">
        <f t="shared" si="19"/>
        <v>0</v>
      </c>
      <c r="AG25" s="30">
        <f t="shared" si="19"/>
        <v>0</v>
      </c>
      <c r="AH25" s="30">
        <f t="shared" si="19"/>
        <v>0</v>
      </c>
      <c r="AI25" s="30">
        <f t="shared" si="19"/>
        <v>0</v>
      </c>
      <c r="AJ25" s="30">
        <f t="shared" si="19"/>
        <v>0</v>
      </c>
      <c r="AK25" s="30">
        <f t="shared" si="19"/>
        <v>0</v>
      </c>
      <c r="AL25" s="30">
        <f t="shared" si="19"/>
        <v>0</v>
      </c>
      <c r="AM25" s="30">
        <f t="shared" si="19"/>
        <v>0</v>
      </c>
      <c r="AN25" s="680">
        <f t="shared" si="19"/>
        <v>0</v>
      </c>
      <c r="AO25" s="41">
        <f t="shared" si="19"/>
        <v>7179151</v>
      </c>
      <c r="AP25" s="29">
        <f t="shared" si="19"/>
        <v>5238558</v>
      </c>
      <c r="AQ25" s="29">
        <f t="shared" si="19"/>
        <v>0</v>
      </c>
      <c r="AR25" s="29">
        <f t="shared" si="19"/>
        <v>1770633</v>
      </c>
      <c r="AS25" s="29">
        <f t="shared" si="19"/>
        <v>104772</v>
      </c>
      <c r="AT25" s="29">
        <f t="shared" si="19"/>
        <v>65188</v>
      </c>
      <c r="AU25" s="30">
        <f t="shared" si="19"/>
        <v>13.142599999999998</v>
      </c>
      <c r="AV25" s="30">
        <f t="shared" si="19"/>
        <v>7.9844000000000008</v>
      </c>
      <c r="AW25" s="81">
        <f t="shared" si="19"/>
        <v>5.158199999999999</v>
      </c>
    </row>
    <row r="26" spans="1:49" s="579" customFormat="1" ht="12.75" customHeight="1" x14ac:dyDescent="0.2">
      <c r="A26" s="490">
        <v>6</v>
      </c>
      <c r="B26" s="26">
        <v>3453</v>
      </c>
      <c r="C26" s="26">
        <v>667101411</v>
      </c>
      <c r="D26" s="26">
        <v>75109522</v>
      </c>
      <c r="E26" s="485" t="s">
        <v>18</v>
      </c>
      <c r="F26" s="26">
        <v>3111</v>
      </c>
      <c r="G26" s="486" t="s">
        <v>317</v>
      </c>
      <c r="H26" s="673" t="s">
        <v>283</v>
      </c>
      <c r="I26" s="265">
        <v>6131353</v>
      </c>
      <c r="J26" s="266">
        <v>4468596</v>
      </c>
      <c r="K26" s="266">
        <v>0</v>
      </c>
      <c r="L26" s="266">
        <v>1510385</v>
      </c>
      <c r="M26" s="266">
        <v>89372</v>
      </c>
      <c r="N26" s="266">
        <v>63000</v>
      </c>
      <c r="O26" s="622">
        <v>10.7682</v>
      </c>
      <c r="P26" s="678">
        <v>7.5</v>
      </c>
      <c r="Q26" s="744">
        <v>3.2682000000000002</v>
      </c>
      <c r="R26" s="267">
        <f t="shared" ref="R26:R27" si="20">W26*-1</f>
        <v>0</v>
      </c>
      <c r="S26" s="269">
        <v>0</v>
      </c>
      <c r="T26" s="269">
        <v>0</v>
      </c>
      <c r="U26" s="269">
        <v>0</v>
      </c>
      <c r="V26" s="269">
        <f t="shared" si="1"/>
        <v>0</v>
      </c>
      <c r="W26" s="269">
        <v>0</v>
      </c>
      <c r="X26" s="269">
        <v>0</v>
      </c>
      <c r="Y26" s="269">
        <f>SUM(W26:X26)</f>
        <v>0</v>
      </c>
      <c r="Z26" s="269">
        <f>V26+Y26</f>
        <v>0</v>
      </c>
      <c r="AA26" s="577">
        <f t="shared" ref="AA26:AA27" si="21">ROUND((V26+W26)*33.8%,0)</f>
        <v>0</v>
      </c>
      <c r="AB26" s="270">
        <f>ROUND(V26*2%,0)</f>
        <v>0</v>
      </c>
      <c r="AC26" s="269">
        <v>0</v>
      </c>
      <c r="AD26" s="269">
        <v>0</v>
      </c>
      <c r="AE26" s="269">
        <f t="shared" si="2"/>
        <v>0</v>
      </c>
      <c r="AF26" s="269">
        <f t="shared" si="3"/>
        <v>0</v>
      </c>
      <c r="AG26" s="271">
        <v>0</v>
      </c>
      <c r="AH26" s="271">
        <v>0</v>
      </c>
      <c r="AI26" s="271">
        <v>0</v>
      </c>
      <c r="AJ26" s="271">
        <v>0</v>
      </c>
      <c r="AK26" s="271">
        <v>0</v>
      </c>
      <c r="AL26" s="271">
        <f t="shared" si="4"/>
        <v>0</v>
      </c>
      <c r="AM26" s="271">
        <f t="shared" si="5"/>
        <v>0</v>
      </c>
      <c r="AN26" s="696">
        <f t="shared" si="6"/>
        <v>0</v>
      </c>
      <c r="AO26" s="267">
        <f>I26+AF26</f>
        <v>6131353</v>
      </c>
      <c r="AP26" s="269">
        <f>J26+V26</f>
        <v>4468596</v>
      </c>
      <c r="AQ26" s="269">
        <f t="shared" ref="AQ26:AQ27" si="22">K26+Y26</f>
        <v>0</v>
      </c>
      <c r="AR26" s="269">
        <f>L26+AA26</f>
        <v>1510385</v>
      </c>
      <c r="AS26" s="269">
        <f>M26+AB26</f>
        <v>89372</v>
      </c>
      <c r="AT26" s="269">
        <f>N26+AE26</f>
        <v>63000</v>
      </c>
      <c r="AU26" s="271">
        <f>O26+AN26</f>
        <v>10.7682</v>
      </c>
      <c r="AV26" s="271">
        <f>P26+AL26</f>
        <v>7.5</v>
      </c>
      <c r="AW26" s="272">
        <f>Q26+AM26</f>
        <v>3.2682000000000002</v>
      </c>
    </row>
    <row r="27" spans="1:49" s="579" customFormat="1" ht="12.75" customHeight="1" x14ac:dyDescent="0.2">
      <c r="A27" s="490">
        <v>6</v>
      </c>
      <c r="B27" s="26">
        <v>3453</v>
      </c>
      <c r="C27" s="26">
        <v>667101411</v>
      </c>
      <c r="D27" s="26">
        <v>75109522</v>
      </c>
      <c r="E27" s="485" t="s">
        <v>18</v>
      </c>
      <c r="F27" s="26">
        <v>3141</v>
      </c>
      <c r="G27" s="486" t="s">
        <v>321</v>
      </c>
      <c r="H27" s="673" t="s">
        <v>284</v>
      </c>
      <c r="I27" s="265">
        <v>799844</v>
      </c>
      <c r="J27" s="266">
        <v>585997</v>
      </c>
      <c r="K27" s="882">
        <v>0</v>
      </c>
      <c r="L27" s="577">
        <v>198067</v>
      </c>
      <c r="M27" s="577">
        <v>11720</v>
      </c>
      <c r="N27" s="266">
        <v>4060</v>
      </c>
      <c r="O27" s="622">
        <v>1.99</v>
      </c>
      <c r="P27" s="678">
        <v>0</v>
      </c>
      <c r="Q27" s="744">
        <v>1.99</v>
      </c>
      <c r="R27" s="267">
        <f t="shared" si="20"/>
        <v>0</v>
      </c>
      <c r="S27" s="269">
        <v>0</v>
      </c>
      <c r="T27" s="269">
        <v>0</v>
      </c>
      <c r="U27" s="269">
        <v>0</v>
      </c>
      <c r="V27" s="269">
        <f t="shared" si="1"/>
        <v>0</v>
      </c>
      <c r="W27" s="269">
        <v>0</v>
      </c>
      <c r="X27" s="269">
        <v>0</v>
      </c>
      <c r="Y27" s="269">
        <f>SUM(W27:X27)</f>
        <v>0</v>
      </c>
      <c r="Z27" s="269">
        <f>V27+Y27</f>
        <v>0</v>
      </c>
      <c r="AA27" s="577">
        <f t="shared" si="21"/>
        <v>0</v>
      </c>
      <c r="AB27" s="270">
        <f>ROUND(V27*2%,0)</f>
        <v>0</v>
      </c>
      <c r="AC27" s="269">
        <v>0</v>
      </c>
      <c r="AD27" s="269">
        <v>0</v>
      </c>
      <c r="AE27" s="269">
        <f t="shared" si="2"/>
        <v>0</v>
      </c>
      <c r="AF27" s="269">
        <f t="shared" si="3"/>
        <v>0</v>
      </c>
      <c r="AG27" s="271">
        <v>0</v>
      </c>
      <c r="AH27" s="271">
        <v>0</v>
      </c>
      <c r="AI27" s="271">
        <v>0</v>
      </c>
      <c r="AJ27" s="271">
        <v>0</v>
      </c>
      <c r="AK27" s="271">
        <v>0</v>
      </c>
      <c r="AL27" s="271">
        <f t="shared" si="4"/>
        <v>0</v>
      </c>
      <c r="AM27" s="271">
        <f t="shared" si="5"/>
        <v>0</v>
      </c>
      <c r="AN27" s="696">
        <f t="shared" si="6"/>
        <v>0</v>
      </c>
      <c r="AO27" s="267">
        <f>I27+AF27</f>
        <v>799844</v>
      </c>
      <c r="AP27" s="269">
        <f>J27+V27</f>
        <v>585997</v>
      </c>
      <c r="AQ27" s="269">
        <f t="shared" si="22"/>
        <v>0</v>
      </c>
      <c r="AR27" s="269">
        <f>L27+AA27</f>
        <v>198067</v>
      </c>
      <c r="AS27" s="269">
        <f>M27+AB27</f>
        <v>11720</v>
      </c>
      <c r="AT27" s="269">
        <f>N27+AE27</f>
        <v>4060</v>
      </c>
      <c r="AU27" s="271">
        <f>O27+AN27</f>
        <v>1.99</v>
      </c>
      <c r="AV27" s="271">
        <f>P27+AL27</f>
        <v>0</v>
      </c>
      <c r="AW27" s="272">
        <f>Q27+AM27</f>
        <v>1.99</v>
      </c>
    </row>
    <row r="28" spans="1:49" s="579" customFormat="1" ht="12.75" customHeight="1" x14ac:dyDescent="0.2">
      <c r="A28" s="491">
        <v>6</v>
      </c>
      <c r="B28" s="28">
        <v>3453</v>
      </c>
      <c r="C28" s="487">
        <v>667101411</v>
      </c>
      <c r="D28" s="487">
        <v>75109522</v>
      </c>
      <c r="E28" s="488" t="s">
        <v>19</v>
      </c>
      <c r="F28" s="28"/>
      <c r="G28" s="489"/>
      <c r="H28" s="767"/>
      <c r="I28" s="41">
        <v>6931197</v>
      </c>
      <c r="J28" s="474">
        <v>5054593</v>
      </c>
      <c r="K28" s="474">
        <v>0</v>
      </c>
      <c r="L28" s="474">
        <v>1708452</v>
      </c>
      <c r="M28" s="474">
        <v>101092</v>
      </c>
      <c r="N28" s="474">
        <v>67060</v>
      </c>
      <c r="O28" s="679">
        <v>12.7582</v>
      </c>
      <c r="P28" s="679">
        <v>7.5</v>
      </c>
      <c r="Q28" s="771">
        <v>5.2582000000000004</v>
      </c>
      <c r="R28" s="41">
        <f t="shared" ref="R28:AW28" si="23">SUM(R26:R27)</f>
        <v>0</v>
      </c>
      <c r="S28" s="29">
        <f t="shared" si="23"/>
        <v>0</v>
      </c>
      <c r="T28" s="29">
        <f t="shared" si="23"/>
        <v>0</v>
      </c>
      <c r="U28" s="29">
        <f t="shared" si="23"/>
        <v>0</v>
      </c>
      <c r="V28" s="29">
        <f t="shared" si="23"/>
        <v>0</v>
      </c>
      <c r="W28" s="29">
        <f t="shared" si="23"/>
        <v>0</v>
      </c>
      <c r="X28" s="29">
        <f t="shared" si="23"/>
        <v>0</v>
      </c>
      <c r="Y28" s="29">
        <f t="shared" si="23"/>
        <v>0</v>
      </c>
      <c r="Z28" s="29">
        <f t="shared" si="23"/>
        <v>0</v>
      </c>
      <c r="AA28" s="29">
        <f t="shared" si="23"/>
        <v>0</v>
      </c>
      <c r="AB28" s="29">
        <f t="shared" si="23"/>
        <v>0</v>
      </c>
      <c r="AC28" s="29">
        <f t="shared" si="23"/>
        <v>0</v>
      </c>
      <c r="AD28" s="29">
        <f t="shared" si="23"/>
        <v>0</v>
      </c>
      <c r="AE28" s="29">
        <f t="shared" si="23"/>
        <v>0</v>
      </c>
      <c r="AF28" s="29">
        <f t="shared" si="23"/>
        <v>0</v>
      </c>
      <c r="AG28" s="30">
        <f t="shared" si="23"/>
        <v>0</v>
      </c>
      <c r="AH28" s="30">
        <f t="shared" si="23"/>
        <v>0</v>
      </c>
      <c r="AI28" s="30">
        <f t="shared" si="23"/>
        <v>0</v>
      </c>
      <c r="AJ28" s="30">
        <f t="shared" si="23"/>
        <v>0</v>
      </c>
      <c r="AK28" s="30">
        <f t="shared" si="23"/>
        <v>0</v>
      </c>
      <c r="AL28" s="30">
        <f t="shared" si="23"/>
        <v>0</v>
      </c>
      <c r="AM28" s="30">
        <f t="shared" si="23"/>
        <v>0</v>
      </c>
      <c r="AN28" s="680">
        <f t="shared" si="23"/>
        <v>0</v>
      </c>
      <c r="AO28" s="41">
        <f t="shared" si="23"/>
        <v>6931197</v>
      </c>
      <c r="AP28" s="29">
        <f t="shared" si="23"/>
        <v>5054593</v>
      </c>
      <c r="AQ28" s="29">
        <f t="shared" si="23"/>
        <v>0</v>
      </c>
      <c r="AR28" s="29">
        <f t="shared" si="23"/>
        <v>1708452</v>
      </c>
      <c r="AS28" s="29">
        <f t="shared" si="23"/>
        <v>101092</v>
      </c>
      <c r="AT28" s="29">
        <f t="shared" si="23"/>
        <v>67060</v>
      </c>
      <c r="AU28" s="30">
        <f t="shared" si="23"/>
        <v>12.7582</v>
      </c>
      <c r="AV28" s="30">
        <f t="shared" si="23"/>
        <v>7.5</v>
      </c>
      <c r="AW28" s="81">
        <f t="shared" si="23"/>
        <v>5.2582000000000004</v>
      </c>
    </row>
    <row r="29" spans="1:49" s="579" customFormat="1" ht="12.75" customHeight="1" x14ac:dyDescent="0.2">
      <c r="A29" s="490">
        <v>7</v>
      </c>
      <c r="B29" s="26">
        <v>3471</v>
      </c>
      <c r="C29" s="26">
        <v>691003491</v>
      </c>
      <c r="D29" s="26">
        <v>72550376</v>
      </c>
      <c r="E29" s="485" t="s">
        <v>20</v>
      </c>
      <c r="F29" s="26">
        <v>3111</v>
      </c>
      <c r="G29" s="486" t="s">
        <v>317</v>
      </c>
      <c r="H29" s="673" t="s">
        <v>283</v>
      </c>
      <c r="I29" s="265">
        <v>6413197</v>
      </c>
      <c r="J29" s="266">
        <v>4673046</v>
      </c>
      <c r="K29" s="266">
        <v>0</v>
      </c>
      <c r="L29" s="266">
        <v>1579490</v>
      </c>
      <c r="M29" s="266">
        <v>93461</v>
      </c>
      <c r="N29" s="266">
        <v>67200</v>
      </c>
      <c r="O29" s="622">
        <v>10.8682</v>
      </c>
      <c r="P29" s="678">
        <v>8</v>
      </c>
      <c r="Q29" s="744">
        <v>2.8681999999999999</v>
      </c>
      <c r="R29" s="267">
        <f t="shared" ref="R29:R30" si="24">W29*-1</f>
        <v>0</v>
      </c>
      <c r="S29" s="269">
        <v>0</v>
      </c>
      <c r="T29" s="269">
        <v>0</v>
      </c>
      <c r="U29" s="269">
        <v>0</v>
      </c>
      <c r="V29" s="269">
        <f t="shared" si="1"/>
        <v>0</v>
      </c>
      <c r="W29" s="269">
        <v>0</v>
      </c>
      <c r="X29" s="269">
        <v>0</v>
      </c>
      <c r="Y29" s="269">
        <f>SUM(W29:X29)</f>
        <v>0</v>
      </c>
      <c r="Z29" s="269">
        <f>V29+Y29</f>
        <v>0</v>
      </c>
      <c r="AA29" s="577">
        <f t="shared" ref="AA29:AA30" si="25">ROUND((V29+W29)*33.8%,0)</f>
        <v>0</v>
      </c>
      <c r="AB29" s="270">
        <f>ROUND(V29*2%,0)</f>
        <v>0</v>
      </c>
      <c r="AC29" s="269">
        <v>0</v>
      </c>
      <c r="AD29" s="269">
        <v>0</v>
      </c>
      <c r="AE29" s="269">
        <f t="shared" si="2"/>
        <v>0</v>
      </c>
      <c r="AF29" s="269">
        <f t="shared" si="3"/>
        <v>0</v>
      </c>
      <c r="AG29" s="271">
        <v>0</v>
      </c>
      <c r="AH29" s="271">
        <v>0</v>
      </c>
      <c r="AI29" s="271">
        <v>0</v>
      </c>
      <c r="AJ29" s="271">
        <v>0</v>
      </c>
      <c r="AK29" s="271">
        <v>0</v>
      </c>
      <c r="AL29" s="271">
        <f t="shared" si="4"/>
        <v>0</v>
      </c>
      <c r="AM29" s="271">
        <f t="shared" si="5"/>
        <v>0</v>
      </c>
      <c r="AN29" s="696">
        <f t="shared" si="6"/>
        <v>0</v>
      </c>
      <c r="AO29" s="267">
        <f>I29+AF29</f>
        <v>6413197</v>
      </c>
      <c r="AP29" s="269">
        <f>J29+V29</f>
        <v>4673046</v>
      </c>
      <c r="AQ29" s="269">
        <f t="shared" ref="AQ29:AQ30" si="26">K29+Y29</f>
        <v>0</v>
      </c>
      <c r="AR29" s="269">
        <f>L29+AA29</f>
        <v>1579490</v>
      </c>
      <c r="AS29" s="269">
        <f>M29+AB29</f>
        <v>93461</v>
      </c>
      <c r="AT29" s="269">
        <f>N29+AE29</f>
        <v>67200</v>
      </c>
      <c r="AU29" s="271">
        <f>O29+AN29</f>
        <v>10.8682</v>
      </c>
      <c r="AV29" s="271">
        <f>P29+AL29</f>
        <v>8</v>
      </c>
      <c r="AW29" s="272">
        <f>Q29+AM29</f>
        <v>2.8681999999999999</v>
      </c>
    </row>
    <row r="30" spans="1:49" s="579" customFormat="1" ht="12.75" customHeight="1" x14ac:dyDescent="0.2">
      <c r="A30" s="490">
        <v>7</v>
      </c>
      <c r="B30" s="26">
        <v>3471</v>
      </c>
      <c r="C30" s="26">
        <v>691003491</v>
      </c>
      <c r="D30" s="26">
        <v>72550376</v>
      </c>
      <c r="E30" s="485" t="s">
        <v>20</v>
      </c>
      <c r="F30" s="26">
        <v>3141</v>
      </c>
      <c r="G30" s="486" t="s">
        <v>321</v>
      </c>
      <c r="H30" s="673" t="s">
        <v>284</v>
      </c>
      <c r="I30" s="265">
        <v>1298646</v>
      </c>
      <c r="J30" s="266">
        <v>951185</v>
      </c>
      <c r="K30" s="882">
        <v>0</v>
      </c>
      <c r="L30" s="577">
        <v>321501</v>
      </c>
      <c r="M30" s="577">
        <v>19024</v>
      </c>
      <c r="N30" s="266">
        <v>6936</v>
      </c>
      <c r="O30" s="622">
        <v>3.24</v>
      </c>
      <c r="P30" s="678">
        <v>0</v>
      </c>
      <c r="Q30" s="744">
        <v>3.24</v>
      </c>
      <c r="R30" s="267">
        <f t="shared" si="24"/>
        <v>0</v>
      </c>
      <c r="S30" s="269">
        <v>0</v>
      </c>
      <c r="T30" s="269">
        <v>0</v>
      </c>
      <c r="U30" s="269">
        <v>0</v>
      </c>
      <c r="V30" s="269">
        <f t="shared" si="1"/>
        <v>0</v>
      </c>
      <c r="W30" s="269">
        <v>0</v>
      </c>
      <c r="X30" s="269">
        <v>0</v>
      </c>
      <c r="Y30" s="269">
        <f>SUM(W30:X30)</f>
        <v>0</v>
      </c>
      <c r="Z30" s="269">
        <f>V30+Y30</f>
        <v>0</v>
      </c>
      <c r="AA30" s="577">
        <f t="shared" si="25"/>
        <v>0</v>
      </c>
      <c r="AB30" s="270">
        <f>ROUND(V30*2%,0)</f>
        <v>0</v>
      </c>
      <c r="AC30" s="269">
        <v>0</v>
      </c>
      <c r="AD30" s="269">
        <v>0</v>
      </c>
      <c r="AE30" s="269">
        <f t="shared" si="2"/>
        <v>0</v>
      </c>
      <c r="AF30" s="269">
        <f t="shared" si="3"/>
        <v>0</v>
      </c>
      <c r="AG30" s="271">
        <v>0</v>
      </c>
      <c r="AH30" s="271">
        <v>0</v>
      </c>
      <c r="AI30" s="271">
        <v>0</v>
      </c>
      <c r="AJ30" s="271">
        <v>0</v>
      </c>
      <c r="AK30" s="271">
        <v>0</v>
      </c>
      <c r="AL30" s="271">
        <f t="shared" si="4"/>
        <v>0</v>
      </c>
      <c r="AM30" s="271">
        <f t="shared" si="5"/>
        <v>0</v>
      </c>
      <c r="AN30" s="696">
        <f t="shared" si="6"/>
        <v>0</v>
      </c>
      <c r="AO30" s="267">
        <f>I30+AF30</f>
        <v>1298646</v>
      </c>
      <c r="AP30" s="269">
        <f>J30+V30</f>
        <v>951185</v>
      </c>
      <c r="AQ30" s="269">
        <f t="shared" si="26"/>
        <v>0</v>
      </c>
      <c r="AR30" s="269">
        <f>L30+AA30</f>
        <v>321501</v>
      </c>
      <c r="AS30" s="269">
        <f>M30+AB30</f>
        <v>19024</v>
      </c>
      <c r="AT30" s="269">
        <f>N30+AE30</f>
        <v>6936</v>
      </c>
      <c r="AU30" s="271">
        <f>O30+AN30</f>
        <v>3.24</v>
      </c>
      <c r="AV30" s="271">
        <f>P30+AL30</f>
        <v>0</v>
      </c>
      <c r="AW30" s="272">
        <f>Q30+AM30</f>
        <v>3.24</v>
      </c>
    </row>
    <row r="31" spans="1:49" s="579" customFormat="1" ht="12.75" customHeight="1" x14ac:dyDescent="0.2">
      <c r="A31" s="491">
        <v>7</v>
      </c>
      <c r="B31" s="28">
        <v>3471</v>
      </c>
      <c r="C31" s="487">
        <v>691003491</v>
      </c>
      <c r="D31" s="487">
        <v>72550376</v>
      </c>
      <c r="E31" s="488" t="s">
        <v>21</v>
      </c>
      <c r="F31" s="28"/>
      <c r="G31" s="489"/>
      <c r="H31" s="767"/>
      <c r="I31" s="41">
        <v>7711843</v>
      </c>
      <c r="J31" s="474">
        <v>5624231</v>
      </c>
      <c r="K31" s="474">
        <v>0</v>
      </c>
      <c r="L31" s="474">
        <v>1900991</v>
      </c>
      <c r="M31" s="474">
        <v>112485</v>
      </c>
      <c r="N31" s="474">
        <v>74136</v>
      </c>
      <c r="O31" s="679">
        <v>14.1082</v>
      </c>
      <c r="P31" s="679">
        <v>8</v>
      </c>
      <c r="Q31" s="771">
        <v>6.1082000000000001</v>
      </c>
      <c r="R31" s="41">
        <f t="shared" ref="R31:AW31" si="27">SUM(R29:R30)</f>
        <v>0</v>
      </c>
      <c r="S31" s="29">
        <f t="shared" si="27"/>
        <v>0</v>
      </c>
      <c r="T31" s="29">
        <f t="shared" si="27"/>
        <v>0</v>
      </c>
      <c r="U31" s="29">
        <f t="shared" si="27"/>
        <v>0</v>
      </c>
      <c r="V31" s="29">
        <f t="shared" si="27"/>
        <v>0</v>
      </c>
      <c r="W31" s="29">
        <f t="shared" si="27"/>
        <v>0</v>
      </c>
      <c r="X31" s="29">
        <f t="shared" si="27"/>
        <v>0</v>
      </c>
      <c r="Y31" s="29">
        <f t="shared" si="27"/>
        <v>0</v>
      </c>
      <c r="Z31" s="29">
        <f t="shared" si="27"/>
        <v>0</v>
      </c>
      <c r="AA31" s="29">
        <f t="shared" si="27"/>
        <v>0</v>
      </c>
      <c r="AB31" s="29">
        <f t="shared" si="27"/>
        <v>0</v>
      </c>
      <c r="AC31" s="29">
        <f t="shared" si="27"/>
        <v>0</v>
      </c>
      <c r="AD31" s="29">
        <f t="shared" si="27"/>
        <v>0</v>
      </c>
      <c r="AE31" s="29">
        <f t="shared" si="27"/>
        <v>0</v>
      </c>
      <c r="AF31" s="29">
        <f t="shared" si="27"/>
        <v>0</v>
      </c>
      <c r="AG31" s="30">
        <f t="shared" si="27"/>
        <v>0</v>
      </c>
      <c r="AH31" s="30">
        <f t="shared" si="27"/>
        <v>0</v>
      </c>
      <c r="AI31" s="30">
        <f t="shared" si="27"/>
        <v>0</v>
      </c>
      <c r="AJ31" s="30">
        <f t="shared" si="27"/>
        <v>0</v>
      </c>
      <c r="AK31" s="30">
        <f t="shared" si="27"/>
        <v>0</v>
      </c>
      <c r="AL31" s="30">
        <f t="shared" si="27"/>
        <v>0</v>
      </c>
      <c r="AM31" s="30">
        <f t="shared" si="27"/>
        <v>0</v>
      </c>
      <c r="AN31" s="680">
        <f t="shared" si="27"/>
        <v>0</v>
      </c>
      <c r="AO31" s="41">
        <f t="shared" si="27"/>
        <v>7711843</v>
      </c>
      <c r="AP31" s="29">
        <f t="shared" si="27"/>
        <v>5624231</v>
      </c>
      <c r="AQ31" s="29">
        <f t="shared" si="27"/>
        <v>0</v>
      </c>
      <c r="AR31" s="29">
        <f t="shared" si="27"/>
        <v>1900991</v>
      </c>
      <c r="AS31" s="29">
        <f t="shared" si="27"/>
        <v>112485</v>
      </c>
      <c r="AT31" s="29">
        <f t="shared" si="27"/>
        <v>74136</v>
      </c>
      <c r="AU31" s="30">
        <f t="shared" si="27"/>
        <v>14.1082</v>
      </c>
      <c r="AV31" s="30">
        <f t="shared" si="27"/>
        <v>8</v>
      </c>
      <c r="AW31" s="81">
        <f t="shared" si="27"/>
        <v>6.1082000000000001</v>
      </c>
    </row>
    <row r="32" spans="1:49" s="579" customFormat="1" ht="12.75" customHeight="1" x14ac:dyDescent="0.2">
      <c r="A32" s="490">
        <v>8</v>
      </c>
      <c r="B32" s="26">
        <v>3472</v>
      </c>
      <c r="C32" s="26">
        <v>691003564</v>
      </c>
      <c r="D32" s="26">
        <v>72550368</v>
      </c>
      <c r="E32" s="485" t="s">
        <v>22</v>
      </c>
      <c r="F32" s="26">
        <v>3111</v>
      </c>
      <c r="G32" s="486" t="s">
        <v>317</v>
      </c>
      <c r="H32" s="673" t="s">
        <v>283</v>
      </c>
      <c r="I32" s="265">
        <v>4538315</v>
      </c>
      <c r="J32" s="266">
        <v>3284002</v>
      </c>
      <c r="K32" s="266">
        <v>30000</v>
      </c>
      <c r="L32" s="266">
        <v>1120133</v>
      </c>
      <c r="M32" s="266">
        <v>65680</v>
      </c>
      <c r="N32" s="266">
        <v>38500</v>
      </c>
      <c r="O32" s="622">
        <v>7.8242000000000003</v>
      </c>
      <c r="P32" s="678">
        <v>6</v>
      </c>
      <c r="Q32" s="744">
        <v>1.8242000000000005</v>
      </c>
      <c r="R32" s="267">
        <f t="shared" ref="R32:R33" si="28">W32*-1</f>
        <v>0</v>
      </c>
      <c r="S32" s="269">
        <v>0</v>
      </c>
      <c r="T32" s="269">
        <v>0</v>
      </c>
      <c r="U32" s="269">
        <v>0</v>
      </c>
      <c r="V32" s="269">
        <f t="shared" si="1"/>
        <v>0</v>
      </c>
      <c r="W32" s="269">
        <v>0</v>
      </c>
      <c r="X32" s="269">
        <v>0</v>
      </c>
      <c r="Y32" s="269">
        <f>SUM(W32:X32)</f>
        <v>0</v>
      </c>
      <c r="Z32" s="269">
        <f>V32+Y32</f>
        <v>0</v>
      </c>
      <c r="AA32" s="577">
        <f t="shared" ref="AA32:AA33" si="29">ROUND((V32+W32)*33.8%,0)</f>
        <v>0</v>
      </c>
      <c r="AB32" s="270">
        <f>ROUND(V32*2%,0)</f>
        <v>0</v>
      </c>
      <c r="AC32" s="269">
        <v>0</v>
      </c>
      <c r="AD32" s="269">
        <v>0</v>
      </c>
      <c r="AE32" s="269">
        <f t="shared" si="2"/>
        <v>0</v>
      </c>
      <c r="AF32" s="269">
        <f t="shared" si="3"/>
        <v>0</v>
      </c>
      <c r="AG32" s="271">
        <v>0</v>
      </c>
      <c r="AH32" s="271">
        <v>0</v>
      </c>
      <c r="AI32" s="271">
        <v>0</v>
      </c>
      <c r="AJ32" s="271">
        <v>0</v>
      </c>
      <c r="AK32" s="271">
        <v>0</v>
      </c>
      <c r="AL32" s="271">
        <f t="shared" si="4"/>
        <v>0</v>
      </c>
      <c r="AM32" s="271">
        <f t="shared" si="5"/>
        <v>0</v>
      </c>
      <c r="AN32" s="696">
        <f t="shared" si="6"/>
        <v>0</v>
      </c>
      <c r="AO32" s="267">
        <f>I32+AF32</f>
        <v>4538315</v>
      </c>
      <c r="AP32" s="269">
        <f>J32+V32</f>
        <v>3284002</v>
      </c>
      <c r="AQ32" s="269">
        <f t="shared" ref="AQ32:AQ33" si="30">K32+Y32</f>
        <v>30000</v>
      </c>
      <c r="AR32" s="269">
        <f>L32+AA32</f>
        <v>1120133</v>
      </c>
      <c r="AS32" s="269">
        <f>M32+AB32</f>
        <v>65680</v>
      </c>
      <c r="AT32" s="269">
        <f>N32+AE32</f>
        <v>38500</v>
      </c>
      <c r="AU32" s="271">
        <f>O32+AN32</f>
        <v>7.8242000000000003</v>
      </c>
      <c r="AV32" s="271">
        <f>P32+AL32</f>
        <v>6</v>
      </c>
      <c r="AW32" s="272">
        <f>Q32+AM32</f>
        <v>1.8242000000000005</v>
      </c>
    </row>
    <row r="33" spans="1:49" s="579" customFormat="1" ht="12.75" customHeight="1" x14ac:dyDescent="0.2">
      <c r="A33" s="490">
        <v>8</v>
      </c>
      <c r="B33" s="26">
        <v>3472</v>
      </c>
      <c r="C33" s="26">
        <v>691003564</v>
      </c>
      <c r="D33" s="26">
        <v>72550368</v>
      </c>
      <c r="E33" s="485" t="s">
        <v>22</v>
      </c>
      <c r="F33" s="26">
        <v>3141</v>
      </c>
      <c r="G33" s="486" t="s">
        <v>321</v>
      </c>
      <c r="H33" s="673" t="s">
        <v>284</v>
      </c>
      <c r="I33" s="265">
        <v>654261</v>
      </c>
      <c r="J33" s="266">
        <v>479562</v>
      </c>
      <c r="K33" s="882">
        <v>0</v>
      </c>
      <c r="L33" s="577">
        <v>162092</v>
      </c>
      <c r="M33" s="577">
        <v>9591</v>
      </c>
      <c r="N33" s="266">
        <v>3016</v>
      </c>
      <c r="O33" s="622">
        <v>1.63</v>
      </c>
      <c r="P33" s="678">
        <v>0</v>
      </c>
      <c r="Q33" s="744">
        <v>1.63</v>
      </c>
      <c r="R33" s="267">
        <f t="shared" si="28"/>
        <v>0</v>
      </c>
      <c r="S33" s="269">
        <v>0</v>
      </c>
      <c r="T33" s="269">
        <v>0</v>
      </c>
      <c r="U33" s="269">
        <v>0</v>
      </c>
      <c r="V33" s="269">
        <f t="shared" si="1"/>
        <v>0</v>
      </c>
      <c r="W33" s="269">
        <v>0</v>
      </c>
      <c r="X33" s="269">
        <v>0</v>
      </c>
      <c r="Y33" s="269">
        <f>SUM(W33:X33)</f>
        <v>0</v>
      </c>
      <c r="Z33" s="269">
        <f>V33+Y33</f>
        <v>0</v>
      </c>
      <c r="AA33" s="577">
        <f t="shared" si="29"/>
        <v>0</v>
      </c>
      <c r="AB33" s="270">
        <f>ROUND(V33*2%,0)</f>
        <v>0</v>
      </c>
      <c r="AC33" s="269">
        <v>0</v>
      </c>
      <c r="AD33" s="269">
        <v>0</v>
      </c>
      <c r="AE33" s="269">
        <f t="shared" si="2"/>
        <v>0</v>
      </c>
      <c r="AF33" s="269">
        <f t="shared" si="3"/>
        <v>0</v>
      </c>
      <c r="AG33" s="271">
        <v>0</v>
      </c>
      <c r="AH33" s="271">
        <v>0</v>
      </c>
      <c r="AI33" s="271">
        <v>0</v>
      </c>
      <c r="AJ33" s="271">
        <v>0</v>
      </c>
      <c r="AK33" s="271">
        <v>0</v>
      </c>
      <c r="AL33" s="271">
        <f t="shared" si="4"/>
        <v>0</v>
      </c>
      <c r="AM33" s="271">
        <f t="shared" si="5"/>
        <v>0</v>
      </c>
      <c r="AN33" s="696">
        <f t="shared" si="6"/>
        <v>0</v>
      </c>
      <c r="AO33" s="267">
        <f>I33+AF33</f>
        <v>654261</v>
      </c>
      <c r="AP33" s="269">
        <f>J33+V33</f>
        <v>479562</v>
      </c>
      <c r="AQ33" s="269">
        <f t="shared" si="30"/>
        <v>0</v>
      </c>
      <c r="AR33" s="269">
        <f>L33+AA33</f>
        <v>162092</v>
      </c>
      <c r="AS33" s="269">
        <f>M33+AB33</f>
        <v>9591</v>
      </c>
      <c r="AT33" s="269">
        <f>N33+AE33</f>
        <v>3016</v>
      </c>
      <c r="AU33" s="271">
        <f>O33+AN33</f>
        <v>1.63</v>
      </c>
      <c r="AV33" s="271">
        <f>P33+AL33</f>
        <v>0</v>
      </c>
      <c r="AW33" s="272">
        <f>Q33+AM33</f>
        <v>1.63</v>
      </c>
    </row>
    <row r="34" spans="1:49" s="579" customFormat="1" ht="12.75" customHeight="1" x14ac:dyDescent="0.2">
      <c r="A34" s="491">
        <v>8</v>
      </c>
      <c r="B34" s="28">
        <v>3472</v>
      </c>
      <c r="C34" s="487">
        <v>691003564</v>
      </c>
      <c r="D34" s="487">
        <v>72550368</v>
      </c>
      <c r="E34" s="488" t="s">
        <v>23</v>
      </c>
      <c r="F34" s="28"/>
      <c r="G34" s="489"/>
      <c r="H34" s="767"/>
      <c r="I34" s="41">
        <v>5192576</v>
      </c>
      <c r="J34" s="474">
        <v>3763564</v>
      </c>
      <c r="K34" s="474">
        <v>30000</v>
      </c>
      <c r="L34" s="474">
        <v>1282225</v>
      </c>
      <c r="M34" s="474">
        <v>75271</v>
      </c>
      <c r="N34" s="474">
        <v>41516</v>
      </c>
      <c r="O34" s="679">
        <v>9.4542000000000002</v>
      </c>
      <c r="P34" s="679">
        <v>6</v>
      </c>
      <c r="Q34" s="771">
        <v>3.4542000000000002</v>
      </c>
      <c r="R34" s="41">
        <f t="shared" ref="R34:AW34" si="31">SUM(R32:R33)</f>
        <v>0</v>
      </c>
      <c r="S34" s="29">
        <f t="shared" si="31"/>
        <v>0</v>
      </c>
      <c r="T34" s="29">
        <f t="shared" si="31"/>
        <v>0</v>
      </c>
      <c r="U34" s="29">
        <f t="shared" si="31"/>
        <v>0</v>
      </c>
      <c r="V34" s="29">
        <f t="shared" si="31"/>
        <v>0</v>
      </c>
      <c r="W34" s="29">
        <f t="shared" si="31"/>
        <v>0</v>
      </c>
      <c r="X34" s="29">
        <f t="shared" si="31"/>
        <v>0</v>
      </c>
      <c r="Y34" s="29">
        <f t="shared" si="31"/>
        <v>0</v>
      </c>
      <c r="Z34" s="29">
        <f t="shared" si="31"/>
        <v>0</v>
      </c>
      <c r="AA34" s="29">
        <f t="shared" si="31"/>
        <v>0</v>
      </c>
      <c r="AB34" s="29">
        <f t="shared" si="31"/>
        <v>0</v>
      </c>
      <c r="AC34" s="29">
        <f t="shared" si="31"/>
        <v>0</v>
      </c>
      <c r="AD34" s="29">
        <f t="shared" si="31"/>
        <v>0</v>
      </c>
      <c r="AE34" s="29">
        <f t="shared" si="31"/>
        <v>0</v>
      </c>
      <c r="AF34" s="29">
        <f t="shared" si="31"/>
        <v>0</v>
      </c>
      <c r="AG34" s="30">
        <f t="shared" si="31"/>
        <v>0</v>
      </c>
      <c r="AH34" s="30">
        <f t="shared" si="31"/>
        <v>0</v>
      </c>
      <c r="AI34" s="30">
        <f t="shared" si="31"/>
        <v>0</v>
      </c>
      <c r="AJ34" s="30">
        <f t="shared" si="31"/>
        <v>0</v>
      </c>
      <c r="AK34" s="30">
        <f t="shared" si="31"/>
        <v>0</v>
      </c>
      <c r="AL34" s="30">
        <f t="shared" si="31"/>
        <v>0</v>
      </c>
      <c r="AM34" s="30">
        <f t="shared" si="31"/>
        <v>0</v>
      </c>
      <c r="AN34" s="680">
        <f t="shared" si="31"/>
        <v>0</v>
      </c>
      <c r="AO34" s="41">
        <f t="shared" si="31"/>
        <v>5192576</v>
      </c>
      <c r="AP34" s="29">
        <f t="shared" si="31"/>
        <v>3763564</v>
      </c>
      <c r="AQ34" s="29">
        <f t="shared" si="31"/>
        <v>30000</v>
      </c>
      <c r="AR34" s="29">
        <f t="shared" si="31"/>
        <v>1282225</v>
      </c>
      <c r="AS34" s="29">
        <f t="shared" si="31"/>
        <v>75271</v>
      </c>
      <c r="AT34" s="29">
        <f t="shared" si="31"/>
        <v>41516</v>
      </c>
      <c r="AU34" s="30">
        <f t="shared" si="31"/>
        <v>9.4542000000000002</v>
      </c>
      <c r="AV34" s="30">
        <f t="shared" si="31"/>
        <v>6</v>
      </c>
      <c r="AW34" s="81">
        <f t="shared" si="31"/>
        <v>3.4542000000000002</v>
      </c>
    </row>
    <row r="35" spans="1:49" s="579" customFormat="1" ht="12.75" customHeight="1" x14ac:dyDescent="0.2">
      <c r="A35" s="490">
        <v>9</v>
      </c>
      <c r="B35" s="26">
        <v>3467</v>
      </c>
      <c r="C35" s="26">
        <v>691001243</v>
      </c>
      <c r="D35" s="26">
        <v>72048174</v>
      </c>
      <c r="E35" s="485" t="s">
        <v>24</v>
      </c>
      <c r="F35" s="26">
        <v>3111</v>
      </c>
      <c r="G35" s="486" t="s">
        <v>317</v>
      </c>
      <c r="H35" s="673" t="s">
        <v>283</v>
      </c>
      <c r="I35" s="265">
        <v>8188872</v>
      </c>
      <c r="J35" s="266">
        <v>5974427</v>
      </c>
      <c r="K35" s="266">
        <v>0</v>
      </c>
      <c r="L35" s="266">
        <v>2019356</v>
      </c>
      <c r="M35" s="266">
        <v>119489</v>
      </c>
      <c r="N35" s="266">
        <v>75600</v>
      </c>
      <c r="O35" s="622">
        <v>14.5167</v>
      </c>
      <c r="P35" s="678">
        <v>10.564500000000001</v>
      </c>
      <c r="Q35" s="744">
        <v>3.9521999999999995</v>
      </c>
      <c r="R35" s="267">
        <f t="shared" ref="R35:R37" si="32">W35*-1</f>
        <v>0</v>
      </c>
      <c r="S35" s="269">
        <v>0</v>
      </c>
      <c r="T35" s="269">
        <v>0</v>
      </c>
      <c r="U35" s="269">
        <v>0</v>
      </c>
      <c r="V35" s="269">
        <f t="shared" si="1"/>
        <v>0</v>
      </c>
      <c r="W35" s="269">
        <v>0</v>
      </c>
      <c r="X35" s="269">
        <v>0</v>
      </c>
      <c r="Y35" s="269">
        <f>SUM(W35:X35)</f>
        <v>0</v>
      </c>
      <c r="Z35" s="269">
        <f>V35+Y35</f>
        <v>0</v>
      </c>
      <c r="AA35" s="577">
        <f t="shared" ref="AA35:AA37" si="33">ROUND((V35+W35)*33.8%,0)</f>
        <v>0</v>
      </c>
      <c r="AB35" s="270">
        <f>ROUND(V35*2%,0)</f>
        <v>0</v>
      </c>
      <c r="AC35" s="269">
        <v>0</v>
      </c>
      <c r="AD35" s="269">
        <v>0</v>
      </c>
      <c r="AE35" s="269">
        <f t="shared" si="2"/>
        <v>0</v>
      </c>
      <c r="AF35" s="269">
        <f t="shared" si="3"/>
        <v>0</v>
      </c>
      <c r="AG35" s="271">
        <v>0</v>
      </c>
      <c r="AH35" s="271">
        <v>0</v>
      </c>
      <c r="AI35" s="271">
        <v>0</v>
      </c>
      <c r="AJ35" s="271">
        <v>0</v>
      </c>
      <c r="AK35" s="271">
        <v>0</v>
      </c>
      <c r="AL35" s="271">
        <f t="shared" si="4"/>
        <v>0</v>
      </c>
      <c r="AM35" s="271">
        <f t="shared" si="5"/>
        <v>0</v>
      </c>
      <c r="AN35" s="696">
        <f t="shared" si="6"/>
        <v>0</v>
      </c>
      <c r="AO35" s="267">
        <f>I35+AF35</f>
        <v>8188872</v>
      </c>
      <c r="AP35" s="269">
        <f>J35+V35</f>
        <v>5974427</v>
      </c>
      <c r="AQ35" s="269">
        <f t="shared" ref="AQ35:AQ37" si="34">K35+Y35</f>
        <v>0</v>
      </c>
      <c r="AR35" s="269">
        <f t="shared" ref="AR35:AS37" si="35">L35+AA35</f>
        <v>2019356</v>
      </c>
      <c r="AS35" s="269">
        <f t="shared" si="35"/>
        <v>119489</v>
      </c>
      <c r="AT35" s="269">
        <f>N35+AE35</f>
        <v>75600</v>
      </c>
      <c r="AU35" s="271">
        <f>O35+AN35</f>
        <v>14.5167</v>
      </c>
      <c r="AV35" s="271">
        <f t="shared" ref="AV35:AW37" si="36">P35+AL35</f>
        <v>10.564500000000001</v>
      </c>
      <c r="AW35" s="272">
        <f t="shared" si="36"/>
        <v>3.9521999999999995</v>
      </c>
    </row>
    <row r="36" spans="1:49" s="579" customFormat="1" x14ac:dyDescent="0.2">
      <c r="A36" s="490">
        <v>9</v>
      </c>
      <c r="B36" s="26">
        <v>3467</v>
      </c>
      <c r="C36" s="26">
        <v>691001243</v>
      </c>
      <c r="D36" s="26">
        <v>72048174</v>
      </c>
      <c r="E36" s="485" t="s">
        <v>24</v>
      </c>
      <c r="F36" s="26">
        <v>3111</v>
      </c>
      <c r="G36" s="486" t="s">
        <v>318</v>
      </c>
      <c r="H36" s="673" t="s">
        <v>284</v>
      </c>
      <c r="I36" s="265">
        <v>345885</v>
      </c>
      <c r="J36" s="266">
        <v>254702</v>
      </c>
      <c r="K36" s="882">
        <v>0</v>
      </c>
      <c r="L36" s="577">
        <v>86089</v>
      </c>
      <c r="M36" s="577">
        <v>5094</v>
      </c>
      <c r="N36" s="266">
        <v>0</v>
      </c>
      <c r="O36" s="622">
        <v>0.75</v>
      </c>
      <c r="P36" s="678">
        <v>0.75</v>
      </c>
      <c r="Q36" s="744">
        <v>0</v>
      </c>
      <c r="R36" s="267">
        <f t="shared" si="32"/>
        <v>0</v>
      </c>
      <c r="S36" s="269">
        <v>0</v>
      </c>
      <c r="T36" s="269">
        <v>0</v>
      </c>
      <c r="U36" s="269">
        <v>0</v>
      </c>
      <c r="V36" s="269">
        <f t="shared" si="1"/>
        <v>0</v>
      </c>
      <c r="W36" s="269">
        <v>0</v>
      </c>
      <c r="X36" s="269">
        <v>0</v>
      </c>
      <c r="Y36" s="269">
        <f>SUM(W36:X36)</f>
        <v>0</v>
      </c>
      <c r="Z36" s="269">
        <f>V36+Y36</f>
        <v>0</v>
      </c>
      <c r="AA36" s="577">
        <f t="shared" si="33"/>
        <v>0</v>
      </c>
      <c r="AB36" s="270">
        <f>ROUND(V36*2%,0)</f>
        <v>0</v>
      </c>
      <c r="AC36" s="269">
        <v>0</v>
      </c>
      <c r="AD36" s="269">
        <v>0</v>
      </c>
      <c r="AE36" s="269">
        <f t="shared" si="2"/>
        <v>0</v>
      </c>
      <c r="AF36" s="269">
        <f t="shared" si="3"/>
        <v>0</v>
      </c>
      <c r="AG36" s="271">
        <v>0</v>
      </c>
      <c r="AH36" s="271">
        <v>0</v>
      </c>
      <c r="AI36" s="271">
        <v>0</v>
      </c>
      <c r="AJ36" s="271">
        <v>0</v>
      </c>
      <c r="AK36" s="271">
        <v>0</v>
      </c>
      <c r="AL36" s="271">
        <f t="shared" si="4"/>
        <v>0</v>
      </c>
      <c r="AM36" s="271">
        <f t="shared" si="5"/>
        <v>0</v>
      </c>
      <c r="AN36" s="696">
        <f t="shared" si="6"/>
        <v>0</v>
      </c>
      <c r="AO36" s="267">
        <f>I36+AF36</f>
        <v>345885</v>
      </c>
      <c r="AP36" s="269">
        <f>J36+V36</f>
        <v>254702</v>
      </c>
      <c r="AQ36" s="269">
        <f t="shared" si="34"/>
        <v>0</v>
      </c>
      <c r="AR36" s="269">
        <f t="shared" si="35"/>
        <v>86089</v>
      </c>
      <c r="AS36" s="269">
        <f t="shared" si="35"/>
        <v>5094</v>
      </c>
      <c r="AT36" s="269">
        <f>N36+AE36</f>
        <v>0</v>
      </c>
      <c r="AU36" s="271">
        <f>O36+AN36</f>
        <v>0.75</v>
      </c>
      <c r="AV36" s="271">
        <f t="shared" si="36"/>
        <v>0.75</v>
      </c>
      <c r="AW36" s="272">
        <f t="shared" si="36"/>
        <v>0</v>
      </c>
    </row>
    <row r="37" spans="1:49" s="579" customFormat="1" ht="12.75" customHeight="1" x14ac:dyDescent="0.2">
      <c r="A37" s="490">
        <v>9</v>
      </c>
      <c r="B37" s="26">
        <v>3467</v>
      </c>
      <c r="C37" s="26">
        <v>691001243</v>
      </c>
      <c r="D37" s="26">
        <v>72048174</v>
      </c>
      <c r="E37" s="485" t="s">
        <v>24</v>
      </c>
      <c r="F37" s="26">
        <v>3141</v>
      </c>
      <c r="G37" s="486" t="s">
        <v>321</v>
      </c>
      <c r="H37" s="673" t="s">
        <v>284</v>
      </c>
      <c r="I37" s="265">
        <v>1256793</v>
      </c>
      <c r="J37" s="266">
        <v>920579</v>
      </c>
      <c r="K37" s="882">
        <v>0</v>
      </c>
      <c r="L37" s="577">
        <v>311156</v>
      </c>
      <c r="M37" s="577">
        <v>18412</v>
      </c>
      <c r="N37" s="266">
        <v>6646</v>
      </c>
      <c r="O37" s="622">
        <v>3.13</v>
      </c>
      <c r="P37" s="678">
        <v>0</v>
      </c>
      <c r="Q37" s="744">
        <v>3.13</v>
      </c>
      <c r="R37" s="267">
        <f t="shared" si="32"/>
        <v>0</v>
      </c>
      <c r="S37" s="269">
        <v>0</v>
      </c>
      <c r="T37" s="269">
        <v>0</v>
      </c>
      <c r="U37" s="269">
        <v>0</v>
      </c>
      <c r="V37" s="269">
        <f t="shared" si="1"/>
        <v>0</v>
      </c>
      <c r="W37" s="269">
        <v>0</v>
      </c>
      <c r="X37" s="269">
        <v>0</v>
      </c>
      <c r="Y37" s="269">
        <f>SUM(W37:X37)</f>
        <v>0</v>
      </c>
      <c r="Z37" s="269">
        <f>V37+Y37</f>
        <v>0</v>
      </c>
      <c r="AA37" s="577">
        <f t="shared" si="33"/>
        <v>0</v>
      </c>
      <c r="AB37" s="270">
        <f>ROUND(V37*2%,0)</f>
        <v>0</v>
      </c>
      <c r="AC37" s="269">
        <v>0</v>
      </c>
      <c r="AD37" s="269">
        <v>0</v>
      </c>
      <c r="AE37" s="269">
        <f t="shared" si="2"/>
        <v>0</v>
      </c>
      <c r="AF37" s="269">
        <f t="shared" si="3"/>
        <v>0</v>
      </c>
      <c r="AG37" s="271">
        <v>0</v>
      </c>
      <c r="AH37" s="271">
        <v>0</v>
      </c>
      <c r="AI37" s="271">
        <v>0</v>
      </c>
      <c r="AJ37" s="271">
        <v>0</v>
      </c>
      <c r="AK37" s="271">
        <v>0</v>
      </c>
      <c r="AL37" s="271">
        <f t="shared" si="4"/>
        <v>0</v>
      </c>
      <c r="AM37" s="271">
        <f t="shared" si="5"/>
        <v>0</v>
      </c>
      <c r="AN37" s="696">
        <f t="shared" si="6"/>
        <v>0</v>
      </c>
      <c r="AO37" s="267">
        <f>I37+AF37</f>
        <v>1256793</v>
      </c>
      <c r="AP37" s="269">
        <f>J37+V37</f>
        <v>920579</v>
      </c>
      <c r="AQ37" s="269">
        <f t="shared" si="34"/>
        <v>0</v>
      </c>
      <c r="AR37" s="269">
        <f t="shared" si="35"/>
        <v>311156</v>
      </c>
      <c r="AS37" s="269">
        <f t="shared" si="35"/>
        <v>18412</v>
      </c>
      <c r="AT37" s="269">
        <f>N37+AE37</f>
        <v>6646</v>
      </c>
      <c r="AU37" s="271">
        <f>O37+AN37</f>
        <v>3.13</v>
      </c>
      <c r="AV37" s="271">
        <f t="shared" si="36"/>
        <v>0</v>
      </c>
      <c r="AW37" s="272">
        <f t="shared" si="36"/>
        <v>3.13</v>
      </c>
    </row>
    <row r="38" spans="1:49" s="579" customFormat="1" ht="12.75" customHeight="1" x14ac:dyDescent="0.2">
      <c r="A38" s="491">
        <v>9</v>
      </c>
      <c r="B38" s="28">
        <v>3467</v>
      </c>
      <c r="C38" s="487">
        <v>691001243</v>
      </c>
      <c r="D38" s="487">
        <v>72048174</v>
      </c>
      <c r="E38" s="488" t="s">
        <v>25</v>
      </c>
      <c r="F38" s="28"/>
      <c r="G38" s="489"/>
      <c r="H38" s="767"/>
      <c r="I38" s="41">
        <v>9791550</v>
      </c>
      <c r="J38" s="474">
        <v>7149708</v>
      </c>
      <c r="K38" s="474">
        <v>0</v>
      </c>
      <c r="L38" s="474">
        <v>2416601</v>
      </c>
      <c r="M38" s="474">
        <v>142995</v>
      </c>
      <c r="N38" s="474">
        <v>82246</v>
      </c>
      <c r="O38" s="679">
        <v>18.396699999999999</v>
      </c>
      <c r="P38" s="679">
        <v>11.314500000000001</v>
      </c>
      <c r="Q38" s="771">
        <v>7.0821999999999994</v>
      </c>
      <c r="R38" s="41">
        <f t="shared" ref="R38:AW38" si="37">SUM(R35:R37)</f>
        <v>0</v>
      </c>
      <c r="S38" s="29">
        <f t="shared" si="37"/>
        <v>0</v>
      </c>
      <c r="T38" s="29">
        <f t="shared" si="37"/>
        <v>0</v>
      </c>
      <c r="U38" s="29">
        <f t="shared" si="37"/>
        <v>0</v>
      </c>
      <c r="V38" s="29">
        <f t="shared" si="37"/>
        <v>0</v>
      </c>
      <c r="W38" s="29">
        <f t="shared" si="37"/>
        <v>0</v>
      </c>
      <c r="X38" s="29">
        <f t="shared" si="37"/>
        <v>0</v>
      </c>
      <c r="Y38" s="29">
        <f t="shared" si="37"/>
        <v>0</v>
      </c>
      <c r="Z38" s="29">
        <f t="shared" si="37"/>
        <v>0</v>
      </c>
      <c r="AA38" s="29">
        <f t="shared" si="37"/>
        <v>0</v>
      </c>
      <c r="AB38" s="29">
        <f t="shared" si="37"/>
        <v>0</v>
      </c>
      <c r="AC38" s="29">
        <f t="shared" si="37"/>
        <v>0</v>
      </c>
      <c r="AD38" s="29">
        <f t="shared" si="37"/>
        <v>0</v>
      </c>
      <c r="AE38" s="29">
        <f t="shared" si="37"/>
        <v>0</v>
      </c>
      <c r="AF38" s="29">
        <f t="shared" si="37"/>
        <v>0</v>
      </c>
      <c r="AG38" s="30">
        <f t="shared" si="37"/>
        <v>0</v>
      </c>
      <c r="AH38" s="30">
        <f t="shared" si="37"/>
        <v>0</v>
      </c>
      <c r="AI38" s="30">
        <f t="shared" si="37"/>
        <v>0</v>
      </c>
      <c r="AJ38" s="30">
        <f t="shared" si="37"/>
        <v>0</v>
      </c>
      <c r="AK38" s="30">
        <f t="shared" si="37"/>
        <v>0</v>
      </c>
      <c r="AL38" s="30">
        <f t="shared" si="37"/>
        <v>0</v>
      </c>
      <c r="AM38" s="30">
        <f t="shared" si="37"/>
        <v>0</v>
      </c>
      <c r="AN38" s="680">
        <f t="shared" si="37"/>
        <v>0</v>
      </c>
      <c r="AO38" s="41">
        <f t="shared" si="37"/>
        <v>9791550</v>
      </c>
      <c r="AP38" s="29">
        <f t="shared" si="37"/>
        <v>7149708</v>
      </c>
      <c r="AQ38" s="29">
        <f t="shared" si="37"/>
        <v>0</v>
      </c>
      <c r="AR38" s="29">
        <f t="shared" si="37"/>
        <v>2416601</v>
      </c>
      <c r="AS38" s="29">
        <f t="shared" si="37"/>
        <v>142995</v>
      </c>
      <c r="AT38" s="29">
        <f t="shared" si="37"/>
        <v>82246</v>
      </c>
      <c r="AU38" s="30">
        <f t="shared" si="37"/>
        <v>18.396699999999999</v>
      </c>
      <c r="AV38" s="30">
        <f t="shared" si="37"/>
        <v>11.314500000000001</v>
      </c>
      <c r="AW38" s="81">
        <f t="shared" si="37"/>
        <v>7.0821999999999994</v>
      </c>
    </row>
    <row r="39" spans="1:49" s="579" customFormat="1" ht="12.75" customHeight="1" x14ac:dyDescent="0.2">
      <c r="A39" s="490">
        <v>10</v>
      </c>
      <c r="B39" s="26">
        <v>3461</v>
      </c>
      <c r="C39" s="26">
        <v>691001286</v>
      </c>
      <c r="D39" s="26">
        <v>72048107</v>
      </c>
      <c r="E39" s="485" t="s">
        <v>26</v>
      </c>
      <c r="F39" s="26">
        <v>3111</v>
      </c>
      <c r="G39" s="486" t="s">
        <v>317</v>
      </c>
      <c r="H39" s="673" t="s">
        <v>283</v>
      </c>
      <c r="I39" s="265">
        <v>8094550</v>
      </c>
      <c r="J39" s="266">
        <v>5879687</v>
      </c>
      <c r="K39" s="266">
        <v>28800</v>
      </c>
      <c r="L39" s="266">
        <v>1997069</v>
      </c>
      <c r="M39" s="266">
        <v>117594</v>
      </c>
      <c r="N39" s="266">
        <v>71400</v>
      </c>
      <c r="O39" s="622">
        <v>14.052199999999999</v>
      </c>
      <c r="P39" s="678">
        <v>10.5</v>
      </c>
      <c r="Q39" s="744">
        <v>3.5521999999999996</v>
      </c>
      <c r="R39" s="267">
        <f t="shared" ref="R39:R41" si="38">W39*-1</f>
        <v>0</v>
      </c>
      <c r="S39" s="269">
        <v>0</v>
      </c>
      <c r="T39" s="269">
        <v>0</v>
      </c>
      <c r="U39" s="269">
        <v>0</v>
      </c>
      <c r="V39" s="269">
        <f t="shared" si="1"/>
        <v>0</v>
      </c>
      <c r="W39" s="269">
        <v>0</v>
      </c>
      <c r="X39" s="269">
        <v>0</v>
      </c>
      <c r="Y39" s="269">
        <f>SUM(W39:X39)</f>
        <v>0</v>
      </c>
      <c r="Z39" s="269">
        <f>V39+Y39</f>
        <v>0</v>
      </c>
      <c r="AA39" s="577">
        <f t="shared" ref="AA39:AA41" si="39">ROUND((V39+W39)*33.8%,0)</f>
        <v>0</v>
      </c>
      <c r="AB39" s="270">
        <f>ROUND(V39*2%,0)</f>
        <v>0</v>
      </c>
      <c r="AC39" s="269">
        <v>0</v>
      </c>
      <c r="AD39" s="269">
        <v>0</v>
      </c>
      <c r="AE39" s="269">
        <f t="shared" si="2"/>
        <v>0</v>
      </c>
      <c r="AF39" s="269">
        <f t="shared" si="3"/>
        <v>0</v>
      </c>
      <c r="AG39" s="271">
        <v>0</v>
      </c>
      <c r="AH39" s="271">
        <v>0</v>
      </c>
      <c r="AI39" s="271">
        <v>0</v>
      </c>
      <c r="AJ39" s="271">
        <v>0</v>
      </c>
      <c r="AK39" s="271">
        <v>0</v>
      </c>
      <c r="AL39" s="271">
        <f t="shared" si="4"/>
        <v>0</v>
      </c>
      <c r="AM39" s="271">
        <f t="shared" si="5"/>
        <v>0</v>
      </c>
      <c r="AN39" s="696">
        <f t="shared" si="6"/>
        <v>0</v>
      </c>
      <c r="AO39" s="267">
        <f>I39+AF39</f>
        <v>8094550</v>
      </c>
      <c r="AP39" s="269">
        <f>J39+V39</f>
        <v>5879687</v>
      </c>
      <c r="AQ39" s="269">
        <f t="shared" ref="AQ39:AQ41" si="40">K39+Y39</f>
        <v>28800</v>
      </c>
      <c r="AR39" s="269">
        <f t="shared" ref="AR39:AS41" si="41">L39+AA39</f>
        <v>1997069</v>
      </c>
      <c r="AS39" s="269">
        <f t="shared" si="41"/>
        <v>117594</v>
      </c>
      <c r="AT39" s="269">
        <f>N39+AE39</f>
        <v>71400</v>
      </c>
      <c r="AU39" s="271">
        <f>O39+AN39</f>
        <v>14.052199999999999</v>
      </c>
      <c r="AV39" s="271">
        <f t="shared" ref="AV39:AW41" si="42">P39+AL39</f>
        <v>10.5</v>
      </c>
      <c r="AW39" s="272">
        <f t="shared" si="42"/>
        <v>3.5521999999999996</v>
      </c>
    </row>
    <row r="40" spans="1:49" s="579" customFormat="1" x14ac:dyDescent="0.2">
      <c r="A40" s="490">
        <v>10</v>
      </c>
      <c r="B40" s="26">
        <v>3461</v>
      </c>
      <c r="C40" s="26">
        <v>691001286</v>
      </c>
      <c r="D40" s="26">
        <v>72048107</v>
      </c>
      <c r="E40" s="485" t="s">
        <v>26</v>
      </c>
      <c r="F40" s="26">
        <v>3111</v>
      </c>
      <c r="G40" s="486" t="s">
        <v>318</v>
      </c>
      <c r="H40" s="673" t="s">
        <v>284</v>
      </c>
      <c r="I40" s="265">
        <v>253613</v>
      </c>
      <c r="J40" s="266">
        <v>186755</v>
      </c>
      <c r="K40" s="882">
        <v>0</v>
      </c>
      <c r="L40" s="577">
        <v>63123</v>
      </c>
      <c r="M40" s="577">
        <v>3735</v>
      </c>
      <c r="N40" s="266">
        <v>0</v>
      </c>
      <c r="O40" s="622">
        <v>0.75</v>
      </c>
      <c r="P40" s="678">
        <v>0.75</v>
      </c>
      <c r="Q40" s="744">
        <v>0</v>
      </c>
      <c r="R40" s="267">
        <f t="shared" si="38"/>
        <v>0</v>
      </c>
      <c r="S40" s="269">
        <v>0</v>
      </c>
      <c r="T40" s="269">
        <v>0</v>
      </c>
      <c r="U40" s="269">
        <v>0</v>
      </c>
      <c r="V40" s="269">
        <f t="shared" si="1"/>
        <v>0</v>
      </c>
      <c r="W40" s="269">
        <v>0</v>
      </c>
      <c r="X40" s="269">
        <v>0</v>
      </c>
      <c r="Y40" s="269">
        <f>SUM(W40:X40)</f>
        <v>0</v>
      </c>
      <c r="Z40" s="269">
        <f>V40+Y40</f>
        <v>0</v>
      </c>
      <c r="AA40" s="577">
        <f t="shared" si="39"/>
        <v>0</v>
      </c>
      <c r="AB40" s="270">
        <f>ROUND(V40*2%,0)</f>
        <v>0</v>
      </c>
      <c r="AC40" s="269">
        <v>0</v>
      </c>
      <c r="AD40" s="269">
        <v>0</v>
      </c>
      <c r="AE40" s="269">
        <f t="shared" si="2"/>
        <v>0</v>
      </c>
      <c r="AF40" s="269">
        <f t="shared" si="3"/>
        <v>0</v>
      </c>
      <c r="AG40" s="271">
        <v>0</v>
      </c>
      <c r="AH40" s="271">
        <v>0</v>
      </c>
      <c r="AI40" s="271">
        <v>0</v>
      </c>
      <c r="AJ40" s="271">
        <v>0</v>
      </c>
      <c r="AK40" s="271">
        <v>0</v>
      </c>
      <c r="AL40" s="271">
        <f t="shared" si="4"/>
        <v>0</v>
      </c>
      <c r="AM40" s="271">
        <f t="shared" si="5"/>
        <v>0</v>
      </c>
      <c r="AN40" s="696">
        <f t="shared" si="6"/>
        <v>0</v>
      </c>
      <c r="AO40" s="267">
        <f>I40+AF40</f>
        <v>253613</v>
      </c>
      <c r="AP40" s="269">
        <f>J40+V40</f>
        <v>186755</v>
      </c>
      <c r="AQ40" s="269">
        <f t="shared" si="40"/>
        <v>0</v>
      </c>
      <c r="AR40" s="269">
        <f t="shared" si="41"/>
        <v>63123</v>
      </c>
      <c r="AS40" s="269">
        <f t="shared" si="41"/>
        <v>3735</v>
      </c>
      <c r="AT40" s="269">
        <f>N40+AE40</f>
        <v>0</v>
      </c>
      <c r="AU40" s="271">
        <f>O40+AN40</f>
        <v>0.75</v>
      </c>
      <c r="AV40" s="271">
        <f t="shared" si="42"/>
        <v>0.75</v>
      </c>
      <c r="AW40" s="272">
        <f t="shared" si="42"/>
        <v>0</v>
      </c>
    </row>
    <row r="41" spans="1:49" s="579" customFormat="1" ht="12.75" customHeight="1" x14ac:dyDescent="0.2">
      <c r="A41" s="490">
        <v>10</v>
      </c>
      <c r="B41" s="26">
        <v>3461</v>
      </c>
      <c r="C41" s="26">
        <v>691001286</v>
      </c>
      <c r="D41" s="26">
        <v>72048107</v>
      </c>
      <c r="E41" s="485" t="s">
        <v>26</v>
      </c>
      <c r="F41" s="26">
        <v>3141</v>
      </c>
      <c r="G41" s="486" t="s">
        <v>321</v>
      </c>
      <c r="H41" s="673" t="s">
        <v>284</v>
      </c>
      <c r="I41" s="265">
        <v>971804</v>
      </c>
      <c r="J41" s="266">
        <v>711788</v>
      </c>
      <c r="K41" s="882">
        <v>0</v>
      </c>
      <c r="L41" s="577">
        <v>240584</v>
      </c>
      <c r="M41" s="577">
        <v>14236</v>
      </c>
      <c r="N41" s="266">
        <v>5196</v>
      </c>
      <c r="O41" s="622">
        <v>2.4300000000000002</v>
      </c>
      <c r="P41" s="678">
        <v>0</v>
      </c>
      <c r="Q41" s="744">
        <v>2.4300000000000002</v>
      </c>
      <c r="R41" s="267">
        <f t="shared" si="38"/>
        <v>0</v>
      </c>
      <c r="S41" s="269">
        <v>0</v>
      </c>
      <c r="T41" s="269">
        <v>0</v>
      </c>
      <c r="U41" s="269">
        <v>0</v>
      </c>
      <c r="V41" s="269">
        <f t="shared" si="1"/>
        <v>0</v>
      </c>
      <c r="W41" s="269">
        <v>0</v>
      </c>
      <c r="X41" s="269">
        <v>0</v>
      </c>
      <c r="Y41" s="269">
        <f>SUM(W41:X41)</f>
        <v>0</v>
      </c>
      <c r="Z41" s="269">
        <f>V41+Y41</f>
        <v>0</v>
      </c>
      <c r="AA41" s="577">
        <f t="shared" si="39"/>
        <v>0</v>
      </c>
      <c r="AB41" s="270">
        <f>ROUND(V41*2%,0)</f>
        <v>0</v>
      </c>
      <c r="AC41" s="269">
        <v>0</v>
      </c>
      <c r="AD41" s="269">
        <v>0</v>
      </c>
      <c r="AE41" s="269">
        <f t="shared" si="2"/>
        <v>0</v>
      </c>
      <c r="AF41" s="269">
        <f t="shared" si="3"/>
        <v>0</v>
      </c>
      <c r="AG41" s="271">
        <v>0</v>
      </c>
      <c r="AH41" s="271">
        <v>0</v>
      </c>
      <c r="AI41" s="271">
        <v>0</v>
      </c>
      <c r="AJ41" s="271">
        <v>0</v>
      </c>
      <c r="AK41" s="271">
        <v>0</v>
      </c>
      <c r="AL41" s="271">
        <f t="shared" si="4"/>
        <v>0</v>
      </c>
      <c r="AM41" s="271">
        <f t="shared" si="5"/>
        <v>0</v>
      </c>
      <c r="AN41" s="696">
        <f t="shared" si="6"/>
        <v>0</v>
      </c>
      <c r="AO41" s="267">
        <f>I41+AF41</f>
        <v>971804</v>
      </c>
      <c r="AP41" s="269">
        <f>J41+V41</f>
        <v>711788</v>
      </c>
      <c r="AQ41" s="269">
        <f t="shared" si="40"/>
        <v>0</v>
      </c>
      <c r="AR41" s="269">
        <f t="shared" si="41"/>
        <v>240584</v>
      </c>
      <c r="AS41" s="269">
        <f t="shared" si="41"/>
        <v>14236</v>
      </c>
      <c r="AT41" s="269">
        <f>N41+AE41</f>
        <v>5196</v>
      </c>
      <c r="AU41" s="271">
        <f>O41+AN41</f>
        <v>2.4300000000000002</v>
      </c>
      <c r="AV41" s="271">
        <f t="shared" si="42"/>
        <v>0</v>
      </c>
      <c r="AW41" s="272">
        <f t="shared" si="42"/>
        <v>2.4300000000000002</v>
      </c>
    </row>
    <row r="42" spans="1:49" s="579" customFormat="1" ht="12.75" customHeight="1" x14ac:dyDescent="0.2">
      <c r="A42" s="491">
        <v>10</v>
      </c>
      <c r="B42" s="28">
        <v>3461</v>
      </c>
      <c r="C42" s="487">
        <v>691001286</v>
      </c>
      <c r="D42" s="487">
        <v>72048107</v>
      </c>
      <c r="E42" s="488" t="s">
        <v>27</v>
      </c>
      <c r="F42" s="28"/>
      <c r="G42" s="489"/>
      <c r="H42" s="767"/>
      <c r="I42" s="41">
        <v>9319967</v>
      </c>
      <c r="J42" s="474">
        <v>6778230</v>
      </c>
      <c r="K42" s="474">
        <v>28800</v>
      </c>
      <c r="L42" s="474">
        <v>2300776</v>
      </c>
      <c r="M42" s="474">
        <v>135565</v>
      </c>
      <c r="N42" s="474">
        <v>76596</v>
      </c>
      <c r="O42" s="679">
        <v>17.232199999999999</v>
      </c>
      <c r="P42" s="679">
        <v>11.25</v>
      </c>
      <c r="Q42" s="771">
        <v>5.9821999999999997</v>
      </c>
      <c r="R42" s="41">
        <f t="shared" ref="R42:AW42" si="43">SUM(R39:R41)</f>
        <v>0</v>
      </c>
      <c r="S42" s="29">
        <f t="shared" si="43"/>
        <v>0</v>
      </c>
      <c r="T42" s="29">
        <f t="shared" si="43"/>
        <v>0</v>
      </c>
      <c r="U42" s="29">
        <f t="shared" si="43"/>
        <v>0</v>
      </c>
      <c r="V42" s="29">
        <f t="shared" si="43"/>
        <v>0</v>
      </c>
      <c r="W42" s="29">
        <f t="shared" si="43"/>
        <v>0</v>
      </c>
      <c r="X42" s="29">
        <f t="shared" si="43"/>
        <v>0</v>
      </c>
      <c r="Y42" s="29">
        <f t="shared" si="43"/>
        <v>0</v>
      </c>
      <c r="Z42" s="29">
        <f t="shared" si="43"/>
        <v>0</v>
      </c>
      <c r="AA42" s="29">
        <f t="shared" si="43"/>
        <v>0</v>
      </c>
      <c r="AB42" s="29">
        <f t="shared" si="43"/>
        <v>0</v>
      </c>
      <c r="AC42" s="29">
        <f t="shared" si="43"/>
        <v>0</v>
      </c>
      <c r="AD42" s="29">
        <f t="shared" si="43"/>
        <v>0</v>
      </c>
      <c r="AE42" s="29">
        <f t="shared" si="43"/>
        <v>0</v>
      </c>
      <c r="AF42" s="29">
        <f t="shared" si="43"/>
        <v>0</v>
      </c>
      <c r="AG42" s="30">
        <f t="shared" si="43"/>
        <v>0</v>
      </c>
      <c r="AH42" s="30">
        <f t="shared" si="43"/>
        <v>0</v>
      </c>
      <c r="AI42" s="30">
        <f t="shared" si="43"/>
        <v>0</v>
      </c>
      <c r="AJ42" s="30">
        <f t="shared" si="43"/>
        <v>0</v>
      </c>
      <c r="AK42" s="30">
        <f t="shared" si="43"/>
        <v>0</v>
      </c>
      <c r="AL42" s="30">
        <f t="shared" si="43"/>
        <v>0</v>
      </c>
      <c r="AM42" s="30">
        <f t="shared" si="43"/>
        <v>0</v>
      </c>
      <c r="AN42" s="680">
        <f t="shared" si="43"/>
        <v>0</v>
      </c>
      <c r="AO42" s="41">
        <f t="shared" si="43"/>
        <v>9319967</v>
      </c>
      <c r="AP42" s="29">
        <f t="shared" si="43"/>
        <v>6778230</v>
      </c>
      <c r="AQ42" s="29">
        <f t="shared" si="43"/>
        <v>28800</v>
      </c>
      <c r="AR42" s="29">
        <f t="shared" si="43"/>
        <v>2300776</v>
      </c>
      <c r="AS42" s="29">
        <f t="shared" si="43"/>
        <v>135565</v>
      </c>
      <c r="AT42" s="29">
        <f t="shared" si="43"/>
        <v>76596</v>
      </c>
      <c r="AU42" s="30">
        <f t="shared" si="43"/>
        <v>17.232199999999999</v>
      </c>
      <c r="AV42" s="30">
        <f t="shared" si="43"/>
        <v>11.25</v>
      </c>
      <c r="AW42" s="81">
        <f t="shared" si="43"/>
        <v>5.9821999999999997</v>
      </c>
    </row>
    <row r="43" spans="1:49" s="579" customFormat="1" ht="12.75" customHeight="1" x14ac:dyDescent="0.2">
      <c r="A43" s="490">
        <v>11</v>
      </c>
      <c r="B43" s="26">
        <v>3468</v>
      </c>
      <c r="C43" s="26">
        <v>691000891</v>
      </c>
      <c r="D43" s="26">
        <v>72048069</v>
      </c>
      <c r="E43" s="485" t="s">
        <v>28</v>
      </c>
      <c r="F43" s="26">
        <v>3111</v>
      </c>
      <c r="G43" s="486" t="s">
        <v>317</v>
      </c>
      <c r="H43" s="673" t="s">
        <v>283</v>
      </c>
      <c r="I43" s="265">
        <v>8809085</v>
      </c>
      <c r="J43" s="266">
        <v>6401064</v>
      </c>
      <c r="K43" s="266">
        <v>30000</v>
      </c>
      <c r="L43" s="266">
        <v>2173700</v>
      </c>
      <c r="M43" s="266">
        <v>128021</v>
      </c>
      <c r="N43" s="266">
        <v>76300</v>
      </c>
      <c r="O43" s="622">
        <v>15.644500000000001</v>
      </c>
      <c r="P43" s="678">
        <v>11.5</v>
      </c>
      <c r="Q43" s="744">
        <v>4.1445000000000007</v>
      </c>
      <c r="R43" s="267">
        <f t="shared" ref="R43:R45" si="44">W43*-1</f>
        <v>0</v>
      </c>
      <c r="S43" s="269">
        <v>0</v>
      </c>
      <c r="T43" s="269">
        <v>0</v>
      </c>
      <c r="U43" s="269">
        <v>0</v>
      </c>
      <c r="V43" s="269">
        <f t="shared" si="1"/>
        <v>0</v>
      </c>
      <c r="W43" s="269">
        <v>0</v>
      </c>
      <c r="X43" s="269">
        <v>0</v>
      </c>
      <c r="Y43" s="269">
        <f>SUM(W43:X43)</f>
        <v>0</v>
      </c>
      <c r="Z43" s="269">
        <f>V43+Y43</f>
        <v>0</v>
      </c>
      <c r="AA43" s="577">
        <f t="shared" ref="AA43:AA45" si="45">ROUND((V43+W43)*33.8%,0)</f>
        <v>0</v>
      </c>
      <c r="AB43" s="270">
        <f>ROUND(V43*2%,0)</f>
        <v>0</v>
      </c>
      <c r="AC43" s="269">
        <v>0</v>
      </c>
      <c r="AD43" s="269">
        <v>0</v>
      </c>
      <c r="AE43" s="269">
        <f t="shared" si="2"/>
        <v>0</v>
      </c>
      <c r="AF43" s="269">
        <f t="shared" si="3"/>
        <v>0</v>
      </c>
      <c r="AG43" s="271">
        <v>0</v>
      </c>
      <c r="AH43" s="271">
        <v>0</v>
      </c>
      <c r="AI43" s="271">
        <v>0</v>
      </c>
      <c r="AJ43" s="271">
        <v>0</v>
      </c>
      <c r="AK43" s="271">
        <v>0</v>
      </c>
      <c r="AL43" s="271">
        <f t="shared" si="4"/>
        <v>0</v>
      </c>
      <c r="AM43" s="271">
        <f t="shared" si="5"/>
        <v>0</v>
      </c>
      <c r="AN43" s="696">
        <f t="shared" si="6"/>
        <v>0</v>
      </c>
      <c r="AO43" s="267">
        <f>I43+AF43</f>
        <v>8809085</v>
      </c>
      <c r="AP43" s="269">
        <f>J43+V43</f>
        <v>6401064</v>
      </c>
      <c r="AQ43" s="269">
        <f t="shared" ref="AQ43:AQ45" si="46">K43+Y43</f>
        <v>30000</v>
      </c>
      <c r="AR43" s="269">
        <f t="shared" ref="AR43:AS45" si="47">L43+AA43</f>
        <v>2173700</v>
      </c>
      <c r="AS43" s="269">
        <f t="shared" si="47"/>
        <v>128021</v>
      </c>
      <c r="AT43" s="269">
        <f>N43+AE43</f>
        <v>76300</v>
      </c>
      <c r="AU43" s="271">
        <f>O43+AN43</f>
        <v>15.644500000000001</v>
      </c>
      <c r="AV43" s="271">
        <f t="shared" ref="AV43:AW45" si="48">P43+AL43</f>
        <v>11.5</v>
      </c>
      <c r="AW43" s="272">
        <f t="shared" si="48"/>
        <v>4.1445000000000007</v>
      </c>
    </row>
    <row r="44" spans="1:49" s="579" customFormat="1" x14ac:dyDescent="0.2">
      <c r="A44" s="490">
        <v>11</v>
      </c>
      <c r="B44" s="26">
        <v>3468</v>
      </c>
      <c r="C44" s="26">
        <v>691000891</v>
      </c>
      <c r="D44" s="26">
        <v>72048069</v>
      </c>
      <c r="E44" s="485" t="s">
        <v>28</v>
      </c>
      <c r="F44" s="26">
        <v>3111</v>
      </c>
      <c r="G44" s="486" t="s">
        <v>318</v>
      </c>
      <c r="H44" s="673" t="s">
        <v>284</v>
      </c>
      <c r="I44" s="265">
        <v>233157</v>
      </c>
      <c r="J44" s="266">
        <v>171691</v>
      </c>
      <c r="K44" s="882">
        <v>0</v>
      </c>
      <c r="L44" s="577">
        <v>58032</v>
      </c>
      <c r="M44" s="577">
        <v>3434</v>
      </c>
      <c r="N44" s="266">
        <v>0</v>
      </c>
      <c r="O44" s="622">
        <v>0.5</v>
      </c>
      <c r="P44" s="678">
        <v>0.5</v>
      </c>
      <c r="Q44" s="744">
        <v>0</v>
      </c>
      <c r="R44" s="267">
        <f t="shared" si="44"/>
        <v>0</v>
      </c>
      <c r="S44" s="269">
        <v>0</v>
      </c>
      <c r="T44" s="269">
        <v>0</v>
      </c>
      <c r="U44" s="269">
        <v>0</v>
      </c>
      <c r="V44" s="269">
        <f t="shared" si="1"/>
        <v>0</v>
      </c>
      <c r="W44" s="269">
        <v>0</v>
      </c>
      <c r="X44" s="269">
        <v>0</v>
      </c>
      <c r="Y44" s="269">
        <f>SUM(W44:X44)</f>
        <v>0</v>
      </c>
      <c r="Z44" s="269">
        <f>V44+Y44</f>
        <v>0</v>
      </c>
      <c r="AA44" s="577">
        <f t="shared" si="45"/>
        <v>0</v>
      </c>
      <c r="AB44" s="270">
        <f>ROUND(V44*2%,0)</f>
        <v>0</v>
      </c>
      <c r="AC44" s="269">
        <v>0</v>
      </c>
      <c r="AD44" s="269">
        <v>0</v>
      </c>
      <c r="AE44" s="269">
        <f t="shared" si="2"/>
        <v>0</v>
      </c>
      <c r="AF44" s="269">
        <f t="shared" si="3"/>
        <v>0</v>
      </c>
      <c r="AG44" s="271">
        <v>0</v>
      </c>
      <c r="AH44" s="271">
        <v>0</v>
      </c>
      <c r="AI44" s="271">
        <v>0</v>
      </c>
      <c r="AJ44" s="271">
        <v>0</v>
      </c>
      <c r="AK44" s="271">
        <v>0</v>
      </c>
      <c r="AL44" s="271">
        <f t="shared" si="4"/>
        <v>0</v>
      </c>
      <c r="AM44" s="271">
        <f t="shared" si="5"/>
        <v>0</v>
      </c>
      <c r="AN44" s="696">
        <f t="shared" si="6"/>
        <v>0</v>
      </c>
      <c r="AO44" s="267">
        <f>I44+AF44</f>
        <v>233157</v>
      </c>
      <c r="AP44" s="269">
        <f>J44+V44</f>
        <v>171691</v>
      </c>
      <c r="AQ44" s="269">
        <f t="shared" si="46"/>
        <v>0</v>
      </c>
      <c r="AR44" s="269">
        <f t="shared" si="47"/>
        <v>58032</v>
      </c>
      <c r="AS44" s="269">
        <f t="shared" si="47"/>
        <v>3434</v>
      </c>
      <c r="AT44" s="269">
        <f>N44+AE44</f>
        <v>0</v>
      </c>
      <c r="AU44" s="271">
        <f>O44+AN44</f>
        <v>0.5</v>
      </c>
      <c r="AV44" s="271">
        <f t="shared" si="48"/>
        <v>0.5</v>
      </c>
      <c r="AW44" s="272">
        <f t="shared" si="48"/>
        <v>0</v>
      </c>
    </row>
    <row r="45" spans="1:49" s="579" customFormat="1" ht="12.75" customHeight="1" x14ac:dyDescent="0.2">
      <c r="A45" s="490">
        <v>11</v>
      </c>
      <c r="B45" s="26">
        <v>3468</v>
      </c>
      <c r="C45" s="26">
        <v>691000891</v>
      </c>
      <c r="D45" s="26">
        <v>72048069</v>
      </c>
      <c r="E45" s="485" t="s">
        <v>28</v>
      </c>
      <c r="F45" s="26">
        <v>3141</v>
      </c>
      <c r="G45" s="486" t="s">
        <v>321</v>
      </c>
      <c r="H45" s="673" t="s">
        <v>284</v>
      </c>
      <c r="I45" s="265">
        <v>875825</v>
      </c>
      <c r="J45" s="266">
        <v>641521</v>
      </c>
      <c r="K45" s="882">
        <v>0</v>
      </c>
      <c r="L45" s="577">
        <v>216834</v>
      </c>
      <c r="M45" s="577">
        <v>12830</v>
      </c>
      <c r="N45" s="266">
        <v>4640</v>
      </c>
      <c r="O45" s="622">
        <v>2.1800000000000002</v>
      </c>
      <c r="P45" s="678">
        <v>0</v>
      </c>
      <c r="Q45" s="744">
        <v>2.1800000000000002</v>
      </c>
      <c r="R45" s="267">
        <f t="shared" si="44"/>
        <v>0</v>
      </c>
      <c r="S45" s="269">
        <v>0</v>
      </c>
      <c r="T45" s="269">
        <v>0</v>
      </c>
      <c r="U45" s="269">
        <v>0</v>
      </c>
      <c r="V45" s="269">
        <f t="shared" si="1"/>
        <v>0</v>
      </c>
      <c r="W45" s="269">
        <v>0</v>
      </c>
      <c r="X45" s="269">
        <v>0</v>
      </c>
      <c r="Y45" s="269">
        <f>SUM(W45:X45)</f>
        <v>0</v>
      </c>
      <c r="Z45" s="269">
        <f>V45+Y45</f>
        <v>0</v>
      </c>
      <c r="AA45" s="577">
        <f t="shared" si="45"/>
        <v>0</v>
      </c>
      <c r="AB45" s="270">
        <f>ROUND(V45*2%,0)</f>
        <v>0</v>
      </c>
      <c r="AC45" s="269">
        <v>0</v>
      </c>
      <c r="AD45" s="269">
        <v>0</v>
      </c>
      <c r="AE45" s="269">
        <f t="shared" si="2"/>
        <v>0</v>
      </c>
      <c r="AF45" s="269">
        <f t="shared" si="3"/>
        <v>0</v>
      </c>
      <c r="AG45" s="271">
        <v>0</v>
      </c>
      <c r="AH45" s="271">
        <v>0</v>
      </c>
      <c r="AI45" s="271">
        <v>0</v>
      </c>
      <c r="AJ45" s="271">
        <v>0</v>
      </c>
      <c r="AK45" s="271">
        <v>0</v>
      </c>
      <c r="AL45" s="271">
        <f t="shared" si="4"/>
        <v>0</v>
      </c>
      <c r="AM45" s="271">
        <f t="shared" si="5"/>
        <v>0</v>
      </c>
      <c r="AN45" s="696">
        <f t="shared" si="6"/>
        <v>0</v>
      </c>
      <c r="AO45" s="267">
        <f>I45+AF45</f>
        <v>875825</v>
      </c>
      <c r="AP45" s="269">
        <f>J45+V45</f>
        <v>641521</v>
      </c>
      <c r="AQ45" s="269">
        <f t="shared" si="46"/>
        <v>0</v>
      </c>
      <c r="AR45" s="269">
        <f t="shared" si="47"/>
        <v>216834</v>
      </c>
      <c r="AS45" s="269">
        <f t="shared" si="47"/>
        <v>12830</v>
      </c>
      <c r="AT45" s="269">
        <f>N45+AE45</f>
        <v>4640</v>
      </c>
      <c r="AU45" s="271">
        <f>O45+AN45</f>
        <v>2.1800000000000002</v>
      </c>
      <c r="AV45" s="271">
        <f t="shared" si="48"/>
        <v>0</v>
      </c>
      <c r="AW45" s="272">
        <f t="shared" si="48"/>
        <v>2.1800000000000002</v>
      </c>
    </row>
    <row r="46" spans="1:49" s="579" customFormat="1" ht="12.75" customHeight="1" x14ac:dyDescent="0.2">
      <c r="A46" s="491">
        <v>11</v>
      </c>
      <c r="B46" s="28">
        <v>3468</v>
      </c>
      <c r="C46" s="487">
        <v>691000891</v>
      </c>
      <c r="D46" s="487">
        <v>72048069</v>
      </c>
      <c r="E46" s="488" t="s">
        <v>29</v>
      </c>
      <c r="F46" s="28"/>
      <c r="G46" s="489"/>
      <c r="H46" s="767"/>
      <c r="I46" s="41">
        <v>9918067</v>
      </c>
      <c r="J46" s="474">
        <v>7214276</v>
      </c>
      <c r="K46" s="474">
        <v>30000</v>
      </c>
      <c r="L46" s="474">
        <v>2448566</v>
      </c>
      <c r="M46" s="474">
        <v>144285</v>
      </c>
      <c r="N46" s="474">
        <v>80940</v>
      </c>
      <c r="O46" s="679">
        <v>18.3245</v>
      </c>
      <c r="P46" s="679">
        <v>12</v>
      </c>
      <c r="Q46" s="771">
        <v>6.3245000000000005</v>
      </c>
      <c r="R46" s="41">
        <f t="shared" ref="R46:AW46" si="49">SUM(R43:R45)</f>
        <v>0</v>
      </c>
      <c r="S46" s="29">
        <f t="shared" si="49"/>
        <v>0</v>
      </c>
      <c r="T46" s="29">
        <f t="shared" si="49"/>
        <v>0</v>
      </c>
      <c r="U46" s="29">
        <f t="shared" si="49"/>
        <v>0</v>
      </c>
      <c r="V46" s="29">
        <f t="shared" si="49"/>
        <v>0</v>
      </c>
      <c r="W46" s="29">
        <f t="shared" si="49"/>
        <v>0</v>
      </c>
      <c r="X46" s="29">
        <f t="shared" si="49"/>
        <v>0</v>
      </c>
      <c r="Y46" s="29">
        <f t="shared" si="49"/>
        <v>0</v>
      </c>
      <c r="Z46" s="29">
        <f t="shared" si="49"/>
        <v>0</v>
      </c>
      <c r="AA46" s="29">
        <f t="shared" si="49"/>
        <v>0</v>
      </c>
      <c r="AB46" s="29">
        <f t="shared" si="49"/>
        <v>0</v>
      </c>
      <c r="AC46" s="29">
        <f t="shared" si="49"/>
        <v>0</v>
      </c>
      <c r="AD46" s="29">
        <f t="shared" si="49"/>
        <v>0</v>
      </c>
      <c r="AE46" s="29">
        <f t="shared" si="49"/>
        <v>0</v>
      </c>
      <c r="AF46" s="29">
        <f t="shared" si="49"/>
        <v>0</v>
      </c>
      <c r="AG46" s="30">
        <f t="shared" si="49"/>
        <v>0</v>
      </c>
      <c r="AH46" s="30">
        <f t="shared" si="49"/>
        <v>0</v>
      </c>
      <c r="AI46" s="30">
        <f t="shared" si="49"/>
        <v>0</v>
      </c>
      <c r="AJ46" s="30">
        <f t="shared" si="49"/>
        <v>0</v>
      </c>
      <c r="AK46" s="30">
        <f t="shared" si="49"/>
        <v>0</v>
      </c>
      <c r="AL46" s="30">
        <f t="shared" si="49"/>
        <v>0</v>
      </c>
      <c r="AM46" s="30">
        <f t="shared" si="49"/>
        <v>0</v>
      </c>
      <c r="AN46" s="680">
        <f t="shared" si="49"/>
        <v>0</v>
      </c>
      <c r="AO46" s="41">
        <f t="shared" si="49"/>
        <v>9918067</v>
      </c>
      <c r="AP46" s="29">
        <f t="shared" si="49"/>
        <v>7214276</v>
      </c>
      <c r="AQ46" s="29">
        <f t="shared" si="49"/>
        <v>30000</v>
      </c>
      <c r="AR46" s="29">
        <f t="shared" si="49"/>
        <v>2448566</v>
      </c>
      <c r="AS46" s="29">
        <f t="shared" si="49"/>
        <v>144285</v>
      </c>
      <c r="AT46" s="29">
        <f t="shared" si="49"/>
        <v>80940</v>
      </c>
      <c r="AU46" s="30">
        <f t="shared" si="49"/>
        <v>18.3245</v>
      </c>
      <c r="AV46" s="30">
        <f t="shared" si="49"/>
        <v>12</v>
      </c>
      <c r="AW46" s="81">
        <f t="shared" si="49"/>
        <v>6.3245000000000005</v>
      </c>
    </row>
    <row r="47" spans="1:49" s="579" customFormat="1" ht="12.75" customHeight="1" x14ac:dyDescent="0.2">
      <c r="A47" s="490">
        <v>12</v>
      </c>
      <c r="B47" s="26">
        <v>3465</v>
      </c>
      <c r="C47" s="26">
        <v>691001278</v>
      </c>
      <c r="D47" s="26">
        <v>72048131</v>
      </c>
      <c r="E47" s="485" t="s">
        <v>30</v>
      </c>
      <c r="F47" s="26">
        <v>3111</v>
      </c>
      <c r="G47" s="486" t="s">
        <v>317</v>
      </c>
      <c r="H47" s="673" t="s">
        <v>283</v>
      </c>
      <c r="I47" s="265">
        <v>6406808</v>
      </c>
      <c r="J47" s="266">
        <v>4667826</v>
      </c>
      <c r="K47" s="266">
        <v>0</v>
      </c>
      <c r="L47" s="266">
        <v>1577725</v>
      </c>
      <c r="M47" s="266">
        <v>93357</v>
      </c>
      <c r="N47" s="266">
        <v>67900</v>
      </c>
      <c r="O47" s="622">
        <v>10.8682</v>
      </c>
      <c r="P47" s="678">
        <v>8</v>
      </c>
      <c r="Q47" s="744">
        <v>2.8681999999999999</v>
      </c>
      <c r="R47" s="267">
        <f t="shared" ref="R47:R49" si="50">W47*-1</f>
        <v>0</v>
      </c>
      <c r="S47" s="269">
        <v>0</v>
      </c>
      <c r="T47" s="269">
        <v>0</v>
      </c>
      <c r="U47" s="269">
        <v>0</v>
      </c>
      <c r="V47" s="269">
        <f t="shared" si="1"/>
        <v>0</v>
      </c>
      <c r="W47" s="269">
        <v>0</v>
      </c>
      <c r="X47" s="269">
        <v>0</v>
      </c>
      <c r="Y47" s="269">
        <f>SUM(W47:X47)</f>
        <v>0</v>
      </c>
      <c r="Z47" s="269">
        <f>V47+Y47</f>
        <v>0</v>
      </c>
      <c r="AA47" s="577">
        <f t="shared" ref="AA47:AA49" si="51">ROUND((V47+W47)*33.8%,0)</f>
        <v>0</v>
      </c>
      <c r="AB47" s="270">
        <f>ROUND(V47*2%,0)</f>
        <v>0</v>
      </c>
      <c r="AC47" s="269">
        <v>0</v>
      </c>
      <c r="AD47" s="269">
        <v>0</v>
      </c>
      <c r="AE47" s="269">
        <f t="shared" si="2"/>
        <v>0</v>
      </c>
      <c r="AF47" s="269">
        <f t="shared" si="3"/>
        <v>0</v>
      </c>
      <c r="AG47" s="271">
        <v>0</v>
      </c>
      <c r="AH47" s="271">
        <v>0</v>
      </c>
      <c r="AI47" s="271">
        <v>0</v>
      </c>
      <c r="AJ47" s="271">
        <v>0</v>
      </c>
      <c r="AK47" s="271">
        <v>0</v>
      </c>
      <c r="AL47" s="271">
        <f t="shared" si="4"/>
        <v>0</v>
      </c>
      <c r="AM47" s="271">
        <f t="shared" si="5"/>
        <v>0</v>
      </c>
      <c r="AN47" s="696">
        <f t="shared" si="6"/>
        <v>0</v>
      </c>
      <c r="AO47" s="267">
        <f>I47+AF47</f>
        <v>6406808</v>
      </c>
      <c r="AP47" s="269">
        <f>J47+V47</f>
        <v>4667826</v>
      </c>
      <c r="AQ47" s="269">
        <f t="shared" ref="AQ47:AQ49" si="52">K47+Y47</f>
        <v>0</v>
      </c>
      <c r="AR47" s="269">
        <f t="shared" ref="AR47:AS49" si="53">L47+AA47</f>
        <v>1577725</v>
      </c>
      <c r="AS47" s="269">
        <f t="shared" si="53"/>
        <v>93357</v>
      </c>
      <c r="AT47" s="269">
        <f>N47+AE47</f>
        <v>67900</v>
      </c>
      <c r="AU47" s="271">
        <f>O47+AN47</f>
        <v>10.8682</v>
      </c>
      <c r="AV47" s="271">
        <f t="shared" ref="AV47:AW49" si="54">P47+AL47</f>
        <v>8</v>
      </c>
      <c r="AW47" s="272">
        <f t="shared" si="54"/>
        <v>2.8681999999999999</v>
      </c>
    </row>
    <row r="48" spans="1:49" s="579" customFormat="1" x14ac:dyDescent="0.2">
      <c r="A48" s="490">
        <v>12</v>
      </c>
      <c r="B48" s="26">
        <v>3465</v>
      </c>
      <c r="C48" s="26">
        <v>691001278</v>
      </c>
      <c r="D48" s="26">
        <v>72048131</v>
      </c>
      <c r="E48" s="485" t="s">
        <v>30</v>
      </c>
      <c r="F48" s="26">
        <v>3111</v>
      </c>
      <c r="G48" s="486" t="s">
        <v>318</v>
      </c>
      <c r="H48" s="673" t="s">
        <v>284</v>
      </c>
      <c r="I48" s="265">
        <v>169075</v>
      </c>
      <c r="J48" s="266">
        <v>124503</v>
      </c>
      <c r="K48" s="882">
        <v>0</v>
      </c>
      <c r="L48" s="577">
        <v>42082</v>
      </c>
      <c r="M48" s="577">
        <v>2490</v>
      </c>
      <c r="N48" s="266">
        <v>0</v>
      </c>
      <c r="O48" s="622">
        <v>0.5</v>
      </c>
      <c r="P48" s="678">
        <v>0.5</v>
      </c>
      <c r="Q48" s="744">
        <v>0</v>
      </c>
      <c r="R48" s="267">
        <f t="shared" si="50"/>
        <v>0</v>
      </c>
      <c r="S48" s="269">
        <v>0</v>
      </c>
      <c r="T48" s="269">
        <v>0</v>
      </c>
      <c r="U48" s="269">
        <v>0</v>
      </c>
      <c r="V48" s="269">
        <f t="shared" si="1"/>
        <v>0</v>
      </c>
      <c r="W48" s="269">
        <v>0</v>
      </c>
      <c r="X48" s="269">
        <v>0</v>
      </c>
      <c r="Y48" s="269">
        <f>SUM(W48:X48)</f>
        <v>0</v>
      </c>
      <c r="Z48" s="269">
        <f>V48+Y48</f>
        <v>0</v>
      </c>
      <c r="AA48" s="577">
        <f t="shared" si="51"/>
        <v>0</v>
      </c>
      <c r="AB48" s="270">
        <f>ROUND(V48*2%,0)</f>
        <v>0</v>
      </c>
      <c r="AC48" s="269">
        <v>0</v>
      </c>
      <c r="AD48" s="269">
        <v>0</v>
      </c>
      <c r="AE48" s="269">
        <f t="shared" si="2"/>
        <v>0</v>
      </c>
      <c r="AF48" s="269">
        <f t="shared" si="3"/>
        <v>0</v>
      </c>
      <c r="AG48" s="271">
        <v>0</v>
      </c>
      <c r="AH48" s="271">
        <v>0</v>
      </c>
      <c r="AI48" s="271">
        <v>0</v>
      </c>
      <c r="AJ48" s="271">
        <v>0</v>
      </c>
      <c r="AK48" s="271">
        <v>0</v>
      </c>
      <c r="AL48" s="271">
        <f t="shared" si="4"/>
        <v>0</v>
      </c>
      <c r="AM48" s="271">
        <f t="shared" si="5"/>
        <v>0</v>
      </c>
      <c r="AN48" s="696">
        <f t="shared" si="6"/>
        <v>0</v>
      </c>
      <c r="AO48" s="267">
        <f>I48+AF48</f>
        <v>169075</v>
      </c>
      <c r="AP48" s="269">
        <f>J48+V48</f>
        <v>124503</v>
      </c>
      <c r="AQ48" s="269">
        <f t="shared" si="52"/>
        <v>0</v>
      </c>
      <c r="AR48" s="269">
        <f t="shared" si="53"/>
        <v>42082</v>
      </c>
      <c r="AS48" s="269">
        <f t="shared" si="53"/>
        <v>2490</v>
      </c>
      <c r="AT48" s="269">
        <f>N48+AE48</f>
        <v>0</v>
      </c>
      <c r="AU48" s="271">
        <f>O48+AN48</f>
        <v>0.5</v>
      </c>
      <c r="AV48" s="271">
        <f t="shared" si="54"/>
        <v>0.5</v>
      </c>
      <c r="AW48" s="272">
        <f t="shared" si="54"/>
        <v>0</v>
      </c>
    </row>
    <row r="49" spans="1:49" s="579" customFormat="1" ht="12.75" customHeight="1" x14ac:dyDescent="0.2">
      <c r="A49" s="490">
        <v>12</v>
      </c>
      <c r="B49" s="26">
        <v>3465</v>
      </c>
      <c r="C49" s="26">
        <v>691001278</v>
      </c>
      <c r="D49" s="26">
        <v>72048131</v>
      </c>
      <c r="E49" s="485" t="s">
        <v>30</v>
      </c>
      <c r="F49" s="26">
        <v>3141</v>
      </c>
      <c r="G49" s="486" t="s">
        <v>321</v>
      </c>
      <c r="H49" s="673" t="s">
        <v>284</v>
      </c>
      <c r="I49" s="265">
        <v>1002085</v>
      </c>
      <c r="J49" s="266">
        <v>733770</v>
      </c>
      <c r="K49" s="882">
        <v>0</v>
      </c>
      <c r="L49" s="577">
        <v>248014</v>
      </c>
      <c r="M49" s="577">
        <v>14675</v>
      </c>
      <c r="N49" s="266">
        <v>5626</v>
      </c>
      <c r="O49" s="622">
        <v>2.5</v>
      </c>
      <c r="P49" s="678">
        <v>0</v>
      </c>
      <c r="Q49" s="744">
        <v>2.5</v>
      </c>
      <c r="R49" s="267">
        <f t="shared" si="50"/>
        <v>0</v>
      </c>
      <c r="S49" s="269">
        <v>0</v>
      </c>
      <c r="T49" s="269">
        <v>0</v>
      </c>
      <c r="U49" s="269">
        <v>0</v>
      </c>
      <c r="V49" s="269">
        <f t="shared" si="1"/>
        <v>0</v>
      </c>
      <c r="W49" s="269">
        <v>0</v>
      </c>
      <c r="X49" s="269">
        <v>0</v>
      </c>
      <c r="Y49" s="269">
        <f>SUM(W49:X49)</f>
        <v>0</v>
      </c>
      <c r="Z49" s="269">
        <f>V49+Y49</f>
        <v>0</v>
      </c>
      <c r="AA49" s="577">
        <f t="shared" si="51"/>
        <v>0</v>
      </c>
      <c r="AB49" s="270">
        <f>ROUND(V49*2%,0)</f>
        <v>0</v>
      </c>
      <c r="AC49" s="269">
        <v>0</v>
      </c>
      <c r="AD49" s="269">
        <v>0</v>
      </c>
      <c r="AE49" s="269">
        <f t="shared" si="2"/>
        <v>0</v>
      </c>
      <c r="AF49" s="269">
        <f t="shared" si="3"/>
        <v>0</v>
      </c>
      <c r="AG49" s="271">
        <v>0</v>
      </c>
      <c r="AH49" s="271">
        <v>0</v>
      </c>
      <c r="AI49" s="271">
        <v>0</v>
      </c>
      <c r="AJ49" s="271">
        <v>0</v>
      </c>
      <c r="AK49" s="271">
        <v>0</v>
      </c>
      <c r="AL49" s="271">
        <f t="shared" si="4"/>
        <v>0</v>
      </c>
      <c r="AM49" s="271">
        <f t="shared" si="5"/>
        <v>0</v>
      </c>
      <c r="AN49" s="696">
        <f t="shared" si="6"/>
        <v>0</v>
      </c>
      <c r="AO49" s="267">
        <f>I49+AF49</f>
        <v>1002085</v>
      </c>
      <c r="AP49" s="269">
        <f>J49+V49</f>
        <v>733770</v>
      </c>
      <c r="AQ49" s="269">
        <f t="shared" si="52"/>
        <v>0</v>
      </c>
      <c r="AR49" s="269">
        <f t="shared" si="53"/>
        <v>248014</v>
      </c>
      <c r="AS49" s="269">
        <f t="shared" si="53"/>
        <v>14675</v>
      </c>
      <c r="AT49" s="269">
        <f>N49+AE49</f>
        <v>5626</v>
      </c>
      <c r="AU49" s="271">
        <f>O49+AN49</f>
        <v>2.5</v>
      </c>
      <c r="AV49" s="271">
        <f t="shared" si="54"/>
        <v>0</v>
      </c>
      <c r="AW49" s="272">
        <f t="shared" si="54"/>
        <v>2.5</v>
      </c>
    </row>
    <row r="50" spans="1:49" s="579" customFormat="1" ht="12.75" customHeight="1" x14ac:dyDescent="0.2">
      <c r="A50" s="491">
        <v>12</v>
      </c>
      <c r="B50" s="28">
        <v>3465</v>
      </c>
      <c r="C50" s="487">
        <v>691001278</v>
      </c>
      <c r="D50" s="487">
        <v>72048131</v>
      </c>
      <c r="E50" s="488" t="s">
        <v>31</v>
      </c>
      <c r="F50" s="28"/>
      <c r="G50" s="489"/>
      <c r="H50" s="767"/>
      <c r="I50" s="41">
        <v>7577968</v>
      </c>
      <c r="J50" s="474">
        <v>5526099</v>
      </c>
      <c r="K50" s="474">
        <v>0</v>
      </c>
      <c r="L50" s="474">
        <v>1867821</v>
      </c>
      <c r="M50" s="474">
        <v>110522</v>
      </c>
      <c r="N50" s="474">
        <v>73526</v>
      </c>
      <c r="O50" s="679">
        <v>13.8682</v>
      </c>
      <c r="P50" s="679">
        <v>8.5</v>
      </c>
      <c r="Q50" s="771">
        <v>5.3681999999999999</v>
      </c>
      <c r="R50" s="41">
        <f t="shared" ref="R50:AW50" si="55">SUM(R47:R49)</f>
        <v>0</v>
      </c>
      <c r="S50" s="29">
        <f t="shared" si="55"/>
        <v>0</v>
      </c>
      <c r="T50" s="29">
        <f t="shared" si="55"/>
        <v>0</v>
      </c>
      <c r="U50" s="29">
        <f t="shared" si="55"/>
        <v>0</v>
      </c>
      <c r="V50" s="29">
        <f t="shared" si="55"/>
        <v>0</v>
      </c>
      <c r="W50" s="29">
        <f t="shared" si="55"/>
        <v>0</v>
      </c>
      <c r="X50" s="29">
        <f t="shared" si="55"/>
        <v>0</v>
      </c>
      <c r="Y50" s="29">
        <f t="shared" si="55"/>
        <v>0</v>
      </c>
      <c r="Z50" s="29">
        <f t="shared" si="55"/>
        <v>0</v>
      </c>
      <c r="AA50" s="29">
        <f t="shared" si="55"/>
        <v>0</v>
      </c>
      <c r="AB50" s="29">
        <f t="shared" si="55"/>
        <v>0</v>
      </c>
      <c r="AC50" s="29">
        <f t="shared" si="55"/>
        <v>0</v>
      </c>
      <c r="AD50" s="29">
        <f t="shared" si="55"/>
        <v>0</v>
      </c>
      <c r="AE50" s="29">
        <f t="shared" si="55"/>
        <v>0</v>
      </c>
      <c r="AF50" s="29">
        <f t="shared" si="55"/>
        <v>0</v>
      </c>
      <c r="AG50" s="30">
        <f t="shared" si="55"/>
        <v>0</v>
      </c>
      <c r="AH50" s="30">
        <f t="shared" si="55"/>
        <v>0</v>
      </c>
      <c r="AI50" s="30">
        <f t="shared" si="55"/>
        <v>0</v>
      </c>
      <c r="AJ50" s="30">
        <f t="shared" si="55"/>
        <v>0</v>
      </c>
      <c r="AK50" s="30">
        <f t="shared" si="55"/>
        <v>0</v>
      </c>
      <c r="AL50" s="30">
        <f t="shared" si="55"/>
        <v>0</v>
      </c>
      <c r="AM50" s="30">
        <f t="shared" si="55"/>
        <v>0</v>
      </c>
      <c r="AN50" s="680">
        <f t="shared" si="55"/>
        <v>0</v>
      </c>
      <c r="AO50" s="41">
        <f t="shared" si="55"/>
        <v>7577968</v>
      </c>
      <c r="AP50" s="29">
        <f t="shared" si="55"/>
        <v>5526099</v>
      </c>
      <c r="AQ50" s="29">
        <f t="shared" si="55"/>
        <v>0</v>
      </c>
      <c r="AR50" s="29">
        <f t="shared" si="55"/>
        <v>1867821</v>
      </c>
      <c r="AS50" s="29">
        <f t="shared" si="55"/>
        <v>110522</v>
      </c>
      <c r="AT50" s="29">
        <f t="shared" si="55"/>
        <v>73526</v>
      </c>
      <c r="AU50" s="30">
        <f t="shared" si="55"/>
        <v>13.8682</v>
      </c>
      <c r="AV50" s="30">
        <f t="shared" si="55"/>
        <v>8.5</v>
      </c>
      <c r="AW50" s="81">
        <f t="shared" si="55"/>
        <v>5.3681999999999999</v>
      </c>
    </row>
    <row r="51" spans="1:49" s="579" customFormat="1" ht="12.75" customHeight="1" x14ac:dyDescent="0.2">
      <c r="A51" s="490">
        <v>13</v>
      </c>
      <c r="B51" s="26">
        <v>3473</v>
      </c>
      <c r="C51" s="26">
        <v>691003530</v>
      </c>
      <c r="D51" s="26">
        <v>72550392</v>
      </c>
      <c r="E51" s="485" t="s">
        <v>32</v>
      </c>
      <c r="F51" s="26">
        <v>3111</v>
      </c>
      <c r="G51" s="486" t="s">
        <v>317</v>
      </c>
      <c r="H51" s="673" t="s">
        <v>283</v>
      </c>
      <c r="I51" s="265">
        <v>7752895</v>
      </c>
      <c r="J51" s="266">
        <v>5616550</v>
      </c>
      <c r="K51" s="266">
        <v>40000</v>
      </c>
      <c r="L51" s="266">
        <v>1911914</v>
      </c>
      <c r="M51" s="266">
        <v>112331</v>
      </c>
      <c r="N51" s="266">
        <v>72100</v>
      </c>
      <c r="O51" s="622">
        <v>13.142199999999999</v>
      </c>
      <c r="P51" s="678">
        <v>10</v>
      </c>
      <c r="Q51" s="744">
        <v>3.142199999999999</v>
      </c>
      <c r="R51" s="267">
        <f t="shared" ref="R51:R52" si="56">W51*-1</f>
        <v>0</v>
      </c>
      <c r="S51" s="269">
        <v>0</v>
      </c>
      <c r="T51" s="269">
        <v>0</v>
      </c>
      <c r="U51" s="269">
        <v>0</v>
      </c>
      <c r="V51" s="269">
        <f t="shared" si="1"/>
        <v>0</v>
      </c>
      <c r="W51" s="269">
        <v>0</v>
      </c>
      <c r="X51" s="269">
        <v>0</v>
      </c>
      <c r="Y51" s="269">
        <f>SUM(W51:X51)</f>
        <v>0</v>
      </c>
      <c r="Z51" s="269">
        <f>V51+Y51</f>
        <v>0</v>
      </c>
      <c r="AA51" s="577">
        <f t="shared" ref="AA51:AA52" si="57">ROUND((V51+W51)*33.8%,0)</f>
        <v>0</v>
      </c>
      <c r="AB51" s="270">
        <f>ROUND(V51*2%,0)</f>
        <v>0</v>
      </c>
      <c r="AC51" s="269">
        <v>0</v>
      </c>
      <c r="AD51" s="269">
        <v>0</v>
      </c>
      <c r="AE51" s="269">
        <f t="shared" si="2"/>
        <v>0</v>
      </c>
      <c r="AF51" s="269">
        <f t="shared" si="3"/>
        <v>0</v>
      </c>
      <c r="AG51" s="271">
        <v>0</v>
      </c>
      <c r="AH51" s="271">
        <v>0</v>
      </c>
      <c r="AI51" s="271">
        <v>0</v>
      </c>
      <c r="AJ51" s="271">
        <v>0</v>
      </c>
      <c r="AK51" s="271">
        <v>0</v>
      </c>
      <c r="AL51" s="271">
        <f t="shared" si="4"/>
        <v>0</v>
      </c>
      <c r="AM51" s="271">
        <f t="shared" si="5"/>
        <v>0</v>
      </c>
      <c r="AN51" s="696">
        <f t="shared" si="6"/>
        <v>0</v>
      </c>
      <c r="AO51" s="267">
        <f>I51+AF51</f>
        <v>7752895</v>
      </c>
      <c r="AP51" s="269">
        <f>J51+V51</f>
        <v>5616550</v>
      </c>
      <c r="AQ51" s="269">
        <f t="shared" ref="AQ51:AQ52" si="58">K51+Y51</f>
        <v>40000</v>
      </c>
      <c r="AR51" s="269">
        <f>L51+AA51</f>
        <v>1911914</v>
      </c>
      <c r="AS51" s="269">
        <f>M51+AB51</f>
        <v>112331</v>
      </c>
      <c r="AT51" s="269">
        <f>N51+AE51</f>
        <v>72100</v>
      </c>
      <c r="AU51" s="271">
        <f>O51+AN51</f>
        <v>13.142199999999999</v>
      </c>
      <c r="AV51" s="271">
        <f>P51+AL51</f>
        <v>10</v>
      </c>
      <c r="AW51" s="272">
        <f>Q51+AM51</f>
        <v>3.142199999999999</v>
      </c>
    </row>
    <row r="52" spans="1:49" s="579" customFormat="1" ht="12.75" customHeight="1" x14ac:dyDescent="0.2">
      <c r="A52" s="490">
        <v>13</v>
      </c>
      <c r="B52" s="26">
        <v>3473</v>
      </c>
      <c r="C52" s="26">
        <v>691003530</v>
      </c>
      <c r="D52" s="26">
        <v>72550392</v>
      </c>
      <c r="E52" s="485" t="s">
        <v>33</v>
      </c>
      <c r="F52" s="26">
        <v>3141</v>
      </c>
      <c r="G52" s="486" t="s">
        <v>321</v>
      </c>
      <c r="H52" s="673" t="s">
        <v>284</v>
      </c>
      <c r="I52" s="265">
        <v>1046651</v>
      </c>
      <c r="J52" s="266">
        <v>766330</v>
      </c>
      <c r="K52" s="882">
        <v>0</v>
      </c>
      <c r="L52" s="577">
        <v>259020</v>
      </c>
      <c r="M52" s="577">
        <v>15327</v>
      </c>
      <c r="N52" s="266">
        <v>5974</v>
      </c>
      <c r="O52" s="622">
        <v>2.61</v>
      </c>
      <c r="P52" s="678">
        <v>0</v>
      </c>
      <c r="Q52" s="744">
        <v>2.61</v>
      </c>
      <c r="R52" s="267">
        <f t="shared" si="56"/>
        <v>0</v>
      </c>
      <c r="S52" s="269">
        <v>0</v>
      </c>
      <c r="T52" s="269">
        <v>0</v>
      </c>
      <c r="U52" s="269">
        <v>0</v>
      </c>
      <c r="V52" s="269">
        <f t="shared" si="1"/>
        <v>0</v>
      </c>
      <c r="W52" s="269">
        <v>0</v>
      </c>
      <c r="X52" s="269">
        <v>0</v>
      </c>
      <c r="Y52" s="269">
        <f>SUM(W52:X52)</f>
        <v>0</v>
      </c>
      <c r="Z52" s="269">
        <f>V52+Y52</f>
        <v>0</v>
      </c>
      <c r="AA52" s="577">
        <f t="shared" si="57"/>
        <v>0</v>
      </c>
      <c r="AB52" s="270">
        <f>ROUND(V52*2%,0)</f>
        <v>0</v>
      </c>
      <c r="AC52" s="269">
        <v>0</v>
      </c>
      <c r="AD52" s="269">
        <v>0</v>
      </c>
      <c r="AE52" s="269">
        <f t="shared" si="2"/>
        <v>0</v>
      </c>
      <c r="AF52" s="269">
        <f t="shared" si="3"/>
        <v>0</v>
      </c>
      <c r="AG52" s="271">
        <v>0</v>
      </c>
      <c r="AH52" s="271">
        <v>0</v>
      </c>
      <c r="AI52" s="271">
        <v>0</v>
      </c>
      <c r="AJ52" s="271">
        <v>0</v>
      </c>
      <c r="AK52" s="271">
        <v>0</v>
      </c>
      <c r="AL52" s="271">
        <f t="shared" si="4"/>
        <v>0</v>
      </c>
      <c r="AM52" s="271">
        <f t="shared" si="5"/>
        <v>0</v>
      </c>
      <c r="AN52" s="696">
        <f t="shared" si="6"/>
        <v>0</v>
      </c>
      <c r="AO52" s="267">
        <f>I52+AF52</f>
        <v>1046651</v>
      </c>
      <c r="AP52" s="269">
        <f>J52+V52</f>
        <v>766330</v>
      </c>
      <c r="AQ52" s="269">
        <f t="shared" si="58"/>
        <v>0</v>
      </c>
      <c r="AR52" s="269">
        <f>L52+AA52</f>
        <v>259020</v>
      </c>
      <c r="AS52" s="269">
        <f>M52+AB52</f>
        <v>15327</v>
      </c>
      <c r="AT52" s="269">
        <f>N52+AE52</f>
        <v>5974</v>
      </c>
      <c r="AU52" s="271">
        <f>O52+AN52</f>
        <v>2.61</v>
      </c>
      <c r="AV52" s="271">
        <f>P52+AL52</f>
        <v>0</v>
      </c>
      <c r="AW52" s="272">
        <f>Q52+AM52</f>
        <v>2.61</v>
      </c>
    </row>
    <row r="53" spans="1:49" s="579" customFormat="1" ht="12.75" customHeight="1" x14ac:dyDescent="0.2">
      <c r="A53" s="491">
        <v>13</v>
      </c>
      <c r="B53" s="28">
        <v>3473</v>
      </c>
      <c r="C53" s="487">
        <v>691003530</v>
      </c>
      <c r="D53" s="487">
        <v>72550392</v>
      </c>
      <c r="E53" s="488" t="s">
        <v>34</v>
      </c>
      <c r="F53" s="28"/>
      <c r="G53" s="489"/>
      <c r="H53" s="767"/>
      <c r="I53" s="41">
        <v>8799546</v>
      </c>
      <c r="J53" s="474">
        <v>6382880</v>
      </c>
      <c r="K53" s="474">
        <v>40000</v>
      </c>
      <c r="L53" s="474">
        <v>2170934</v>
      </c>
      <c r="M53" s="474">
        <v>127658</v>
      </c>
      <c r="N53" s="474">
        <v>78074</v>
      </c>
      <c r="O53" s="679">
        <v>15.752199999999998</v>
      </c>
      <c r="P53" s="679">
        <v>10</v>
      </c>
      <c r="Q53" s="771">
        <v>5.7521999999999984</v>
      </c>
      <c r="R53" s="41">
        <f t="shared" ref="R53:AW53" si="59">SUM(R51:R52)</f>
        <v>0</v>
      </c>
      <c r="S53" s="29">
        <f t="shared" si="59"/>
        <v>0</v>
      </c>
      <c r="T53" s="29">
        <f t="shared" si="59"/>
        <v>0</v>
      </c>
      <c r="U53" s="29">
        <f t="shared" si="59"/>
        <v>0</v>
      </c>
      <c r="V53" s="29">
        <f t="shared" si="59"/>
        <v>0</v>
      </c>
      <c r="W53" s="29">
        <f t="shared" si="59"/>
        <v>0</v>
      </c>
      <c r="X53" s="29">
        <f t="shared" si="59"/>
        <v>0</v>
      </c>
      <c r="Y53" s="29">
        <f t="shared" si="59"/>
        <v>0</v>
      </c>
      <c r="Z53" s="29">
        <f t="shared" si="59"/>
        <v>0</v>
      </c>
      <c r="AA53" s="29">
        <f t="shared" si="59"/>
        <v>0</v>
      </c>
      <c r="AB53" s="29">
        <f t="shared" si="59"/>
        <v>0</v>
      </c>
      <c r="AC53" s="29">
        <f t="shared" si="59"/>
        <v>0</v>
      </c>
      <c r="AD53" s="29">
        <f t="shared" si="59"/>
        <v>0</v>
      </c>
      <c r="AE53" s="29">
        <f t="shared" si="59"/>
        <v>0</v>
      </c>
      <c r="AF53" s="29">
        <f t="shared" si="59"/>
        <v>0</v>
      </c>
      <c r="AG53" s="30">
        <f t="shared" si="59"/>
        <v>0</v>
      </c>
      <c r="AH53" s="30">
        <f t="shared" si="59"/>
        <v>0</v>
      </c>
      <c r="AI53" s="30">
        <f t="shared" si="59"/>
        <v>0</v>
      </c>
      <c r="AJ53" s="30">
        <f t="shared" si="59"/>
        <v>0</v>
      </c>
      <c r="AK53" s="30">
        <f t="shared" si="59"/>
        <v>0</v>
      </c>
      <c r="AL53" s="30">
        <f t="shared" si="59"/>
        <v>0</v>
      </c>
      <c r="AM53" s="30">
        <f t="shared" si="59"/>
        <v>0</v>
      </c>
      <c r="AN53" s="680">
        <f t="shared" si="59"/>
        <v>0</v>
      </c>
      <c r="AO53" s="41">
        <f t="shared" si="59"/>
        <v>8799546</v>
      </c>
      <c r="AP53" s="29">
        <f t="shared" si="59"/>
        <v>6382880</v>
      </c>
      <c r="AQ53" s="29">
        <f t="shared" si="59"/>
        <v>40000</v>
      </c>
      <c r="AR53" s="29">
        <f t="shared" si="59"/>
        <v>2170934</v>
      </c>
      <c r="AS53" s="29">
        <f t="shared" si="59"/>
        <v>127658</v>
      </c>
      <c r="AT53" s="29">
        <f t="shared" si="59"/>
        <v>78074</v>
      </c>
      <c r="AU53" s="30">
        <f t="shared" si="59"/>
        <v>15.752199999999998</v>
      </c>
      <c r="AV53" s="30">
        <f t="shared" si="59"/>
        <v>10</v>
      </c>
      <c r="AW53" s="81">
        <f t="shared" si="59"/>
        <v>5.7521999999999984</v>
      </c>
    </row>
    <row r="54" spans="1:49" s="579" customFormat="1" ht="12.75" customHeight="1" x14ac:dyDescent="0.2">
      <c r="A54" s="490">
        <v>14</v>
      </c>
      <c r="B54" s="26">
        <v>3474</v>
      </c>
      <c r="C54" s="26">
        <v>691003505</v>
      </c>
      <c r="D54" s="26">
        <v>72550406</v>
      </c>
      <c r="E54" s="485" t="s">
        <v>35</v>
      </c>
      <c r="F54" s="26">
        <v>3111</v>
      </c>
      <c r="G54" s="486" t="s">
        <v>317</v>
      </c>
      <c r="H54" s="673" t="s">
        <v>283</v>
      </c>
      <c r="I54" s="265">
        <v>4552446</v>
      </c>
      <c r="J54" s="266">
        <v>3283812</v>
      </c>
      <c r="K54" s="266">
        <v>35000</v>
      </c>
      <c r="L54" s="266">
        <v>1121758</v>
      </c>
      <c r="M54" s="266">
        <v>65676</v>
      </c>
      <c r="N54" s="266">
        <v>46200</v>
      </c>
      <c r="O54" s="622">
        <v>8.0242000000000004</v>
      </c>
      <c r="P54" s="678">
        <v>6</v>
      </c>
      <c r="Q54" s="744">
        <v>2.0242</v>
      </c>
      <c r="R54" s="267">
        <f t="shared" ref="R54:R56" si="60">W54*-1</f>
        <v>0</v>
      </c>
      <c r="S54" s="269">
        <v>0</v>
      </c>
      <c r="T54" s="269">
        <v>0</v>
      </c>
      <c r="U54" s="269">
        <v>0</v>
      </c>
      <c r="V54" s="269">
        <f t="shared" si="1"/>
        <v>0</v>
      </c>
      <c r="W54" s="269">
        <v>0</v>
      </c>
      <c r="X54" s="269">
        <v>0</v>
      </c>
      <c r="Y54" s="269">
        <f>SUM(W54:X54)</f>
        <v>0</v>
      </c>
      <c r="Z54" s="269">
        <f>V54+Y54</f>
        <v>0</v>
      </c>
      <c r="AA54" s="577">
        <f t="shared" ref="AA54:AA56" si="61">ROUND((V54+W54)*33.8%,0)</f>
        <v>0</v>
      </c>
      <c r="AB54" s="270">
        <f>ROUND(V54*2%,0)</f>
        <v>0</v>
      </c>
      <c r="AC54" s="269">
        <v>0</v>
      </c>
      <c r="AD54" s="269">
        <v>0</v>
      </c>
      <c r="AE54" s="269">
        <f t="shared" si="2"/>
        <v>0</v>
      </c>
      <c r="AF54" s="269">
        <f t="shared" si="3"/>
        <v>0</v>
      </c>
      <c r="AG54" s="271">
        <v>0</v>
      </c>
      <c r="AH54" s="271">
        <v>0</v>
      </c>
      <c r="AI54" s="271">
        <v>0</v>
      </c>
      <c r="AJ54" s="271">
        <v>0</v>
      </c>
      <c r="AK54" s="271">
        <v>0</v>
      </c>
      <c r="AL54" s="271">
        <f t="shared" si="4"/>
        <v>0</v>
      </c>
      <c r="AM54" s="271">
        <f t="shared" si="5"/>
        <v>0</v>
      </c>
      <c r="AN54" s="696">
        <f t="shared" si="6"/>
        <v>0</v>
      </c>
      <c r="AO54" s="267">
        <f>I54+AF54</f>
        <v>4552446</v>
      </c>
      <c r="AP54" s="269">
        <f>J54+V54</f>
        <v>3283812</v>
      </c>
      <c r="AQ54" s="269">
        <f t="shared" ref="AQ54:AQ56" si="62">K54+Y54</f>
        <v>35000</v>
      </c>
      <c r="AR54" s="269">
        <f t="shared" ref="AR54:AS56" si="63">L54+AA54</f>
        <v>1121758</v>
      </c>
      <c r="AS54" s="269">
        <f t="shared" si="63"/>
        <v>65676</v>
      </c>
      <c r="AT54" s="269">
        <f>N54+AE54</f>
        <v>46200</v>
      </c>
      <c r="AU54" s="271">
        <f>O54+AN54</f>
        <v>8.0242000000000004</v>
      </c>
      <c r="AV54" s="271">
        <f t="shared" ref="AV54:AW56" si="64">P54+AL54</f>
        <v>6</v>
      </c>
      <c r="AW54" s="272">
        <f t="shared" si="64"/>
        <v>2.0242</v>
      </c>
    </row>
    <row r="55" spans="1:49" s="579" customFormat="1" ht="12.75" customHeight="1" x14ac:dyDescent="0.2">
      <c r="A55" s="490">
        <v>14</v>
      </c>
      <c r="B55" s="26">
        <v>3474</v>
      </c>
      <c r="C55" s="26">
        <v>691003505</v>
      </c>
      <c r="D55" s="26">
        <v>72550406</v>
      </c>
      <c r="E55" s="485" t="s">
        <v>35</v>
      </c>
      <c r="F55" s="26">
        <v>3111</v>
      </c>
      <c r="G55" s="486" t="s">
        <v>318</v>
      </c>
      <c r="H55" s="673" t="s">
        <v>284</v>
      </c>
      <c r="I55" s="265">
        <v>192158</v>
      </c>
      <c r="J55" s="266">
        <v>141501</v>
      </c>
      <c r="K55" s="266">
        <v>0</v>
      </c>
      <c r="L55" s="266">
        <v>47827</v>
      </c>
      <c r="M55" s="266">
        <v>2830</v>
      </c>
      <c r="N55" s="266">
        <v>0</v>
      </c>
      <c r="O55" s="622">
        <v>0.42</v>
      </c>
      <c r="P55" s="678">
        <v>0.42</v>
      </c>
      <c r="Q55" s="744">
        <v>0</v>
      </c>
      <c r="R55" s="267">
        <f t="shared" si="60"/>
        <v>0</v>
      </c>
      <c r="S55" s="269">
        <v>0</v>
      </c>
      <c r="T55" s="269">
        <v>0</v>
      </c>
      <c r="U55" s="269">
        <v>0</v>
      </c>
      <c r="V55" s="269">
        <f t="shared" si="1"/>
        <v>0</v>
      </c>
      <c r="W55" s="269">
        <v>0</v>
      </c>
      <c r="X55" s="269">
        <v>0</v>
      </c>
      <c r="Y55" s="269">
        <f>SUM(W55:X55)</f>
        <v>0</v>
      </c>
      <c r="Z55" s="269">
        <f>V55+Y55</f>
        <v>0</v>
      </c>
      <c r="AA55" s="577">
        <f t="shared" si="61"/>
        <v>0</v>
      </c>
      <c r="AB55" s="270">
        <f>ROUND(V55*2%,0)</f>
        <v>0</v>
      </c>
      <c r="AC55" s="269">
        <v>0</v>
      </c>
      <c r="AD55" s="269">
        <v>0</v>
      </c>
      <c r="AE55" s="269">
        <f t="shared" si="2"/>
        <v>0</v>
      </c>
      <c r="AF55" s="269">
        <f t="shared" si="3"/>
        <v>0</v>
      </c>
      <c r="AG55" s="271">
        <v>0</v>
      </c>
      <c r="AH55" s="271">
        <v>0</v>
      </c>
      <c r="AI55" s="271">
        <v>0</v>
      </c>
      <c r="AJ55" s="271">
        <v>0</v>
      </c>
      <c r="AK55" s="271">
        <v>0</v>
      </c>
      <c r="AL55" s="271">
        <f t="shared" si="4"/>
        <v>0</v>
      </c>
      <c r="AM55" s="271">
        <f t="shared" si="5"/>
        <v>0</v>
      </c>
      <c r="AN55" s="696">
        <f t="shared" si="6"/>
        <v>0</v>
      </c>
      <c r="AO55" s="267">
        <f>I55+AF55</f>
        <v>192158</v>
      </c>
      <c r="AP55" s="269">
        <f>J55+V55</f>
        <v>141501</v>
      </c>
      <c r="AQ55" s="269">
        <f t="shared" si="62"/>
        <v>0</v>
      </c>
      <c r="AR55" s="269">
        <f t="shared" si="63"/>
        <v>47827</v>
      </c>
      <c r="AS55" s="269">
        <f t="shared" si="63"/>
        <v>2830</v>
      </c>
      <c r="AT55" s="269">
        <f>N55+AE55</f>
        <v>0</v>
      </c>
      <c r="AU55" s="271">
        <f>O55+AN55</f>
        <v>0.42</v>
      </c>
      <c r="AV55" s="271">
        <f t="shared" si="64"/>
        <v>0.42</v>
      </c>
      <c r="AW55" s="272">
        <f t="shared" si="64"/>
        <v>0</v>
      </c>
    </row>
    <row r="56" spans="1:49" s="579" customFormat="1" ht="12.75" customHeight="1" x14ac:dyDescent="0.2">
      <c r="A56" s="490">
        <v>14</v>
      </c>
      <c r="B56" s="26">
        <v>3474</v>
      </c>
      <c r="C56" s="26">
        <v>691003505</v>
      </c>
      <c r="D56" s="26">
        <v>72550406</v>
      </c>
      <c r="E56" s="485" t="s">
        <v>36</v>
      </c>
      <c r="F56" s="26">
        <v>3141</v>
      </c>
      <c r="G56" s="486" t="s">
        <v>321</v>
      </c>
      <c r="H56" s="673" t="s">
        <v>284</v>
      </c>
      <c r="I56" s="265">
        <v>760831</v>
      </c>
      <c r="J56" s="266">
        <v>557482</v>
      </c>
      <c r="K56" s="882">
        <v>0</v>
      </c>
      <c r="L56" s="577">
        <v>188429</v>
      </c>
      <c r="M56" s="577">
        <v>11150</v>
      </c>
      <c r="N56" s="266">
        <v>3770</v>
      </c>
      <c r="O56" s="622">
        <v>1.9</v>
      </c>
      <c r="P56" s="678">
        <v>0</v>
      </c>
      <c r="Q56" s="744">
        <v>1.9</v>
      </c>
      <c r="R56" s="267">
        <f t="shared" si="60"/>
        <v>0</v>
      </c>
      <c r="S56" s="269">
        <v>0</v>
      </c>
      <c r="T56" s="269">
        <v>0</v>
      </c>
      <c r="U56" s="269">
        <v>0</v>
      </c>
      <c r="V56" s="269">
        <f t="shared" si="1"/>
        <v>0</v>
      </c>
      <c r="W56" s="269">
        <v>0</v>
      </c>
      <c r="X56" s="269">
        <v>0</v>
      </c>
      <c r="Y56" s="269">
        <f>SUM(W56:X56)</f>
        <v>0</v>
      </c>
      <c r="Z56" s="269">
        <f>V56+Y56</f>
        <v>0</v>
      </c>
      <c r="AA56" s="577">
        <f t="shared" si="61"/>
        <v>0</v>
      </c>
      <c r="AB56" s="270">
        <f>ROUND(V56*2%,0)</f>
        <v>0</v>
      </c>
      <c r="AC56" s="269">
        <v>0</v>
      </c>
      <c r="AD56" s="269">
        <v>0</v>
      </c>
      <c r="AE56" s="269">
        <f t="shared" si="2"/>
        <v>0</v>
      </c>
      <c r="AF56" s="269">
        <f t="shared" si="3"/>
        <v>0</v>
      </c>
      <c r="AG56" s="271">
        <v>0</v>
      </c>
      <c r="AH56" s="271">
        <v>0</v>
      </c>
      <c r="AI56" s="271">
        <v>0</v>
      </c>
      <c r="AJ56" s="271">
        <v>0</v>
      </c>
      <c r="AK56" s="271">
        <v>0</v>
      </c>
      <c r="AL56" s="271">
        <f t="shared" si="4"/>
        <v>0</v>
      </c>
      <c r="AM56" s="271">
        <f t="shared" si="5"/>
        <v>0</v>
      </c>
      <c r="AN56" s="696">
        <f t="shared" si="6"/>
        <v>0</v>
      </c>
      <c r="AO56" s="267">
        <f>I56+AF56</f>
        <v>760831</v>
      </c>
      <c r="AP56" s="269">
        <f>J56+V56</f>
        <v>557482</v>
      </c>
      <c r="AQ56" s="269">
        <f t="shared" si="62"/>
        <v>0</v>
      </c>
      <c r="AR56" s="269">
        <f t="shared" si="63"/>
        <v>188429</v>
      </c>
      <c r="AS56" s="269">
        <f t="shared" si="63"/>
        <v>11150</v>
      </c>
      <c r="AT56" s="269">
        <f>N56+AE56</f>
        <v>3770</v>
      </c>
      <c r="AU56" s="271">
        <f>O56+AN56</f>
        <v>1.9</v>
      </c>
      <c r="AV56" s="271">
        <f t="shared" si="64"/>
        <v>0</v>
      </c>
      <c r="AW56" s="272">
        <f t="shared" si="64"/>
        <v>1.9</v>
      </c>
    </row>
    <row r="57" spans="1:49" s="579" customFormat="1" ht="12.75" customHeight="1" x14ac:dyDescent="0.2">
      <c r="A57" s="491">
        <v>14</v>
      </c>
      <c r="B57" s="28">
        <v>3474</v>
      </c>
      <c r="C57" s="487">
        <v>691003505</v>
      </c>
      <c r="D57" s="487">
        <v>72550406</v>
      </c>
      <c r="E57" s="488" t="s">
        <v>37</v>
      </c>
      <c r="F57" s="28"/>
      <c r="G57" s="489"/>
      <c r="H57" s="767"/>
      <c r="I57" s="41">
        <v>5505435</v>
      </c>
      <c r="J57" s="474">
        <v>3982795</v>
      </c>
      <c r="K57" s="474">
        <v>35000</v>
      </c>
      <c r="L57" s="474">
        <v>1358014</v>
      </c>
      <c r="M57" s="474">
        <v>79656</v>
      </c>
      <c r="N57" s="474">
        <v>49970</v>
      </c>
      <c r="O57" s="679">
        <v>10.344200000000001</v>
      </c>
      <c r="P57" s="679">
        <v>6.42</v>
      </c>
      <c r="Q57" s="771">
        <v>3.9241999999999999</v>
      </c>
      <c r="R57" s="41">
        <f t="shared" ref="R57:AW57" si="65">SUM(R54:R56)</f>
        <v>0</v>
      </c>
      <c r="S57" s="29">
        <f t="shared" si="65"/>
        <v>0</v>
      </c>
      <c r="T57" s="29">
        <f t="shared" si="65"/>
        <v>0</v>
      </c>
      <c r="U57" s="29">
        <f t="shared" si="65"/>
        <v>0</v>
      </c>
      <c r="V57" s="29">
        <f t="shared" si="65"/>
        <v>0</v>
      </c>
      <c r="W57" s="29">
        <f t="shared" si="65"/>
        <v>0</v>
      </c>
      <c r="X57" s="29">
        <f t="shared" si="65"/>
        <v>0</v>
      </c>
      <c r="Y57" s="29">
        <f t="shared" si="65"/>
        <v>0</v>
      </c>
      <c r="Z57" s="29">
        <f t="shared" si="65"/>
        <v>0</v>
      </c>
      <c r="AA57" s="29">
        <f t="shared" si="65"/>
        <v>0</v>
      </c>
      <c r="AB57" s="29">
        <f t="shared" si="65"/>
        <v>0</v>
      </c>
      <c r="AC57" s="29">
        <f t="shared" si="65"/>
        <v>0</v>
      </c>
      <c r="AD57" s="29">
        <f t="shared" si="65"/>
        <v>0</v>
      </c>
      <c r="AE57" s="29">
        <f t="shared" si="65"/>
        <v>0</v>
      </c>
      <c r="AF57" s="29">
        <f t="shared" si="65"/>
        <v>0</v>
      </c>
      <c r="AG57" s="30">
        <f t="shared" si="65"/>
        <v>0</v>
      </c>
      <c r="AH57" s="30">
        <f t="shared" si="65"/>
        <v>0</v>
      </c>
      <c r="AI57" s="30">
        <f t="shared" si="65"/>
        <v>0</v>
      </c>
      <c r="AJ57" s="30">
        <f t="shared" si="65"/>
        <v>0</v>
      </c>
      <c r="AK57" s="30">
        <f t="shared" si="65"/>
        <v>0</v>
      </c>
      <c r="AL57" s="30">
        <f t="shared" si="65"/>
        <v>0</v>
      </c>
      <c r="AM57" s="30">
        <f t="shared" si="65"/>
        <v>0</v>
      </c>
      <c r="AN57" s="680">
        <f t="shared" si="65"/>
        <v>0</v>
      </c>
      <c r="AO57" s="41">
        <f t="shared" si="65"/>
        <v>5505435</v>
      </c>
      <c r="AP57" s="29">
        <f t="shared" si="65"/>
        <v>3982795</v>
      </c>
      <c r="AQ57" s="29">
        <f t="shared" si="65"/>
        <v>35000</v>
      </c>
      <c r="AR57" s="29">
        <f t="shared" si="65"/>
        <v>1358014</v>
      </c>
      <c r="AS57" s="29">
        <f t="shared" si="65"/>
        <v>79656</v>
      </c>
      <c r="AT57" s="29">
        <f t="shared" si="65"/>
        <v>49970</v>
      </c>
      <c r="AU57" s="30">
        <f t="shared" si="65"/>
        <v>10.344200000000001</v>
      </c>
      <c r="AV57" s="30">
        <f t="shared" si="65"/>
        <v>6.42</v>
      </c>
      <c r="AW57" s="81">
        <f t="shared" si="65"/>
        <v>3.9241999999999999</v>
      </c>
    </row>
    <row r="58" spans="1:49" s="579" customFormat="1" ht="12.75" customHeight="1" x14ac:dyDescent="0.2">
      <c r="A58" s="490">
        <v>15</v>
      </c>
      <c r="B58" s="26">
        <v>3466</v>
      </c>
      <c r="C58" s="26">
        <v>691001260</v>
      </c>
      <c r="D58" s="26">
        <v>72048085</v>
      </c>
      <c r="E58" s="485" t="s">
        <v>38</v>
      </c>
      <c r="F58" s="26">
        <v>3111</v>
      </c>
      <c r="G58" s="486" t="s">
        <v>317</v>
      </c>
      <c r="H58" s="673" t="s">
        <v>283</v>
      </c>
      <c r="I58" s="265">
        <v>4798499</v>
      </c>
      <c r="J58" s="266">
        <v>3448674</v>
      </c>
      <c r="K58" s="266">
        <v>50000</v>
      </c>
      <c r="L58" s="266">
        <v>1182552</v>
      </c>
      <c r="M58" s="266">
        <v>68973</v>
      </c>
      <c r="N58" s="266">
        <v>48300</v>
      </c>
      <c r="O58" s="622">
        <v>8.0041999999999991</v>
      </c>
      <c r="P58" s="678">
        <v>6</v>
      </c>
      <c r="Q58" s="744">
        <v>2.0042</v>
      </c>
      <c r="R58" s="267">
        <f t="shared" ref="R58:R60" si="66">W58*-1</f>
        <v>0</v>
      </c>
      <c r="S58" s="269">
        <v>0</v>
      </c>
      <c r="T58" s="269">
        <v>0</v>
      </c>
      <c r="U58" s="269">
        <v>0</v>
      </c>
      <c r="V58" s="269">
        <f t="shared" si="1"/>
        <v>0</v>
      </c>
      <c r="W58" s="269">
        <v>0</v>
      </c>
      <c r="X58" s="269">
        <v>0</v>
      </c>
      <c r="Y58" s="269">
        <f>SUM(W58:X58)</f>
        <v>0</v>
      </c>
      <c r="Z58" s="269">
        <f>V58+Y58</f>
        <v>0</v>
      </c>
      <c r="AA58" s="577">
        <f t="shared" ref="AA58:AA60" si="67">ROUND((V58+W58)*33.8%,0)</f>
        <v>0</v>
      </c>
      <c r="AB58" s="270">
        <f>ROUND(V58*2%,0)</f>
        <v>0</v>
      </c>
      <c r="AC58" s="269">
        <v>0</v>
      </c>
      <c r="AD58" s="269">
        <v>0</v>
      </c>
      <c r="AE58" s="269">
        <f t="shared" si="2"/>
        <v>0</v>
      </c>
      <c r="AF58" s="269">
        <f t="shared" si="3"/>
        <v>0</v>
      </c>
      <c r="AG58" s="271">
        <v>0</v>
      </c>
      <c r="AH58" s="271">
        <v>0</v>
      </c>
      <c r="AI58" s="271">
        <v>0</v>
      </c>
      <c r="AJ58" s="271">
        <v>0</v>
      </c>
      <c r="AK58" s="271">
        <v>0</v>
      </c>
      <c r="AL58" s="271">
        <f t="shared" si="4"/>
        <v>0</v>
      </c>
      <c r="AM58" s="271">
        <f t="shared" si="5"/>
        <v>0</v>
      </c>
      <c r="AN58" s="696">
        <f t="shared" si="6"/>
        <v>0</v>
      </c>
      <c r="AO58" s="267">
        <f>I58+AF58</f>
        <v>4798499</v>
      </c>
      <c r="AP58" s="269">
        <f>J58+V58</f>
        <v>3448674</v>
      </c>
      <c r="AQ58" s="269">
        <f t="shared" ref="AQ58:AQ60" si="68">K58+Y58</f>
        <v>50000</v>
      </c>
      <c r="AR58" s="269">
        <f t="shared" ref="AR58:AS60" si="69">L58+AA58</f>
        <v>1182552</v>
      </c>
      <c r="AS58" s="269">
        <f t="shared" si="69"/>
        <v>68973</v>
      </c>
      <c r="AT58" s="269">
        <f>N58+AE58</f>
        <v>48300</v>
      </c>
      <c r="AU58" s="271">
        <f>O58+AN58</f>
        <v>8.0041999999999991</v>
      </c>
      <c r="AV58" s="271">
        <f t="shared" ref="AV58:AW60" si="70">P58+AL58</f>
        <v>6</v>
      </c>
      <c r="AW58" s="272">
        <f t="shared" si="70"/>
        <v>2.0042</v>
      </c>
    </row>
    <row r="59" spans="1:49" s="579" customFormat="1" x14ac:dyDescent="0.2">
      <c r="A59" s="490">
        <v>15</v>
      </c>
      <c r="B59" s="26">
        <v>3466</v>
      </c>
      <c r="C59" s="26">
        <v>691001260</v>
      </c>
      <c r="D59" s="26">
        <v>72048085</v>
      </c>
      <c r="E59" s="485" t="s">
        <v>38</v>
      </c>
      <c r="F59" s="26">
        <v>3111</v>
      </c>
      <c r="G59" s="486" t="s">
        <v>318</v>
      </c>
      <c r="H59" s="673" t="s">
        <v>284</v>
      </c>
      <c r="I59" s="265">
        <v>230590</v>
      </c>
      <c r="J59" s="266">
        <v>169801</v>
      </c>
      <c r="K59" s="882">
        <v>0</v>
      </c>
      <c r="L59" s="577">
        <v>57393</v>
      </c>
      <c r="M59" s="577">
        <v>3396</v>
      </c>
      <c r="N59" s="266">
        <v>0</v>
      </c>
      <c r="O59" s="622">
        <v>0.5</v>
      </c>
      <c r="P59" s="678">
        <v>0.5</v>
      </c>
      <c r="Q59" s="744">
        <v>0</v>
      </c>
      <c r="R59" s="267">
        <f t="shared" si="66"/>
        <v>0</v>
      </c>
      <c r="S59" s="269">
        <v>0</v>
      </c>
      <c r="T59" s="269">
        <v>0</v>
      </c>
      <c r="U59" s="269">
        <v>0</v>
      </c>
      <c r="V59" s="269">
        <f t="shared" si="1"/>
        <v>0</v>
      </c>
      <c r="W59" s="269">
        <v>0</v>
      </c>
      <c r="X59" s="269">
        <v>0</v>
      </c>
      <c r="Y59" s="269">
        <f>SUM(W59:X59)</f>
        <v>0</v>
      </c>
      <c r="Z59" s="269">
        <f>V59+Y59</f>
        <v>0</v>
      </c>
      <c r="AA59" s="577">
        <f t="shared" si="67"/>
        <v>0</v>
      </c>
      <c r="AB59" s="270">
        <f>ROUND(V59*2%,0)</f>
        <v>0</v>
      </c>
      <c r="AC59" s="269">
        <v>0</v>
      </c>
      <c r="AD59" s="269">
        <v>0</v>
      </c>
      <c r="AE59" s="269">
        <f t="shared" si="2"/>
        <v>0</v>
      </c>
      <c r="AF59" s="269">
        <f t="shared" si="3"/>
        <v>0</v>
      </c>
      <c r="AG59" s="271">
        <v>0</v>
      </c>
      <c r="AH59" s="271">
        <v>0</v>
      </c>
      <c r="AI59" s="271">
        <v>0</v>
      </c>
      <c r="AJ59" s="271">
        <v>0</v>
      </c>
      <c r="AK59" s="271">
        <v>0</v>
      </c>
      <c r="AL59" s="271">
        <f t="shared" si="4"/>
        <v>0</v>
      </c>
      <c r="AM59" s="271">
        <f t="shared" si="5"/>
        <v>0</v>
      </c>
      <c r="AN59" s="696">
        <f t="shared" si="6"/>
        <v>0</v>
      </c>
      <c r="AO59" s="267">
        <f>I59+AF59</f>
        <v>230590</v>
      </c>
      <c r="AP59" s="269">
        <f>J59+V59</f>
        <v>169801</v>
      </c>
      <c r="AQ59" s="269">
        <f t="shared" si="68"/>
        <v>0</v>
      </c>
      <c r="AR59" s="269">
        <f t="shared" si="69"/>
        <v>57393</v>
      </c>
      <c r="AS59" s="269">
        <f t="shared" si="69"/>
        <v>3396</v>
      </c>
      <c r="AT59" s="269">
        <f>N59+AE59</f>
        <v>0</v>
      </c>
      <c r="AU59" s="271">
        <f>O59+AN59</f>
        <v>0.5</v>
      </c>
      <c r="AV59" s="271">
        <f t="shared" si="70"/>
        <v>0.5</v>
      </c>
      <c r="AW59" s="272">
        <f t="shared" si="70"/>
        <v>0</v>
      </c>
    </row>
    <row r="60" spans="1:49" s="579" customFormat="1" ht="12.75" customHeight="1" x14ac:dyDescent="0.2">
      <c r="A60" s="490">
        <v>15</v>
      </c>
      <c r="B60" s="26">
        <v>3466</v>
      </c>
      <c r="C60" s="26">
        <v>691001260</v>
      </c>
      <c r="D60" s="26">
        <v>72048085</v>
      </c>
      <c r="E60" s="485" t="s">
        <v>38</v>
      </c>
      <c r="F60" s="26">
        <v>3141</v>
      </c>
      <c r="G60" s="486" t="s">
        <v>321</v>
      </c>
      <c r="H60" s="673" t="s">
        <v>284</v>
      </c>
      <c r="I60" s="265">
        <v>792108</v>
      </c>
      <c r="J60" s="266">
        <v>580343</v>
      </c>
      <c r="K60" s="882">
        <v>0</v>
      </c>
      <c r="L60" s="577">
        <v>196156</v>
      </c>
      <c r="M60" s="577">
        <v>11607</v>
      </c>
      <c r="N60" s="266">
        <v>4002</v>
      </c>
      <c r="O60" s="622">
        <v>1.97</v>
      </c>
      <c r="P60" s="678">
        <v>0</v>
      </c>
      <c r="Q60" s="744">
        <v>1.97</v>
      </c>
      <c r="R60" s="267">
        <f t="shared" si="66"/>
        <v>0</v>
      </c>
      <c r="S60" s="269">
        <v>0</v>
      </c>
      <c r="T60" s="269">
        <v>0</v>
      </c>
      <c r="U60" s="269">
        <v>0</v>
      </c>
      <c r="V60" s="269">
        <f t="shared" si="1"/>
        <v>0</v>
      </c>
      <c r="W60" s="269">
        <v>0</v>
      </c>
      <c r="X60" s="269">
        <v>0</v>
      </c>
      <c r="Y60" s="269">
        <f>SUM(W60:X60)</f>
        <v>0</v>
      </c>
      <c r="Z60" s="269">
        <f>V60+Y60</f>
        <v>0</v>
      </c>
      <c r="AA60" s="577">
        <f t="shared" si="67"/>
        <v>0</v>
      </c>
      <c r="AB60" s="270">
        <f>ROUND(V60*2%,0)</f>
        <v>0</v>
      </c>
      <c r="AC60" s="269">
        <v>0</v>
      </c>
      <c r="AD60" s="269">
        <v>0</v>
      </c>
      <c r="AE60" s="269">
        <f t="shared" si="2"/>
        <v>0</v>
      </c>
      <c r="AF60" s="269">
        <f t="shared" si="3"/>
        <v>0</v>
      </c>
      <c r="AG60" s="271">
        <v>0</v>
      </c>
      <c r="AH60" s="271">
        <v>0</v>
      </c>
      <c r="AI60" s="271">
        <v>0</v>
      </c>
      <c r="AJ60" s="271">
        <v>0</v>
      </c>
      <c r="AK60" s="271">
        <v>0</v>
      </c>
      <c r="AL60" s="271">
        <f t="shared" si="4"/>
        <v>0</v>
      </c>
      <c r="AM60" s="271">
        <f t="shared" si="5"/>
        <v>0</v>
      </c>
      <c r="AN60" s="696">
        <f t="shared" si="6"/>
        <v>0</v>
      </c>
      <c r="AO60" s="267">
        <f>I60+AF60</f>
        <v>792108</v>
      </c>
      <c r="AP60" s="269">
        <f>J60+V60</f>
        <v>580343</v>
      </c>
      <c r="AQ60" s="269">
        <f t="shared" si="68"/>
        <v>0</v>
      </c>
      <c r="AR60" s="269">
        <f t="shared" si="69"/>
        <v>196156</v>
      </c>
      <c r="AS60" s="269">
        <f t="shared" si="69"/>
        <v>11607</v>
      </c>
      <c r="AT60" s="269">
        <f>N60+AE60</f>
        <v>4002</v>
      </c>
      <c r="AU60" s="271">
        <f>O60+AN60</f>
        <v>1.97</v>
      </c>
      <c r="AV60" s="271">
        <f t="shared" si="70"/>
        <v>0</v>
      </c>
      <c r="AW60" s="272">
        <f t="shared" si="70"/>
        <v>1.97</v>
      </c>
    </row>
    <row r="61" spans="1:49" s="579" customFormat="1" ht="12.75" customHeight="1" x14ac:dyDescent="0.2">
      <c r="A61" s="491">
        <v>15</v>
      </c>
      <c r="B61" s="28">
        <v>3466</v>
      </c>
      <c r="C61" s="487">
        <v>691001260</v>
      </c>
      <c r="D61" s="487">
        <v>72048085</v>
      </c>
      <c r="E61" s="488" t="s">
        <v>39</v>
      </c>
      <c r="F61" s="28"/>
      <c r="G61" s="489"/>
      <c r="H61" s="767"/>
      <c r="I61" s="41">
        <v>5821197</v>
      </c>
      <c r="J61" s="474">
        <v>4198818</v>
      </c>
      <c r="K61" s="474">
        <v>50000</v>
      </c>
      <c r="L61" s="474">
        <v>1436101</v>
      </c>
      <c r="M61" s="474">
        <v>83976</v>
      </c>
      <c r="N61" s="474">
        <v>52302</v>
      </c>
      <c r="O61" s="679">
        <v>10.4742</v>
      </c>
      <c r="P61" s="679">
        <v>6.5</v>
      </c>
      <c r="Q61" s="771">
        <v>3.9741999999999997</v>
      </c>
      <c r="R61" s="41">
        <f t="shared" ref="R61:AW61" si="71">SUM(R58:R60)</f>
        <v>0</v>
      </c>
      <c r="S61" s="29">
        <f t="shared" si="71"/>
        <v>0</v>
      </c>
      <c r="T61" s="29">
        <f t="shared" si="71"/>
        <v>0</v>
      </c>
      <c r="U61" s="29">
        <f t="shared" si="71"/>
        <v>0</v>
      </c>
      <c r="V61" s="29">
        <f t="shared" si="71"/>
        <v>0</v>
      </c>
      <c r="W61" s="29">
        <f t="shared" si="71"/>
        <v>0</v>
      </c>
      <c r="X61" s="29">
        <f t="shared" si="71"/>
        <v>0</v>
      </c>
      <c r="Y61" s="29">
        <f t="shared" si="71"/>
        <v>0</v>
      </c>
      <c r="Z61" s="29">
        <f t="shared" si="71"/>
        <v>0</v>
      </c>
      <c r="AA61" s="29">
        <f t="shared" si="71"/>
        <v>0</v>
      </c>
      <c r="AB61" s="29">
        <f t="shared" si="71"/>
        <v>0</v>
      </c>
      <c r="AC61" s="29">
        <f t="shared" si="71"/>
        <v>0</v>
      </c>
      <c r="AD61" s="29">
        <f t="shared" si="71"/>
        <v>0</v>
      </c>
      <c r="AE61" s="29">
        <f t="shared" si="71"/>
        <v>0</v>
      </c>
      <c r="AF61" s="29">
        <f t="shared" si="71"/>
        <v>0</v>
      </c>
      <c r="AG61" s="30">
        <f t="shared" si="71"/>
        <v>0</v>
      </c>
      <c r="AH61" s="30">
        <f t="shared" si="71"/>
        <v>0</v>
      </c>
      <c r="AI61" s="30">
        <f t="shared" si="71"/>
        <v>0</v>
      </c>
      <c r="AJ61" s="30">
        <f t="shared" si="71"/>
        <v>0</v>
      </c>
      <c r="AK61" s="30">
        <f t="shared" si="71"/>
        <v>0</v>
      </c>
      <c r="AL61" s="30">
        <f t="shared" si="71"/>
        <v>0</v>
      </c>
      <c r="AM61" s="30">
        <f t="shared" si="71"/>
        <v>0</v>
      </c>
      <c r="AN61" s="680">
        <f t="shared" si="71"/>
        <v>0</v>
      </c>
      <c r="AO61" s="41">
        <f t="shared" si="71"/>
        <v>5821197</v>
      </c>
      <c r="AP61" s="29">
        <f t="shared" si="71"/>
        <v>4198818</v>
      </c>
      <c r="AQ61" s="29">
        <f t="shared" si="71"/>
        <v>50000</v>
      </c>
      <c r="AR61" s="29">
        <f t="shared" si="71"/>
        <v>1436101</v>
      </c>
      <c r="AS61" s="29">
        <f t="shared" si="71"/>
        <v>83976</v>
      </c>
      <c r="AT61" s="29">
        <f t="shared" si="71"/>
        <v>52302</v>
      </c>
      <c r="AU61" s="30">
        <f t="shared" si="71"/>
        <v>10.4742</v>
      </c>
      <c r="AV61" s="30">
        <f t="shared" si="71"/>
        <v>6.5</v>
      </c>
      <c r="AW61" s="81">
        <f t="shared" si="71"/>
        <v>3.9741999999999997</v>
      </c>
    </row>
    <row r="62" spans="1:49" s="579" customFormat="1" ht="12.75" customHeight="1" x14ac:dyDescent="0.2">
      <c r="A62" s="490">
        <v>16</v>
      </c>
      <c r="B62" s="26">
        <v>3407</v>
      </c>
      <c r="C62" s="26">
        <v>667000089</v>
      </c>
      <c r="D62" s="26">
        <v>72743778</v>
      </c>
      <c r="E62" s="485" t="s">
        <v>40</v>
      </c>
      <c r="F62" s="26">
        <v>3111</v>
      </c>
      <c r="G62" s="486" t="s">
        <v>317</v>
      </c>
      <c r="H62" s="673" t="s">
        <v>283</v>
      </c>
      <c r="I62" s="265">
        <v>10842449</v>
      </c>
      <c r="J62" s="266">
        <v>7899535</v>
      </c>
      <c r="K62" s="266">
        <v>10000</v>
      </c>
      <c r="L62" s="266">
        <v>2673423</v>
      </c>
      <c r="M62" s="266">
        <v>157991</v>
      </c>
      <c r="N62" s="266">
        <v>101500</v>
      </c>
      <c r="O62" s="622">
        <v>18.885000000000002</v>
      </c>
      <c r="P62" s="678">
        <v>14</v>
      </c>
      <c r="Q62" s="744">
        <v>4.8850000000000016</v>
      </c>
      <c r="R62" s="267">
        <f t="shared" ref="R62:R63" si="72">W62*-1</f>
        <v>0</v>
      </c>
      <c r="S62" s="269">
        <v>0</v>
      </c>
      <c r="T62" s="269">
        <v>0</v>
      </c>
      <c r="U62" s="269">
        <v>0</v>
      </c>
      <c r="V62" s="269">
        <f t="shared" si="1"/>
        <v>0</v>
      </c>
      <c r="W62" s="269">
        <v>0</v>
      </c>
      <c r="X62" s="269">
        <v>0</v>
      </c>
      <c r="Y62" s="269">
        <f>SUM(W62:X62)</f>
        <v>0</v>
      </c>
      <c r="Z62" s="269">
        <f>V62+Y62</f>
        <v>0</v>
      </c>
      <c r="AA62" s="577">
        <f t="shared" ref="AA62:AA63" si="73">ROUND((V62+W62)*33.8%,0)</f>
        <v>0</v>
      </c>
      <c r="AB62" s="270">
        <f>ROUND(V62*2%,0)</f>
        <v>0</v>
      </c>
      <c r="AC62" s="269">
        <v>0</v>
      </c>
      <c r="AD62" s="269">
        <v>0</v>
      </c>
      <c r="AE62" s="269">
        <f t="shared" si="2"/>
        <v>0</v>
      </c>
      <c r="AF62" s="269">
        <f t="shared" si="3"/>
        <v>0</v>
      </c>
      <c r="AG62" s="271">
        <v>0</v>
      </c>
      <c r="AH62" s="271">
        <v>0</v>
      </c>
      <c r="AI62" s="271">
        <v>0</v>
      </c>
      <c r="AJ62" s="271">
        <v>0</v>
      </c>
      <c r="AK62" s="271">
        <v>0</v>
      </c>
      <c r="AL62" s="271">
        <f t="shared" si="4"/>
        <v>0</v>
      </c>
      <c r="AM62" s="271">
        <f t="shared" si="5"/>
        <v>0</v>
      </c>
      <c r="AN62" s="696">
        <f t="shared" si="6"/>
        <v>0</v>
      </c>
      <c r="AO62" s="267">
        <f>I62+AF62</f>
        <v>10842449</v>
      </c>
      <c r="AP62" s="269">
        <f>J62+V62</f>
        <v>7899535</v>
      </c>
      <c r="AQ62" s="269">
        <f t="shared" ref="AQ62:AQ63" si="74">K62+Y62</f>
        <v>10000</v>
      </c>
      <c r="AR62" s="269">
        <f>L62+AA62</f>
        <v>2673423</v>
      </c>
      <c r="AS62" s="269">
        <f>M62+AB62</f>
        <v>157991</v>
      </c>
      <c r="AT62" s="269">
        <f>N62+AE62</f>
        <v>101500</v>
      </c>
      <c r="AU62" s="271">
        <f>O62+AN62</f>
        <v>18.885000000000002</v>
      </c>
      <c r="AV62" s="271">
        <f>P62+AL62</f>
        <v>14</v>
      </c>
      <c r="AW62" s="272">
        <f>Q62+AM62</f>
        <v>4.8850000000000016</v>
      </c>
    </row>
    <row r="63" spans="1:49" s="579" customFormat="1" ht="12.75" customHeight="1" x14ac:dyDescent="0.2">
      <c r="A63" s="490">
        <v>16</v>
      </c>
      <c r="B63" s="26">
        <v>3407</v>
      </c>
      <c r="C63" s="26">
        <v>667000089</v>
      </c>
      <c r="D63" s="26">
        <v>72743778</v>
      </c>
      <c r="E63" s="485" t="s">
        <v>40</v>
      </c>
      <c r="F63" s="26">
        <v>3141</v>
      </c>
      <c r="G63" s="486" t="s">
        <v>321</v>
      </c>
      <c r="H63" s="673" t="s">
        <v>284</v>
      </c>
      <c r="I63" s="265">
        <v>1627197</v>
      </c>
      <c r="J63" s="266">
        <v>1192080</v>
      </c>
      <c r="K63" s="882">
        <v>0</v>
      </c>
      <c r="L63" s="577">
        <v>402923</v>
      </c>
      <c r="M63" s="577">
        <v>23842</v>
      </c>
      <c r="N63" s="266">
        <v>8352</v>
      </c>
      <c r="O63" s="622">
        <v>4.0599999999999996</v>
      </c>
      <c r="P63" s="678">
        <v>0</v>
      </c>
      <c r="Q63" s="744">
        <v>4.0599999999999996</v>
      </c>
      <c r="R63" s="267">
        <f t="shared" si="72"/>
        <v>0</v>
      </c>
      <c r="S63" s="269">
        <v>0</v>
      </c>
      <c r="T63" s="269">
        <v>0</v>
      </c>
      <c r="U63" s="269">
        <v>0</v>
      </c>
      <c r="V63" s="269">
        <f t="shared" si="1"/>
        <v>0</v>
      </c>
      <c r="W63" s="269">
        <v>0</v>
      </c>
      <c r="X63" s="269">
        <v>0</v>
      </c>
      <c r="Y63" s="269">
        <f>SUM(W63:X63)</f>
        <v>0</v>
      </c>
      <c r="Z63" s="269">
        <f>V63+Y63</f>
        <v>0</v>
      </c>
      <c r="AA63" s="577">
        <f t="shared" si="73"/>
        <v>0</v>
      </c>
      <c r="AB63" s="270">
        <f>ROUND(V63*2%,0)</f>
        <v>0</v>
      </c>
      <c r="AC63" s="269">
        <v>0</v>
      </c>
      <c r="AD63" s="269">
        <v>0</v>
      </c>
      <c r="AE63" s="269">
        <f t="shared" si="2"/>
        <v>0</v>
      </c>
      <c r="AF63" s="269">
        <f t="shared" si="3"/>
        <v>0</v>
      </c>
      <c r="AG63" s="271">
        <v>0</v>
      </c>
      <c r="AH63" s="271">
        <v>0</v>
      </c>
      <c r="AI63" s="271">
        <v>0</v>
      </c>
      <c r="AJ63" s="271">
        <v>0</v>
      </c>
      <c r="AK63" s="271">
        <v>0</v>
      </c>
      <c r="AL63" s="271">
        <f t="shared" si="4"/>
        <v>0</v>
      </c>
      <c r="AM63" s="271">
        <f t="shared" si="5"/>
        <v>0</v>
      </c>
      <c r="AN63" s="696">
        <f t="shared" si="6"/>
        <v>0</v>
      </c>
      <c r="AO63" s="267">
        <f>I63+AF63</f>
        <v>1627197</v>
      </c>
      <c r="AP63" s="269">
        <f>J63+V63</f>
        <v>1192080</v>
      </c>
      <c r="AQ63" s="269">
        <f t="shared" si="74"/>
        <v>0</v>
      </c>
      <c r="AR63" s="269">
        <f>L63+AA63</f>
        <v>402923</v>
      </c>
      <c r="AS63" s="269">
        <f>M63+AB63</f>
        <v>23842</v>
      </c>
      <c r="AT63" s="269">
        <f>N63+AE63</f>
        <v>8352</v>
      </c>
      <c r="AU63" s="271">
        <f>O63+AN63</f>
        <v>4.0599999999999996</v>
      </c>
      <c r="AV63" s="271">
        <f>P63+AL63</f>
        <v>0</v>
      </c>
      <c r="AW63" s="272">
        <f>Q63+AM63</f>
        <v>4.0599999999999996</v>
      </c>
    </row>
    <row r="64" spans="1:49" s="579" customFormat="1" ht="12.75" customHeight="1" x14ac:dyDescent="0.2">
      <c r="A64" s="491">
        <v>16</v>
      </c>
      <c r="B64" s="28">
        <v>3407</v>
      </c>
      <c r="C64" s="487">
        <v>667000089</v>
      </c>
      <c r="D64" s="487">
        <v>72743778</v>
      </c>
      <c r="E64" s="488" t="s">
        <v>41</v>
      </c>
      <c r="F64" s="28"/>
      <c r="G64" s="489"/>
      <c r="H64" s="767"/>
      <c r="I64" s="41">
        <v>12469646</v>
      </c>
      <c r="J64" s="474">
        <v>9091615</v>
      </c>
      <c r="K64" s="474">
        <v>10000</v>
      </c>
      <c r="L64" s="474">
        <v>3076346</v>
      </c>
      <c r="M64" s="474">
        <v>181833</v>
      </c>
      <c r="N64" s="474">
        <v>109852</v>
      </c>
      <c r="O64" s="679">
        <v>22.945</v>
      </c>
      <c r="P64" s="679">
        <v>14</v>
      </c>
      <c r="Q64" s="771">
        <v>8.9450000000000003</v>
      </c>
      <c r="R64" s="41">
        <f t="shared" ref="R64:AW64" si="75">SUM(R62:R63)</f>
        <v>0</v>
      </c>
      <c r="S64" s="29">
        <f t="shared" si="75"/>
        <v>0</v>
      </c>
      <c r="T64" s="29">
        <f t="shared" si="75"/>
        <v>0</v>
      </c>
      <c r="U64" s="29">
        <f t="shared" si="75"/>
        <v>0</v>
      </c>
      <c r="V64" s="29">
        <f t="shared" si="75"/>
        <v>0</v>
      </c>
      <c r="W64" s="29">
        <f t="shared" si="75"/>
        <v>0</v>
      </c>
      <c r="X64" s="29">
        <f t="shared" si="75"/>
        <v>0</v>
      </c>
      <c r="Y64" s="29">
        <f t="shared" si="75"/>
        <v>0</v>
      </c>
      <c r="Z64" s="29">
        <f t="shared" si="75"/>
        <v>0</v>
      </c>
      <c r="AA64" s="29">
        <f t="shared" si="75"/>
        <v>0</v>
      </c>
      <c r="AB64" s="29">
        <f t="shared" si="75"/>
        <v>0</v>
      </c>
      <c r="AC64" s="29">
        <f t="shared" si="75"/>
        <v>0</v>
      </c>
      <c r="AD64" s="29">
        <f t="shared" si="75"/>
        <v>0</v>
      </c>
      <c r="AE64" s="29">
        <f t="shared" si="75"/>
        <v>0</v>
      </c>
      <c r="AF64" s="29">
        <f t="shared" si="75"/>
        <v>0</v>
      </c>
      <c r="AG64" s="30">
        <f t="shared" si="75"/>
        <v>0</v>
      </c>
      <c r="AH64" s="30">
        <f t="shared" si="75"/>
        <v>0</v>
      </c>
      <c r="AI64" s="30">
        <f t="shared" si="75"/>
        <v>0</v>
      </c>
      <c r="AJ64" s="30">
        <f t="shared" si="75"/>
        <v>0</v>
      </c>
      <c r="AK64" s="30">
        <f t="shared" si="75"/>
        <v>0</v>
      </c>
      <c r="AL64" s="30">
        <f t="shared" si="75"/>
        <v>0</v>
      </c>
      <c r="AM64" s="30">
        <f t="shared" si="75"/>
        <v>0</v>
      </c>
      <c r="AN64" s="680">
        <f t="shared" si="75"/>
        <v>0</v>
      </c>
      <c r="AO64" s="41">
        <f t="shared" si="75"/>
        <v>12469646</v>
      </c>
      <c r="AP64" s="29">
        <f t="shared" si="75"/>
        <v>9091615</v>
      </c>
      <c r="AQ64" s="29">
        <f t="shared" si="75"/>
        <v>10000</v>
      </c>
      <c r="AR64" s="29">
        <f t="shared" si="75"/>
        <v>3076346</v>
      </c>
      <c r="AS64" s="29">
        <f t="shared" si="75"/>
        <v>181833</v>
      </c>
      <c r="AT64" s="29">
        <f t="shared" si="75"/>
        <v>109852</v>
      </c>
      <c r="AU64" s="30">
        <f t="shared" si="75"/>
        <v>22.945</v>
      </c>
      <c r="AV64" s="30">
        <f t="shared" si="75"/>
        <v>14</v>
      </c>
      <c r="AW64" s="81">
        <f t="shared" si="75"/>
        <v>8.9450000000000003</v>
      </c>
    </row>
    <row r="65" spans="1:49" s="579" customFormat="1" ht="12.75" customHeight="1" x14ac:dyDescent="0.2">
      <c r="A65" s="490">
        <v>17</v>
      </c>
      <c r="B65" s="26">
        <v>3463</v>
      </c>
      <c r="C65" s="26">
        <v>691001308</v>
      </c>
      <c r="D65" s="26">
        <v>72048166</v>
      </c>
      <c r="E65" s="485" t="s">
        <v>42</v>
      </c>
      <c r="F65" s="26">
        <v>3111</v>
      </c>
      <c r="G65" s="486" t="s">
        <v>317</v>
      </c>
      <c r="H65" s="673" t="s">
        <v>283</v>
      </c>
      <c r="I65" s="265">
        <v>6481141</v>
      </c>
      <c r="J65" s="266">
        <v>4671527</v>
      </c>
      <c r="K65" s="266">
        <v>58600</v>
      </c>
      <c r="L65" s="266">
        <v>1598783</v>
      </c>
      <c r="M65" s="266">
        <v>93431</v>
      </c>
      <c r="N65" s="266">
        <v>58800</v>
      </c>
      <c r="O65" s="622">
        <v>11.249699999999999</v>
      </c>
      <c r="P65" s="678">
        <v>8.3814999999999991</v>
      </c>
      <c r="Q65" s="744">
        <v>2.8681999999999999</v>
      </c>
      <c r="R65" s="267">
        <f t="shared" ref="R65:R67" si="76">W65*-1</f>
        <v>0</v>
      </c>
      <c r="S65" s="269">
        <v>0</v>
      </c>
      <c r="T65" s="269">
        <v>0</v>
      </c>
      <c r="U65" s="269">
        <v>0</v>
      </c>
      <c r="V65" s="269">
        <f t="shared" si="1"/>
        <v>0</v>
      </c>
      <c r="W65" s="269">
        <v>0</v>
      </c>
      <c r="X65" s="269">
        <v>0</v>
      </c>
      <c r="Y65" s="269">
        <f>SUM(W65:X65)</f>
        <v>0</v>
      </c>
      <c r="Z65" s="269">
        <f>V65+Y65</f>
        <v>0</v>
      </c>
      <c r="AA65" s="577">
        <f t="shared" ref="AA65:AA67" si="77">ROUND((V65+W65)*33.8%,0)</f>
        <v>0</v>
      </c>
      <c r="AB65" s="270">
        <f>ROUND(V65*2%,0)</f>
        <v>0</v>
      </c>
      <c r="AC65" s="269">
        <v>0</v>
      </c>
      <c r="AD65" s="269">
        <v>0</v>
      </c>
      <c r="AE65" s="269">
        <f t="shared" si="2"/>
        <v>0</v>
      </c>
      <c r="AF65" s="269">
        <f t="shared" si="3"/>
        <v>0</v>
      </c>
      <c r="AG65" s="271">
        <v>0</v>
      </c>
      <c r="AH65" s="271">
        <v>0</v>
      </c>
      <c r="AI65" s="271">
        <v>0</v>
      </c>
      <c r="AJ65" s="271">
        <v>0</v>
      </c>
      <c r="AK65" s="271">
        <v>0</v>
      </c>
      <c r="AL65" s="271">
        <f t="shared" si="4"/>
        <v>0</v>
      </c>
      <c r="AM65" s="271">
        <f t="shared" si="5"/>
        <v>0</v>
      </c>
      <c r="AN65" s="696">
        <f t="shared" si="6"/>
        <v>0</v>
      </c>
      <c r="AO65" s="267">
        <f>I65+AF65</f>
        <v>6481141</v>
      </c>
      <c r="AP65" s="269">
        <f>J65+V65</f>
        <v>4671527</v>
      </c>
      <c r="AQ65" s="269">
        <f t="shared" ref="AQ65:AQ67" si="78">K65+Y65</f>
        <v>58600</v>
      </c>
      <c r="AR65" s="269">
        <f t="shared" ref="AR65:AS67" si="79">L65+AA65</f>
        <v>1598783</v>
      </c>
      <c r="AS65" s="269">
        <f t="shared" si="79"/>
        <v>93431</v>
      </c>
      <c r="AT65" s="269">
        <f>N65+AE65</f>
        <v>58800</v>
      </c>
      <c r="AU65" s="271">
        <f>O65+AN65</f>
        <v>11.249699999999999</v>
      </c>
      <c r="AV65" s="271">
        <f t="shared" ref="AV65:AW67" si="80">P65+AL65</f>
        <v>8.3814999999999991</v>
      </c>
      <c r="AW65" s="272">
        <f t="shared" si="80"/>
        <v>2.8681999999999999</v>
      </c>
    </row>
    <row r="66" spans="1:49" s="579" customFormat="1" x14ac:dyDescent="0.2">
      <c r="A66" s="490">
        <v>17</v>
      </c>
      <c r="B66" s="26">
        <v>3463</v>
      </c>
      <c r="C66" s="26">
        <v>691001308</v>
      </c>
      <c r="D66" s="26">
        <v>72048166</v>
      </c>
      <c r="E66" s="485" t="s">
        <v>42</v>
      </c>
      <c r="F66" s="26">
        <v>3111</v>
      </c>
      <c r="G66" s="486" t="s">
        <v>318</v>
      </c>
      <c r="H66" s="673" t="s">
        <v>284</v>
      </c>
      <c r="I66" s="265">
        <v>1130056</v>
      </c>
      <c r="J66" s="266">
        <v>832147</v>
      </c>
      <c r="K66" s="882">
        <v>0</v>
      </c>
      <c r="L66" s="577">
        <v>281266</v>
      </c>
      <c r="M66" s="577">
        <v>16643</v>
      </c>
      <c r="N66" s="266">
        <v>0</v>
      </c>
      <c r="O66" s="622">
        <v>2.4</v>
      </c>
      <c r="P66" s="678">
        <v>2.4</v>
      </c>
      <c r="Q66" s="744">
        <v>0</v>
      </c>
      <c r="R66" s="267">
        <f t="shared" si="76"/>
        <v>0</v>
      </c>
      <c r="S66" s="269">
        <v>0</v>
      </c>
      <c r="T66" s="269">
        <v>0</v>
      </c>
      <c r="U66" s="269">
        <v>0</v>
      </c>
      <c r="V66" s="269">
        <f t="shared" si="1"/>
        <v>0</v>
      </c>
      <c r="W66" s="269">
        <v>0</v>
      </c>
      <c r="X66" s="269">
        <v>0</v>
      </c>
      <c r="Y66" s="269">
        <f>SUM(W66:X66)</f>
        <v>0</v>
      </c>
      <c r="Z66" s="269">
        <f>V66+Y66</f>
        <v>0</v>
      </c>
      <c r="AA66" s="577">
        <f t="shared" si="77"/>
        <v>0</v>
      </c>
      <c r="AB66" s="270">
        <f>ROUND(V66*2%,0)</f>
        <v>0</v>
      </c>
      <c r="AC66" s="269">
        <v>0</v>
      </c>
      <c r="AD66" s="269">
        <v>0</v>
      </c>
      <c r="AE66" s="269">
        <f t="shared" si="2"/>
        <v>0</v>
      </c>
      <c r="AF66" s="269">
        <f t="shared" si="3"/>
        <v>0</v>
      </c>
      <c r="AG66" s="271">
        <v>0</v>
      </c>
      <c r="AH66" s="271">
        <v>0</v>
      </c>
      <c r="AI66" s="271">
        <v>0</v>
      </c>
      <c r="AJ66" s="271">
        <v>0</v>
      </c>
      <c r="AK66" s="271">
        <v>0</v>
      </c>
      <c r="AL66" s="271">
        <f t="shared" si="4"/>
        <v>0</v>
      </c>
      <c r="AM66" s="271">
        <f t="shared" si="5"/>
        <v>0</v>
      </c>
      <c r="AN66" s="696">
        <f t="shared" si="6"/>
        <v>0</v>
      </c>
      <c r="AO66" s="267">
        <f>I66+AF66</f>
        <v>1130056</v>
      </c>
      <c r="AP66" s="269">
        <f>J66+V66</f>
        <v>832147</v>
      </c>
      <c r="AQ66" s="269">
        <f t="shared" si="78"/>
        <v>0</v>
      </c>
      <c r="AR66" s="269">
        <f t="shared" si="79"/>
        <v>281266</v>
      </c>
      <c r="AS66" s="269">
        <f t="shared" si="79"/>
        <v>16643</v>
      </c>
      <c r="AT66" s="269">
        <f>N66+AE66</f>
        <v>0</v>
      </c>
      <c r="AU66" s="271">
        <f>O66+AN66</f>
        <v>2.4</v>
      </c>
      <c r="AV66" s="271">
        <f t="shared" si="80"/>
        <v>2.4</v>
      </c>
      <c r="AW66" s="272">
        <f t="shared" si="80"/>
        <v>0</v>
      </c>
    </row>
    <row r="67" spans="1:49" s="579" customFormat="1" ht="12.75" customHeight="1" x14ac:dyDescent="0.2">
      <c r="A67" s="490">
        <v>17</v>
      </c>
      <c r="B67" s="26">
        <v>3463</v>
      </c>
      <c r="C67" s="26">
        <v>691001308</v>
      </c>
      <c r="D67" s="26">
        <v>72048166</v>
      </c>
      <c r="E67" s="485" t="s">
        <v>42</v>
      </c>
      <c r="F67" s="26">
        <v>3141</v>
      </c>
      <c r="G67" s="486" t="s">
        <v>321</v>
      </c>
      <c r="H67" s="673" t="s">
        <v>284</v>
      </c>
      <c r="I67" s="265">
        <v>905512</v>
      </c>
      <c r="J67" s="266">
        <v>653358</v>
      </c>
      <c r="K67" s="882">
        <v>10000</v>
      </c>
      <c r="L67" s="577">
        <v>224215</v>
      </c>
      <c r="M67" s="577">
        <v>13067</v>
      </c>
      <c r="N67" s="266">
        <v>4872</v>
      </c>
      <c r="O67" s="622">
        <v>2.2599999999999998</v>
      </c>
      <c r="P67" s="678">
        <v>0</v>
      </c>
      <c r="Q67" s="744">
        <v>2.2599999999999998</v>
      </c>
      <c r="R67" s="267">
        <f t="shared" si="76"/>
        <v>0</v>
      </c>
      <c r="S67" s="269">
        <v>0</v>
      </c>
      <c r="T67" s="269">
        <v>0</v>
      </c>
      <c r="U67" s="269">
        <v>0</v>
      </c>
      <c r="V67" s="269">
        <f t="shared" si="1"/>
        <v>0</v>
      </c>
      <c r="W67" s="269">
        <v>0</v>
      </c>
      <c r="X67" s="269">
        <v>0</v>
      </c>
      <c r="Y67" s="269">
        <f>SUM(W67:X67)</f>
        <v>0</v>
      </c>
      <c r="Z67" s="269">
        <f>V67+Y67</f>
        <v>0</v>
      </c>
      <c r="AA67" s="577">
        <f t="shared" si="77"/>
        <v>0</v>
      </c>
      <c r="AB67" s="270">
        <f>ROUND(V67*2%,0)</f>
        <v>0</v>
      </c>
      <c r="AC67" s="269">
        <v>0</v>
      </c>
      <c r="AD67" s="269">
        <v>0</v>
      </c>
      <c r="AE67" s="269">
        <f t="shared" si="2"/>
        <v>0</v>
      </c>
      <c r="AF67" s="269">
        <f t="shared" si="3"/>
        <v>0</v>
      </c>
      <c r="AG67" s="271">
        <v>0</v>
      </c>
      <c r="AH67" s="271">
        <v>0</v>
      </c>
      <c r="AI67" s="271">
        <v>0</v>
      </c>
      <c r="AJ67" s="271">
        <v>0</v>
      </c>
      <c r="AK67" s="271">
        <v>0</v>
      </c>
      <c r="AL67" s="271">
        <f t="shared" si="4"/>
        <v>0</v>
      </c>
      <c r="AM67" s="271">
        <f t="shared" si="5"/>
        <v>0</v>
      </c>
      <c r="AN67" s="696">
        <f t="shared" si="6"/>
        <v>0</v>
      </c>
      <c r="AO67" s="267">
        <f>I67+AF67</f>
        <v>905512</v>
      </c>
      <c r="AP67" s="269">
        <f>J67+V67</f>
        <v>653358</v>
      </c>
      <c r="AQ67" s="269">
        <f t="shared" si="78"/>
        <v>10000</v>
      </c>
      <c r="AR67" s="269">
        <f t="shared" si="79"/>
        <v>224215</v>
      </c>
      <c r="AS67" s="269">
        <f t="shared" si="79"/>
        <v>13067</v>
      </c>
      <c r="AT67" s="269">
        <f>N67+AE67</f>
        <v>4872</v>
      </c>
      <c r="AU67" s="271">
        <f>O67+AN67</f>
        <v>2.2599999999999998</v>
      </c>
      <c r="AV67" s="271">
        <f t="shared" si="80"/>
        <v>0</v>
      </c>
      <c r="AW67" s="272">
        <f t="shared" si="80"/>
        <v>2.2599999999999998</v>
      </c>
    </row>
    <row r="68" spans="1:49" s="579" customFormat="1" ht="12.75" customHeight="1" x14ac:dyDescent="0.2">
      <c r="A68" s="491">
        <v>17</v>
      </c>
      <c r="B68" s="28">
        <v>3463</v>
      </c>
      <c r="C68" s="487">
        <v>691001308</v>
      </c>
      <c r="D68" s="487">
        <v>72048166</v>
      </c>
      <c r="E68" s="488" t="s">
        <v>43</v>
      </c>
      <c r="F68" s="28"/>
      <c r="G68" s="489"/>
      <c r="H68" s="767"/>
      <c r="I68" s="41">
        <v>8516709</v>
      </c>
      <c r="J68" s="474">
        <v>6157032</v>
      </c>
      <c r="K68" s="474">
        <v>68600</v>
      </c>
      <c r="L68" s="474">
        <v>2104264</v>
      </c>
      <c r="M68" s="474">
        <v>123141</v>
      </c>
      <c r="N68" s="474">
        <v>63672</v>
      </c>
      <c r="O68" s="679">
        <v>15.909699999999999</v>
      </c>
      <c r="P68" s="679">
        <v>10.781499999999999</v>
      </c>
      <c r="Q68" s="771">
        <v>5.1281999999999996</v>
      </c>
      <c r="R68" s="41">
        <f t="shared" ref="R68:AW68" si="81">SUM(R65:R67)</f>
        <v>0</v>
      </c>
      <c r="S68" s="29">
        <f t="shared" si="81"/>
        <v>0</v>
      </c>
      <c r="T68" s="29">
        <f t="shared" si="81"/>
        <v>0</v>
      </c>
      <c r="U68" s="29">
        <f t="shared" si="81"/>
        <v>0</v>
      </c>
      <c r="V68" s="29">
        <f t="shared" si="81"/>
        <v>0</v>
      </c>
      <c r="W68" s="29">
        <f t="shared" si="81"/>
        <v>0</v>
      </c>
      <c r="X68" s="29">
        <f t="shared" si="81"/>
        <v>0</v>
      </c>
      <c r="Y68" s="29">
        <f t="shared" si="81"/>
        <v>0</v>
      </c>
      <c r="Z68" s="29">
        <f t="shared" si="81"/>
        <v>0</v>
      </c>
      <c r="AA68" s="29">
        <f t="shared" si="81"/>
        <v>0</v>
      </c>
      <c r="AB68" s="29">
        <f t="shared" si="81"/>
        <v>0</v>
      </c>
      <c r="AC68" s="29">
        <f t="shared" si="81"/>
        <v>0</v>
      </c>
      <c r="AD68" s="29">
        <f t="shared" si="81"/>
        <v>0</v>
      </c>
      <c r="AE68" s="29">
        <f t="shared" si="81"/>
        <v>0</v>
      </c>
      <c r="AF68" s="29">
        <f t="shared" si="81"/>
        <v>0</v>
      </c>
      <c r="AG68" s="30">
        <f t="shared" si="81"/>
        <v>0</v>
      </c>
      <c r="AH68" s="30">
        <f t="shared" si="81"/>
        <v>0</v>
      </c>
      <c r="AI68" s="30">
        <f t="shared" si="81"/>
        <v>0</v>
      </c>
      <c r="AJ68" s="30">
        <f t="shared" si="81"/>
        <v>0</v>
      </c>
      <c r="AK68" s="30">
        <f t="shared" si="81"/>
        <v>0</v>
      </c>
      <c r="AL68" s="30">
        <f t="shared" si="81"/>
        <v>0</v>
      </c>
      <c r="AM68" s="30">
        <f t="shared" si="81"/>
        <v>0</v>
      </c>
      <c r="AN68" s="680">
        <f t="shared" si="81"/>
        <v>0</v>
      </c>
      <c r="AO68" s="41">
        <f t="shared" si="81"/>
        <v>8516709</v>
      </c>
      <c r="AP68" s="29">
        <f t="shared" si="81"/>
        <v>6157032</v>
      </c>
      <c r="AQ68" s="29">
        <f t="shared" si="81"/>
        <v>68600</v>
      </c>
      <c r="AR68" s="29">
        <f t="shared" si="81"/>
        <v>2104264</v>
      </c>
      <c r="AS68" s="29">
        <f t="shared" si="81"/>
        <v>123141</v>
      </c>
      <c r="AT68" s="29">
        <f t="shared" si="81"/>
        <v>63672</v>
      </c>
      <c r="AU68" s="30">
        <f t="shared" si="81"/>
        <v>15.909699999999999</v>
      </c>
      <c r="AV68" s="30">
        <f t="shared" si="81"/>
        <v>10.781499999999999</v>
      </c>
      <c r="AW68" s="81">
        <f t="shared" si="81"/>
        <v>5.1281999999999996</v>
      </c>
    </row>
    <row r="69" spans="1:49" s="579" customFormat="1" ht="12.75" customHeight="1" x14ac:dyDescent="0.2">
      <c r="A69" s="490">
        <v>18</v>
      </c>
      <c r="B69" s="26">
        <v>3460</v>
      </c>
      <c r="C69" s="26">
        <v>691000387</v>
      </c>
      <c r="D69" s="26">
        <v>86797034</v>
      </c>
      <c r="E69" s="485" t="s">
        <v>44</v>
      </c>
      <c r="F69" s="26">
        <v>3111</v>
      </c>
      <c r="G69" s="486" t="s">
        <v>317</v>
      </c>
      <c r="H69" s="673" t="s">
        <v>283</v>
      </c>
      <c r="I69" s="265">
        <v>3734533</v>
      </c>
      <c r="J69" s="266">
        <v>2724251</v>
      </c>
      <c r="K69" s="266">
        <v>0</v>
      </c>
      <c r="L69" s="266">
        <v>920797</v>
      </c>
      <c r="M69" s="266">
        <v>54485</v>
      </c>
      <c r="N69" s="266">
        <v>35000</v>
      </c>
      <c r="O69" s="622">
        <v>6.8841999999999999</v>
      </c>
      <c r="P69" s="678">
        <v>4.9000000000000004</v>
      </c>
      <c r="Q69" s="744">
        <v>1.9841999999999995</v>
      </c>
      <c r="R69" s="267">
        <f t="shared" ref="R69:R70" si="82">W69*-1</f>
        <v>0</v>
      </c>
      <c r="S69" s="269">
        <v>0</v>
      </c>
      <c r="T69" s="269">
        <v>0</v>
      </c>
      <c r="U69" s="269">
        <v>0</v>
      </c>
      <c r="V69" s="269">
        <f t="shared" si="1"/>
        <v>0</v>
      </c>
      <c r="W69" s="269">
        <v>0</v>
      </c>
      <c r="X69" s="269">
        <v>0</v>
      </c>
      <c r="Y69" s="269">
        <f>SUM(W69:X69)</f>
        <v>0</v>
      </c>
      <c r="Z69" s="269">
        <f>V69+Y69</f>
        <v>0</v>
      </c>
      <c r="AA69" s="577">
        <f t="shared" ref="AA69:AA70" si="83">ROUND((V69+W69)*33.8%,0)</f>
        <v>0</v>
      </c>
      <c r="AB69" s="270">
        <f>ROUND(V69*2%,0)</f>
        <v>0</v>
      </c>
      <c r="AC69" s="269">
        <v>0</v>
      </c>
      <c r="AD69" s="269">
        <v>0</v>
      </c>
      <c r="AE69" s="269">
        <f t="shared" si="2"/>
        <v>0</v>
      </c>
      <c r="AF69" s="269">
        <f t="shared" si="3"/>
        <v>0</v>
      </c>
      <c r="AG69" s="271">
        <v>0</v>
      </c>
      <c r="AH69" s="271">
        <v>0</v>
      </c>
      <c r="AI69" s="271">
        <v>0</v>
      </c>
      <c r="AJ69" s="271">
        <v>0</v>
      </c>
      <c r="AK69" s="271">
        <v>0</v>
      </c>
      <c r="AL69" s="271">
        <f t="shared" si="4"/>
        <v>0</v>
      </c>
      <c r="AM69" s="271">
        <f t="shared" si="5"/>
        <v>0</v>
      </c>
      <c r="AN69" s="696">
        <f t="shared" si="6"/>
        <v>0</v>
      </c>
      <c r="AO69" s="267">
        <f>I69+AF69</f>
        <v>3734533</v>
      </c>
      <c r="AP69" s="269">
        <f>J69+V69</f>
        <v>2724251</v>
      </c>
      <c r="AQ69" s="269">
        <f t="shared" ref="AQ69:AQ70" si="84">K69+Y69</f>
        <v>0</v>
      </c>
      <c r="AR69" s="269">
        <f>L69+AA69</f>
        <v>920797</v>
      </c>
      <c r="AS69" s="269">
        <f>M69+AB69</f>
        <v>54485</v>
      </c>
      <c r="AT69" s="269">
        <f>N69+AE69</f>
        <v>35000</v>
      </c>
      <c r="AU69" s="271">
        <f>O69+AN69</f>
        <v>6.8841999999999999</v>
      </c>
      <c r="AV69" s="271">
        <f>P69+AL69</f>
        <v>4.9000000000000004</v>
      </c>
      <c r="AW69" s="272">
        <f>Q69+AM69</f>
        <v>1.9841999999999995</v>
      </c>
    </row>
    <row r="70" spans="1:49" s="579" customFormat="1" ht="12.75" customHeight="1" x14ac:dyDescent="0.2">
      <c r="A70" s="490">
        <v>18</v>
      </c>
      <c r="B70" s="26">
        <v>3460</v>
      </c>
      <c r="C70" s="26">
        <v>691000387</v>
      </c>
      <c r="D70" s="26">
        <v>86797034</v>
      </c>
      <c r="E70" s="485" t="s">
        <v>44</v>
      </c>
      <c r="F70" s="26">
        <v>3141</v>
      </c>
      <c r="G70" s="486" t="s">
        <v>321</v>
      </c>
      <c r="H70" s="673" t="s">
        <v>284</v>
      </c>
      <c r="I70" s="265">
        <v>255536</v>
      </c>
      <c r="J70" s="266">
        <v>186772</v>
      </c>
      <c r="K70" s="882">
        <v>0</v>
      </c>
      <c r="L70" s="577">
        <v>63129</v>
      </c>
      <c r="M70" s="577">
        <v>3735</v>
      </c>
      <c r="N70" s="266">
        <v>1900</v>
      </c>
      <c r="O70" s="622">
        <v>0.64</v>
      </c>
      <c r="P70" s="678">
        <v>0</v>
      </c>
      <c r="Q70" s="744">
        <v>0.64</v>
      </c>
      <c r="R70" s="267">
        <f t="shared" si="82"/>
        <v>0</v>
      </c>
      <c r="S70" s="269">
        <v>0</v>
      </c>
      <c r="T70" s="269">
        <v>0</v>
      </c>
      <c r="U70" s="269">
        <v>0</v>
      </c>
      <c r="V70" s="269">
        <f t="shared" si="1"/>
        <v>0</v>
      </c>
      <c r="W70" s="269">
        <v>0</v>
      </c>
      <c r="X70" s="269">
        <v>0</v>
      </c>
      <c r="Y70" s="269">
        <f>SUM(W70:X70)</f>
        <v>0</v>
      </c>
      <c r="Z70" s="269">
        <f>V70+Y70</f>
        <v>0</v>
      </c>
      <c r="AA70" s="577">
        <f t="shared" si="83"/>
        <v>0</v>
      </c>
      <c r="AB70" s="270">
        <f>ROUND(V70*2%,0)</f>
        <v>0</v>
      </c>
      <c r="AC70" s="269">
        <v>0</v>
      </c>
      <c r="AD70" s="269">
        <v>0</v>
      </c>
      <c r="AE70" s="269">
        <f t="shared" si="2"/>
        <v>0</v>
      </c>
      <c r="AF70" s="269">
        <f t="shared" si="3"/>
        <v>0</v>
      </c>
      <c r="AG70" s="271">
        <v>0</v>
      </c>
      <c r="AH70" s="271">
        <v>0</v>
      </c>
      <c r="AI70" s="271">
        <v>0</v>
      </c>
      <c r="AJ70" s="271">
        <v>0</v>
      </c>
      <c r="AK70" s="271">
        <v>0</v>
      </c>
      <c r="AL70" s="271">
        <f t="shared" si="4"/>
        <v>0</v>
      </c>
      <c r="AM70" s="271">
        <f t="shared" si="5"/>
        <v>0</v>
      </c>
      <c r="AN70" s="696">
        <f t="shared" si="6"/>
        <v>0</v>
      </c>
      <c r="AO70" s="267">
        <f>I70+AF70</f>
        <v>255536</v>
      </c>
      <c r="AP70" s="269">
        <f>J70+V70</f>
        <v>186772</v>
      </c>
      <c r="AQ70" s="269">
        <f t="shared" si="84"/>
        <v>0</v>
      </c>
      <c r="AR70" s="269">
        <f>L70+AA70</f>
        <v>63129</v>
      </c>
      <c r="AS70" s="269">
        <f>M70+AB70</f>
        <v>3735</v>
      </c>
      <c r="AT70" s="269">
        <f>N70+AE70</f>
        <v>1900</v>
      </c>
      <c r="AU70" s="271">
        <f>O70+AN70</f>
        <v>0.64</v>
      </c>
      <c r="AV70" s="271">
        <f>P70+AL70</f>
        <v>0</v>
      </c>
      <c r="AW70" s="272">
        <f>Q70+AM70</f>
        <v>0.64</v>
      </c>
    </row>
    <row r="71" spans="1:49" s="579" customFormat="1" ht="12.75" customHeight="1" x14ac:dyDescent="0.2">
      <c r="A71" s="491">
        <v>18</v>
      </c>
      <c r="B71" s="28">
        <v>3460</v>
      </c>
      <c r="C71" s="487">
        <v>691000387</v>
      </c>
      <c r="D71" s="487">
        <v>86797034</v>
      </c>
      <c r="E71" s="488" t="s">
        <v>45</v>
      </c>
      <c r="F71" s="28"/>
      <c r="G71" s="489"/>
      <c r="H71" s="767"/>
      <c r="I71" s="41">
        <v>3990069</v>
      </c>
      <c r="J71" s="474">
        <v>2911023</v>
      </c>
      <c r="K71" s="474">
        <v>0</v>
      </c>
      <c r="L71" s="474">
        <v>983926</v>
      </c>
      <c r="M71" s="474">
        <v>58220</v>
      </c>
      <c r="N71" s="474">
        <v>36900</v>
      </c>
      <c r="O71" s="679">
        <v>7.5241999999999996</v>
      </c>
      <c r="P71" s="679">
        <v>4.9000000000000004</v>
      </c>
      <c r="Q71" s="771">
        <v>2.6241999999999996</v>
      </c>
      <c r="R71" s="41">
        <f t="shared" ref="R71:AW71" si="85">SUM(R69:R70)</f>
        <v>0</v>
      </c>
      <c r="S71" s="29">
        <f t="shared" si="85"/>
        <v>0</v>
      </c>
      <c r="T71" s="29">
        <f t="shared" si="85"/>
        <v>0</v>
      </c>
      <c r="U71" s="29">
        <f t="shared" si="85"/>
        <v>0</v>
      </c>
      <c r="V71" s="29">
        <f t="shared" si="85"/>
        <v>0</v>
      </c>
      <c r="W71" s="29">
        <f t="shared" si="85"/>
        <v>0</v>
      </c>
      <c r="X71" s="29">
        <f t="shared" si="85"/>
        <v>0</v>
      </c>
      <c r="Y71" s="29">
        <f t="shared" si="85"/>
        <v>0</v>
      </c>
      <c r="Z71" s="29">
        <f t="shared" si="85"/>
        <v>0</v>
      </c>
      <c r="AA71" s="29">
        <f t="shared" si="85"/>
        <v>0</v>
      </c>
      <c r="AB71" s="29">
        <f t="shared" si="85"/>
        <v>0</v>
      </c>
      <c r="AC71" s="29">
        <f t="shared" si="85"/>
        <v>0</v>
      </c>
      <c r="AD71" s="29">
        <f t="shared" si="85"/>
        <v>0</v>
      </c>
      <c r="AE71" s="29">
        <f t="shared" si="85"/>
        <v>0</v>
      </c>
      <c r="AF71" s="29">
        <f t="shared" si="85"/>
        <v>0</v>
      </c>
      <c r="AG71" s="30">
        <f t="shared" si="85"/>
        <v>0</v>
      </c>
      <c r="AH71" s="30">
        <f t="shared" si="85"/>
        <v>0</v>
      </c>
      <c r="AI71" s="30">
        <f t="shared" si="85"/>
        <v>0</v>
      </c>
      <c r="AJ71" s="30">
        <f t="shared" si="85"/>
        <v>0</v>
      </c>
      <c r="AK71" s="30">
        <f t="shared" si="85"/>
        <v>0</v>
      </c>
      <c r="AL71" s="30">
        <f t="shared" si="85"/>
        <v>0</v>
      </c>
      <c r="AM71" s="30">
        <f t="shared" si="85"/>
        <v>0</v>
      </c>
      <c r="AN71" s="680">
        <f t="shared" si="85"/>
        <v>0</v>
      </c>
      <c r="AO71" s="41">
        <f t="shared" si="85"/>
        <v>3990069</v>
      </c>
      <c r="AP71" s="29">
        <f t="shared" si="85"/>
        <v>2911023</v>
      </c>
      <c r="AQ71" s="29">
        <f t="shared" si="85"/>
        <v>0</v>
      </c>
      <c r="AR71" s="29">
        <f t="shared" si="85"/>
        <v>983926</v>
      </c>
      <c r="AS71" s="29">
        <f t="shared" si="85"/>
        <v>58220</v>
      </c>
      <c r="AT71" s="29">
        <f t="shared" si="85"/>
        <v>36900</v>
      </c>
      <c r="AU71" s="30">
        <f t="shared" si="85"/>
        <v>7.5241999999999996</v>
      </c>
      <c r="AV71" s="30">
        <f t="shared" si="85"/>
        <v>4.9000000000000004</v>
      </c>
      <c r="AW71" s="81">
        <f t="shared" si="85"/>
        <v>2.6241999999999996</v>
      </c>
    </row>
    <row r="72" spans="1:49" s="579" customFormat="1" ht="12.75" customHeight="1" x14ac:dyDescent="0.2">
      <c r="A72" s="490">
        <v>19</v>
      </c>
      <c r="B72" s="26">
        <v>3413</v>
      </c>
      <c r="C72" s="26">
        <v>600077918</v>
      </c>
      <c r="D72" s="26">
        <v>72743433</v>
      </c>
      <c r="E72" s="485" t="s">
        <v>285</v>
      </c>
      <c r="F72" s="26">
        <v>3111</v>
      </c>
      <c r="G72" s="486" t="s">
        <v>317</v>
      </c>
      <c r="H72" s="673" t="s">
        <v>283</v>
      </c>
      <c r="I72" s="265">
        <v>10394128</v>
      </c>
      <c r="J72" s="266">
        <v>7591111</v>
      </c>
      <c r="K72" s="266">
        <v>0</v>
      </c>
      <c r="L72" s="266">
        <v>2565795</v>
      </c>
      <c r="M72" s="266">
        <v>151822</v>
      </c>
      <c r="N72" s="266">
        <v>85400</v>
      </c>
      <c r="O72" s="622">
        <v>17.702200000000001</v>
      </c>
      <c r="P72" s="678">
        <v>12.7097</v>
      </c>
      <c r="Q72" s="744">
        <v>4.9924999999999997</v>
      </c>
      <c r="R72" s="267">
        <f t="shared" ref="R72:R75" si="86">W72*-1</f>
        <v>0</v>
      </c>
      <c r="S72" s="269">
        <v>0</v>
      </c>
      <c r="T72" s="269">
        <v>0</v>
      </c>
      <c r="U72" s="269">
        <v>0</v>
      </c>
      <c r="V72" s="269">
        <f t="shared" si="1"/>
        <v>0</v>
      </c>
      <c r="W72" s="269">
        <v>0</v>
      </c>
      <c r="X72" s="269">
        <v>0</v>
      </c>
      <c r="Y72" s="269">
        <f>SUM(W72:X72)</f>
        <v>0</v>
      </c>
      <c r="Z72" s="269">
        <f>V72+Y72</f>
        <v>0</v>
      </c>
      <c r="AA72" s="577">
        <f t="shared" ref="AA72:AA75" si="87">ROUND((V72+W72)*33.8%,0)</f>
        <v>0</v>
      </c>
      <c r="AB72" s="270">
        <f>ROUND(V72*2%,0)</f>
        <v>0</v>
      </c>
      <c r="AC72" s="269">
        <v>0</v>
      </c>
      <c r="AD72" s="269">
        <v>0</v>
      </c>
      <c r="AE72" s="269">
        <f t="shared" si="2"/>
        <v>0</v>
      </c>
      <c r="AF72" s="269">
        <f t="shared" si="3"/>
        <v>0</v>
      </c>
      <c r="AG72" s="271">
        <v>0</v>
      </c>
      <c r="AH72" s="271">
        <v>0</v>
      </c>
      <c r="AI72" s="271">
        <v>0</v>
      </c>
      <c r="AJ72" s="271">
        <v>0</v>
      </c>
      <c r="AK72" s="271">
        <v>0</v>
      </c>
      <c r="AL72" s="271">
        <f t="shared" si="4"/>
        <v>0</v>
      </c>
      <c r="AM72" s="271">
        <f t="shared" si="5"/>
        <v>0</v>
      </c>
      <c r="AN72" s="696">
        <f t="shared" si="6"/>
        <v>0</v>
      </c>
      <c r="AO72" s="267">
        <f>I72+AF72</f>
        <v>10394128</v>
      </c>
      <c r="AP72" s="269">
        <f>J72+V72</f>
        <v>7591111</v>
      </c>
      <c r="AQ72" s="269">
        <f t="shared" ref="AQ72:AQ75" si="88">K72+Y72</f>
        <v>0</v>
      </c>
      <c r="AR72" s="269">
        <f t="shared" ref="AR72:AS75" si="89">L72+AA72</f>
        <v>2565795</v>
      </c>
      <c r="AS72" s="269">
        <f t="shared" si="89"/>
        <v>151822</v>
      </c>
      <c r="AT72" s="269">
        <f>N72+AE72</f>
        <v>85400</v>
      </c>
      <c r="AU72" s="271">
        <f>O72+AN72</f>
        <v>17.702200000000001</v>
      </c>
      <c r="AV72" s="271">
        <f t="shared" ref="AV72:AW75" si="90">P72+AL72</f>
        <v>12.7097</v>
      </c>
      <c r="AW72" s="272">
        <f t="shared" si="90"/>
        <v>4.9924999999999997</v>
      </c>
    </row>
    <row r="73" spans="1:49" s="579" customFormat="1" ht="12.75" customHeight="1" x14ac:dyDescent="0.2">
      <c r="A73" s="490">
        <v>19</v>
      </c>
      <c r="B73" s="26">
        <v>3413</v>
      </c>
      <c r="C73" s="26">
        <v>600077918</v>
      </c>
      <c r="D73" s="26">
        <v>72743433</v>
      </c>
      <c r="E73" s="485" t="s">
        <v>285</v>
      </c>
      <c r="F73" s="26">
        <v>3111</v>
      </c>
      <c r="G73" s="486" t="s">
        <v>319</v>
      </c>
      <c r="H73" s="673" t="s">
        <v>283</v>
      </c>
      <c r="I73" s="265">
        <v>1755014</v>
      </c>
      <c r="J73" s="266">
        <v>1292352</v>
      </c>
      <c r="K73" s="882">
        <v>0</v>
      </c>
      <c r="L73" s="577">
        <v>436815</v>
      </c>
      <c r="M73" s="577">
        <v>25847</v>
      </c>
      <c r="N73" s="266">
        <v>0</v>
      </c>
      <c r="O73" s="622">
        <v>4</v>
      </c>
      <c r="P73" s="678">
        <v>4</v>
      </c>
      <c r="Q73" s="744">
        <v>0</v>
      </c>
      <c r="R73" s="267">
        <f t="shared" si="86"/>
        <v>0</v>
      </c>
      <c r="S73" s="269">
        <v>0</v>
      </c>
      <c r="T73" s="269">
        <v>0</v>
      </c>
      <c r="U73" s="269">
        <v>0</v>
      </c>
      <c r="V73" s="269">
        <f t="shared" si="1"/>
        <v>0</v>
      </c>
      <c r="W73" s="269">
        <v>0</v>
      </c>
      <c r="X73" s="269">
        <v>0</v>
      </c>
      <c r="Y73" s="269">
        <f>SUM(W73:X73)</f>
        <v>0</v>
      </c>
      <c r="Z73" s="269">
        <f>V73+Y73</f>
        <v>0</v>
      </c>
      <c r="AA73" s="577">
        <f t="shared" si="87"/>
        <v>0</v>
      </c>
      <c r="AB73" s="270">
        <f>ROUND(V73*2%,0)</f>
        <v>0</v>
      </c>
      <c r="AC73" s="269">
        <v>0</v>
      </c>
      <c r="AD73" s="269">
        <v>0</v>
      </c>
      <c r="AE73" s="269">
        <f t="shared" si="2"/>
        <v>0</v>
      </c>
      <c r="AF73" s="269">
        <f t="shared" si="3"/>
        <v>0</v>
      </c>
      <c r="AG73" s="271">
        <v>0</v>
      </c>
      <c r="AH73" s="271">
        <v>0</v>
      </c>
      <c r="AI73" s="271">
        <v>0</v>
      </c>
      <c r="AJ73" s="271">
        <v>0</v>
      </c>
      <c r="AK73" s="271">
        <v>0</v>
      </c>
      <c r="AL73" s="271">
        <f t="shared" si="4"/>
        <v>0</v>
      </c>
      <c r="AM73" s="271">
        <f t="shared" si="5"/>
        <v>0</v>
      </c>
      <c r="AN73" s="696">
        <f t="shared" si="6"/>
        <v>0</v>
      </c>
      <c r="AO73" s="267">
        <f>I73+AF73</f>
        <v>1755014</v>
      </c>
      <c r="AP73" s="269">
        <f>J73+V73</f>
        <v>1292352</v>
      </c>
      <c r="AQ73" s="269">
        <f t="shared" si="88"/>
        <v>0</v>
      </c>
      <c r="AR73" s="269">
        <f t="shared" si="89"/>
        <v>436815</v>
      </c>
      <c r="AS73" s="269">
        <f t="shared" si="89"/>
        <v>25847</v>
      </c>
      <c r="AT73" s="269">
        <f>N73+AE73</f>
        <v>0</v>
      </c>
      <c r="AU73" s="271">
        <f>O73+AN73</f>
        <v>4</v>
      </c>
      <c r="AV73" s="271">
        <f t="shared" si="90"/>
        <v>4</v>
      </c>
      <c r="AW73" s="272">
        <f t="shared" si="90"/>
        <v>0</v>
      </c>
    </row>
    <row r="74" spans="1:49" s="579" customFormat="1" x14ac:dyDescent="0.2">
      <c r="A74" s="490">
        <v>19</v>
      </c>
      <c r="B74" s="26">
        <v>3413</v>
      </c>
      <c r="C74" s="26">
        <v>600077918</v>
      </c>
      <c r="D74" s="26">
        <v>72743433</v>
      </c>
      <c r="E74" s="485" t="s">
        <v>285</v>
      </c>
      <c r="F74" s="26">
        <v>3111</v>
      </c>
      <c r="G74" s="486" t="s">
        <v>318</v>
      </c>
      <c r="H74" s="673" t="s">
        <v>284</v>
      </c>
      <c r="I74" s="265">
        <v>461179</v>
      </c>
      <c r="J74" s="266">
        <v>339602</v>
      </c>
      <c r="K74" s="882">
        <v>0</v>
      </c>
      <c r="L74" s="577">
        <v>114785</v>
      </c>
      <c r="M74" s="577">
        <v>6792</v>
      </c>
      <c r="N74" s="266">
        <v>0</v>
      </c>
      <c r="O74" s="622">
        <v>1</v>
      </c>
      <c r="P74" s="678">
        <v>1</v>
      </c>
      <c r="Q74" s="744">
        <v>0</v>
      </c>
      <c r="R74" s="267">
        <f t="shared" si="86"/>
        <v>0</v>
      </c>
      <c r="S74" s="269">
        <v>0</v>
      </c>
      <c r="T74" s="269">
        <v>0</v>
      </c>
      <c r="U74" s="269">
        <v>0</v>
      </c>
      <c r="V74" s="269">
        <f t="shared" si="1"/>
        <v>0</v>
      </c>
      <c r="W74" s="269">
        <v>0</v>
      </c>
      <c r="X74" s="269">
        <v>0</v>
      </c>
      <c r="Y74" s="269">
        <f>SUM(W74:X74)</f>
        <v>0</v>
      </c>
      <c r="Z74" s="269">
        <f>V74+Y74</f>
        <v>0</v>
      </c>
      <c r="AA74" s="577">
        <f t="shared" si="87"/>
        <v>0</v>
      </c>
      <c r="AB74" s="270">
        <f>ROUND(V74*2%,0)</f>
        <v>0</v>
      </c>
      <c r="AC74" s="269">
        <v>0</v>
      </c>
      <c r="AD74" s="269">
        <v>0</v>
      </c>
      <c r="AE74" s="269">
        <f t="shared" si="2"/>
        <v>0</v>
      </c>
      <c r="AF74" s="269">
        <f t="shared" si="3"/>
        <v>0</v>
      </c>
      <c r="AG74" s="271">
        <v>0</v>
      </c>
      <c r="AH74" s="271">
        <v>0</v>
      </c>
      <c r="AI74" s="271">
        <v>0</v>
      </c>
      <c r="AJ74" s="271">
        <v>0</v>
      </c>
      <c r="AK74" s="271">
        <v>0</v>
      </c>
      <c r="AL74" s="271">
        <f t="shared" si="4"/>
        <v>0</v>
      </c>
      <c r="AM74" s="271">
        <f t="shared" si="5"/>
        <v>0</v>
      </c>
      <c r="AN74" s="696">
        <f t="shared" si="6"/>
        <v>0</v>
      </c>
      <c r="AO74" s="267">
        <f>I74+AF74</f>
        <v>461179</v>
      </c>
      <c r="AP74" s="269">
        <f>J74+V74</f>
        <v>339602</v>
      </c>
      <c r="AQ74" s="269">
        <f t="shared" si="88"/>
        <v>0</v>
      </c>
      <c r="AR74" s="269">
        <f t="shared" si="89"/>
        <v>114785</v>
      </c>
      <c r="AS74" s="269">
        <f t="shared" si="89"/>
        <v>6792</v>
      </c>
      <c r="AT74" s="269">
        <f>N74+AE74</f>
        <v>0</v>
      </c>
      <c r="AU74" s="271">
        <f>O74+AN74</f>
        <v>1</v>
      </c>
      <c r="AV74" s="271">
        <f t="shared" si="90"/>
        <v>1</v>
      </c>
      <c r="AW74" s="272">
        <f t="shared" si="90"/>
        <v>0</v>
      </c>
    </row>
    <row r="75" spans="1:49" s="579" customFormat="1" ht="12.75" customHeight="1" x14ac:dyDescent="0.2">
      <c r="A75" s="490">
        <v>19</v>
      </c>
      <c r="B75" s="26">
        <v>3413</v>
      </c>
      <c r="C75" s="26">
        <v>600077918</v>
      </c>
      <c r="D75" s="26">
        <v>72743433</v>
      </c>
      <c r="E75" s="485" t="s">
        <v>285</v>
      </c>
      <c r="F75" s="26">
        <v>3141</v>
      </c>
      <c r="G75" s="486" t="s">
        <v>321</v>
      </c>
      <c r="H75" s="673" t="s">
        <v>284</v>
      </c>
      <c r="I75" s="265">
        <v>1176392</v>
      </c>
      <c r="J75" s="266">
        <v>861897</v>
      </c>
      <c r="K75" s="882">
        <v>0</v>
      </c>
      <c r="L75" s="577">
        <v>291321</v>
      </c>
      <c r="M75" s="577">
        <v>17238</v>
      </c>
      <c r="N75" s="266">
        <v>5936</v>
      </c>
      <c r="O75" s="622">
        <v>2.93</v>
      </c>
      <c r="P75" s="678">
        <v>0</v>
      </c>
      <c r="Q75" s="744">
        <v>2.93</v>
      </c>
      <c r="R75" s="267">
        <f t="shared" si="86"/>
        <v>0</v>
      </c>
      <c r="S75" s="269">
        <v>0</v>
      </c>
      <c r="T75" s="269">
        <v>0</v>
      </c>
      <c r="U75" s="269">
        <v>0</v>
      </c>
      <c r="V75" s="269">
        <f t="shared" si="1"/>
        <v>0</v>
      </c>
      <c r="W75" s="269">
        <v>0</v>
      </c>
      <c r="X75" s="269">
        <v>0</v>
      </c>
      <c r="Y75" s="269">
        <f>SUM(W75:X75)</f>
        <v>0</v>
      </c>
      <c r="Z75" s="269">
        <f>V75+Y75</f>
        <v>0</v>
      </c>
      <c r="AA75" s="577">
        <f t="shared" si="87"/>
        <v>0</v>
      </c>
      <c r="AB75" s="270">
        <f>ROUND(V75*2%,0)</f>
        <v>0</v>
      </c>
      <c r="AC75" s="269">
        <v>0</v>
      </c>
      <c r="AD75" s="269">
        <v>0</v>
      </c>
      <c r="AE75" s="269">
        <f t="shared" si="2"/>
        <v>0</v>
      </c>
      <c r="AF75" s="269">
        <f t="shared" si="3"/>
        <v>0</v>
      </c>
      <c r="AG75" s="271">
        <v>0</v>
      </c>
      <c r="AH75" s="271">
        <v>0</v>
      </c>
      <c r="AI75" s="271">
        <v>0</v>
      </c>
      <c r="AJ75" s="271">
        <v>0</v>
      </c>
      <c r="AK75" s="271">
        <v>0</v>
      </c>
      <c r="AL75" s="271">
        <f t="shared" si="4"/>
        <v>0</v>
      </c>
      <c r="AM75" s="271">
        <f t="shared" si="5"/>
        <v>0</v>
      </c>
      <c r="AN75" s="696">
        <f t="shared" si="6"/>
        <v>0</v>
      </c>
      <c r="AO75" s="267">
        <f>I75+AF75</f>
        <v>1176392</v>
      </c>
      <c r="AP75" s="269">
        <f>J75+V75</f>
        <v>861897</v>
      </c>
      <c r="AQ75" s="269">
        <f t="shared" si="88"/>
        <v>0</v>
      </c>
      <c r="AR75" s="269">
        <f t="shared" si="89"/>
        <v>291321</v>
      </c>
      <c r="AS75" s="269">
        <f t="shared" si="89"/>
        <v>17238</v>
      </c>
      <c r="AT75" s="269">
        <f>N75+AE75</f>
        <v>5936</v>
      </c>
      <c r="AU75" s="271">
        <f>O75+AN75</f>
        <v>2.93</v>
      </c>
      <c r="AV75" s="271">
        <f t="shared" si="90"/>
        <v>0</v>
      </c>
      <c r="AW75" s="272">
        <f t="shared" si="90"/>
        <v>2.93</v>
      </c>
    </row>
    <row r="76" spans="1:49" s="579" customFormat="1" ht="12.75" customHeight="1" x14ac:dyDescent="0.2">
      <c r="A76" s="491">
        <v>19</v>
      </c>
      <c r="B76" s="28">
        <v>3413</v>
      </c>
      <c r="C76" s="487">
        <v>600077918</v>
      </c>
      <c r="D76" s="487">
        <v>72743433</v>
      </c>
      <c r="E76" s="488" t="s">
        <v>46</v>
      </c>
      <c r="F76" s="28"/>
      <c r="G76" s="489"/>
      <c r="H76" s="767"/>
      <c r="I76" s="41">
        <v>13786713</v>
      </c>
      <c r="J76" s="474">
        <v>10084962</v>
      </c>
      <c r="K76" s="474">
        <v>0</v>
      </c>
      <c r="L76" s="474">
        <v>3408716</v>
      </c>
      <c r="M76" s="474">
        <v>201699</v>
      </c>
      <c r="N76" s="474">
        <v>91336</v>
      </c>
      <c r="O76" s="679">
        <v>25.632200000000001</v>
      </c>
      <c r="P76" s="679">
        <v>17.709699999999998</v>
      </c>
      <c r="Q76" s="771">
        <v>7.9224999999999994</v>
      </c>
      <c r="R76" s="41">
        <f t="shared" ref="R76:AW76" si="91">SUM(R72:R75)</f>
        <v>0</v>
      </c>
      <c r="S76" s="29">
        <f t="shared" si="91"/>
        <v>0</v>
      </c>
      <c r="T76" s="29">
        <f t="shared" si="91"/>
        <v>0</v>
      </c>
      <c r="U76" s="29">
        <f t="shared" si="91"/>
        <v>0</v>
      </c>
      <c r="V76" s="29">
        <f t="shared" si="91"/>
        <v>0</v>
      </c>
      <c r="W76" s="29">
        <f t="shared" si="91"/>
        <v>0</v>
      </c>
      <c r="X76" s="29">
        <f t="shared" si="91"/>
        <v>0</v>
      </c>
      <c r="Y76" s="29">
        <f t="shared" si="91"/>
        <v>0</v>
      </c>
      <c r="Z76" s="29">
        <f t="shared" si="91"/>
        <v>0</v>
      </c>
      <c r="AA76" s="29">
        <f t="shared" si="91"/>
        <v>0</v>
      </c>
      <c r="AB76" s="29">
        <f t="shared" si="91"/>
        <v>0</v>
      </c>
      <c r="AC76" s="29">
        <f t="shared" si="91"/>
        <v>0</v>
      </c>
      <c r="AD76" s="29">
        <f t="shared" si="91"/>
        <v>0</v>
      </c>
      <c r="AE76" s="29">
        <f t="shared" si="91"/>
        <v>0</v>
      </c>
      <c r="AF76" s="29">
        <f t="shared" si="91"/>
        <v>0</v>
      </c>
      <c r="AG76" s="30">
        <f t="shared" si="91"/>
        <v>0</v>
      </c>
      <c r="AH76" s="30">
        <f t="shared" si="91"/>
        <v>0</v>
      </c>
      <c r="AI76" s="30">
        <f t="shared" si="91"/>
        <v>0</v>
      </c>
      <c r="AJ76" s="30">
        <f t="shared" si="91"/>
        <v>0</v>
      </c>
      <c r="AK76" s="30">
        <f t="shared" si="91"/>
        <v>0</v>
      </c>
      <c r="AL76" s="30">
        <f t="shared" si="91"/>
        <v>0</v>
      </c>
      <c r="AM76" s="30">
        <f t="shared" si="91"/>
        <v>0</v>
      </c>
      <c r="AN76" s="680">
        <f t="shared" si="91"/>
        <v>0</v>
      </c>
      <c r="AO76" s="41">
        <f t="shared" si="91"/>
        <v>13786713</v>
      </c>
      <c r="AP76" s="29">
        <f t="shared" si="91"/>
        <v>10084962</v>
      </c>
      <c r="AQ76" s="29">
        <f t="shared" si="91"/>
        <v>0</v>
      </c>
      <c r="AR76" s="29">
        <f t="shared" si="91"/>
        <v>3408716</v>
      </c>
      <c r="AS76" s="29">
        <f t="shared" si="91"/>
        <v>201699</v>
      </c>
      <c r="AT76" s="29">
        <f t="shared" si="91"/>
        <v>91336</v>
      </c>
      <c r="AU76" s="30">
        <f t="shared" si="91"/>
        <v>25.632200000000001</v>
      </c>
      <c r="AV76" s="30">
        <f t="shared" si="91"/>
        <v>17.709699999999998</v>
      </c>
      <c r="AW76" s="81">
        <f t="shared" si="91"/>
        <v>7.9224999999999994</v>
      </c>
    </row>
    <row r="77" spans="1:49" s="579" customFormat="1" ht="12.75" customHeight="1" x14ac:dyDescent="0.2">
      <c r="A77" s="490">
        <v>20</v>
      </c>
      <c r="B77" s="26">
        <v>3409</v>
      </c>
      <c r="C77" s="26">
        <v>600078396</v>
      </c>
      <c r="D77" s="26">
        <v>43257399</v>
      </c>
      <c r="E77" s="485" t="s">
        <v>47</v>
      </c>
      <c r="F77" s="26">
        <v>3113</v>
      </c>
      <c r="G77" s="486" t="s">
        <v>320</v>
      </c>
      <c r="H77" s="673" t="s">
        <v>283</v>
      </c>
      <c r="I77" s="265">
        <v>23283634</v>
      </c>
      <c r="J77" s="266">
        <v>16388870</v>
      </c>
      <c r="K77" s="266">
        <v>46000</v>
      </c>
      <c r="L77" s="266">
        <v>5554987</v>
      </c>
      <c r="M77" s="266">
        <v>327777</v>
      </c>
      <c r="N77" s="266">
        <v>966000</v>
      </c>
      <c r="O77" s="622">
        <v>33.947800000000001</v>
      </c>
      <c r="P77" s="678">
        <v>25.870200000000001</v>
      </c>
      <c r="Q77" s="744">
        <v>8.0776000000000003</v>
      </c>
      <c r="R77" s="267">
        <f t="shared" ref="R77:R81" si="92">W77*-1</f>
        <v>0</v>
      </c>
      <c r="S77" s="269">
        <v>0</v>
      </c>
      <c r="T77" s="269">
        <v>0</v>
      </c>
      <c r="U77" s="269">
        <v>0</v>
      </c>
      <c r="V77" s="269">
        <f t="shared" si="1"/>
        <v>0</v>
      </c>
      <c r="W77" s="269">
        <v>0</v>
      </c>
      <c r="X77" s="269">
        <v>0</v>
      </c>
      <c r="Y77" s="269">
        <f>SUM(W77:X77)</f>
        <v>0</v>
      </c>
      <c r="Z77" s="269">
        <f>V77+Y77</f>
        <v>0</v>
      </c>
      <c r="AA77" s="577">
        <f t="shared" ref="AA77:AA81" si="93">ROUND((V77+W77)*33.8%,0)</f>
        <v>0</v>
      </c>
      <c r="AB77" s="270">
        <f>ROUND(V77*2%,0)</f>
        <v>0</v>
      </c>
      <c r="AC77" s="269">
        <v>0</v>
      </c>
      <c r="AD77" s="269">
        <v>0</v>
      </c>
      <c r="AE77" s="269">
        <f t="shared" si="2"/>
        <v>0</v>
      </c>
      <c r="AF77" s="269">
        <f t="shared" si="3"/>
        <v>0</v>
      </c>
      <c r="AG77" s="271">
        <v>0</v>
      </c>
      <c r="AH77" s="271">
        <v>0</v>
      </c>
      <c r="AI77" s="271">
        <v>0</v>
      </c>
      <c r="AJ77" s="271">
        <v>0</v>
      </c>
      <c r="AK77" s="271">
        <v>0</v>
      </c>
      <c r="AL77" s="271">
        <f t="shared" si="4"/>
        <v>0</v>
      </c>
      <c r="AM77" s="271">
        <f t="shared" si="5"/>
        <v>0</v>
      </c>
      <c r="AN77" s="696">
        <f t="shared" si="6"/>
        <v>0</v>
      </c>
      <c r="AO77" s="267">
        <f>I77+AF77</f>
        <v>23283634</v>
      </c>
      <c r="AP77" s="269">
        <f>J77+V77</f>
        <v>16388870</v>
      </c>
      <c r="AQ77" s="269">
        <f t="shared" ref="AQ77:AQ81" si="94">K77+Y77</f>
        <v>46000</v>
      </c>
      <c r="AR77" s="269">
        <f t="shared" ref="AR77:AS81" si="95">L77+AA77</f>
        <v>5554987</v>
      </c>
      <c r="AS77" s="269">
        <f t="shared" si="95"/>
        <v>327777</v>
      </c>
      <c r="AT77" s="269">
        <f>N77+AE77</f>
        <v>966000</v>
      </c>
      <c r="AU77" s="271">
        <f>O77+AN77</f>
        <v>33.947800000000001</v>
      </c>
      <c r="AV77" s="271">
        <f t="shared" ref="AV77:AW81" si="96">P77+AL77</f>
        <v>25.870200000000001</v>
      </c>
      <c r="AW77" s="272">
        <f t="shared" si="96"/>
        <v>8.0776000000000003</v>
      </c>
    </row>
    <row r="78" spans="1:49" s="579" customFormat="1" x14ac:dyDescent="0.2">
      <c r="A78" s="490">
        <v>20</v>
      </c>
      <c r="B78" s="26">
        <v>3409</v>
      </c>
      <c r="C78" s="26">
        <v>600078396</v>
      </c>
      <c r="D78" s="26">
        <v>43257399</v>
      </c>
      <c r="E78" s="485" t="s">
        <v>47</v>
      </c>
      <c r="F78" s="26">
        <v>3113</v>
      </c>
      <c r="G78" s="486" t="s">
        <v>318</v>
      </c>
      <c r="H78" s="673" t="s">
        <v>284</v>
      </c>
      <c r="I78" s="265">
        <v>3485713</v>
      </c>
      <c r="J78" s="266">
        <v>2566799</v>
      </c>
      <c r="K78" s="882">
        <v>0</v>
      </c>
      <c r="L78" s="577">
        <v>867578</v>
      </c>
      <c r="M78" s="577">
        <v>51336</v>
      </c>
      <c r="N78" s="266">
        <v>0</v>
      </c>
      <c r="O78" s="622">
        <v>7.52</v>
      </c>
      <c r="P78" s="678">
        <v>7.52</v>
      </c>
      <c r="Q78" s="744">
        <v>0</v>
      </c>
      <c r="R78" s="267">
        <f t="shared" si="92"/>
        <v>0</v>
      </c>
      <c r="S78" s="269">
        <v>0</v>
      </c>
      <c r="T78" s="269">
        <v>0</v>
      </c>
      <c r="U78" s="269">
        <v>0</v>
      </c>
      <c r="V78" s="269">
        <f t="shared" ref="V78:V141" si="97">SUM(R78:U78)</f>
        <v>0</v>
      </c>
      <c r="W78" s="269">
        <v>0</v>
      </c>
      <c r="X78" s="269">
        <v>0</v>
      </c>
      <c r="Y78" s="269">
        <f>SUM(W78:X78)</f>
        <v>0</v>
      </c>
      <c r="Z78" s="269">
        <f>V78+Y78</f>
        <v>0</v>
      </c>
      <c r="AA78" s="577">
        <f t="shared" si="93"/>
        <v>0</v>
      </c>
      <c r="AB78" s="270">
        <f>ROUND(V78*2%,0)</f>
        <v>0</v>
      </c>
      <c r="AC78" s="269">
        <v>0</v>
      </c>
      <c r="AD78" s="269">
        <v>0</v>
      </c>
      <c r="AE78" s="269">
        <f t="shared" si="2"/>
        <v>0</v>
      </c>
      <c r="AF78" s="269">
        <f t="shared" si="3"/>
        <v>0</v>
      </c>
      <c r="AG78" s="271">
        <v>0</v>
      </c>
      <c r="AH78" s="271">
        <v>0</v>
      </c>
      <c r="AI78" s="271">
        <v>0</v>
      </c>
      <c r="AJ78" s="271">
        <v>0</v>
      </c>
      <c r="AK78" s="271">
        <v>0</v>
      </c>
      <c r="AL78" s="271">
        <f t="shared" si="4"/>
        <v>0</v>
      </c>
      <c r="AM78" s="271">
        <f t="shared" si="5"/>
        <v>0</v>
      </c>
      <c r="AN78" s="696">
        <f t="shared" si="6"/>
        <v>0</v>
      </c>
      <c r="AO78" s="267">
        <f>I78+AF78</f>
        <v>3485713</v>
      </c>
      <c r="AP78" s="269">
        <f>J78+V78</f>
        <v>2566799</v>
      </c>
      <c r="AQ78" s="269">
        <f t="shared" si="94"/>
        <v>0</v>
      </c>
      <c r="AR78" s="269">
        <f t="shared" si="95"/>
        <v>867578</v>
      </c>
      <c r="AS78" s="269">
        <f t="shared" si="95"/>
        <v>51336</v>
      </c>
      <c r="AT78" s="269">
        <f>N78+AE78</f>
        <v>0</v>
      </c>
      <c r="AU78" s="271">
        <f>O78+AN78</f>
        <v>7.52</v>
      </c>
      <c r="AV78" s="271">
        <f t="shared" si="96"/>
        <v>7.52</v>
      </c>
      <c r="AW78" s="272">
        <f t="shared" si="96"/>
        <v>0</v>
      </c>
    </row>
    <row r="79" spans="1:49" s="579" customFormat="1" ht="12.75" customHeight="1" x14ac:dyDescent="0.2">
      <c r="A79" s="490">
        <v>20</v>
      </c>
      <c r="B79" s="26">
        <v>3409</v>
      </c>
      <c r="C79" s="26">
        <v>600078396</v>
      </c>
      <c r="D79" s="26">
        <v>43257399</v>
      </c>
      <c r="E79" s="485" t="s">
        <v>47</v>
      </c>
      <c r="F79" s="26">
        <v>3141</v>
      </c>
      <c r="G79" s="486" t="s">
        <v>321</v>
      </c>
      <c r="H79" s="673" t="s">
        <v>284</v>
      </c>
      <c r="I79" s="265">
        <v>2500986</v>
      </c>
      <c r="J79" s="266">
        <v>1828311</v>
      </c>
      <c r="K79" s="882">
        <v>0</v>
      </c>
      <c r="L79" s="577">
        <v>617969</v>
      </c>
      <c r="M79" s="577">
        <v>36566</v>
      </c>
      <c r="N79" s="266">
        <v>18140</v>
      </c>
      <c r="O79" s="622">
        <v>6.22</v>
      </c>
      <c r="P79" s="678">
        <v>0</v>
      </c>
      <c r="Q79" s="744">
        <v>6.22</v>
      </c>
      <c r="R79" s="267">
        <f t="shared" si="92"/>
        <v>0</v>
      </c>
      <c r="S79" s="269">
        <v>0</v>
      </c>
      <c r="T79" s="269">
        <v>0</v>
      </c>
      <c r="U79" s="269">
        <v>0</v>
      </c>
      <c r="V79" s="269">
        <f t="shared" si="97"/>
        <v>0</v>
      </c>
      <c r="W79" s="269">
        <v>0</v>
      </c>
      <c r="X79" s="269">
        <v>0</v>
      </c>
      <c r="Y79" s="269">
        <f>SUM(W79:X79)</f>
        <v>0</v>
      </c>
      <c r="Z79" s="269">
        <f>V79+Y79</f>
        <v>0</v>
      </c>
      <c r="AA79" s="577">
        <f t="shared" si="93"/>
        <v>0</v>
      </c>
      <c r="AB79" s="270">
        <f>ROUND(V79*2%,0)</f>
        <v>0</v>
      </c>
      <c r="AC79" s="269">
        <v>0</v>
      </c>
      <c r="AD79" s="269">
        <v>0</v>
      </c>
      <c r="AE79" s="269">
        <f t="shared" ref="AE79:AE142" si="98">SUM(AC79:AD79)</f>
        <v>0</v>
      </c>
      <c r="AF79" s="269">
        <f t="shared" ref="AF79:AF142" si="99">Z79+AA79+AB79+AE79</f>
        <v>0</v>
      </c>
      <c r="AG79" s="271">
        <v>0</v>
      </c>
      <c r="AH79" s="271">
        <v>0</v>
      </c>
      <c r="AI79" s="271">
        <v>0</v>
      </c>
      <c r="AJ79" s="271">
        <v>0</v>
      </c>
      <c r="AK79" s="271">
        <v>0</v>
      </c>
      <c r="AL79" s="271">
        <f t="shared" ref="AL79:AL142" si="100">AG79+AI79+AJ79</f>
        <v>0</v>
      </c>
      <c r="AM79" s="271">
        <f t="shared" ref="AM79:AM142" si="101">AH79+AK79</f>
        <v>0</v>
      </c>
      <c r="AN79" s="696">
        <f t="shared" ref="AN79:AN142" si="102">SUM(AL79:AM79)</f>
        <v>0</v>
      </c>
      <c r="AO79" s="267">
        <f>I79+AF79</f>
        <v>2500986</v>
      </c>
      <c r="AP79" s="269">
        <f>J79+V79</f>
        <v>1828311</v>
      </c>
      <c r="AQ79" s="269">
        <f t="shared" si="94"/>
        <v>0</v>
      </c>
      <c r="AR79" s="269">
        <f t="shared" si="95"/>
        <v>617969</v>
      </c>
      <c r="AS79" s="269">
        <f t="shared" si="95"/>
        <v>36566</v>
      </c>
      <c r="AT79" s="269">
        <f>N79+AE79</f>
        <v>18140</v>
      </c>
      <c r="AU79" s="271">
        <f>O79+AN79</f>
        <v>6.22</v>
      </c>
      <c r="AV79" s="271">
        <f t="shared" si="96"/>
        <v>0</v>
      </c>
      <c r="AW79" s="272">
        <f t="shared" si="96"/>
        <v>6.22</v>
      </c>
    </row>
    <row r="80" spans="1:49" s="579" customFormat="1" ht="12.75" customHeight="1" x14ac:dyDescent="0.2">
      <c r="A80" s="490">
        <v>20</v>
      </c>
      <c r="B80" s="26">
        <v>3409</v>
      </c>
      <c r="C80" s="26">
        <v>600078396</v>
      </c>
      <c r="D80" s="26">
        <v>43257399</v>
      </c>
      <c r="E80" s="485" t="s">
        <v>47</v>
      </c>
      <c r="F80" s="26">
        <v>3143</v>
      </c>
      <c r="G80" s="486" t="s">
        <v>635</v>
      </c>
      <c r="H80" s="673" t="s">
        <v>283</v>
      </c>
      <c r="I80" s="265">
        <v>2649219</v>
      </c>
      <c r="J80" s="266">
        <v>1946883</v>
      </c>
      <c r="K80" s="882">
        <v>4000</v>
      </c>
      <c r="L80" s="577">
        <v>659398</v>
      </c>
      <c r="M80" s="577">
        <v>38938</v>
      </c>
      <c r="N80" s="266">
        <v>0</v>
      </c>
      <c r="O80" s="622">
        <v>4.3856999999999999</v>
      </c>
      <c r="P80" s="678">
        <v>4.3856999999999999</v>
      </c>
      <c r="Q80" s="744">
        <v>0</v>
      </c>
      <c r="R80" s="267">
        <f t="shared" si="92"/>
        <v>0</v>
      </c>
      <c r="S80" s="269">
        <v>0</v>
      </c>
      <c r="T80" s="269">
        <v>0</v>
      </c>
      <c r="U80" s="269">
        <v>0</v>
      </c>
      <c r="V80" s="269">
        <f t="shared" si="97"/>
        <v>0</v>
      </c>
      <c r="W80" s="269">
        <v>0</v>
      </c>
      <c r="X80" s="269">
        <v>0</v>
      </c>
      <c r="Y80" s="269">
        <f>SUM(W80:X80)</f>
        <v>0</v>
      </c>
      <c r="Z80" s="269">
        <f>V80+Y80</f>
        <v>0</v>
      </c>
      <c r="AA80" s="577">
        <f t="shared" si="93"/>
        <v>0</v>
      </c>
      <c r="AB80" s="270">
        <f>ROUND(V80*2%,0)</f>
        <v>0</v>
      </c>
      <c r="AC80" s="269">
        <v>0</v>
      </c>
      <c r="AD80" s="269">
        <v>0</v>
      </c>
      <c r="AE80" s="269">
        <f t="shared" si="98"/>
        <v>0</v>
      </c>
      <c r="AF80" s="269">
        <f t="shared" si="99"/>
        <v>0</v>
      </c>
      <c r="AG80" s="271">
        <v>0</v>
      </c>
      <c r="AH80" s="271">
        <v>0</v>
      </c>
      <c r="AI80" s="271">
        <v>0</v>
      </c>
      <c r="AJ80" s="271">
        <v>0</v>
      </c>
      <c r="AK80" s="271">
        <v>0</v>
      </c>
      <c r="AL80" s="271">
        <f t="shared" si="100"/>
        <v>0</v>
      </c>
      <c r="AM80" s="271">
        <f t="shared" si="101"/>
        <v>0</v>
      </c>
      <c r="AN80" s="696">
        <f t="shared" si="102"/>
        <v>0</v>
      </c>
      <c r="AO80" s="267">
        <f>I80+AF80</f>
        <v>2649219</v>
      </c>
      <c r="AP80" s="269">
        <f>J80+V80</f>
        <v>1946883</v>
      </c>
      <c r="AQ80" s="269">
        <f t="shared" si="94"/>
        <v>4000</v>
      </c>
      <c r="AR80" s="269">
        <f t="shared" si="95"/>
        <v>659398</v>
      </c>
      <c r="AS80" s="269">
        <f t="shared" si="95"/>
        <v>38938</v>
      </c>
      <c r="AT80" s="269">
        <f>N80+AE80</f>
        <v>0</v>
      </c>
      <c r="AU80" s="271">
        <f>O80+AN80</f>
        <v>4.3856999999999999</v>
      </c>
      <c r="AV80" s="271">
        <f t="shared" si="96"/>
        <v>4.3856999999999999</v>
      </c>
      <c r="AW80" s="272">
        <f t="shared" si="96"/>
        <v>0</v>
      </c>
    </row>
    <row r="81" spans="1:49" s="579" customFormat="1" ht="12.75" customHeight="1" x14ac:dyDescent="0.2">
      <c r="A81" s="490">
        <v>20</v>
      </c>
      <c r="B81" s="26">
        <v>3409</v>
      </c>
      <c r="C81" s="26">
        <v>600078396</v>
      </c>
      <c r="D81" s="26">
        <v>43257399</v>
      </c>
      <c r="E81" s="485" t="s">
        <v>47</v>
      </c>
      <c r="F81" s="26">
        <v>3143</v>
      </c>
      <c r="G81" s="486" t="s">
        <v>636</v>
      </c>
      <c r="H81" s="673" t="s">
        <v>284</v>
      </c>
      <c r="I81" s="265">
        <v>82861</v>
      </c>
      <c r="J81" s="266">
        <v>58410</v>
      </c>
      <c r="K81" s="882">
        <v>0</v>
      </c>
      <c r="L81" s="577">
        <v>19743</v>
      </c>
      <c r="M81" s="577">
        <v>1168</v>
      </c>
      <c r="N81" s="266">
        <v>3540</v>
      </c>
      <c r="O81" s="622">
        <v>0.25</v>
      </c>
      <c r="P81" s="678">
        <v>0</v>
      </c>
      <c r="Q81" s="744">
        <v>0.25</v>
      </c>
      <c r="R81" s="267">
        <f t="shared" si="92"/>
        <v>0</v>
      </c>
      <c r="S81" s="269">
        <v>0</v>
      </c>
      <c r="T81" s="269">
        <v>0</v>
      </c>
      <c r="U81" s="269">
        <v>0</v>
      </c>
      <c r="V81" s="269">
        <f t="shared" si="97"/>
        <v>0</v>
      </c>
      <c r="W81" s="269">
        <v>0</v>
      </c>
      <c r="X81" s="269">
        <v>0</v>
      </c>
      <c r="Y81" s="269">
        <f>SUM(W81:X81)</f>
        <v>0</v>
      </c>
      <c r="Z81" s="269">
        <f>V81+Y81</f>
        <v>0</v>
      </c>
      <c r="AA81" s="577">
        <f t="shared" si="93"/>
        <v>0</v>
      </c>
      <c r="AB81" s="270">
        <f>ROUND(V81*2%,0)</f>
        <v>0</v>
      </c>
      <c r="AC81" s="269">
        <v>0</v>
      </c>
      <c r="AD81" s="269">
        <v>0</v>
      </c>
      <c r="AE81" s="269">
        <f t="shared" si="98"/>
        <v>0</v>
      </c>
      <c r="AF81" s="269">
        <f t="shared" si="99"/>
        <v>0</v>
      </c>
      <c r="AG81" s="271">
        <v>0</v>
      </c>
      <c r="AH81" s="271">
        <v>0</v>
      </c>
      <c r="AI81" s="271">
        <v>0</v>
      </c>
      <c r="AJ81" s="271">
        <v>0</v>
      </c>
      <c r="AK81" s="271">
        <v>0</v>
      </c>
      <c r="AL81" s="271">
        <f t="shared" si="100"/>
        <v>0</v>
      </c>
      <c r="AM81" s="271">
        <f t="shared" si="101"/>
        <v>0</v>
      </c>
      <c r="AN81" s="696">
        <f t="shared" si="102"/>
        <v>0</v>
      </c>
      <c r="AO81" s="267">
        <f>I81+AF81</f>
        <v>82861</v>
      </c>
      <c r="AP81" s="269">
        <f>J81+V81</f>
        <v>58410</v>
      </c>
      <c r="AQ81" s="269">
        <f t="shared" si="94"/>
        <v>0</v>
      </c>
      <c r="AR81" s="269">
        <f t="shared" si="95"/>
        <v>19743</v>
      </c>
      <c r="AS81" s="269">
        <f t="shared" si="95"/>
        <v>1168</v>
      </c>
      <c r="AT81" s="269">
        <f>N81+AE81</f>
        <v>3540</v>
      </c>
      <c r="AU81" s="271">
        <f>O81+AN81</f>
        <v>0.25</v>
      </c>
      <c r="AV81" s="271">
        <f t="shared" si="96"/>
        <v>0</v>
      </c>
      <c r="AW81" s="272">
        <f t="shared" si="96"/>
        <v>0.25</v>
      </c>
    </row>
    <row r="82" spans="1:49" s="579" customFormat="1" ht="12.75" customHeight="1" x14ac:dyDescent="0.2">
      <c r="A82" s="491">
        <v>20</v>
      </c>
      <c r="B82" s="28">
        <v>3409</v>
      </c>
      <c r="C82" s="487">
        <v>600078396</v>
      </c>
      <c r="D82" s="487">
        <v>43257399</v>
      </c>
      <c r="E82" s="488" t="s">
        <v>48</v>
      </c>
      <c r="F82" s="28"/>
      <c r="G82" s="489"/>
      <c r="H82" s="767"/>
      <c r="I82" s="41">
        <v>32002413</v>
      </c>
      <c r="J82" s="474">
        <v>22789273</v>
      </c>
      <c r="K82" s="474">
        <v>50000</v>
      </c>
      <c r="L82" s="474">
        <v>7719675</v>
      </c>
      <c r="M82" s="474">
        <v>455785</v>
      </c>
      <c r="N82" s="474">
        <v>987680</v>
      </c>
      <c r="O82" s="679">
        <v>52.323499999999996</v>
      </c>
      <c r="P82" s="679">
        <v>37.7759</v>
      </c>
      <c r="Q82" s="771">
        <v>14.547599999999999</v>
      </c>
      <c r="R82" s="41">
        <f t="shared" ref="R82:AW82" si="103">SUM(R77:R81)</f>
        <v>0</v>
      </c>
      <c r="S82" s="29">
        <f t="shared" si="103"/>
        <v>0</v>
      </c>
      <c r="T82" s="29">
        <f t="shared" si="103"/>
        <v>0</v>
      </c>
      <c r="U82" s="29">
        <f t="shared" si="103"/>
        <v>0</v>
      </c>
      <c r="V82" s="29">
        <f t="shared" si="103"/>
        <v>0</v>
      </c>
      <c r="W82" s="29">
        <f t="shared" si="103"/>
        <v>0</v>
      </c>
      <c r="X82" s="29">
        <f t="shared" si="103"/>
        <v>0</v>
      </c>
      <c r="Y82" s="29">
        <f t="shared" si="103"/>
        <v>0</v>
      </c>
      <c r="Z82" s="29">
        <f t="shared" si="103"/>
        <v>0</v>
      </c>
      <c r="AA82" s="29">
        <f t="shared" si="103"/>
        <v>0</v>
      </c>
      <c r="AB82" s="29">
        <f t="shared" si="103"/>
        <v>0</v>
      </c>
      <c r="AC82" s="29">
        <f t="shared" si="103"/>
        <v>0</v>
      </c>
      <c r="AD82" s="29">
        <f t="shared" si="103"/>
        <v>0</v>
      </c>
      <c r="AE82" s="29">
        <f t="shared" si="103"/>
        <v>0</v>
      </c>
      <c r="AF82" s="29">
        <f t="shared" si="103"/>
        <v>0</v>
      </c>
      <c r="AG82" s="30">
        <f t="shared" si="103"/>
        <v>0</v>
      </c>
      <c r="AH82" s="30">
        <f t="shared" si="103"/>
        <v>0</v>
      </c>
      <c r="AI82" s="30">
        <f t="shared" si="103"/>
        <v>0</v>
      </c>
      <c r="AJ82" s="30">
        <f t="shared" si="103"/>
        <v>0</v>
      </c>
      <c r="AK82" s="30">
        <f t="shared" si="103"/>
        <v>0</v>
      </c>
      <c r="AL82" s="30">
        <f t="shared" si="103"/>
        <v>0</v>
      </c>
      <c r="AM82" s="30">
        <f t="shared" si="103"/>
        <v>0</v>
      </c>
      <c r="AN82" s="680">
        <f t="shared" si="103"/>
        <v>0</v>
      </c>
      <c r="AO82" s="41">
        <f t="shared" si="103"/>
        <v>32002413</v>
      </c>
      <c r="AP82" s="29">
        <f t="shared" si="103"/>
        <v>22789273</v>
      </c>
      <c r="AQ82" s="29">
        <f t="shared" si="103"/>
        <v>50000</v>
      </c>
      <c r="AR82" s="29">
        <f t="shared" si="103"/>
        <v>7719675</v>
      </c>
      <c r="AS82" s="29">
        <f t="shared" si="103"/>
        <v>455785</v>
      </c>
      <c r="AT82" s="29">
        <f t="shared" si="103"/>
        <v>987680</v>
      </c>
      <c r="AU82" s="30">
        <f t="shared" si="103"/>
        <v>52.323499999999996</v>
      </c>
      <c r="AV82" s="30">
        <f t="shared" si="103"/>
        <v>37.7759</v>
      </c>
      <c r="AW82" s="81">
        <f t="shared" si="103"/>
        <v>14.547599999999999</v>
      </c>
    </row>
    <row r="83" spans="1:49" s="579" customFormat="1" ht="12.75" customHeight="1" x14ac:dyDescent="0.2">
      <c r="A83" s="490">
        <v>21</v>
      </c>
      <c r="B83" s="26">
        <v>3415</v>
      </c>
      <c r="C83" s="26">
        <v>600078523</v>
      </c>
      <c r="D83" s="26">
        <v>72743271</v>
      </c>
      <c r="E83" s="485" t="s">
        <v>49</v>
      </c>
      <c r="F83" s="26">
        <v>3113</v>
      </c>
      <c r="G83" s="486" t="s">
        <v>320</v>
      </c>
      <c r="H83" s="673" t="s">
        <v>283</v>
      </c>
      <c r="I83" s="265">
        <v>29959214</v>
      </c>
      <c r="J83" s="266">
        <v>21225798</v>
      </c>
      <c r="K83" s="266">
        <v>10000</v>
      </c>
      <c r="L83" s="266">
        <v>7177700</v>
      </c>
      <c r="M83" s="266">
        <v>424516</v>
      </c>
      <c r="N83" s="266">
        <v>1121200</v>
      </c>
      <c r="O83" s="622">
        <v>37.200299999999999</v>
      </c>
      <c r="P83" s="678">
        <v>28.360900000000001</v>
      </c>
      <c r="Q83" s="744">
        <v>8.8393999999999995</v>
      </c>
      <c r="R83" s="267">
        <f t="shared" ref="R83:R87" si="104">W83*-1</f>
        <v>0</v>
      </c>
      <c r="S83" s="269">
        <v>0</v>
      </c>
      <c r="T83" s="269">
        <v>0</v>
      </c>
      <c r="U83" s="269">
        <v>0</v>
      </c>
      <c r="V83" s="269">
        <f t="shared" si="97"/>
        <v>0</v>
      </c>
      <c r="W83" s="269">
        <v>0</v>
      </c>
      <c r="X83" s="269">
        <v>0</v>
      </c>
      <c r="Y83" s="269">
        <f>SUM(W83:X83)</f>
        <v>0</v>
      </c>
      <c r="Z83" s="269">
        <f>V83+Y83</f>
        <v>0</v>
      </c>
      <c r="AA83" s="577">
        <f t="shared" ref="AA83:AA87" si="105">ROUND((V83+W83)*33.8%,0)</f>
        <v>0</v>
      </c>
      <c r="AB83" s="270">
        <f>ROUND(V83*2%,0)</f>
        <v>0</v>
      </c>
      <c r="AC83" s="269">
        <v>0</v>
      </c>
      <c r="AD83" s="269">
        <v>0</v>
      </c>
      <c r="AE83" s="269">
        <f t="shared" si="98"/>
        <v>0</v>
      </c>
      <c r="AF83" s="269">
        <f t="shared" si="99"/>
        <v>0</v>
      </c>
      <c r="AG83" s="271">
        <v>0</v>
      </c>
      <c r="AH83" s="271">
        <v>0</v>
      </c>
      <c r="AI83" s="271">
        <v>0</v>
      </c>
      <c r="AJ83" s="271">
        <v>0</v>
      </c>
      <c r="AK83" s="271">
        <v>0</v>
      </c>
      <c r="AL83" s="271">
        <f t="shared" si="100"/>
        <v>0</v>
      </c>
      <c r="AM83" s="271">
        <f t="shared" si="101"/>
        <v>0</v>
      </c>
      <c r="AN83" s="696">
        <f t="shared" si="102"/>
        <v>0</v>
      </c>
      <c r="AO83" s="267">
        <f>I83+AF83</f>
        <v>29959214</v>
      </c>
      <c r="AP83" s="269">
        <f>J83+V83</f>
        <v>21225798</v>
      </c>
      <c r="AQ83" s="269">
        <f t="shared" ref="AQ83:AQ87" si="106">K83+Y83</f>
        <v>10000</v>
      </c>
      <c r="AR83" s="269">
        <f t="shared" ref="AR83:AS87" si="107">L83+AA83</f>
        <v>7177700</v>
      </c>
      <c r="AS83" s="269">
        <f t="shared" si="107"/>
        <v>424516</v>
      </c>
      <c r="AT83" s="269">
        <f>N83+AE83</f>
        <v>1121200</v>
      </c>
      <c r="AU83" s="271">
        <f>O83+AN83</f>
        <v>37.200299999999999</v>
      </c>
      <c r="AV83" s="271">
        <f t="shared" ref="AV83:AW87" si="108">P83+AL83</f>
        <v>28.360900000000001</v>
      </c>
      <c r="AW83" s="272">
        <f t="shared" si="108"/>
        <v>8.8393999999999995</v>
      </c>
    </row>
    <row r="84" spans="1:49" s="579" customFormat="1" x14ac:dyDescent="0.2">
      <c r="A84" s="490">
        <v>21</v>
      </c>
      <c r="B84" s="26">
        <v>3415</v>
      </c>
      <c r="C84" s="26">
        <v>600078523</v>
      </c>
      <c r="D84" s="26">
        <v>72743271</v>
      </c>
      <c r="E84" s="485" t="s">
        <v>49</v>
      </c>
      <c r="F84" s="26">
        <v>3113</v>
      </c>
      <c r="G84" s="486" t="s">
        <v>318</v>
      </c>
      <c r="H84" s="673" t="s">
        <v>284</v>
      </c>
      <c r="I84" s="265">
        <v>1281097</v>
      </c>
      <c r="J84" s="266">
        <v>943371</v>
      </c>
      <c r="K84" s="882">
        <v>0</v>
      </c>
      <c r="L84" s="577">
        <v>318859</v>
      </c>
      <c r="M84" s="577">
        <v>18867</v>
      </c>
      <c r="N84" s="266">
        <v>0</v>
      </c>
      <c r="O84" s="622">
        <v>2.96</v>
      </c>
      <c r="P84" s="678">
        <v>2.96</v>
      </c>
      <c r="Q84" s="744">
        <v>0</v>
      </c>
      <c r="R84" s="267">
        <f t="shared" si="104"/>
        <v>0</v>
      </c>
      <c r="S84" s="269">
        <v>0</v>
      </c>
      <c r="T84" s="269">
        <v>0</v>
      </c>
      <c r="U84" s="269">
        <v>0</v>
      </c>
      <c r="V84" s="269">
        <f t="shared" si="97"/>
        <v>0</v>
      </c>
      <c r="W84" s="269">
        <v>0</v>
      </c>
      <c r="X84" s="269">
        <v>0</v>
      </c>
      <c r="Y84" s="269">
        <f>SUM(W84:X84)</f>
        <v>0</v>
      </c>
      <c r="Z84" s="269">
        <f>V84+Y84</f>
        <v>0</v>
      </c>
      <c r="AA84" s="577">
        <f t="shared" si="105"/>
        <v>0</v>
      </c>
      <c r="AB84" s="270">
        <f>ROUND(V84*2%,0)</f>
        <v>0</v>
      </c>
      <c r="AC84" s="269">
        <v>0</v>
      </c>
      <c r="AD84" s="269">
        <v>0</v>
      </c>
      <c r="AE84" s="269">
        <f t="shared" si="98"/>
        <v>0</v>
      </c>
      <c r="AF84" s="269">
        <f t="shared" si="99"/>
        <v>0</v>
      </c>
      <c r="AG84" s="271">
        <v>0</v>
      </c>
      <c r="AH84" s="271">
        <v>0</v>
      </c>
      <c r="AI84" s="271">
        <v>0</v>
      </c>
      <c r="AJ84" s="271">
        <v>0</v>
      </c>
      <c r="AK84" s="271">
        <v>0</v>
      </c>
      <c r="AL84" s="271">
        <f t="shared" si="100"/>
        <v>0</v>
      </c>
      <c r="AM84" s="271">
        <f t="shared" si="101"/>
        <v>0</v>
      </c>
      <c r="AN84" s="696">
        <f t="shared" si="102"/>
        <v>0</v>
      </c>
      <c r="AO84" s="267">
        <f>I84+AF84</f>
        <v>1281097</v>
      </c>
      <c r="AP84" s="269">
        <f>J84+V84</f>
        <v>943371</v>
      </c>
      <c r="AQ84" s="269">
        <f t="shared" si="106"/>
        <v>0</v>
      </c>
      <c r="AR84" s="269">
        <f t="shared" si="107"/>
        <v>318859</v>
      </c>
      <c r="AS84" s="269">
        <f t="shared" si="107"/>
        <v>18867</v>
      </c>
      <c r="AT84" s="269">
        <f>N84+AE84</f>
        <v>0</v>
      </c>
      <c r="AU84" s="271">
        <f>O84+AN84</f>
        <v>2.96</v>
      </c>
      <c r="AV84" s="271">
        <f t="shared" si="108"/>
        <v>2.96</v>
      </c>
      <c r="AW84" s="272">
        <f t="shared" si="108"/>
        <v>0</v>
      </c>
    </row>
    <row r="85" spans="1:49" s="579" customFormat="1" ht="12.75" customHeight="1" x14ac:dyDescent="0.2">
      <c r="A85" s="490">
        <v>21</v>
      </c>
      <c r="B85" s="26">
        <v>3415</v>
      </c>
      <c r="C85" s="26">
        <v>600078523</v>
      </c>
      <c r="D85" s="26">
        <v>72743271</v>
      </c>
      <c r="E85" s="485" t="s">
        <v>49</v>
      </c>
      <c r="F85" s="26">
        <v>3141</v>
      </c>
      <c r="G85" s="486" t="s">
        <v>321</v>
      </c>
      <c r="H85" s="673" t="s">
        <v>284</v>
      </c>
      <c r="I85" s="265">
        <v>2771966</v>
      </c>
      <c r="J85" s="266">
        <v>2016255</v>
      </c>
      <c r="K85" s="882">
        <v>5000</v>
      </c>
      <c r="L85" s="577">
        <v>683184</v>
      </c>
      <c r="M85" s="577">
        <v>40325</v>
      </c>
      <c r="N85" s="266">
        <v>27202</v>
      </c>
      <c r="O85" s="622">
        <v>6.88</v>
      </c>
      <c r="P85" s="678">
        <v>0</v>
      </c>
      <c r="Q85" s="744">
        <v>6.88</v>
      </c>
      <c r="R85" s="267">
        <f t="shared" si="104"/>
        <v>0</v>
      </c>
      <c r="S85" s="269">
        <v>0</v>
      </c>
      <c r="T85" s="269">
        <v>0</v>
      </c>
      <c r="U85" s="269">
        <v>0</v>
      </c>
      <c r="V85" s="269">
        <f t="shared" si="97"/>
        <v>0</v>
      </c>
      <c r="W85" s="269">
        <v>0</v>
      </c>
      <c r="X85" s="269">
        <v>0</v>
      </c>
      <c r="Y85" s="269">
        <f>SUM(W85:X85)</f>
        <v>0</v>
      </c>
      <c r="Z85" s="269">
        <f>V85+Y85</f>
        <v>0</v>
      </c>
      <c r="AA85" s="577">
        <f t="shared" si="105"/>
        <v>0</v>
      </c>
      <c r="AB85" s="270">
        <f>ROUND(V85*2%,0)</f>
        <v>0</v>
      </c>
      <c r="AC85" s="269">
        <v>0</v>
      </c>
      <c r="AD85" s="269">
        <v>0</v>
      </c>
      <c r="AE85" s="269">
        <f t="shared" si="98"/>
        <v>0</v>
      </c>
      <c r="AF85" s="269">
        <f t="shared" si="99"/>
        <v>0</v>
      </c>
      <c r="AG85" s="271">
        <v>0</v>
      </c>
      <c r="AH85" s="271">
        <v>0</v>
      </c>
      <c r="AI85" s="271">
        <v>0</v>
      </c>
      <c r="AJ85" s="271">
        <v>0</v>
      </c>
      <c r="AK85" s="271">
        <v>0</v>
      </c>
      <c r="AL85" s="271">
        <f t="shared" si="100"/>
        <v>0</v>
      </c>
      <c r="AM85" s="271">
        <f t="shared" si="101"/>
        <v>0</v>
      </c>
      <c r="AN85" s="696">
        <f t="shared" si="102"/>
        <v>0</v>
      </c>
      <c r="AO85" s="267">
        <f>I85+AF85</f>
        <v>2771966</v>
      </c>
      <c r="AP85" s="269">
        <f>J85+V85</f>
        <v>2016255</v>
      </c>
      <c r="AQ85" s="269">
        <f t="shared" si="106"/>
        <v>5000</v>
      </c>
      <c r="AR85" s="269">
        <f t="shared" si="107"/>
        <v>683184</v>
      </c>
      <c r="AS85" s="269">
        <f t="shared" si="107"/>
        <v>40325</v>
      </c>
      <c r="AT85" s="269">
        <f>N85+AE85</f>
        <v>27202</v>
      </c>
      <c r="AU85" s="271">
        <f>O85+AN85</f>
        <v>6.88</v>
      </c>
      <c r="AV85" s="271">
        <f t="shared" si="108"/>
        <v>0</v>
      </c>
      <c r="AW85" s="272">
        <f t="shared" si="108"/>
        <v>6.88</v>
      </c>
    </row>
    <row r="86" spans="1:49" s="579" customFormat="1" ht="12.75" customHeight="1" x14ac:dyDescent="0.2">
      <c r="A86" s="490">
        <v>21</v>
      </c>
      <c r="B86" s="26">
        <v>3415</v>
      </c>
      <c r="C86" s="26">
        <v>600078523</v>
      </c>
      <c r="D86" s="26">
        <v>72743271</v>
      </c>
      <c r="E86" s="485" t="s">
        <v>49</v>
      </c>
      <c r="F86" s="26">
        <v>3143</v>
      </c>
      <c r="G86" s="486" t="s">
        <v>635</v>
      </c>
      <c r="H86" s="673" t="s">
        <v>283</v>
      </c>
      <c r="I86" s="265">
        <v>2825409</v>
      </c>
      <c r="J86" s="266">
        <v>2075640</v>
      </c>
      <c r="K86" s="882">
        <v>5000</v>
      </c>
      <c r="L86" s="577">
        <v>703256</v>
      </c>
      <c r="M86" s="577">
        <v>41513</v>
      </c>
      <c r="N86" s="266">
        <v>0</v>
      </c>
      <c r="O86" s="622">
        <v>4.4286000000000003</v>
      </c>
      <c r="P86" s="678">
        <v>4.4286000000000003</v>
      </c>
      <c r="Q86" s="744">
        <v>0</v>
      </c>
      <c r="R86" s="267">
        <f t="shared" si="104"/>
        <v>0</v>
      </c>
      <c r="S86" s="269">
        <v>0</v>
      </c>
      <c r="T86" s="269">
        <v>0</v>
      </c>
      <c r="U86" s="269">
        <v>0</v>
      </c>
      <c r="V86" s="269">
        <f t="shared" si="97"/>
        <v>0</v>
      </c>
      <c r="W86" s="269">
        <v>0</v>
      </c>
      <c r="X86" s="269">
        <v>0</v>
      </c>
      <c r="Y86" s="269">
        <f>SUM(W86:X86)</f>
        <v>0</v>
      </c>
      <c r="Z86" s="269">
        <f>V86+Y86</f>
        <v>0</v>
      </c>
      <c r="AA86" s="577">
        <f t="shared" si="105"/>
        <v>0</v>
      </c>
      <c r="AB86" s="270">
        <f>ROUND(V86*2%,0)</f>
        <v>0</v>
      </c>
      <c r="AC86" s="269">
        <v>0</v>
      </c>
      <c r="AD86" s="269">
        <v>0</v>
      </c>
      <c r="AE86" s="269">
        <f t="shared" si="98"/>
        <v>0</v>
      </c>
      <c r="AF86" s="269">
        <f t="shared" si="99"/>
        <v>0</v>
      </c>
      <c r="AG86" s="271">
        <v>0</v>
      </c>
      <c r="AH86" s="271">
        <v>0</v>
      </c>
      <c r="AI86" s="271">
        <v>0</v>
      </c>
      <c r="AJ86" s="271">
        <v>0</v>
      </c>
      <c r="AK86" s="271">
        <v>0</v>
      </c>
      <c r="AL86" s="271">
        <f t="shared" si="100"/>
        <v>0</v>
      </c>
      <c r="AM86" s="271">
        <f t="shared" si="101"/>
        <v>0</v>
      </c>
      <c r="AN86" s="696">
        <f t="shared" si="102"/>
        <v>0</v>
      </c>
      <c r="AO86" s="267">
        <f>I86+AF86</f>
        <v>2825409</v>
      </c>
      <c r="AP86" s="269">
        <f>J86+V86</f>
        <v>2075640</v>
      </c>
      <c r="AQ86" s="269">
        <f t="shared" si="106"/>
        <v>5000</v>
      </c>
      <c r="AR86" s="269">
        <f t="shared" si="107"/>
        <v>703256</v>
      </c>
      <c r="AS86" s="269">
        <f t="shared" si="107"/>
        <v>41513</v>
      </c>
      <c r="AT86" s="269">
        <f>N86+AE86</f>
        <v>0</v>
      </c>
      <c r="AU86" s="271">
        <f>O86+AN86</f>
        <v>4.4286000000000003</v>
      </c>
      <c r="AV86" s="271">
        <f t="shared" si="108"/>
        <v>4.4286000000000003</v>
      </c>
      <c r="AW86" s="272">
        <f t="shared" si="108"/>
        <v>0</v>
      </c>
    </row>
    <row r="87" spans="1:49" s="579" customFormat="1" ht="12.75" customHeight="1" x14ac:dyDescent="0.2">
      <c r="A87" s="490">
        <v>21</v>
      </c>
      <c r="B87" s="26">
        <v>3415</v>
      </c>
      <c r="C87" s="26">
        <v>600078523</v>
      </c>
      <c r="D87" s="26">
        <v>72743271</v>
      </c>
      <c r="E87" s="485" t="s">
        <v>49</v>
      </c>
      <c r="F87" s="26">
        <v>3143</v>
      </c>
      <c r="G87" s="486" t="s">
        <v>636</v>
      </c>
      <c r="H87" s="673" t="s">
        <v>284</v>
      </c>
      <c r="I87" s="265">
        <v>91990</v>
      </c>
      <c r="J87" s="266">
        <v>64845</v>
      </c>
      <c r="K87" s="882">
        <v>0</v>
      </c>
      <c r="L87" s="577">
        <v>21918</v>
      </c>
      <c r="M87" s="577">
        <v>1297</v>
      </c>
      <c r="N87" s="266">
        <v>3930</v>
      </c>
      <c r="O87" s="622">
        <v>0.27</v>
      </c>
      <c r="P87" s="678">
        <v>0</v>
      </c>
      <c r="Q87" s="744">
        <v>0.27</v>
      </c>
      <c r="R87" s="267">
        <f t="shared" si="104"/>
        <v>0</v>
      </c>
      <c r="S87" s="269">
        <v>0</v>
      </c>
      <c r="T87" s="269">
        <v>0</v>
      </c>
      <c r="U87" s="269">
        <v>0</v>
      </c>
      <c r="V87" s="269">
        <f t="shared" si="97"/>
        <v>0</v>
      </c>
      <c r="W87" s="269">
        <v>0</v>
      </c>
      <c r="X87" s="269">
        <v>0</v>
      </c>
      <c r="Y87" s="269">
        <f>SUM(W87:X87)</f>
        <v>0</v>
      </c>
      <c r="Z87" s="269">
        <f>V87+Y87</f>
        <v>0</v>
      </c>
      <c r="AA87" s="577">
        <f t="shared" si="105"/>
        <v>0</v>
      </c>
      <c r="AB87" s="270">
        <f>ROUND(V87*2%,0)</f>
        <v>0</v>
      </c>
      <c r="AC87" s="269">
        <v>0</v>
      </c>
      <c r="AD87" s="269">
        <v>0</v>
      </c>
      <c r="AE87" s="269">
        <f t="shared" si="98"/>
        <v>0</v>
      </c>
      <c r="AF87" s="269">
        <f t="shared" si="99"/>
        <v>0</v>
      </c>
      <c r="AG87" s="271">
        <v>0</v>
      </c>
      <c r="AH87" s="271">
        <v>0</v>
      </c>
      <c r="AI87" s="271">
        <v>0</v>
      </c>
      <c r="AJ87" s="271">
        <v>0</v>
      </c>
      <c r="AK87" s="271">
        <v>0</v>
      </c>
      <c r="AL87" s="271">
        <f t="shared" si="100"/>
        <v>0</v>
      </c>
      <c r="AM87" s="271">
        <f t="shared" si="101"/>
        <v>0</v>
      </c>
      <c r="AN87" s="696">
        <f t="shared" si="102"/>
        <v>0</v>
      </c>
      <c r="AO87" s="267">
        <f>I87+AF87</f>
        <v>91990</v>
      </c>
      <c r="AP87" s="269">
        <f>J87+V87</f>
        <v>64845</v>
      </c>
      <c r="AQ87" s="269">
        <f t="shared" si="106"/>
        <v>0</v>
      </c>
      <c r="AR87" s="269">
        <f t="shared" si="107"/>
        <v>21918</v>
      </c>
      <c r="AS87" s="269">
        <f t="shared" si="107"/>
        <v>1297</v>
      </c>
      <c r="AT87" s="269">
        <f>N87+AE87</f>
        <v>3930</v>
      </c>
      <c r="AU87" s="271">
        <f>O87+AN87</f>
        <v>0.27</v>
      </c>
      <c r="AV87" s="271">
        <f t="shared" si="108"/>
        <v>0</v>
      </c>
      <c r="AW87" s="272">
        <f t="shared" si="108"/>
        <v>0.27</v>
      </c>
    </row>
    <row r="88" spans="1:49" s="579" customFormat="1" ht="12.75" customHeight="1" x14ac:dyDescent="0.2">
      <c r="A88" s="491">
        <v>21</v>
      </c>
      <c r="B88" s="28">
        <v>3415</v>
      </c>
      <c r="C88" s="487">
        <v>600078523</v>
      </c>
      <c r="D88" s="487">
        <v>72743271</v>
      </c>
      <c r="E88" s="488" t="s">
        <v>50</v>
      </c>
      <c r="F88" s="28"/>
      <c r="G88" s="489"/>
      <c r="H88" s="767"/>
      <c r="I88" s="41">
        <v>36929676</v>
      </c>
      <c r="J88" s="474">
        <v>26325909</v>
      </c>
      <c r="K88" s="474">
        <v>20000</v>
      </c>
      <c r="L88" s="474">
        <v>8904917</v>
      </c>
      <c r="M88" s="474">
        <v>526518</v>
      </c>
      <c r="N88" s="474">
        <v>1152332</v>
      </c>
      <c r="O88" s="679">
        <v>51.738900000000008</v>
      </c>
      <c r="P88" s="679">
        <v>35.749500000000005</v>
      </c>
      <c r="Q88" s="771">
        <v>15.9894</v>
      </c>
      <c r="R88" s="41">
        <f t="shared" ref="R88:AW88" si="109">SUM(R83:R87)</f>
        <v>0</v>
      </c>
      <c r="S88" s="29">
        <f t="shared" si="109"/>
        <v>0</v>
      </c>
      <c r="T88" s="29">
        <f t="shared" si="109"/>
        <v>0</v>
      </c>
      <c r="U88" s="29">
        <f t="shared" si="109"/>
        <v>0</v>
      </c>
      <c r="V88" s="29">
        <f t="shared" si="109"/>
        <v>0</v>
      </c>
      <c r="W88" s="29">
        <f t="shared" si="109"/>
        <v>0</v>
      </c>
      <c r="X88" s="29">
        <f t="shared" si="109"/>
        <v>0</v>
      </c>
      <c r="Y88" s="29">
        <f t="shared" si="109"/>
        <v>0</v>
      </c>
      <c r="Z88" s="29">
        <f t="shared" si="109"/>
        <v>0</v>
      </c>
      <c r="AA88" s="29">
        <f t="shared" si="109"/>
        <v>0</v>
      </c>
      <c r="AB88" s="29">
        <f t="shared" si="109"/>
        <v>0</v>
      </c>
      <c r="AC88" s="29">
        <f t="shared" si="109"/>
        <v>0</v>
      </c>
      <c r="AD88" s="29">
        <f t="shared" si="109"/>
        <v>0</v>
      </c>
      <c r="AE88" s="29">
        <f t="shared" si="109"/>
        <v>0</v>
      </c>
      <c r="AF88" s="29">
        <f t="shared" si="109"/>
        <v>0</v>
      </c>
      <c r="AG88" s="30">
        <f t="shared" si="109"/>
        <v>0</v>
      </c>
      <c r="AH88" s="30">
        <f t="shared" si="109"/>
        <v>0</v>
      </c>
      <c r="AI88" s="30">
        <f t="shared" si="109"/>
        <v>0</v>
      </c>
      <c r="AJ88" s="30">
        <f t="shared" si="109"/>
        <v>0</v>
      </c>
      <c r="AK88" s="30">
        <f t="shared" si="109"/>
        <v>0</v>
      </c>
      <c r="AL88" s="30">
        <f t="shared" si="109"/>
        <v>0</v>
      </c>
      <c r="AM88" s="30">
        <f t="shared" si="109"/>
        <v>0</v>
      </c>
      <c r="AN88" s="680">
        <f t="shared" si="109"/>
        <v>0</v>
      </c>
      <c r="AO88" s="41">
        <f t="shared" si="109"/>
        <v>36929676</v>
      </c>
      <c r="AP88" s="29">
        <f t="shared" si="109"/>
        <v>26325909</v>
      </c>
      <c r="AQ88" s="29">
        <f t="shared" si="109"/>
        <v>20000</v>
      </c>
      <c r="AR88" s="29">
        <f t="shared" si="109"/>
        <v>8904917</v>
      </c>
      <c r="AS88" s="29">
        <f t="shared" si="109"/>
        <v>526518</v>
      </c>
      <c r="AT88" s="29">
        <f t="shared" si="109"/>
        <v>1152332</v>
      </c>
      <c r="AU88" s="30">
        <f t="shared" si="109"/>
        <v>51.738900000000008</v>
      </c>
      <c r="AV88" s="30">
        <f t="shared" si="109"/>
        <v>35.749500000000005</v>
      </c>
      <c r="AW88" s="81">
        <f t="shared" si="109"/>
        <v>15.9894</v>
      </c>
    </row>
    <row r="89" spans="1:49" s="579" customFormat="1" ht="12.75" customHeight="1" x14ac:dyDescent="0.2">
      <c r="A89" s="490">
        <v>22</v>
      </c>
      <c r="B89" s="26">
        <v>3412</v>
      </c>
      <c r="C89" s="26">
        <v>600078540</v>
      </c>
      <c r="D89" s="26">
        <v>72742879</v>
      </c>
      <c r="E89" s="485" t="s">
        <v>51</v>
      </c>
      <c r="F89" s="26">
        <v>3113</v>
      </c>
      <c r="G89" s="486" t="s">
        <v>320</v>
      </c>
      <c r="H89" s="673" t="s">
        <v>283</v>
      </c>
      <c r="I89" s="265">
        <v>38955390</v>
      </c>
      <c r="J89" s="266">
        <v>27454352</v>
      </c>
      <c r="K89" s="266">
        <v>110000</v>
      </c>
      <c r="L89" s="266">
        <v>9316751</v>
      </c>
      <c r="M89" s="266">
        <v>549087</v>
      </c>
      <c r="N89" s="266">
        <v>1525200</v>
      </c>
      <c r="O89" s="622">
        <v>50.393999999999998</v>
      </c>
      <c r="P89" s="678">
        <v>39.045200000000001</v>
      </c>
      <c r="Q89" s="744">
        <v>11.348799999999999</v>
      </c>
      <c r="R89" s="267">
        <f t="shared" ref="R89:R93" si="110">W89*-1</f>
        <v>0</v>
      </c>
      <c r="S89" s="269">
        <v>0</v>
      </c>
      <c r="T89" s="269">
        <v>0</v>
      </c>
      <c r="U89" s="269">
        <v>0</v>
      </c>
      <c r="V89" s="269">
        <f t="shared" si="97"/>
        <v>0</v>
      </c>
      <c r="W89" s="269">
        <v>0</v>
      </c>
      <c r="X89" s="269">
        <v>0</v>
      </c>
      <c r="Y89" s="269">
        <f>SUM(W89:X89)</f>
        <v>0</v>
      </c>
      <c r="Z89" s="269">
        <f>V89+Y89</f>
        <v>0</v>
      </c>
      <c r="AA89" s="577">
        <f t="shared" ref="AA89:AA93" si="111">ROUND((V89+W89)*33.8%,0)</f>
        <v>0</v>
      </c>
      <c r="AB89" s="270">
        <f>ROUND(V89*2%,0)</f>
        <v>0</v>
      </c>
      <c r="AC89" s="269">
        <v>0</v>
      </c>
      <c r="AD89" s="269">
        <v>0</v>
      </c>
      <c r="AE89" s="269">
        <f t="shared" si="98"/>
        <v>0</v>
      </c>
      <c r="AF89" s="269">
        <f t="shared" si="99"/>
        <v>0</v>
      </c>
      <c r="AG89" s="271">
        <v>0</v>
      </c>
      <c r="AH89" s="271">
        <v>0</v>
      </c>
      <c r="AI89" s="271">
        <v>0</v>
      </c>
      <c r="AJ89" s="271">
        <v>0</v>
      </c>
      <c r="AK89" s="271">
        <v>0</v>
      </c>
      <c r="AL89" s="271">
        <f t="shared" si="100"/>
        <v>0</v>
      </c>
      <c r="AM89" s="271">
        <f t="shared" si="101"/>
        <v>0</v>
      </c>
      <c r="AN89" s="696">
        <f t="shared" si="102"/>
        <v>0</v>
      </c>
      <c r="AO89" s="267">
        <f>I89+AF89</f>
        <v>38955390</v>
      </c>
      <c r="AP89" s="269">
        <f>J89+V89</f>
        <v>27454352</v>
      </c>
      <c r="AQ89" s="269">
        <f t="shared" ref="AQ89:AQ93" si="112">K89+Y89</f>
        <v>110000</v>
      </c>
      <c r="AR89" s="269">
        <f t="shared" ref="AR89:AS93" si="113">L89+AA89</f>
        <v>9316751</v>
      </c>
      <c r="AS89" s="269">
        <f t="shared" si="113"/>
        <v>549087</v>
      </c>
      <c r="AT89" s="269">
        <f>N89+AE89</f>
        <v>1525200</v>
      </c>
      <c r="AU89" s="271">
        <f>O89+AN89</f>
        <v>50.393999999999998</v>
      </c>
      <c r="AV89" s="271">
        <f t="shared" ref="AV89:AW93" si="114">P89+AL89</f>
        <v>39.045200000000001</v>
      </c>
      <c r="AW89" s="272">
        <f t="shared" si="114"/>
        <v>11.348799999999999</v>
      </c>
    </row>
    <row r="90" spans="1:49" s="579" customFormat="1" x14ac:dyDescent="0.2">
      <c r="A90" s="490">
        <v>22</v>
      </c>
      <c r="B90" s="26">
        <v>3412</v>
      </c>
      <c r="C90" s="26">
        <v>600078540</v>
      </c>
      <c r="D90" s="26">
        <v>72742879</v>
      </c>
      <c r="E90" s="485" t="s">
        <v>51</v>
      </c>
      <c r="F90" s="26">
        <v>3113</v>
      </c>
      <c r="G90" s="486" t="s">
        <v>318</v>
      </c>
      <c r="H90" s="673" t="s">
        <v>284</v>
      </c>
      <c r="I90" s="265">
        <v>2410987</v>
      </c>
      <c r="J90" s="266">
        <v>1775395</v>
      </c>
      <c r="K90" s="882">
        <v>0</v>
      </c>
      <c r="L90" s="577">
        <v>600084</v>
      </c>
      <c r="M90" s="577">
        <v>35508</v>
      </c>
      <c r="N90" s="266">
        <v>0</v>
      </c>
      <c r="O90" s="622">
        <v>5.2299999999999995</v>
      </c>
      <c r="P90" s="678">
        <v>5.2299999999999995</v>
      </c>
      <c r="Q90" s="744">
        <v>0</v>
      </c>
      <c r="R90" s="267">
        <f t="shared" si="110"/>
        <v>0</v>
      </c>
      <c r="S90" s="269">
        <v>0</v>
      </c>
      <c r="T90" s="269">
        <v>0</v>
      </c>
      <c r="U90" s="269">
        <v>0</v>
      </c>
      <c r="V90" s="269">
        <f t="shared" si="97"/>
        <v>0</v>
      </c>
      <c r="W90" s="269">
        <v>0</v>
      </c>
      <c r="X90" s="269">
        <v>0</v>
      </c>
      <c r="Y90" s="269">
        <f>SUM(W90:X90)</f>
        <v>0</v>
      </c>
      <c r="Z90" s="269">
        <f>V90+Y90</f>
        <v>0</v>
      </c>
      <c r="AA90" s="577">
        <f t="shared" si="111"/>
        <v>0</v>
      </c>
      <c r="AB90" s="270">
        <f>ROUND(V90*2%,0)</f>
        <v>0</v>
      </c>
      <c r="AC90" s="269">
        <v>2500</v>
      </c>
      <c r="AD90" s="269">
        <v>0</v>
      </c>
      <c r="AE90" s="269">
        <f t="shared" si="98"/>
        <v>2500</v>
      </c>
      <c r="AF90" s="269">
        <f t="shared" si="99"/>
        <v>2500</v>
      </c>
      <c r="AG90" s="271">
        <v>0</v>
      </c>
      <c r="AH90" s="271">
        <v>0</v>
      </c>
      <c r="AI90" s="271">
        <v>0</v>
      </c>
      <c r="AJ90" s="271">
        <v>0</v>
      </c>
      <c r="AK90" s="271">
        <v>0</v>
      </c>
      <c r="AL90" s="271">
        <f t="shared" si="100"/>
        <v>0</v>
      </c>
      <c r="AM90" s="271">
        <f t="shared" si="101"/>
        <v>0</v>
      </c>
      <c r="AN90" s="696">
        <f t="shared" si="102"/>
        <v>0</v>
      </c>
      <c r="AO90" s="267">
        <f>I90+AF90</f>
        <v>2413487</v>
      </c>
      <c r="AP90" s="269">
        <f>J90+V90</f>
        <v>1775395</v>
      </c>
      <c r="AQ90" s="269">
        <f t="shared" si="112"/>
        <v>0</v>
      </c>
      <c r="AR90" s="269">
        <f t="shared" si="113"/>
        <v>600084</v>
      </c>
      <c r="AS90" s="269">
        <f t="shared" si="113"/>
        <v>35508</v>
      </c>
      <c r="AT90" s="269">
        <f>N90+AE90</f>
        <v>2500</v>
      </c>
      <c r="AU90" s="271">
        <f>O90+AN90</f>
        <v>5.2299999999999995</v>
      </c>
      <c r="AV90" s="271">
        <f t="shared" si="114"/>
        <v>5.2299999999999995</v>
      </c>
      <c r="AW90" s="272">
        <f t="shared" si="114"/>
        <v>0</v>
      </c>
    </row>
    <row r="91" spans="1:49" s="579" customFormat="1" ht="12.75" customHeight="1" x14ac:dyDescent="0.2">
      <c r="A91" s="490">
        <v>22</v>
      </c>
      <c r="B91" s="26">
        <v>3412</v>
      </c>
      <c r="C91" s="26">
        <v>600078540</v>
      </c>
      <c r="D91" s="26">
        <v>72742879</v>
      </c>
      <c r="E91" s="485" t="s">
        <v>51</v>
      </c>
      <c r="F91" s="26">
        <v>3141</v>
      </c>
      <c r="G91" s="486" t="s">
        <v>321</v>
      </c>
      <c r="H91" s="673" t="s">
        <v>284</v>
      </c>
      <c r="I91" s="265">
        <v>3585514</v>
      </c>
      <c r="J91" s="266">
        <v>2583141</v>
      </c>
      <c r="K91" s="882">
        <v>30000</v>
      </c>
      <c r="L91" s="577">
        <v>883242</v>
      </c>
      <c r="M91" s="577">
        <v>51663</v>
      </c>
      <c r="N91" s="266">
        <v>37468</v>
      </c>
      <c r="O91" s="622">
        <v>8.89</v>
      </c>
      <c r="P91" s="678">
        <v>0</v>
      </c>
      <c r="Q91" s="744">
        <v>8.89</v>
      </c>
      <c r="R91" s="267">
        <f t="shared" si="110"/>
        <v>0</v>
      </c>
      <c r="S91" s="269">
        <v>0</v>
      </c>
      <c r="T91" s="269">
        <v>0</v>
      </c>
      <c r="U91" s="269">
        <v>0</v>
      </c>
      <c r="V91" s="269">
        <f t="shared" si="97"/>
        <v>0</v>
      </c>
      <c r="W91" s="269">
        <v>0</v>
      </c>
      <c r="X91" s="269">
        <v>0</v>
      </c>
      <c r="Y91" s="269">
        <f>SUM(W91:X91)</f>
        <v>0</v>
      </c>
      <c r="Z91" s="269">
        <f>V91+Y91</f>
        <v>0</v>
      </c>
      <c r="AA91" s="577">
        <f t="shared" si="111"/>
        <v>0</v>
      </c>
      <c r="AB91" s="270">
        <f>ROUND(V91*2%,0)</f>
        <v>0</v>
      </c>
      <c r="AC91" s="269">
        <v>0</v>
      </c>
      <c r="AD91" s="269">
        <v>0</v>
      </c>
      <c r="AE91" s="269">
        <f t="shared" si="98"/>
        <v>0</v>
      </c>
      <c r="AF91" s="269">
        <f t="shared" si="99"/>
        <v>0</v>
      </c>
      <c r="AG91" s="271">
        <v>0</v>
      </c>
      <c r="AH91" s="271">
        <v>0</v>
      </c>
      <c r="AI91" s="271">
        <v>0</v>
      </c>
      <c r="AJ91" s="271">
        <v>0</v>
      </c>
      <c r="AK91" s="271">
        <v>0</v>
      </c>
      <c r="AL91" s="271">
        <f t="shared" si="100"/>
        <v>0</v>
      </c>
      <c r="AM91" s="271">
        <f t="shared" si="101"/>
        <v>0</v>
      </c>
      <c r="AN91" s="696">
        <f t="shared" si="102"/>
        <v>0</v>
      </c>
      <c r="AO91" s="267">
        <f>I91+AF91</f>
        <v>3585514</v>
      </c>
      <c r="AP91" s="269">
        <f>J91+V91</f>
        <v>2583141</v>
      </c>
      <c r="AQ91" s="269">
        <f t="shared" si="112"/>
        <v>30000</v>
      </c>
      <c r="AR91" s="269">
        <f t="shared" si="113"/>
        <v>883242</v>
      </c>
      <c r="AS91" s="269">
        <f t="shared" si="113"/>
        <v>51663</v>
      </c>
      <c r="AT91" s="269">
        <f>N91+AE91</f>
        <v>37468</v>
      </c>
      <c r="AU91" s="271">
        <f>O91+AN91</f>
        <v>8.89</v>
      </c>
      <c r="AV91" s="271">
        <f t="shared" si="114"/>
        <v>0</v>
      </c>
      <c r="AW91" s="272">
        <f t="shared" si="114"/>
        <v>8.89</v>
      </c>
    </row>
    <row r="92" spans="1:49" s="579" customFormat="1" ht="12.75" customHeight="1" x14ac:dyDescent="0.2">
      <c r="A92" s="490">
        <v>22</v>
      </c>
      <c r="B92" s="26">
        <v>3412</v>
      </c>
      <c r="C92" s="26">
        <v>600078540</v>
      </c>
      <c r="D92" s="26">
        <v>72742879</v>
      </c>
      <c r="E92" s="485" t="s">
        <v>51</v>
      </c>
      <c r="F92" s="26">
        <v>3143</v>
      </c>
      <c r="G92" s="486" t="s">
        <v>635</v>
      </c>
      <c r="H92" s="673" t="s">
        <v>283</v>
      </c>
      <c r="I92" s="265">
        <v>3951720</v>
      </c>
      <c r="J92" s="266">
        <v>2900103</v>
      </c>
      <c r="K92" s="882">
        <v>10000</v>
      </c>
      <c r="L92" s="577">
        <v>983615</v>
      </c>
      <c r="M92" s="577">
        <v>58002</v>
      </c>
      <c r="N92" s="266">
        <v>0</v>
      </c>
      <c r="O92" s="622">
        <v>6.1205999999999996</v>
      </c>
      <c r="P92" s="678">
        <v>6.1205999999999996</v>
      </c>
      <c r="Q92" s="744">
        <v>0</v>
      </c>
      <c r="R92" s="267">
        <f t="shared" si="110"/>
        <v>0</v>
      </c>
      <c r="S92" s="269">
        <v>0</v>
      </c>
      <c r="T92" s="269">
        <v>0</v>
      </c>
      <c r="U92" s="269">
        <v>0</v>
      </c>
      <c r="V92" s="269">
        <f t="shared" si="97"/>
        <v>0</v>
      </c>
      <c r="W92" s="269">
        <v>0</v>
      </c>
      <c r="X92" s="269">
        <v>0</v>
      </c>
      <c r="Y92" s="269">
        <f>SUM(W92:X92)</f>
        <v>0</v>
      </c>
      <c r="Z92" s="269">
        <f>V92+Y92</f>
        <v>0</v>
      </c>
      <c r="AA92" s="577">
        <f t="shared" si="111"/>
        <v>0</v>
      </c>
      <c r="AB92" s="270">
        <f>ROUND(V92*2%,0)</f>
        <v>0</v>
      </c>
      <c r="AC92" s="269">
        <v>0</v>
      </c>
      <c r="AD92" s="269">
        <v>0</v>
      </c>
      <c r="AE92" s="269">
        <f t="shared" si="98"/>
        <v>0</v>
      </c>
      <c r="AF92" s="269">
        <f t="shared" si="99"/>
        <v>0</v>
      </c>
      <c r="AG92" s="271">
        <v>0</v>
      </c>
      <c r="AH92" s="271">
        <v>0</v>
      </c>
      <c r="AI92" s="271">
        <v>0</v>
      </c>
      <c r="AJ92" s="271">
        <v>0</v>
      </c>
      <c r="AK92" s="271">
        <v>0</v>
      </c>
      <c r="AL92" s="271">
        <f t="shared" si="100"/>
        <v>0</v>
      </c>
      <c r="AM92" s="271">
        <f t="shared" si="101"/>
        <v>0</v>
      </c>
      <c r="AN92" s="696">
        <f t="shared" si="102"/>
        <v>0</v>
      </c>
      <c r="AO92" s="267">
        <f>I92+AF92</f>
        <v>3951720</v>
      </c>
      <c r="AP92" s="269">
        <f>J92+V92</f>
        <v>2900103</v>
      </c>
      <c r="AQ92" s="269">
        <f t="shared" si="112"/>
        <v>10000</v>
      </c>
      <c r="AR92" s="269">
        <f t="shared" si="113"/>
        <v>983615</v>
      </c>
      <c r="AS92" s="269">
        <f t="shared" si="113"/>
        <v>58002</v>
      </c>
      <c r="AT92" s="269">
        <f>N92+AE92</f>
        <v>0</v>
      </c>
      <c r="AU92" s="271">
        <f>O92+AN92</f>
        <v>6.1205999999999996</v>
      </c>
      <c r="AV92" s="271">
        <f t="shared" si="114"/>
        <v>6.1205999999999996</v>
      </c>
      <c r="AW92" s="272">
        <f t="shared" si="114"/>
        <v>0</v>
      </c>
    </row>
    <row r="93" spans="1:49" s="579" customFormat="1" ht="12.75" customHeight="1" x14ac:dyDescent="0.2">
      <c r="A93" s="490">
        <v>22</v>
      </c>
      <c r="B93" s="26">
        <v>3412</v>
      </c>
      <c r="C93" s="26">
        <v>600078540</v>
      </c>
      <c r="D93" s="26">
        <v>72742879</v>
      </c>
      <c r="E93" s="485" t="s">
        <v>51</v>
      </c>
      <c r="F93" s="26">
        <v>3143</v>
      </c>
      <c r="G93" s="486" t="s">
        <v>636</v>
      </c>
      <c r="H93" s="673" t="s">
        <v>284</v>
      </c>
      <c r="I93" s="265">
        <v>141144</v>
      </c>
      <c r="J93" s="266">
        <v>99495</v>
      </c>
      <c r="K93" s="882">
        <v>0</v>
      </c>
      <c r="L93" s="577">
        <v>33629</v>
      </c>
      <c r="M93" s="577">
        <v>1990</v>
      </c>
      <c r="N93" s="266">
        <v>6030</v>
      </c>
      <c r="O93" s="622">
        <v>0.42</v>
      </c>
      <c r="P93" s="678">
        <v>0</v>
      </c>
      <c r="Q93" s="744">
        <v>0.42</v>
      </c>
      <c r="R93" s="267">
        <f t="shared" si="110"/>
        <v>0</v>
      </c>
      <c r="S93" s="269">
        <v>0</v>
      </c>
      <c r="T93" s="269">
        <v>0</v>
      </c>
      <c r="U93" s="269">
        <v>0</v>
      </c>
      <c r="V93" s="269">
        <f t="shared" si="97"/>
        <v>0</v>
      </c>
      <c r="W93" s="269">
        <v>0</v>
      </c>
      <c r="X93" s="269">
        <v>0</v>
      </c>
      <c r="Y93" s="269">
        <f>SUM(W93:X93)</f>
        <v>0</v>
      </c>
      <c r="Z93" s="269">
        <f>V93+Y93</f>
        <v>0</v>
      </c>
      <c r="AA93" s="577">
        <f t="shared" si="111"/>
        <v>0</v>
      </c>
      <c r="AB93" s="270">
        <f>ROUND(V93*2%,0)</f>
        <v>0</v>
      </c>
      <c r="AC93" s="269">
        <v>0</v>
      </c>
      <c r="AD93" s="269">
        <v>0</v>
      </c>
      <c r="AE93" s="269">
        <f t="shared" si="98"/>
        <v>0</v>
      </c>
      <c r="AF93" s="269">
        <f t="shared" si="99"/>
        <v>0</v>
      </c>
      <c r="AG93" s="271">
        <v>0</v>
      </c>
      <c r="AH93" s="271">
        <v>0</v>
      </c>
      <c r="AI93" s="271">
        <v>0</v>
      </c>
      <c r="AJ93" s="271">
        <v>0</v>
      </c>
      <c r="AK93" s="271">
        <v>0</v>
      </c>
      <c r="AL93" s="271">
        <f t="shared" si="100"/>
        <v>0</v>
      </c>
      <c r="AM93" s="271">
        <f t="shared" si="101"/>
        <v>0</v>
      </c>
      <c r="AN93" s="696">
        <f t="shared" si="102"/>
        <v>0</v>
      </c>
      <c r="AO93" s="267">
        <f>I93+AF93</f>
        <v>141144</v>
      </c>
      <c r="AP93" s="269">
        <f>J93+V93</f>
        <v>99495</v>
      </c>
      <c r="AQ93" s="269">
        <f t="shared" si="112"/>
        <v>0</v>
      </c>
      <c r="AR93" s="269">
        <f t="shared" si="113"/>
        <v>33629</v>
      </c>
      <c r="AS93" s="269">
        <f t="shared" si="113"/>
        <v>1990</v>
      </c>
      <c r="AT93" s="269">
        <f>N93+AE93</f>
        <v>6030</v>
      </c>
      <c r="AU93" s="271">
        <f>O93+AN93</f>
        <v>0.42</v>
      </c>
      <c r="AV93" s="271">
        <f t="shared" si="114"/>
        <v>0</v>
      </c>
      <c r="AW93" s="272">
        <f t="shared" si="114"/>
        <v>0.42</v>
      </c>
    </row>
    <row r="94" spans="1:49" s="579" customFormat="1" ht="12.75" customHeight="1" x14ac:dyDescent="0.2">
      <c r="A94" s="491">
        <v>22</v>
      </c>
      <c r="B94" s="28">
        <v>3412</v>
      </c>
      <c r="C94" s="487">
        <v>600078540</v>
      </c>
      <c r="D94" s="487">
        <v>72742879</v>
      </c>
      <c r="E94" s="488" t="s">
        <v>52</v>
      </c>
      <c r="F94" s="28"/>
      <c r="G94" s="489"/>
      <c r="H94" s="767"/>
      <c r="I94" s="41">
        <v>49044755</v>
      </c>
      <c r="J94" s="474">
        <v>34812486</v>
      </c>
      <c r="K94" s="474">
        <v>150000</v>
      </c>
      <c r="L94" s="474">
        <v>11817321</v>
      </c>
      <c r="M94" s="474">
        <v>696250</v>
      </c>
      <c r="N94" s="474">
        <v>1568698</v>
      </c>
      <c r="O94" s="679">
        <v>71.054599999999994</v>
      </c>
      <c r="P94" s="679">
        <v>50.395799999999994</v>
      </c>
      <c r="Q94" s="771">
        <v>20.658799999999999</v>
      </c>
      <c r="R94" s="41">
        <f t="shared" ref="R94:AW94" si="115">SUM(R89:R93)</f>
        <v>0</v>
      </c>
      <c r="S94" s="29">
        <f t="shared" si="115"/>
        <v>0</v>
      </c>
      <c r="T94" s="29">
        <f t="shared" si="115"/>
        <v>0</v>
      </c>
      <c r="U94" s="29">
        <f t="shared" si="115"/>
        <v>0</v>
      </c>
      <c r="V94" s="29">
        <f t="shared" si="115"/>
        <v>0</v>
      </c>
      <c r="W94" s="29">
        <f t="shared" si="115"/>
        <v>0</v>
      </c>
      <c r="X94" s="29">
        <f t="shared" si="115"/>
        <v>0</v>
      </c>
      <c r="Y94" s="29">
        <f t="shared" si="115"/>
        <v>0</v>
      </c>
      <c r="Z94" s="29">
        <f t="shared" si="115"/>
        <v>0</v>
      </c>
      <c r="AA94" s="29">
        <f t="shared" si="115"/>
        <v>0</v>
      </c>
      <c r="AB94" s="29">
        <f t="shared" si="115"/>
        <v>0</v>
      </c>
      <c r="AC94" s="29">
        <f t="shared" si="115"/>
        <v>2500</v>
      </c>
      <c r="AD94" s="29">
        <f t="shared" si="115"/>
        <v>0</v>
      </c>
      <c r="AE94" s="29">
        <f t="shared" si="115"/>
        <v>2500</v>
      </c>
      <c r="AF94" s="29">
        <f t="shared" si="115"/>
        <v>2500</v>
      </c>
      <c r="AG94" s="30">
        <f t="shared" si="115"/>
        <v>0</v>
      </c>
      <c r="AH94" s="30">
        <f t="shared" si="115"/>
        <v>0</v>
      </c>
      <c r="AI94" s="30">
        <f t="shared" si="115"/>
        <v>0</v>
      </c>
      <c r="AJ94" s="30">
        <f t="shared" si="115"/>
        <v>0</v>
      </c>
      <c r="AK94" s="30">
        <f t="shared" si="115"/>
        <v>0</v>
      </c>
      <c r="AL94" s="30">
        <f t="shared" si="115"/>
        <v>0</v>
      </c>
      <c r="AM94" s="30">
        <f t="shared" si="115"/>
        <v>0</v>
      </c>
      <c r="AN94" s="680">
        <f t="shared" si="115"/>
        <v>0</v>
      </c>
      <c r="AO94" s="41">
        <f t="shared" si="115"/>
        <v>49047255</v>
      </c>
      <c r="AP94" s="29">
        <f t="shared" si="115"/>
        <v>34812486</v>
      </c>
      <c r="AQ94" s="29">
        <f t="shared" si="115"/>
        <v>150000</v>
      </c>
      <c r="AR94" s="29">
        <f t="shared" si="115"/>
        <v>11817321</v>
      </c>
      <c r="AS94" s="29">
        <f t="shared" si="115"/>
        <v>696250</v>
      </c>
      <c r="AT94" s="29">
        <f t="shared" si="115"/>
        <v>1571198</v>
      </c>
      <c r="AU94" s="30">
        <f t="shared" si="115"/>
        <v>71.054599999999994</v>
      </c>
      <c r="AV94" s="30">
        <f t="shared" si="115"/>
        <v>50.395799999999994</v>
      </c>
      <c r="AW94" s="81">
        <f t="shared" si="115"/>
        <v>20.658799999999999</v>
      </c>
    </row>
    <row r="95" spans="1:49" s="579" customFormat="1" ht="12" customHeight="1" x14ac:dyDescent="0.2">
      <c r="A95" s="490">
        <v>23</v>
      </c>
      <c r="B95" s="26">
        <v>3416</v>
      </c>
      <c r="C95" s="26">
        <v>600078426</v>
      </c>
      <c r="D95" s="26">
        <v>72743034</v>
      </c>
      <c r="E95" s="485" t="s">
        <v>53</v>
      </c>
      <c r="F95" s="26">
        <v>3113</v>
      </c>
      <c r="G95" s="486" t="s">
        <v>320</v>
      </c>
      <c r="H95" s="673" t="s">
        <v>283</v>
      </c>
      <c r="I95" s="265">
        <v>31781465</v>
      </c>
      <c r="J95" s="266">
        <v>22444680</v>
      </c>
      <c r="K95" s="266">
        <v>55000</v>
      </c>
      <c r="L95" s="266">
        <v>7604892</v>
      </c>
      <c r="M95" s="266">
        <v>448893</v>
      </c>
      <c r="N95" s="266">
        <v>1228000</v>
      </c>
      <c r="O95" s="622">
        <v>42.007599999999996</v>
      </c>
      <c r="P95" s="678">
        <v>31.803700000000003</v>
      </c>
      <c r="Q95" s="744">
        <v>10.203899999999999</v>
      </c>
      <c r="R95" s="267">
        <f t="shared" ref="R95:R99" si="116">W95*-1</f>
        <v>0</v>
      </c>
      <c r="S95" s="269">
        <v>0</v>
      </c>
      <c r="T95" s="269">
        <v>0</v>
      </c>
      <c r="U95" s="269">
        <v>0</v>
      </c>
      <c r="V95" s="269">
        <f t="shared" si="97"/>
        <v>0</v>
      </c>
      <c r="W95" s="269">
        <v>0</v>
      </c>
      <c r="X95" s="269">
        <v>0</v>
      </c>
      <c r="Y95" s="269">
        <f>SUM(W95:X95)</f>
        <v>0</v>
      </c>
      <c r="Z95" s="269">
        <f>V95+Y95</f>
        <v>0</v>
      </c>
      <c r="AA95" s="577">
        <f t="shared" ref="AA95:AA99" si="117">ROUND((V95+W95)*33.8%,0)</f>
        <v>0</v>
      </c>
      <c r="AB95" s="270">
        <f>ROUND(V95*2%,0)</f>
        <v>0</v>
      </c>
      <c r="AC95" s="269">
        <v>0</v>
      </c>
      <c r="AD95" s="269">
        <v>0</v>
      </c>
      <c r="AE95" s="269">
        <f t="shared" si="98"/>
        <v>0</v>
      </c>
      <c r="AF95" s="269">
        <f t="shared" si="99"/>
        <v>0</v>
      </c>
      <c r="AG95" s="271">
        <v>0</v>
      </c>
      <c r="AH95" s="271">
        <v>0</v>
      </c>
      <c r="AI95" s="271">
        <v>0</v>
      </c>
      <c r="AJ95" s="271">
        <v>0</v>
      </c>
      <c r="AK95" s="271">
        <v>0</v>
      </c>
      <c r="AL95" s="271">
        <f t="shared" si="100"/>
        <v>0</v>
      </c>
      <c r="AM95" s="271">
        <f t="shared" si="101"/>
        <v>0</v>
      </c>
      <c r="AN95" s="696">
        <f t="shared" si="102"/>
        <v>0</v>
      </c>
      <c r="AO95" s="267">
        <f>I95+AF95</f>
        <v>31781465</v>
      </c>
      <c r="AP95" s="269">
        <f>J95+V95</f>
        <v>22444680</v>
      </c>
      <c r="AQ95" s="269">
        <f t="shared" ref="AQ95:AQ99" si="118">K95+Y95</f>
        <v>55000</v>
      </c>
      <c r="AR95" s="269">
        <f t="shared" ref="AR95:AS99" si="119">L95+AA95</f>
        <v>7604892</v>
      </c>
      <c r="AS95" s="269">
        <f t="shared" si="119"/>
        <v>448893</v>
      </c>
      <c r="AT95" s="269">
        <f>N95+AE95</f>
        <v>1228000</v>
      </c>
      <c r="AU95" s="271">
        <f>O95+AN95</f>
        <v>42.007599999999996</v>
      </c>
      <c r="AV95" s="271">
        <f t="shared" ref="AV95:AW99" si="120">P95+AL95</f>
        <v>31.803700000000003</v>
      </c>
      <c r="AW95" s="272">
        <f t="shared" si="120"/>
        <v>10.203899999999999</v>
      </c>
    </row>
    <row r="96" spans="1:49" s="579" customFormat="1" ht="12" customHeight="1" x14ac:dyDescent="0.2">
      <c r="A96" s="490">
        <v>23</v>
      </c>
      <c r="B96" s="26">
        <v>3416</v>
      </c>
      <c r="C96" s="26">
        <v>600078426</v>
      </c>
      <c r="D96" s="26">
        <v>72743034</v>
      </c>
      <c r="E96" s="485" t="s">
        <v>53</v>
      </c>
      <c r="F96" s="26">
        <v>3113</v>
      </c>
      <c r="G96" s="486" t="s">
        <v>318</v>
      </c>
      <c r="H96" s="673" t="s">
        <v>284</v>
      </c>
      <c r="I96" s="265">
        <v>2306090</v>
      </c>
      <c r="J96" s="266">
        <v>1698152</v>
      </c>
      <c r="K96" s="882">
        <v>0</v>
      </c>
      <c r="L96" s="577">
        <v>573975</v>
      </c>
      <c r="M96" s="577">
        <v>33963</v>
      </c>
      <c r="N96" s="266">
        <v>0</v>
      </c>
      <c r="O96" s="622">
        <v>4.95</v>
      </c>
      <c r="P96" s="678">
        <v>4.95</v>
      </c>
      <c r="Q96" s="744">
        <v>0</v>
      </c>
      <c r="R96" s="267">
        <f t="shared" si="116"/>
        <v>0</v>
      </c>
      <c r="S96" s="269">
        <v>0</v>
      </c>
      <c r="T96" s="269">
        <v>0</v>
      </c>
      <c r="U96" s="269">
        <v>0</v>
      </c>
      <c r="V96" s="269">
        <f t="shared" si="97"/>
        <v>0</v>
      </c>
      <c r="W96" s="269">
        <v>0</v>
      </c>
      <c r="X96" s="269">
        <v>0</v>
      </c>
      <c r="Y96" s="269">
        <f>SUM(W96:X96)</f>
        <v>0</v>
      </c>
      <c r="Z96" s="269">
        <f>V96+Y96</f>
        <v>0</v>
      </c>
      <c r="AA96" s="577">
        <f t="shared" si="117"/>
        <v>0</v>
      </c>
      <c r="AB96" s="270">
        <f>ROUND(V96*2%,0)</f>
        <v>0</v>
      </c>
      <c r="AC96" s="269">
        <v>0</v>
      </c>
      <c r="AD96" s="269">
        <v>0</v>
      </c>
      <c r="AE96" s="269">
        <f t="shared" si="98"/>
        <v>0</v>
      </c>
      <c r="AF96" s="269">
        <f t="shared" si="99"/>
        <v>0</v>
      </c>
      <c r="AG96" s="271">
        <v>0</v>
      </c>
      <c r="AH96" s="271">
        <v>0</v>
      </c>
      <c r="AI96" s="271">
        <v>0</v>
      </c>
      <c r="AJ96" s="271">
        <v>0</v>
      </c>
      <c r="AK96" s="271">
        <v>0</v>
      </c>
      <c r="AL96" s="271">
        <f t="shared" si="100"/>
        <v>0</v>
      </c>
      <c r="AM96" s="271">
        <f t="shared" si="101"/>
        <v>0</v>
      </c>
      <c r="AN96" s="696">
        <f t="shared" si="102"/>
        <v>0</v>
      </c>
      <c r="AO96" s="267">
        <f>I96+AF96</f>
        <v>2306090</v>
      </c>
      <c r="AP96" s="269">
        <f>J96+V96</f>
        <v>1698152</v>
      </c>
      <c r="AQ96" s="269">
        <f t="shared" si="118"/>
        <v>0</v>
      </c>
      <c r="AR96" s="269">
        <f t="shared" si="119"/>
        <v>573975</v>
      </c>
      <c r="AS96" s="269">
        <f t="shared" si="119"/>
        <v>33963</v>
      </c>
      <c r="AT96" s="269">
        <f>N96+AE96</f>
        <v>0</v>
      </c>
      <c r="AU96" s="271">
        <f>O96+AN96</f>
        <v>4.95</v>
      </c>
      <c r="AV96" s="271">
        <f t="shared" si="120"/>
        <v>4.95</v>
      </c>
      <c r="AW96" s="272">
        <f t="shared" si="120"/>
        <v>0</v>
      </c>
    </row>
    <row r="97" spans="1:49" s="579" customFormat="1" ht="12.75" customHeight="1" x14ac:dyDescent="0.2">
      <c r="A97" s="490">
        <v>23</v>
      </c>
      <c r="B97" s="26">
        <v>3416</v>
      </c>
      <c r="C97" s="26">
        <v>600078426</v>
      </c>
      <c r="D97" s="26">
        <v>72743034</v>
      </c>
      <c r="E97" s="485" t="s">
        <v>53</v>
      </c>
      <c r="F97" s="26">
        <v>3141</v>
      </c>
      <c r="G97" s="486" t="s">
        <v>321</v>
      </c>
      <c r="H97" s="673" t="s">
        <v>284</v>
      </c>
      <c r="I97" s="265">
        <v>2819486</v>
      </c>
      <c r="J97" s="266">
        <v>2055747</v>
      </c>
      <c r="K97" s="882">
        <v>0</v>
      </c>
      <c r="L97" s="577">
        <v>694842</v>
      </c>
      <c r="M97" s="577">
        <v>41115</v>
      </c>
      <c r="N97" s="266">
        <v>27782</v>
      </c>
      <c r="O97" s="622">
        <v>6.99</v>
      </c>
      <c r="P97" s="678">
        <v>0</v>
      </c>
      <c r="Q97" s="744">
        <v>6.99</v>
      </c>
      <c r="R97" s="267">
        <f t="shared" si="116"/>
        <v>0</v>
      </c>
      <c r="S97" s="269">
        <v>0</v>
      </c>
      <c r="T97" s="269">
        <v>0</v>
      </c>
      <c r="U97" s="269">
        <v>0</v>
      </c>
      <c r="V97" s="269">
        <f t="shared" si="97"/>
        <v>0</v>
      </c>
      <c r="W97" s="269">
        <v>0</v>
      </c>
      <c r="X97" s="269">
        <v>0</v>
      </c>
      <c r="Y97" s="269">
        <f>SUM(W97:X97)</f>
        <v>0</v>
      </c>
      <c r="Z97" s="269">
        <f>V97+Y97</f>
        <v>0</v>
      </c>
      <c r="AA97" s="577">
        <f t="shared" si="117"/>
        <v>0</v>
      </c>
      <c r="AB97" s="270">
        <f>ROUND(V97*2%,0)</f>
        <v>0</v>
      </c>
      <c r="AC97" s="269">
        <v>0</v>
      </c>
      <c r="AD97" s="269">
        <v>0</v>
      </c>
      <c r="AE97" s="269">
        <f t="shared" si="98"/>
        <v>0</v>
      </c>
      <c r="AF97" s="269">
        <f t="shared" si="99"/>
        <v>0</v>
      </c>
      <c r="AG97" s="271">
        <v>0</v>
      </c>
      <c r="AH97" s="271">
        <v>0</v>
      </c>
      <c r="AI97" s="271">
        <v>0</v>
      </c>
      <c r="AJ97" s="271">
        <v>0</v>
      </c>
      <c r="AK97" s="271">
        <v>0</v>
      </c>
      <c r="AL97" s="271">
        <f t="shared" si="100"/>
        <v>0</v>
      </c>
      <c r="AM97" s="271">
        <f t="shared" si="101"/>
        <v>0</v>
      </c>
      <c r="AN97" s="696">
        <f t="shared" si="102"/>
        <v>0</v>
      </c>
      <c r="AO97" s="267">
        <f>I97+AF97</f>
        <v>2819486</v>
      </c>
      <c r="AP97" s="269">
        <f>J97+V97</f>
        <v>2055747</v>
      </c>
      <c r="AQ97" s="269">
        <f t="shared" si="118"/>
        <v>0</v>
      </c>
      <c r="AR97" s="269">
        <f t="shared" si="119"/>
        <v>694842</v>
      </c>
      <c r="AS97" s="269">
        <f t="shared" si="119"/>
        <v>41115</v>
      </c>
      <c r="AT97" s="269">
        <f>N97+AE97</f>
        <v>27782</v>
      </c>
      <c r="AU97" s="271">
        <f>O97+AN97</f>
        <v>6.99</v>
      </c>
      <c r="AV97" s="271">
        <f t="shared" si="120"/>
        <v>0</v>
      </c>
      <c r="AW97" s="272">
        <f t="shared" si="120"/>
        <v>6.99</v>
      </c>
    </row>
    <row r="98" spans="1:49" s="579" customFormat="1" ht="12.75" customHeight="1" x14ac:dyDescent="0.2">
      <c r="A98" s="490">
        <v>23</v>
      </c>
      <c r="B98" s="26">
        <v>3416</v>
      </c>
      <c r="C98" s="26">
        <v>600078426</v>
      </c>
      <c r="D98" s="26">
        <v>72743034</v>
      </c>
      <c r="E98" s="485" t="s">
        <v>53</v>
      </c>
      <c r="F98" s="26">
        <v>3143</v>
      </c>
      <c r="G98" s="486" t="s">
        <v>635</v>
      </c>
      <c r="H98" s="673" t="s">
        <v>283</v>
      </c>
      <c r="I98" s="265">
        <v>3494463</v>
      </c>
      <c r="J98" s="266">
        <v>2573242</v>
      </c>
      <c r="K98" s="882">
        <v>0</v>
      </c>
      <c r="L98" s="577">
        <v>869756</v>
      </c>
      <c r="M98" s="577">
        <v>51465</v>
      </c>
      <c r="N98" s="266">
        <v>0</v>
      </c>
      <c r="O98" s="622">
        <v>5.4107000000000003</v>
      </c>
      <c r="P98" s="678">
        <v>5.4107000000000003</v>
      </c>
      <c r="Q98" s="744">
        <v>0</v>
      </c>
      <c r="R98" s="267">
        <f t="shared" si="116"/>
        <v>0</v>
      </c>
      <c r="S98" s="269">
        <v>0</v>
      </c>
      <c r="T98" s="269">
        <v>0</v>
      </c>
      <c r="U98" s="269">
        <v>0</v>
      </c>
      <c r="V98" s="269">
        <f t="shared" si="97"/>
        <v>0</v>
      </c>
      <c r="W98" s="269">
        <v>0</v>
      </c>
      <c r="X98" s="269">
        <v>0</v>
      </c>
      <c r="Y98" s="269">
        <f>SUM(W98:X98)</f>
        <v>0</v>
      </c>
      <c r="Z98" s="269">
        <f>V98+Y98</f>
        <v>0</v>
      </c>
      <c r="AA98" s="577">
        <f t="shared" si="117"/>
        <v>0</v>
      </c>
      <c r="AB98" s="270">
        <f>ROUND(V98*2%,0)</f>
        <v>0</v>
      </c>
      <c r="AC98" s="269">
        <v>0</v>
      </c>
      <c r="AD98" s="269">
        <v>0</v>
      </c>
      <c r="AE98" s="269">
        <f t="shared" si="98"/>
        <v>0</v>
      </c>
      <c r="AF98" s="269">
        <f t="shared" si="99"/>
        <v>0</v>
      </c>
      <c r="AG98" s="271">
        <v>0</v>
      </c>
      <c r="AH98" s="271">
        <v>0</v>
      </c>
      <c r="AI98" s="271">
        <v>0</v>
      </c>
      <c r="AJ98" s="271">
        <v>0</v>
      </c>
      <c r="AK98" s="271">
        <v>0</v>
      </c>
      <c r="AL98" s="271">
        <f t="shared" si="100"/>
        <v>0</v>
      </c>
      <c r="AM98" s="271">
        <f t="shared" si="101"/>
        <v>0</v>
      </c>
      <c r="AN98" s="696">
        <f t="shared" si="102"/>
        <v>0</v>
      </c>
      <c r="AO98" s="267">
        <f>I98+AF98</f>
        <v>3494463</v>
      </c>
      <c r="AP98" s="269">
        <f>J98+V98</f>
        <v>2573242</v>
      </c>
      <c r="AQ98" s="269">
        <f t="shared" si="118"/>
        <v>0</v>
      </c>
      <c r="AR98" s="269">
        <f t="shared" si="119"/>
        <v>869756</v>
      </c>
      <c r="AS98" s="269">
        <f t="shared" si="119"/>
        <v>51465</v>
      </c>
      <c r="AT98" s="269">
        <f>N98+AE98</f>
        <v>0</v>
      </c>
      <c r="AU98" s="271">
        <f>O98+AN98</f>
        <v>5.4107000000000003</v>
      </c>
      <c r="AV98" s="271">
        <f t="shared" si="120"/>
        <v>5.4107000000000003</v>
      </c>
      <c r="AW98" s="272">
        <f t="shared" si="120"/>
        <v>0</v>
      </c>
    </row>
    <row r="99" spans="1:49" s="579" customFormat="1" ht="12.75" customHeight="1" x14ac:dyDescent="0.2">
      <c r="A99" s="490">
        <v>23</v>
      </c>
      <c r="B99" s="26">
        <v>3416</v>
      </c>
      <c r="C99" s="26">
        <v>600078426</v>
      </c>
      <c r="D99" s="26">
        <v>72743034</v>
      </c>
      <c r="E99" s="485" t="s">
        <v>53</v>
      </c>
      <c r="F99" s="26">
        <v>3143</v>
      </c>
      <c r="G99" s="486" t="s">
        <v>636</v>
      </c>
      <c r="H99" s="673" t="s">
        <v>284</v>
      </c>
      <c r="I99" s="265">
        <v>113056</v>
      </c>
      <c r="J99" s="266">
        <v>79695</v>
      </c>
      <c r="K99" s="882">
        <v>0</v>
      </c>
      <c r="L99" s="577">
        <v>26937</v>
      </c>
      <c r="M99" s="577">
        <v>1594</v>
      </c>
      <c r="N99" s="266">
        <v>4830</v>
      </c>
      <c r="O99" s="622">
        <v>0.34</v>
      </c>
      <c r="P99" s="678">
        <v>0</v>
      </c>
      <c r="Q99" s="744">
        <v>0.34</v>
      </c>
      <c r="R99" s="267">
        <f t="shared" si="116"/>
        <v>0</v>
      </c>
      <c r="S99" s="269">
        <v>0</v>
      </c>
      <c r="T99" s="269">
        <v>0</v>
      </c>
      <c r="U99" s="269">
        <v>0</v>
      </c>
      <c r="V99" s="269">
        <f t="shared" si="97"/>
        <v>0</v>
      </c>
      <c r="W99" s="269">
        <v>0</v>
      </c>
      <c r="X99" s="269">
        <v>0</v>
      </c>
      <c r="Y99" s="269">
        <f>SUM(W99:X99)</f>
        <v>0</v>
      </c>
      <c r="Z99" s="269">
        <f>V99+Y99</f>
        <v>0</v>
      </c>
      <c r="AA99" s="577">
        <f t="shared" si="117"/>
        <v>0</v>
      </c>
      <c r="AB99" s="270">
        <f>ROUND(V99*2%,0)</f>
        <v>0</v>
      </c>
      <c r="AC99" s="269">
        <v>0</v>
      </c>
      <c r="AD99" s="269">
        <v>0</v>
      </c>
      <c r="AE99" s="269">
        <f t="shared" si="98"/>
        <v>0</v>
      </c>
      <c r="AF99" s="269">
        <f t="shared" si="99"/>
        <v>0</v>
      </c>
      <c r="AG99" s="271">
        <v>0</v>
      </c>
      <c r="AH99" s="271">
        <v>0</v>
      </c>
      <c r="AI99" s="271">
        <v>0</v>
      </c>
      <c r="AJ99" s="271">
        <v>0</v>
      </c>
      <c r="AK99" s="271">
        <v>0</v>
      </c>
      <c r="AL99" s="271">
        <f t="shared" si="100"/>
        <v>0</v>
      </c>
      <c r="AM99" s="271">
        <f t="shared" si="101"/>
        <v>0</v>
      </c>
      <c r="AN99" s="696">
        <f t="shared" si="102"/>
        <v>0</v>
      </c>
      <c r="AO99" s="267">
        <f>I99+AF99</f>
        <v>113056</v>
      </c>
      <c r="AP99" s="269">
        <f>J99+V99</f>
        <v>79695</v>
      </c>
      <c r="AQ99" s="269">
        <f t="shared" si="118"/>
        <v>0</v>
      </c>
      <c r="AR99" s="269">
        <f t="shared" si="119"/>
        <v>26937</v>
      </c>
      <c r="AS99" s="269">
        <f t="shared" si="119"/>
        <v>1594</v>
      </c>
      <c r="AT99" s="269">
        <f>N99+AE99</f>
        <v>4830</v>
      </c>
      <c r="AU99" s="271">
        <f>O99+AN99</f>
        <v>0.34</v>
      </c>
      <c r="AV99" s="271">
        <f t="shared" si="120"/>
        <v>0</v>
      </c>
      <c r="AW99" s="272">
        <f t="shared" si="120"/>
        <v>0.34</v>
      </c>
    </row>
    <row r="100" spans="1:49" s="579" customFormat="1" ht="12.75" customHeight="1" x14ac:dyDescent="0.2">
      <c r="A100" s="491">
        <v>23</v>
      </c>
      <c r="B100" s="28">
        <v>3416</v>
      </c>
      <c r="C100" s="487">
        <v>600078426</v>
      </c>
      <c r="D100" s="487">
        <v>72743034</v>
      </c>
      <c r="E100" s="488" t="s">
        <v>54</v>
      </c>
      <c r="F100" s="28"/>
      <c r="G100" s="489"/>
      <c r="H100" s="767"/>
      <c r="I100" s="41">
        <v>40514560</v>
      </c>
      <c r="J100" s="474">
        <v>28851516</v>
      </c>
      <c r="K100" s="474">
        <v>55000</v>
      </c>
      <c r="L100" s="474">
        <v>9770402</v>
      </c>
      <c r="M100" s="474">
        <v>577030</v>
      </c>
      <c r="N100" s="474">
        <v>1260612</v>
      </c>
      <c r="O100" s="679">
        <v>59.698300000000003</v>
      </c>
      <c r="P100" s="679">
        <v>42.164400000000001</v>
      </c>
      <c r="Q100" s="771">
        <v>17.533899999999999</v>
      </c>
      <c r="R100" s="41">
        <f t="shared" ref="R100:AW100" si="121">SUM(R95:R99)</f>
        <v>0</v>
      </c>
      <c r="S100" s="29">
        <f t="shared" si="121"/>
        <v>0</v>
      </c>
      <c r="T100" s="29">
        <f t="shared" si="121"/>
        <v>0</v>
      </c>
      <c r="U100" s="29">
        <f t="shared" si="121"/>
        <v>0</v>
      </c>
      <c r="V100" s="29">
        <f t="shared" si="121"/>
        <v>0</v>
      </c>
      <c r="W100" s="29">
        <f t="shared" si="121"/>
        <v>0</v>
      </c>
      <c r="X100" s="29">
        <f t="shared" si="121"/>
        <v>0</v>
      </c>
      <c r="Y100" s="29">
        <f t="shared" si="121"/>
        <v>0</v>
      </c>
      <c r="Z100" s="29">
        <f t="shared" si="121"/>
        <v>0</v>
      </c>
      <c r="AA100" s="29">
        <f t="shared" si="121"/>
        <v>0</v>
      </c>
      <c r="AB100" s="29">
        <f t="shared" si="121"/>
        <v>0</v>
      </c>
      <c r="AC100" s="29">
        <f t="shared" si="121"/>
        <v>0</v>
      </c>
      <c r="AD100" s="29">
        <f t="shared" si="121"/>
        <v>0</v>
      </c>
      <c r="AE100" s="29">
        <f t="shared" si="121"/>
        <v>0</v>
      </c>
      <c r="AF100" s="29">
        <f t="shared" si="121"/>
        <v>0</v>
      </c>
      <c r="AG100" s="30">
        <f t="shared" si="121"/>
        <v>0</v>
      </c>
      <c r="AH100" s="30">
        <f t="shared" si="121"/>
        <v>0</v>
      </c>
      <c r="AI100" s="30">
        <f t="shared" si="121"/>
        <v>0</v>
      </c>
      <c r="AJ100" s="30">
        <f t="shared" si="121"/>
        <v>0</v>
      </c>
      <c r="AK100" s="30">
        <f t="shared" si="121"/>
        <v>0</v>
      </c>
      <c r="AL100" s="30">
        <f t="shared" si="121"/>
        <v>0</v>
      </c>
      <c r="AM100" s="30">
        <f t="shared" si="121"/>
        <v>0</v>
      </c>
      <c r="AN100" s="680">
        <f t="shared" si="121"/>
        <v>0</v>
      </c>
      <c r="AO100" s="41">
        <f t="shared" si="121"/>
        <v>40514560</v>
      </c>
      <c r="AP100" s="29">
        <f t="shared" si="121"/>
        <v>28851516</v>
      </c>
      <c r="AQ100" s="29">
        <f t="shared" si="121"/>
        <v>55000</v>
      </c>
      <c r="AR100" s="29">
        <f t="shared" si="121"/>
        <v>9770402</v>
      </c>
      <c r="AS100" s="29">
        <f t="shared" si="121"/>
        <v>577030</v>
      </c>
      <c r="AT100" s="29">
        <f t="shared" si="121"/>
        <v>1260612</v>
      </c>
      <c r="AU100" s="30">
        <f t="shared" si="121"/>
        <v>59.698300000000003</v>
      </c>
      <c r="AV100" s="30">
        <f t="shared" si="121"/>
        <v>42.164400000000001</v>
      </c>
      <c r="AW100" s="81">
        <f t="shared" si="121"/>
        <v>17.533899999999999</v>
      </c>
    </row>
    <row r="101" spans="1:49" s="579" customFormat="1" ht="12.75" customHeight="1" x14ac:dyDescent="0.2">
      <c r="A101" s="490">
        <v>24</v>
      </c>
      <c r="B101" s="26">
        <v>3414</v>
      </c>
      <c r="C101" s="26">
        <v>600078388</v>
      </c>
      <c r="D101" s="26">
        <v>43257721</v>
      </c>
      <c r="E101" s="485" t="s">
        <v>55</v>
      </c>
      <c r="F101" s="26">
        <v>3113</v>
      </c>
      <c r="G101" s="486" t="s">
        <v>320</v>
      </c>
      <c r="H101" s="673" t="s">
        <v>283</v>
      </c>
      <c r="I101" s="265">
        <v>32563629</v>
      </c>
      <c r="J101" s="266">
        <v>22958364</v>
      </c>
      <c r="K101" s="266">
        <v>65000</v>
      </c>
      <c r="L101" s="266">
        <v>7781897</v>
      </c>
      <c r="M101" s="266">
        <v>459168</v>
      </c>
      <c r="N101" s="266">
        <v>1299200</v>
      </c>
      <c r="O101" s="622">
        <v>44.895299999999999</v>
      </c>
      <c r="P101" s="678">
        <v>33.809800000000003</v>
      </c>
      <c r="Q101" s="744">
        <v>11.085499999999993</v>
      </c>
      <c r="R101" s="267">
        <f t="shared" ref="R101:R105" si="122">W101*-1</f>
        <v>0</v>
      </c>
      <c r="S101" s="269">
        <v>0</v>
      </c>
      <c r="T101" s="269">
        <v>0</v>
      </c>
      <c r="U101" s="269"/>
      <c r="V101" s="269">
        <f t="shared" si="97"/>
        <v>0</v>
      </c>
      <c r="W101" s="269">
        <v>0</v>
      </c>
      <c r="X101" s="269">
        <v>0</v>
      </c>
      <c r="Y101" s="269">
        <f>SUM(W101:X101)</f>
        <v>0</v>
      </c>
      <c r="Z101" s="269">
        <f>V101+Y101</f>
        <v>0</v>
      </c>
      <c r="AA101" s="577">
        <f t="shared" ref="AA101:AA105" si="123">ROUND((V101+W101)*33.8%,0)</f>
        <v>0</v>
      </c>
      <c r="AB101" s="270">
        <f>ROUND(V101*2%,0)</f>
        <v>0</v>
      </c>
      <c r="AC101" s="269">
        <v>0</v>
      </c>
      <c r="AD101" s="269">
        <v>0</v>
      </c>
      <c r="AE101" s="269">
        <f t="shared" si="98"/>
        <v>0</v>
      </c>
      <c r="AF101" s="269">
        <f t="shared" si="99"/>
        <v>0</v>
      </c>
      <c r="AG101" s="271">
        <v>0</v>
      </c>
      <c r="AH101" s="271">
        <v>0</v>
      </c>
      <c r="AI101" s="271">
        <v>0</v>
      </c>
      <c r="AJ101" s="271">
        <v>0</v>
      </c>
      <c r="AK101" s="271">
        <v>0</v>
      </c>
      <c r="AL101" s="271">
        <f t="shared" si="100"/>
        <v>0</v>
      </c>
      <c r="AM101" s="271">
        <f t="shared" si="101"/>
        <v>0</v>
      </c>
      <c r="AN101" s="696">
        <f t="shared" si="102"/>
        <v>0</v>
      </c>
      <c r="AO101" s="267">
        <f>I101+AF101</f>
        <v>32563629</v>
      </c>
      <c r="AP101" s="269">
        <f>J101+V101</f>
        <v>22958364</v>
      </c>
      <c r="AQ101" s="269">
        <f t="shared" ref="AQ101:AQ105" si="124">K101+Y101</f>
        <v>65000</v>
      </c>
      <c r="AR101" s="269">
        <f t="shared" ref="AR101:AS105" si="125">L101+AA101</f>
        <v>7781897</v>
      </c>
      <c r="AS101" s="269">
        <f t="shared" si="125"/>
        <v>459168</v>
      </c>
      <c r="AT101" s="269">
        <f>N101+AE101</f>
        <v>1299200</v>
      </c>
      <c r="AU101" s="271">
        <f>O101+AN101</f>
        <v>44.895299999999999</v>
      </c>
      <c r="AV101" s="271">
        <f t="shared" ref="AV101:AW105" si="126">P101+AL101</f>
        <v>33.809800000000003</v>
      </c>
      <c r="AW101" s="272">
        <f t="shared" si="126"/>
        <v>11.085499999999993</v>
      </c>
    </row>
    <row r="102" spans="1:49" s="579" customFormat="1" x14ac:dyDescent="0.2">
      <c r="A102" s="490">
        <v>24</v>
      </c>
      <c r="B102" s="26">
        <v>3414</v>
      </c>
      <c r="C102" s="26">
        <v>600078388</v>
      </c>
      <c r="D102" s="26">
        <v>43257721</v>
      </c>
      <c r="E102" s="485" t="s">
        <v>55</v>
      </c>
      <c r="F102" s="26">
        <v>3113</v>
      </c>
      <c r="G102" s="486" t="s">
        <v>318</v>
      </c>
      <c r="H102" s="673" t="s">
        <v>284</v>
      </c>
      <c r="I102" s="265">
        <v>3365925</v>
      </c>
      <c r="J102" s="266">
        <v>2478590</v>
      </c>
      <c r="K102" s="882">
        <v>0</v>
      </c>
      <c r="L102" s="577">
        <v>837763</v>
      </c>
      <c r="M102" s="577">
        <v>49572</v>
      </c>
      <c r="N102" s="266">
        <v>0</v>
      </c>
      <c r="O102" s="622">
        <v>7.13</v>
      </c>
      <c r="P102" s="678">
        <v>7.13</v>
      </c>
      <c r="Q102" s="744">
        <v>0</v>
      </c>
      <c r="R102" s="267">
        <f t="shared" si="122"/>
        <v>0</v>
      </c>
      <c r="S102" s="269">
        <v>0</v>
      </c>
      <c r="T102" s="269">
        <v>0</v>
      </c>
      <c r="U102" s="269">
        <v>0</v>
      </c>
      <c r="V102" s="269">
        <f t="shared" si="97"/>
        <v>0</v>
      </c>
      <c r="W102" s="269">
        <v>0</v>
      </c>
      <c r="X102" s="269">
        <v>0</v>
      </c>
      <c r="Y102" s="269">
        <f>SUM(W102:X102)</f>
        <v>0</v>
      </c>
      <c r="Z102" s="269">
        <f>V102+Y102</f>
        <v>0</v>
      </c>
      <c r="AA102" s="577">
        <f t="shared" si="123"/>
        <v>0</v>
      </c>
      <c r="AB102" s="270">
        <f>ROUND(V102*2%,0)</f>
        <v>0</v>
      </c>
      <c r="AC102" s="269">
        <v>0</v>
      </c>
      <c r="AD102" s="269">
        <v>0</v>
      </c>
      <c r="AE102" s="269">
        <f t="shared" si="98"/>
        <v>0</v>
      </c>
      <c r="AF102" s="269">
        <f t="shared" si="99"/>
        <v>0</v>
      </c>
      <c r="AG102" s="271">
        <v>0</v>
      </c>
      <c r="AH102" s="271">
        <v>0</v>
      </c>
      <c r="AI102" s="271">
        <v>0</v>
      </c>
      <c r="AJ102" s="271">
        <v>0</v>
      </c>
      <c r="AK102" s="271">
        <v>0</v>
      </c>
      <c r="AL102" s="271">
        <f t="shared" si="100"/>
        <v>0</v>
      </c>
      <c r="AM102" s="271">
        <f t="shared" si="101"/>
        <v>0</v>
      </c>
      <c r="AN102" s="696">
        <f t="shared" si="102"/>
        <v>0</v>
      </c>
      <c r="AO102" s="267">
        <f>I102+AF102</f>
        <v>3365925</v>
      </c>
      <c r="AP102" s="269">
        <f>J102+V102</f>
        <v>2478590</v>
      </c>
      <c r="AQ102" s="269">
        <f t="shared" si="124"/>
        <v>0</v>
      </c>
      <c r="AR102" s="269">
        <f t="shared" si="125"/>
        <v>837763</v>
      </c>
      <c r="AS102" s="269">
        <f t="shared" si="125"/>
        <v>49572</v>
      </c>
      <c r="AT102" s="269">
        <f>N102+AE102</f>
        <v>0</v>
      </c>
      <c r="AU102" s="271">
        <f>O102+AN102</f>
        <v>7.13</v>
      </c>
      <c r="AV102" s="271">
        <f t="shared" si="126"/>
        <v>7.13</v>
      </c>
      <c r="AW102" s="272">
        <f t="shared" si="126"/>
        <v>0</v>
      </c>
    </row>
    <row r="103" spans="1:49" s="579" customFormat="1" ht="12.75" customHeight="1" x14ac:dyDescent="0.2">
      <c r="A103" s="490">
        <v>24</v>
      </c>
      <c r="B103" s="26">
        <v>3414</v>
      </c>
      <c r="C103" s="26">
        <v>600078388</v>
      </c>
      <c r="D103" s="26">
        <v>43257721</v>
      </c>
      <c r="E103" s="485" t="s">
        <v>55</v>
      </c>
      <c r="F103" s="26">
        <v>3141</v>
      </c>
      <c r="G103" s="486" t="s">
        <v>321</v>
      </c>
      <c r="H103" s="673" t="s">
        <v>284</v>
      </c>
      <c r="I103" s="265">
        <v>3210518</v>
      </c>
      <c r="J103" s="266">
        <v>2330253</v>
      </c>
      <c r="K103" s="882">
        <v>10000</v>
      </c>
      <c r="L103" s="577">
        <v>791006</v>
      </c>
      <c r="M103" s="577">
        <v>46605</v>
      </c>
      <c r="N103" s="266">
        <v>32654</v>
      </c>
      <c r="O103" s="622">
        <v>7.96</v>
      </c>
      <c r="P103" s="678">
        <v>0</v>
      </c>
      <c r="Q103" s="744">
        <v>7.96</v>
      </c>
      <c r="R103" s="267">
        <f t="shared" si="122"/>
        <v>0</v>
      </c>
      <c r="S103" s="269">
        <v>0</v>
      </c>
      <c r="T103" s="269">
        <v>0</v>
      </c>
      <c r="U103" s="269">
        <v>0</v>
      </c>
      <c r="V103" s="269">
        <f t="shared" si="97"/>
        <v>0</v>
      </c>
      <c r="W103" s="269">
        <v>0</v>
      </c>
      <c r="X103" s="269">
        <v>0</v>
      </c>
      <c r="Y103" s="269">
        <f>SUM(W103:X103)</f>
        <v>0</v>
      </c>
      <c r="Z103" s="269">
        <f>V103+Y103</f>
        <v>0</v>
      </c>
      <c r="AA103" s="577">
        <f t="shared" si="123"/>
        <v>0</v>
      </c>
      <c r="AB103" s="270">
        <f>ROUND(V103*2%,0)</f>
        <v>0</v>
      </c>
      <c r="AC103" s="269">
        <v>0</v>
      </c>
      <c r="AD103" s="269">
        <v>0</v>
      </c>
      <c r="AE103" s="269">
        <f t="shared" si="98"/>
        <v>0</v>
      </c>
      <c r="AF103" s="269">
        <f t="shared" si="99"/>
        <v>0</v>
      </c>
      <c r="AG103" s="271">
        <v>0</v>
      </c>
      <c r="AH103" s="271">
        <v>0</v>
      </c>
      <c r="AI103" s="271">
        <v>0</v>
      </c>
      <c r="AJ103" s="271">
        <v>0</v>
      </c>
      <c r="AK103" s="271">
        <v>0</v>
      </c>
      <c r="AL103" s="271">
        <f t="shared" si="100"/>
        <v>0</v>
      </c>
      <c r="AM103" s="271">
        <f t="shared" si="101"/>
        <v>0</v>
      </c>
      <c r="AN103" s="696">
        <f t="shared" si="102"/>
        <v>0</v>
      </c>
      <c r="AO103" s="267">
        <f>I103+AF103</f>
        <v>3210518</v>
      </c>
      <c r="AP103" s="269">
        <f>J103+V103</f>
        <v>2330253</v>
      </c>
      <c r="AQ103" s="269">
        <f t="shared" si="124"/>
        <v>10000</v>
      </c>
      <c r="AR103" s="269">
        <f t="shared" si="125"/>
        <v>791006</v>
      </c>
      <c r="AS103" s="269">
        <f t="shared" si="125"/>
        <v>46605</v>
      </c>
      <c r="AT103" s="269">
        <f>N103+AE103</f>
        <v>32654</v>
      </c>
      <c r="AU103" s="271">
        <f>O103+AN103</f>
        <v>7.96</v>
      </c>
      <c r="AV103" s="271">
        <f t="shared" si="126"/>
        <v>0</v>
      </c>
      <c r="AW103" s="272">
        <f t="shared" si="126"/>
        <v>7.96</v>
      </c>
    </row>
    <row r="104" spans="1:49" s="579" customFormat="1" ht="12.75" customHeight="1" x14ac:dyDescent="0.2">
      <c r="A104" s="490">
        <v>24</v>
      </c>
      <c r="B104" s="26">
        <v>3414</v>
      </c>
      <c r="C104" s="26">
        <v>600078388</v>
      </c>
      <c r="D104" s="26">
        <v>43257721</v>
      </c>
      <c r="E104" s="485" t="s">
        <v>55</v>
      </c>
      <c r="F104" s="26">
        <v>3143</v>
      </c>
      <c r="G104" s="486" t="s">
        <v>635</v>
      </c>
      <c r="H104" s="673" t="s">
        <v>283</v>
      </c>
      <c r="I104" s="265">
        <v>3489207</v>
      </c>
      <c r="J104" s="266">
        <v>2529961</v>
      </c>
      <c r="K104" s="882">
        <v>40000</v>
      </c>
      <c r="L104" s="577">
        <v>868647</v>
      </c>
      <c r="M104" s="577">
        <v>50599</v>
      </c>
      <c r="N104" s="266">
        <v>0</v>
      </c>
      <c r="O104" s="622">
        <v>5.48</v>
      </c>
      <c r="P104" s="622">
        <v>5.48</v>
      </c>
      <c r="Q104" s="744">
        <v>0</v>
      </c>
      <c r="R104" s="267">
        <f t="shared" si="122"/>
        <v>0</v>
      </c>
      <c r="S104" s="269">
        <v>0</v>
      </c>
      <c r="T104" s="269">
        <v>0</v>
      </c>
      <c r="U104" s="269">
        <v>0</v>
      </c>
      <c r="V104" s="269">
        <f t="shared" si="97"/>
        <v>0</v>
      </c>
      <c r="W104" s="269">
        <v>0</v>
      </c>
      <c r="X104" s="269">
        <v>0</v>
      </c>
      <c r="Y104" s="269">
        <f>SUM(W104:X104)</f>
        <v>0</v>
      </c>
      <c r="Z104" s="269">
        <f>V104+Y104</f>
        <v>0</v>
      </c>
      <c r="AA104" s="577">
        <f t="shared" si="123"/>
        <v>0</v>
      </c>
      <c r="AB104" s="270">
        <f>ROUND(V104*2%,0)</f>
        <v>0</v>
      </c>
      <c r="AC104" s="269">
        <v>0</v>
      </c>
      <c r="AD104" s="269">
        <v>0</v>
      </c>
      <c r="AE104" s="269">
        <f t="shared" si="98"/>
        <v>0</v>
      </c>
      <c r="AF104" s="269">
        <f t="shared" si="99"/>
        <v>0</v>
      </c>
      <c r="AG104" s="271">
        <v>0</v>
      </c>
      <c r="AH104" s="271">
        <v>0</v>
      </c>
      <c r="AI104" s="271">
        <v>0</v>
      </c>
      <c r="AJ104" s="271">
        <v>0</v>
      </c>
      <c r="AK104" s="271">
        <v>0</v>
      </c>
      <c r="AL104" s="271">
        <f t="shared" si="100"/>
        <v>0</v>
      </c>
      <c r="AM104" s="271">
        <f t="shared" si="101"/>
        <v>0</v>
      </c>
      <c r="AN104" s="696">
        <f t="shared" si="102"/>
        <v>0</v>
      </c>
      <c r="AO104" s="267">
        <f>I104+AF104</f>
        <v>3489207</v>
      </c>
      <c r="AP104" s="269">
        <f>J104+V104</f>
        <v>2529961</v>
      </c>
      <c r="AQ104" s="269">
        <f t="shared" si="124"/>
        <v>40000</v>
      </c>
      <c r="AR104" s="269">
        <f t="shared" si="125"/>
        <v>868647</v>
      </c>
      <c r="AS104" s="269">
        <f t="shared" si="125"/>
        <v>50599</v>
      </c>
      <c r="AT104" s="269">
        <f>N104+AE104</f>
        <v>0</v>
      </c>
      <c r="AU104" s="271">
        <f>O104+AN104</f>
        <v>5.48</v>
      </c>
      <c r="AV104" s="271">
        <f t="shared" si="126"/>
        <v>5.48</v>
      </c>
      <c r="AW104" s="272">
        <f t="shared" si="126"/>
        <v>0</v>
      </c>
    </row>
    <row r="105" spans="1:49" s="579" customFormat="1" ht="12.75" customHeight="1" x14ac:dyDescent="0.2">
      <c r="A105" s="490">
        <v>24</v>
      </c>
      <c r="B105" s="26">
        <v>3414</v>
      </c>
      <c r="C105" s="26">
        <v>600078388</v>
      </c>
      <c r="D105" s="26">
        <v>43257721</v>
      </c>
      <c r="E105" s="485" t="s">
        <v>55</v>
      </c>
      <c r="F105" s="26">
        <v>3143</v>
      </c>
      <c r="G105" s="486" t="s">
        <v>636</v>
      </c>
      <c r="H105" s="673" t="s">
        <v>284</v>
      </c>
      <c r="I105" s="265">
        <v>112354</v>
      </c>
      <c r="J105" s="266">
        <v>79200</v>
      </c>
      <c r="K105" s="882">
        <v>0</v>
      </c>
      <c r="L105" s="577">
        <v>26770</v>
      </c>
      <c r="M105" s="577">
        <v>1584</v>
      </c>
      <c r="N105" s="266">
        <v>4800</v>
      </c>
      <c r="O105" s="622">
        <v>0.33</v>
      </c>
      <c r="P105" s="678">
        <v>0</v>
      </c>
      <c r="Q105" s="744">
        <v>0.33</v>
      </c>
      <c r="R105" s="267">
        <f t="shared" si="122"/>
        <v>0</v>
      </c>
      <c r="S105" s="269">
        <v>0</v>
      </c>
      <c r="T105" s="269">
        <v>0</v>
      </c>
      <c r="U105" s="269">
        <v>0</v>
      </c>
      <c r="V105" s="269">
        <f t="shared" si="97"/>
        <v>0</v>
      </c>
      <c r="W105" s="269">
        <v>0</v>
      </c>
      <c r="X105" s="269">
        <v>0</v>
      </c>
      <c r="Y105" s="269">
        <f>SUM(W105:X105)</f>
        <v>0</v>
      </c>
      <c r="Z105" s="269">
        <f>V105+Y105</f>
        <v>0</v>
      </c>
      <c r="AA105" s="577">
        <f t="shared" si="123"/>
        <v>0</v>
      </c>
      <c r="AB105" s="270">
        <f>ROUND(V105*2%,0)</f>
        <v>0</v>
      </c>
      <c r="AC105" s="269">
        <v>0</v>
      </c>
      <c r="AD105" s="269">
        <v>0</v>
      </c>
      <c r="AE105" s="269">
        <f t="shared" si="98"/>
        <v>0</v>
      </c>
      <c r="AF105" s="269">
        <f t="shared" si="99"/>
        <v>0</v>
      </c>
      <c r="AG105" s="271">
        <v>0</v>
      </c>
      <c r="AH105" s="271">
        <v>0</v>
      </c>
      <c r="AI105" s="271">
        <v>0</v>
      </c>
      <c r="AJ105" s="271">
        <v>0</v>
      </c>
      <c r="AK105" s="271">
        <v>0</v>
      </c>
      <c r="AL105" s="271">
        <f t="shared" si="100"/>
        <v>0</v>
      </c>
      <c r="AM105" s="271">
        <f t="shared" si="101"/>
        <v>0</v>
      </c>
      <c r="AN105" s="696">
        <f t="shared" si="102"/>
        <v>0</v>
      </c>
      <c r="AO105" s="267">
        <f>I105+AF105</f>
        <v>112354</v>
      </c>
      <c r="AP105" s="269">
        <f>J105+V105</f>
        <v>79200</v>
      </c>
      <c r="AQ105" s="269">
        <f t="shared" si="124"/>
        <v>0</v>
      </c>
      <c r="AR105" s="269">
        <f t="shared" si="125"/>
        <v>26770</v>
      </c>
      <c r="AS105" s="269">
        <f t="shared" si="125"/>
        <v>1584</v>
      </c>
      <c r="AT105" s="269">
        <f>N105+AE105</f>
        <v>4800</v>
      </c>
      <c r="AU105" s="271">
        <f>O105+AN105</f>
        <v>0.33</v>
      </c>
      <c r="AV105" s="271">
        <f t="shared" si="126"/>
        <v>0</v>
      </c>
      <c r="AW105" s="272">
        <f t="shared" si="126"/>
        <v>0.33</v>
      </c>
    </row>
    <row r="106" spans="1:49" s="579" customFormat="1" ht="12.75" customHeight="1" x14ac:dyDescent="0.2">
      <c r="A106" s="491">
        <v>24</v>
      </c>
      <c r="B106" s="28">
        <v>3414</v>
      </c>
      <c r="C106" s="487">
        <v>600078388</v>
      </c>
      <c r="D106" s="487">
        <v>43257721</v>
      </c>
      <c r="E106" s="488" t="s">
        <v>56</v>
      </c>
      <c r="F106" s="28"/>
      <c r="G106" s="489"/>
      <c r="H106" s="767"/>
      <c r="I106" s="41">
        <v>42741633</v>
      </c>
      <c r="J106" s="474">
        <v>30376368</v>
      </c>
      <c r="K106" s="474">
        <v>115000</v>
      </c>
      <c r="L106" s="474">
        <v>10306083</v>
      </c>
      <c r="M106" s="474">
        <v>607528</v>
      </c>
      <c r="N106" s="474">
        <v>1336654</v>
      </c>
      <c r="O106" s="679">
        <v>65.795299999999997</v>
      </c>
      <c r="P106" s="679">
        <v>46.419800000000009</v>
      </c>
      <c r="Q106" s="771">
        <v>19.375499999999992</v>
      </c>
      <c r="R106" s="41">
        <f t="shared" ref="R106:AW106" si="127">SUM(R101:R105)</f>
        <v>0</v>
      </c>
      <c r="S106" s="29">
        <f t="shared" si="127"/>
        <v>0</v>
      </c>
      <c r="T106" s="29">
        <f t="shared" si="127"/>
        <v>0</v>
      </c>
      <c r="U106" s="29">
        <f t="shared" si="127"/>
        <v>0</v>
      </c>
      <c r="V106" s="29">
        <f t="shared" si="127"/>
        <v>0</v>
      </c>
      <c r="W106" s="29">
        <f t="shared" si="127"/>
        <v>0</v>
      </c>
      <c r="X106" s="29">
        <f t="shared" si="127"/>
        <v>0</v>
      </c>
      <c r="Y106" s="29">
        <f t="shared" si="127"/>
        <v>0</v>
      </c>
      <c r="Z106" s="29">
        <f t="shared" si="127"/>
        <v>0</v>
      </c>
      <c r="AA106" s="29">
        <f t="shared" si="127"/>
        <v>0</v>
      </c>
      <c r="AB106" s="29">
        <f t="shared" si="127"/>
        <v>0</v>
      </c>
      <c r="AC106" s="29">
        <f t="shared" si="127"/>
        <v>0</v>
      </c>
      <c r="AD106" s="29">
        <f t="shared" si="127"/>
        <v>0</v>
      </c>
      <c r="AE106" s="29">
        <f t="shared" si="127"/>
        <v>0</v>
      </c>
      <c r="AF106" s="29">
        <f t="shared" si="127"/>
        <v>0</v>
      </c>
      <c r="AG106" s="30">
        <f t="shared" si="127"/>
        <v>0</v>
      </c>
      <c r="AH106" s="30">
        <f t="shared" si="127"/>
        <v>0</v>
      </c>
      <c r="AI106" s="30">
        <f t="shared" si="127"/>
        <v>0</v>
      </c>
      <c r="AJ106" s="30">
        <f t="shared" si="127"/>
        <v>0</v>
      </c>
      <c r="AK106" s="30">
        <f t="shared" si="127"/>
        <v>0</v>
      </c>
      <c r="AL106" s="30">
        <f t="shared" si="127"/>
        <v>0</v>
      </c>
      <c r="AM106" s="30">
        <f t="shared" si="127"/>
        <v>0</v>
      </c>
      <c r="AN106" s="680">
        <f t="shared" si="127"/>
        <v>0</v>
      </c>
      <c r="AO106" s="41">
        <f t="shared" si="127"/>
        <v>42741633</v>
      </c>
      <c r="AP106" s="29">
        <f t="shared" si="127"/>
        <v>30376368</v>
      </c>
      <c r="AQ106" s="29">
        <f t="shared" si="127"/>
        <v>115000</v>
      </c>
      <c r="AR106" s="29">
        <f t="shared" si="127"/>
        <v>10306083</v>
      </c>
      <c r="AS106" s="29">
        <f t="shared" si="127"/>
        <v>607528</v>
      </c>
      <c r="AT106" s="29">
        <f t="shared" si="127"/>
        <v>1336654</v>
      </c>
      <c r="AU106" s="30">
        <f t="shared" si="127"/>
        <v>65.795299999999997</v>
      </c>
      <c r="AV106" s="30">
        <f t="shared" si="127"/>
        <v>46.419800000000009</v>
      </c>
      <c r="AW106" s="81">
        <f t="shared" si="127"/>
        <v>19.375499999999992</v>
      </c>
    </row>
    <row r="107" spans="1:49" s="579" customFormat="1" ht="12.75" customHeight="1" x14ac:dyDescent="0.2">
      <c r="A107" s="490">
        <v>25</v>
      </c>
      <c r="B107" s="26">
        <v>3411</v>
      </c>
      <c r="C107" s="26">
        <v>600078400</v>
      </c>
      <c r="D107" s="26">
        <v>72742950</v>
      </c>
      <c r="E107" s="485" t="s">
        <v>57</v>
      </c>
      <c r="F107" s="26">
        <v>3113</v>
      </c>
      <c r="G107" s="486" t="s">
        <v>320</v>
      </c>
      <c r="H107" s="673" t="s">
        <v>283</v>
      </c>
      <c r="I107" s="265">
        <v>29112831</v>
      </c>
      <c r="J107" s="266">
        <v>20620347</v>
      </c>
      <c r="K107" s="266">
        <v>0</v>
      </c>
      <c r="L107" s="266">
        <v>6969677</v>
      </c>
      <c r="M107" s="266">
        <v>412407</v>
      </c>
      <c r="N107" s="266">
        <v>1110400</v>
      </c>
      <c r="O107" s="622">
        <v>38.793799999999997</v>
      </c>
      <c r="P107" s="678">
        <v>29.9544</v>
      </c>
      <c r="Q107" s="744">
        <v>8.8393999999999977</v>
      </c>
      <c r="R107" s="267">
        <f t="shared" ref="R107:R111" si="128">W107*-1</f>
        <v>0</v>
      </c>
      <c r="S107" s="269">
        <v>0</v>
      </c>
      <c r="T107" s="269">
        <v>0</v>
      </c>
      <c r="U107" s="269">
        <v>0</v>
      </c>
      <c r="V107" s="269">
        <f t="shared" si="97"/>
        <v>0</v>
      </c>
      <c r="W107" s="269">
        <v>0</v>
      </c>
      <c r="X107" s="269">
        <v>0</v>
      </c>
      <c r="Y107" s="269">
        <f>SUM(W107:X107)</f>
        <v>0</v>
      </c>
      <c r="Z107" s="269">
        <f>V107+Y107</f>
        <v>0</v>
      </c>
      <c r="AA107" s="577">
        <f t="shared" ref="AA107:AA111" si="129">ROUND((V107+W107)*33.8%,0)</f>
        <v>0</v>
      </c>
      <c r="AB107" s="270">
        <f>ROUND(V107*2%,0)</f>
        <v>0</v>
      </c>
      <c r="AC107" s="269">
        <v>0</v>
      </c>
      <c r="AD107" s="269">
        <v>0</v>
      </c>
      <c r="AE107" s="269">
        <f t="shared" si="98"/>
        <v>0</v>
      </c>
      <c r="AF107" s="269">
        <f t="shared" si="99"/>
        <v>0</v>
      </c>
      <c r="AG107" s="271">
        <v>0</v>
      </c>
      <c r="AH107" s="271">
        <v>0</v>
      </c>
      <c r="AI107" s="271">
        <v>0</v>
      </c>
      <c r="AJ107" s="271">
        <v>0</v>
      </c>
      <c r="AK107" s="271">
        <v>0</v>
      </c>
      <c r="AL107" s="271">
        <f t="shared" si="100"/>
        <v>0</v>
      </c>
      <c r="AM107" s="271">
        <f t="shared" si="101"/>
        <v>0</v>
      </c>
      <c r="AN107" s="696">
        <f t="shared" si="102"/>
        <v>0</v>
      </c>
      <c r="AO107" s="267">
        <f>I107+AF107</f>
        <v>29112831</v>
      </c>
      <c r="AP107" s="269">
        <f>J107+V107</f>
        <v>20620347</v>
      </c>
      <c r="AQ107" s="269">
        <f t="shared" ref="AQ107:AQ111" si="130">K107+Y107</f>
        <v>0</v>
      </c>
      <c r="AR107" s="269">
        <f t="shared" ref="AR107:AS111" si="131">L107+AA107</f>
        <v>6969677</v>
      </c>
      <c r="AS107" s="269">
        <f t="shared" si="131"/>
        <v>412407</v>
      </c>
      <c r="AT107" s="269">
        <f>N107+AE107</f>
        <v>1110400</v>
      </c>
      <c r="AU107" s="271">
        <f>O107+AN107</f>
        <v>38.793799999999997</v>
      </c>
      <c r="AV107" s="271">
        <f t="shared" ref="AV107:AW111" si="132">P107+AL107</f>
        <v>29.9544</v>
      </c>
      <c r="AW107" s="272">
        <f t="shared" si="132"/>
        <v>8.8393999999999977</v>
      </c>
    </row>
    <row r="108" spans="1:49" s="580" customFormat="1" x14ac:dyDescent="0.2">
      <c r="A108" s="490">
        <v>25</v>
      </c>
      <c r="B108" s="26">
        <v>3411</v>
      </c>
      <c r="C108" s="26">
        <v>600078400</v>
      </c>
      <c r="D108" s="26">
        <v>72742950</v>
      </c>
      <c r="E108" s="485" t="s">
        <v>57</v>
      </c>
      <c r="F108" s="26">
        <v>3113</v>
      </c>
      <c r="G108" s="486" t="s">
        <v>318</v>
      </c>
      <c r="H108" s="673" t="s">
        <v>284</v>
      </c>
      <c r="I108" s="265">
        <v>3367297</v>
      </c>
      <c r="J108" s="266">
        <v>2479600</v>
      </c>
      <c r="K108" s="882">
        <v>0</v>
      </c>
      <c r="L108" s="577">
        <v>838105</v>
      </c>
      <c r="M108" s="577">
        <v>49592</v>
      </c>
      <c r="N108" s="266">
        <v>0</v>
      </c>
      <c r="O108" s="622">
        <v>6.88</v>
      </c>
      <c r="P108" s="678">
        <v>6.88</v>
      </c>
      <c r="Q108" s="744">
        <v>0</v>
      </c>
      <c r="R108" s="267">
        <f t="shared" si="128"/>
        <v>0</v>
      </c>
      <c r="S108" s="269">
        <v>0</v>
      </c>
      <c r="T108" s="269">
        <v>0</v>
      </c>
      <c r="U108" s="269">
        <v>0</v>
      </c>
      <c r="V108" s="269">
        <f t="shared" si="97"/>
        <v>0</v>
      </c>
      <c r="W108" s="269">
        <v>0</v>
      </c>
      <c r="X108" s="269">
        <v>0</v>
      </c>
      <c r="Y108" s="269">
        <f>SUM(W108:X108)</f>
        <v>0</v>
      </c>
      <c r="Z108" s="269">
        <f>V108+Y108</f>
        <v>0</v>
      </c>
      <c r="AA108" s="577">
        <f t="shared" si="129"/>
        <v>0</v>
      </c>
      <c r="AB108" s="270">
        <f>ROUND(V108*2%,0)</f>
        <v>0</v>
      </c>
      <c r="AC108" s="269">
        <v>8250</v>
      </c>
      <c r="AD108" s="269">
        <v>0</v>
      </c>
      <c r="AE108" s="269">
        <f t="shared" si="98"/>
        <v>8250</v>
      </c>
      <c r="AF108" s="269">
        <f t="shared" si="99"/>
        <v>8250</v>
      </c>
      <c r="AG108" s="271">
        <v>0</v>
      </c>
      <c r="AH108" s="271">
        <v>0</v>
      </c>
      <c r="AI108" s="271">
        <v>0</v>
      </c>
      <c r="AJ108" s="271">
        <v>0</v>
      </c>
      <c r="AK108" s="271">
        <v>0</v>
      </c>
      <c r="AL108" s="271">
        <f t="shared" si="100"/>
        <v>0</v>
      </c>
      <c r="AM108" s="271">
        <f t="shared" si="101"/>
        <v>0</v>
      </c>
      <c r="AN108" s="696">
        <f t="shared" si="102"/>
        <v>0</v>
      </c>
      <c r="AO108" s="267">
        <f>I108+AF108</f>
        <v>3375547</v>
      </c>
      <c r="AP108" s="269">
        <f>J108+V108</f>
        <v>2479600</v>
      </c>
      <c r="AQ108" s="269">
        <f t="shared" si="130"/>
        <v>0</v>
      </c>
      <c r="AR108" s="269">
        <f t="shared" si="131"/>
        <v>838105</v>
      </c>
      <c r="AS108" s="269">
        <f t="shared" si="131"/>
        <v>49592</v>
      </c>
      <c r="AT108" s="269">
        <f>N108+AE108</f>
        <v>8250</v>
      </c>
      <c r="AU108" s="271">
        <f>O108+AN108</f>
        <v>6.88</v>
      </c>
      <c r="AV108" s="271">
        <f t="shared" si="132"/>
        <v>6.88</v>
      </c>
      <c r="AW108" s="272">
        <f t="shared" si="132"/>
        <v>0</v>
      </c>
    </row>
    <row r="109" spans="1:49" s="579" customFormat="1" ht="12.75" customHeight="1" x14ac:dyDescent="0.2">
      <c r="A109" s="490">
        <v>25</v>
      </c>
      <c r="B109" s="26">
        <v>3411</v>
      </c>
      <c r="C109" s="26">
        <v>600078400</v>
      </c>
      <c r="D109" s="26">
        <v>72742950</v>
      </c>
      <c r="E109" s="485" t="s">
        <v>57</v>
      </c>
      <c r="F109" s="26">
        <v>3141</v>
      </c>
      <c r="G109" s="486" t="s">
        <v>321</v>
      </c>
      <c r="H109" s="673" t="s">
        <v>284</v>
      </c>
      <c r="I109" s="265">
        <v>3158780</v>
      </c>
      <c r="J109" s="266">
        <v>2304613</v>
      </c>
      <c r="K109" s="882">
        <v>0</v>
      </c>
      <c r="L109" s="577">
        <v>778959</v>
      </c>
      <c r="M109" s="577">
        <v>46092</v>
      </c>
      <c r="N109" s="266">
        <v>29116</v>
      </c>
      <c r="O109" s="622">
        <v>7.84</v>
      </c>
      <c r="P109" s="678">
        <v>0</v>
      </c>
      <c r="Q109" s="744">
        <v>7.84</v>
      </c>
      <c r="R109" s="267">
        <f t="shared" si="128"/>
        <v>0</v>
      </c>
      <c r="S109" s="269">
        <v>0</v>
      </c>
      <c r="T109" s="269">
        <v>0</v>
      </c>
      <c r="U109" s="269">
        <v>0</v>
      </c>
      <c r="V109" s="269">
        <f t="shared" si="97"/>
        <v>0</v>
      </c>
      <c r="W109" s="269">
        <v>0</v>
      </c>
      <c r="X109" s="269">
        <v>0</v>
      </c>
      <c r="Y109" s="269">
        <f>SUM(W109:X109)</f>
        <v>0</v>
      </c>
      <c r="Z109" s="269">
        <f>V109+Y109</f>
        <v>0</v>
      </c>
      <c r="AA109" s="577">
        <f t="shared" si="129"/>
        <v>0</v>
      </c>
      <c r="AB109" s="270">
        <f>ROUND(V109*2%,0)</f>
        <v>0</v>
      </c>
      <c r="AC109" s="269">
        <v>0</v>
      </c>
      <c r="AD109" s="269">
        <v>0</v>
      </c>
      <c r="AE109" s="269">
        <f t="shared" si="98"/>
        <v>0</v>
      </c>
      <c r="AF109" s="269">
        <f t="shared" si="99"/>
        <v>0</v>
      </c>
      <c r="AG109" s="271">
        <v>0</v>
      </c>
      <c r="AH109" s="271">
        <v>0</v>
      </c>
      <c r="AI109" s="271">
        <v>0</v>
      </c>
      <c r="AJ109" s="271">
        <v>0</v>
      </c>
      <c r="AK109" s="271">
        <v>0</v>
      </c>
      <c r="AL109" s="271">
        <f t="shared" si="100"/>
        <v>0</v>
      </c>
      <c r="AM109" s="271">
        <f t="shared" si="101"/>
        <v>0</v>
      </c>
      <c r="AN109" s="696">
        <f t="shared" si="102"/>
        <v>0</v>
      </c>
      <c r="AO109" s="267">
        <f>I109+AF109</f>
        <v>3158780</v>
      </c>
      <c r="AP109" s="269">
        <f>J109+V109</f>
        <v>2304613</v>
      </c>
      <c r="AQ109" s="269">
        <f t="shared" si="130"/>
        <v>0</v>
      </c>
      <c r="AR109" s="269">
        <f t="shared" si="131"/>
        <v>778959</v>
      </c>
      <c r="AS109" s="269">
        <f t="shared" si="131"/>
        <v>46092</v>
      </c>
      <c r="AT109" s="269">
        <f>N109+AE109</f>
        <v>29116</v>
      </c>
      <c r="AU109" s="271">
        <f>O109+AN109</f>
        <v>7.84</v>
      </c>
      <c r="AV109" s="271">
        <f t="shared" si="132"/>
        <v>0</v>
      </c>
      <c r="AW109" s="272">
        <f t="shared" si="132"/>
        <v>7.84</v>
      </c>
    </row>
    <row r="110" spans="1:49" s="579" customFormat="1" ht="12.75" customHeight="1" x14ac:dyDescent="0.2">
      <c r="A110" s="490">
        <v>25</v>
      </c>
      <c r="B110" s="26">
        <v>3411</v>
      </c>
      <c r="C110" s="26">
        <v>600078400</v>
      </c>
      <c r="D110" s="26">
        <v>72742950</v>
      </c>
      <c r="E110" s="485" t="s">
        <v>57</v>
      </c>
      <c r="F110" s="26">
        <v>3143</v>
      </c>
      <c r="G110" s="486" t="s">
        <v>635</v>
      </c>
      <c r="H110" s="673" t="s">
        <v>283</v>
      </c>
      <c r="I110" s="265">
        <v>2616404</v>
      </c>
      <c r="J110" s="266">
        <v>1926660</v>
      </c>
      <c r="K110" s="882">
        <v>0</v>
      </c>
      <c r="L110" s="577">
        <v>651211</v>
      </c>
      <c r="M110" s="577">
        <v>38533</v>
      </c>
      <c r="N110" s="266">
        <v>0</v>
      </c>
      <c r="O110" s="622">
        <v>4</v>
      </c>
      <c r="P110" s="678">
        <v>4</v>
      </c>
      <c r="Q110" s="744">
        <v>0</v>
      </c>
      <c r="R110" s="267">
        <f t="shared" si="128"/>
        <v>0</v>
      </c>
      <c r="S110" s="269">
        <v>0</v>
      </c>
      <c r="T110" s="269">
        <v>0</v>
      </c>
      <c r="U110" s="269">
        <v>0</v>
      </c>
      <c r="V110" s="269">
        <f t="shared" si="97"/>
        <v>0</v>
      </c>
      <c r="W110" s="269">
        <v>0</v>
      </c>
      <c r="X110" s="269">
        <v>0</v>
      </c>
      <c r="Y110" s="269">
        <f>SUM(W110:X110)</f>
        <v>0</v>
      </c>
      <c r="Z110" s="269">
        <f>V110+Y110</f>
        <v>0</v>
      </c>
      <c r="AA110" s="577">
        <f t="shared" si="129"/>
        <v>0</v>
      </c>
      <c r="AB110" s="270">
        <f>ROUND(V110*2%,0)</f>
        <v>0</v>
      </c>
      <c r="AC110" s="269">
        <v>0</v>
      </c>
      <c r="AD110" s="269">
        <v>0</v>
      </c>
      <c r="AE110" s="269">
        <f t="shared" si="98"/>
        <v>0</v>
      </c>
      <c r="AF110" s="269">
        <f t="shared" si="99"/>
        <v>0</v>
      </c>
      <c r="AG110" s="271">
        <v>0</v>
      </c>
      <c r="AH110" s="271">
        <v>0</v>
      </c>
      <c r="AI110" s="271">
        <v>0</v>
      </c>
      <c r="AJ110" s="271">
        <v>0</v>
      </c>
      <c r="AK110" s="271">
        <v>0</v>
      </c>
      <c r="AL110" s="271">
        <f t="shared" si="100"/>
        <v>0</v>
      </c>
      <c r="AM110" s="271">
        <f t="shared" si="101"/>
        <v>0</v>
      </c>
      <c r="AN110" s="696">
        <f t="shared" si="102"/>
        <v>0</v>
      </c>
      <c r="AO110" s="267">
        <f>I110+AF110</f>
        <v>2616404</v>
      </c>
      <c r="AP110" s="269">
        <f>J110+V110</f>
        <v>1926660</v>
      </c>
      <c r="AQ110" s="269">
        <f t="shared" si="130"/>
        <v>0</v>
      </c>
      <c r="AR110" s="269">
        <f t="shared" si="131"/>
        <v>651211</v>
      </c>
      <c r="AS110" s="269">
        <f t="shared" si="131"/>
        <v>38533</v>
      </c>
      <c r="AT110" s="269">
        <f>N110+AE110</f>
        <v>0</v>
      </c>
      <c r="AU110" s="271">
        <f>O110+AN110</f>
        <v>4</v>
      </c>
      <c r="AV110" s="271">
        <f t="shared" si="132"/>
        <v>4</v>
      </c>
      <c r="AW110" s="272">
        <f t="shared" si="132"/>
        <v>0</v>
      </c>
    </row>
    <row r="111" spans="1:49" s="579" customFormat="1" ht="12.75" customHeight="1" x14ac:dyDescent="0.2">
      <c r="A111" s="490">
        <v>25</v>
      </c>
      <c r="B111" s="26">
        <v>3411</v>
      </c>
      <c r="C111" s="26">
        <v>600078400</v>
      </c>
      <c r="D111" s="26">
        <v>72742950</v>
      </c>
      <c r="E111" s="485" t="s">
        <v>57</v>
      </c>
      <c r="F111" s="26">
        <v>3143</v>
      </c>
      <c r="G111" s="486" t="s">
        <v>636</v>
      </c>
      <c r="H111" s="673" t="s">
        <v>284</v>
      </c>
      <c r="I111" s="265">
        <v>94097</v>
      </c>
      <c r="J111" s="266">
        <v>66330</v>
      </c>
      <c r="K111" s="882">
        <v>0</v>
      </c>
      <c r="L111" s="577">
        <v>22420</v>
      </c>
      <c r="M111" s="577">
        <v>1327</v>
      </c>
      <c r="N111" s="266">
        <v>4020</v>
      </c>
      <c r="O111" s="622">
        <v>0.28000000000000003</v>
      </c>
      <c r="P111" s="678">
        <v>0</v>
      </c>
      <c r="Q111" s="744">
        <v>0.28000000000000003</v>
      </c>
      <c r="R111" s="267">
        <f t="shared" si="128"/>
        <v>0</v>
      </c>
      <c r="S111" s="269">
        <v>0</v>
      </c>
      <c r="T111" s="269">
        <v>0</v>
      </c>
      <c r="U111" s="269">
        <v>0</v>
      </c>
      <c r="V111" s="269">
        <f t="shared" si="97"/>
        <v>0</v>
      </c>
      <c r="W111" s="269">
        <v>0</v>
      </c>
      <c r="X111" s="269">
        <v>0</v>
      </c>
      <c r="Y111" s="269">
        <f>SUM(W111:X111)</f>
        <v>0</v>
      </c>
      <c r="Z111" s="269">
        <f>V111+Y111</f>
        <v>0</v>
      </c>
      <c r="AA111" s="577">
        <f t="shared" si="129"/>
        <v>0</v>
      </c>
      <c r="AB111" s="270">
        <f>ROUND(V111*2%,0)</f>
        <v>0</v>
      </c>
      <c r="AC111" s="269">
        <v>0</v>
      </c>
      <c r="AD111" s="269">
        <v>0</v>
      </c>
      <c r="AE111" s="269">
        <f t="shared" si="98"/>
        <v>0</v>
      </c>
      <c r="AF111" s="269">
        <f t="shared" si="99"/>
        <v>0</v>
      </c>
      <c r="AG111" s="271">
        <v>0</v>
      </c>
      <c r="AH111" s="271">
        <v>0</v>
      </c>
      <c r="AI111" s="271">
        <v>0</v>
      </c>
      <c r="AJ111" s="271">
        <v>0</v>
      </c>
      <c r="AK111" s="271">
        <v>0</v>
      </c>
      <c r="AL111" s="271">
        <f t="shared" si="100"/>
        <v>0</v>
      </c>
      <c r="AM111" s="271">
        <f t="shared" si="101"/>
        <v>0</v>
      </c>
      <c r="AN111" s="696">
        <f t="shared" si="102"/>
        <v>0</v>
      </c>
      <c r="AO111" s="267">
        <f>I111+AF111</f>
        <v>94097</v>
      </c>
      <c r="AP111" s="269">
        <f>J111+V111</f>
        <v>66330</v>
      </c>
      <c r="AQ111" s="269">
        <f t="shared" si="130"/>
        <v>0</v>
      </c>
      <c r="AR111" s="269">
        <f t="shared" si="131"/>
        <v>22420</v>
      </c>
      <c r="AS111" s="269">
        <f t="shared" si="131"/>
        <v>1327</v>
      </c>
      <c r="AT111" s="269">
        <f>N111+AE111</f>
        <v>4020</v>
      </c>
      <c r="AU111" s="271">
        <f>O111+AN111</f>
        <v>0.28000000000000003</v>
      </c>
      <c r="AV111" s="271">
        <f t="shared" si="132"/>
        <v>0</v>
      </c>
      <c r="AW111" s="272">
        <f t="shared" si="132"/>
        <v>0.28000000000000003</v>
      </c>
    </row>
    <row r="112" spans="1:49" s="579" customFormat="1" ht="12.75" customHeight="1" x14ac:dyDescent="0.2">
      <c r="A112" s="491">
        <v>25</v>
      </c>
      <c r="B112" s="28">
        <v>3411</v>
      </c>
      <c r="C112" s="487">
        <v>600078400</v>
      </c>
      <c r="D112" s="487">
        <v>72742950</v>
      </c>
      <c r="E112" s="488" t="s">
        <v>58</v>
      </c>
      <c r="F112" s="28"/>
      <c r="G112" s="489"/>
      <c r="H112" s="767"/>
      <c r="I112" s="41">
        <v>38349409</v>
      </c>
      <c r="J112" s="474">
        <v>27397550</v>
      </c>
      <c r="K112" s="474">
        <v>0</v>
      </c>
      <c r="L112" s="474">
        <v>9260372</v>
      </c>
      <c r="M112" s="474">
        <v>547951</v>
      </c>
      <c r="N112" s="474">
        <v>1143536</v>
      </c>
      <c r="O112" s="679">
        <v>57.793800000000005</v>
      </c>
      <c r="P112" s="679">
        <v>40.834400000000002</v>
      </c>
      <c r="Q112" s="771">
        <v>16.959399999999999</v>
      </c>
      <c r="R112" s="41">
        <f t="shared" ref="R112:AW112" si="133">SUM(R107:R111)</f>
        <v>0</v>
      </c>
      <c r="S112" s="29">
        <f t="shared" si="133"/>
        <v>0</v>
      </c>
      <c r="T112" s="29">
        <f t="shared" si="133"/>
        <v>0</v>
      </c>
      <c r="U112" s="29">
        <f t="shared" si="133"/>
        <v>0</v>
      </c>
      <c r="V112" s="29">
        <f t="shared" si="133"/>
        <v>0</v>
      </c>
      <c r="W112" s="29">
        <f t="shared" si="133"/>
        <v>0</v>
      </c>
      <c r="X112" s="29">
        <f t="shared" si="133"/>
        <v>0</v>
      </c>
      <c r="Y112" s="29">
        <f t="shared" si="133"/>
        <v>0</v>
      </c>
      <c r="Z112" s="29">
        <f t="shared" si="133"/>
        <v>0</v>
      </c>
      <c r="AA112" s="29">
        <f t="shared" si="133"/>
        <v>0</v>
      </c>
      <c r="AB112" s="29">
        <f t="shared" si="133"/>
        <v>0</v>
      </c>
      <c r="AC112" s="29">
        <f t="shared" si="133"/>
        <v>8250</v>
      </c>
      <c r="AD112" s="29">
        <f t="shared" si="133"/>
        <v>0</v>
      </c>
      <c r="AE112" s="29">
        <f t="shared" si="133"/>
        <v>8250</v>
      </c>
      <c r="AF112" s="29">
        <f t="shared" si="133"/>
        <v>8250</v>
      </c>
      <c r="AG112" s="30">
        <f t="shared" si="133"/>
        <v>0</v>
      </c>
      <c r="AH112" s="30">
        <f t="shared" si="133"/>
        <v>0</v>
      </c>
      <c r="AI112" s="30">
        <f t="shared" si="133"/>
        <v>0</v>
      </c>
      <c r="AJ112" s="30">
        <f t="shared" si="133"/>
        <v>0</v>
      </c>
      <c r="AK112" s="30">
        <f t="shared" si="133"/>
        <v>0</v>
      </c>
      <c r="AL112" s="30">
        <f t="shared" si="133"/>
        <v>0</v>
      </c>
      <c r="AM112" s="30">
        <f t="shared" si="133"/>
        <v>0</v>
      </c>
      <c r="AN112" s="680">
        <f t="shared" si="133"/>
        <v>0</v>
      </c>
      <c r="AO112" s="41">
        <f t="shared" si="133"/>
        <v>38357659</v>
      </c>
      <c r="AP112" s="29">
        <f t="shared" si="133"/>
        <v>27397550</v>
      </c>
      <c r="AQ112" s="29">
        <f t="shared" si="133"/>
        <v>0</v>
      </c>
      <c r="AR112" s="29">
        <f t="shared" si="133"/>
        <v>9260372</v>
      </c>
      <c r="AS112" s="29">
        <f t="shared" si="133"/>
        <v>547951</v>
      </c>
      <c r="AT112" s="29">
        <f t="shared" si="133"/>
        <v>1151786</v>
      </c>
      <c r="AU112" s="30">
        <f t="shared" si="133"/>
        <v>57.793800000000005</v>
      </c>
      <c r="AV112" s="30">
        <f t="shared" si="133"/>
        <v>40.834400000000002</v>
      </c>
      <c r="AW112" s="81">
        <f t="shared" si="133"/>
        <v>16.959399999999999</v>
      </c>
    </row>
    <row r="113" spans="1:49" s="579" customFormat="1" ht="12.75" customHeight="1" x14ac:dyDescent="0.2">
      <c r="A113" s="490">
        <v>26</v>
      </c>
      <c r="B113" s="26">
        <v>3408</v>
      </c>
      <c r="C113" s="26">
        <v>600078566</v>
      </c>
      <c r="D113" s="26">
        <v>72743115</v>
      </c>
      <c r="E113" s="485" t="s">
        <v>59</v>
      </c>
      <c r="F113" s="26">
        <v>3113</v>
      </c>
      <c r="G113" s="486" t="s">
        <v>320</v>
      </c>
      <c r="H113" s="673" t="s">
        <v>283</v>
      </c>
      <c r="I113" s="265">
        <v>18014116</v>
      </c>
      <c r="J113" s="266">
        <v>12861058</v>
      </c>
      <c r="K113" s="266">
        <v>0</v>
      </c>
      <c r="L113" s="266">
        <v>4347037</v>
      </c>
      <c r="M113" s="266">
        <v>257221</v>
      </c>
      <c r="N113" s="266">
        <v>548800</v>
      </c>
      <c r="O113" s="622">
        <v>23.927700000000002</v>
      </c>
      <c r="P113" s="678">
        <v>18.09</v>
      </c>
      <c r="Q113" s="744">
        <v>5.8377000000000017</v>
      </c>
      <c r="R113" s="267">
        <f t="shared" ref="R113:R117" si="134">W113*-1</f>
        <v>0</v>
      </c>
      <c r="S113" s="269">
        <v>0</v>
      </c>
      <c r="T113" s="269">
        <v>0</v>
      </c>
      <c r="U113" s="269">
        <v>0</v>
      </c>
      <c r="V113" s="269">
        <f t="shared" si="97"/>
        <v>0</v>
      </c>
      <c r="W113" s="269">
        <v>0</v>
      </c>
      <c r="X113" s="269">
        <v>0</v>
      </c>
      <c r="Y113" s="269">
        <f>SUM(W113:X113)</f>
        <v>0</v>
      </c>
      <c r="Z113" s="269">
        <f>V113+Y113</f>
        <v>0</v>
      </c>
      <c r="AA113" s="577">
        <f t="shared" ref="AA113:AA117" si="135">ROUND((V113+W113)*33.8%,0)</f>
        <v>0</v>
      </c>
      <c r="AB113" s="270">
        <f>ROUND(V113*2%,0)</f>
        <v>0</v>
      </c>
      <c r="AC113" s="269">
        <v>0</v>
      </c>
      <c r="AD113" s="269">
        <v>0</v>
      </c>
      <c r="AE113" s="269">
        <f t="shared" si="98"/>
        <v>0</v>
      </c>
      <c r="AF113" s="269">
        <f t="shared" si="99"/>
        <v>0</v>
      </c>
      <c r="AG113" s="271">
        <v>0</v>
      </c>
      <c r="AH113" s="271">
        <v>0</v>
      </c>
      <c r="AI113" s="271">
        <v>0</v>
      </c>
      <c r="AJ113" s="271">
        <v>0</v>
      </c>
      <c r="AK113" s="271">
        <v>0</v>
      </c>
      <c r="AL113" s="271">
        <f t="shared" si="100"/>
        <v>0</v>
      </c>
      <c r="AM113" s="271">
        <f t="shared" si="101"/>
        <v>0</v>
      </c>
      <c r="AN113" s="696">
        <f t="shared" si="102"/>
        <v>0</v>
      </c>
      <c r="AO113" s="267">
        <f>I113+AF113</f>
        <v>18014116</v>
      </c>
      <c r="AP113" s="269">
        <f>J113+V113</f>
        <v>12861058</v>
      </c>
      <c r="AQ113" s="269">
        <f t="shared" ref="AQ113:AQ117" si="136">K113+Y113</f>
        <v>0</v>
      </c>
      <c r="AR113" s="269">
        <f t="shared" ref="AR113:AS117" si="137">L113+AA113</f>
        <v>4347037</v>
      </c>
      <c r="AS113" s="269">
        <f t="shared" si="137"/>
        <v>257221</v>
      </c>
      <c r="AT113" s="269">
        <f>N113+AE113</f>
        <v>548800</v>
      </c>
      <c r="AU113" s="271">
        <f>O113+AN113</f>
        <v>23.927700000000002</v>
      </c>
      <c r="AV113" s="271">
        <f t="shared" ref="AV113:AW117" si="138">P113+AL113</f>
        <v>18.09</v>
      </c>
      <c r="AW113" s="272">
        <f t="shared" si="138"/>
        <v>5.8377000000000017</v>
      </c>
    </row>
    <row r="114" spans="1:49" s="579" customFormat="1" x14ac:dyDescent="0.2">
      <c r="A114" s="490">
        <v>26</v>
      </c>
      <c r="B114" s="26">
        <v>3408</v>
      </c>
      <c r="C114" s="26">
        <v>600078566</v>
      </c>
      <c r="D114" s="26">
        <v>72743115</v>
      </c>
      <c r="E114" s="485" t="s">
        <v>59</v>
      </c>
      <c r="F114" s="26">
        <v>3113</v>
      </c>
      <c r="G114" s="486" t="s">
        <v>318</v>
      </c>
      <c r="H114" s="673" t="s">
        <v>284</v>
      </c>
      <c r="I114" s="265">
        <v>1399282</v>
      </c>
      <c r="J114" s="266">
        <v>1030399</v>
      </c>
      <c r="K114" s="882">
        <v>0</v>
      </c>
      <c r="L114" s="577">
        <v>348275</v>
      </c>
      <c r="M114" s="577">
        <v>20608</v>
      </c>
      <c r="N114" s="266">
        <v>0</v>
      </c>
      <c r="O114" s="622">
        <v>2.71</v>
      </c>
      <c r="P114" s="678">
        <v>2.71</v>
      </c>
      <c r="Q114" s="744">
        <v>0</v>
      </c>
      <c r="R114" s="267">
        <f t="shared" si="134"/>
        <v>0</v>
      </c>
      <c r="S114" s="269">
        <v>0</v>
      </c>
      <c r="T114" s="269">
        <v>0</v>
      </c>
      <c r="U114" s="269">
        <v>0</v>
      </c>
      <c r="V114" s="269">
        <f t="shared" si="97"/>
        <v>0</v>
      </c>
      <c r="W114" s="269">
        <v>0</v>
      </c>
      <c r="X114" s="269">
        <v>0</v>
      </c>
      <c r="Y114" s="269">
        <f>SUM(W114:X114)</f>
        <v>0</v>
      </c>
      <c r="Z114" s="269">
        <f>V114+Y114</f>
        <v>0</v>
      </c>
      <c r="AA114" s="577">
        <f t="shared" si="135"/>
        <v>0</v>
      </c>
      <c r="AB114" s="270">
        <f>ROUND(V114*2%,0)</f>
        <v>0</v>
      </c>
      <c r="AC114" s="269">
        <v>0</v>
      </c>
      <c r="AD114" s="269">
        <v>0</v>
      </c>
      <c r="AE114" s="269">
        <f t="shared" si="98"/>
        <v>0</v>
      </c>
      <c r="AF114" s="269">
        <f t="shared" si="99"/>
        <v>0</v>
      </c>
      <c r="AG114" s="271">
        <v>0</v>
      </c>
      <c r="AH114" s="271">
        <v>0</v>
      </c>
      <c r="AI114" s="271">
        <v>0</v>
      </c>
      <c r="AJ114" s="271">
        <v>0</v>
      </c>
      <c r="AK114" s="271">
        <v>0</v>
      </c>
      <c r="AL114" s="271">
        <f t="shared" si="100"/>
        <v>0</v>
      </c>
      <c r="AM114" s="271">
        <f t="shared" si="101"/>
        <v>0</v>
      </c>
      <c r="AN114" s="696">
        <f t="shared" si="102"/>
        <v>0</v>
      </c>
      <c r="AO114" s="267">
        <f>I114+AF114</f>
        <v>1399282</v>
      </c>
      <c r="AP114" s="269">
        <f>J114+V114</f>
        <v>1030399</v>
      </c>
      <c r="AQ114" s="269">
        <f t="shared" si="136"/>
        <v>0</v>
      </c>
      <c r="AR114" s="269">
        <f t="shared" si="137"/>
        <v>348275</v>
      </c>
      <c r="AS114" s="269">
        <f t="shared" si="137"/>
        <v>20608</v>
      </c>
      <c r="AT114" s="269">
        <f>N114+AE114</f>
        <v>0</v>
      </c>
      <c r="AU114" s="271">
        <f>O114+AN114</f>
        <v>2.71</v>
      </c>
      <c r="AV114" s="271">
        <f t="shared" si="138"/>
        <v>2.71</v>
      </c>
      <c r="AW114" s="272">
        <f t="shared" si="138"/>
        <v>0</v>
      </c>
    </row>
    <row r="115" spans="1:49" s="579" customFormat="1" ht="12.75" customHeight="1" x14ac:dyDescent="0.2">
      <c r="A115" s="490">
        <v>26</v>
      </c>
      <c r="B115" s="26">
        <v>3408</v>
      </c>
      <c r="C115" s="26">
        <v>600078566</v>
      </c>
      <c r="D115" s="26">
        <v>72743115</v>
      </c>
      <c r="E115" s="485" t="s">
        <v>59</v>
      </c>
      <c r="F115" s="26">
        <v>3141</v>
      </c>
      <c r="G115" s="486" t="s">
        <v>321</v>
      </c>
      <c r="H115" s="673" t="s">
        <v>284</v>
      </c>
      <c r="I115" s="265">
        <v>1567691</v>
      </c>
      <c r="J115" s="266">
        <v>1144588</v>
      </c>
      <c r="K115" s="882">
        <v>0</v>
      </c>
      <c r="L115" s="577">
        <v>386871</v>
      </c>
      <c r="M115" s="577">
        <v>22892</v>
      </c>
      <c r="N115" s="266">
        <v>13340</v>
      </c>
      <c r="O115" s="622">
        <v>3.89</v>
      </c>
      <c r="P115" s="678">
        <v>0</v>
      </c>
      <c r="Q115" s="744">
        <v>3.89</v>
      </c>
      <c r="R115" s="267">
        <f t="shared" si="134"/>
        <v>0</v>
      </c>
      <c r="S115" s="269">
        <v>0</v>
      </c>
      <c r="T115" s="269">
        <v>0</v>
      </c>
      <c r="U115" s="269">
        <v>0</v>
      </c>
      <c r="V115" s="269">
        <f t="shared" si="97"/>
        <v>0</v>
      </c>
      <c r="W115" s="269">
        <v>0</v>
      </c>
      <c r="X115" s="269">
        <v>0</v>
      </c>
      <c r="Y115" s="269">
        <f>SUM(W115:X115)</f>
        <v>0</v>
      </c>
      <c r="Z115" s="269">
        <f>V115+Y115</f>
        <v>0</v>
      </c>
      <c r="AA115" s="577">
        <f t="shared" si="135"/>
        <v>0</v>
      </c>
      <c r="AB115" s="270">
        <f>ROUND(V115*2%,0)</f>
        <v>0</v>
      </c>
      <c r="AC115" s="269">
        <v>0</v>
      </c>
      <c r="AD115" s="269">
        <v>0</v>
      </c>
      <c r="AE115" s="269">
        <f t="shared" si="98"/>
        <v>0</v>
      </c>
      <c r="AF115" s="269">
        <f t="shared" si="99"/>
        <v>0</v>
      </c>
      <c r="AG115" s="271">
        <v>0</v>
      </c>
      <c r="AH115" s="271">
        <v>0</v>
      </c>
      <c r="AI115" s="271">
        <v>0</v>
      </c>
      <c r="AJ115" s="271">
        <v>0</v>
      </c>
      <c r="AK115" s="271">
        <v>0</v>
      </c>
      <c r="AL115" s="271">
        <f t="shared" si="100"/>
        <v>0</v>
      </c>
      <c r="AM115" s="271">
        <f t="shared" si="101"/>
        <v>0</v>
      </c>
      <c r="AN115" s="696">
        <f t="shared" si="102"/>
        <v>0</v>
      </c>
      <c r="AO115" s="267">
        <f>I115+AF115</f>
        <v>1567691</v>
      </c>
      <c r="AP115" s="269">
        <f>J115+V115</f>
        <v>1144588</v>
      </c>
      <c r="AQ115" s="269">
        <f t="shared" si="136"/>
        <v>0</v>
      </c>
      <c r="AR115" s="269">
        <f t="shared" si="137"/>
        <v>386871</v>
      </c>
      <c r="AS115" s="269">
        <f t="shared" si="137"/>
        <v>22892</v>
      </c>
      <c r="AT115" s="269">
        <f>N115+AE115</f>
        <v>13340</v>
      </c>
      <c r="AU115" s="271">
        <f>O115+AN115</f>
        <v>3.89</v>
      </c>
      <c r="AV115" s="271">
        <f t="shared" si="138"/>
        <v>0</v>
      </c>
      <c r="AW115" s="272">
        <f t="shared" si="138"/>
        <v>3.89</v>
      </c>
    </row>
    <row r="116" spans="1:49" s="579" customFormat="1" ht="12.75" customHeight="1" x14ac:dyDescent="0.2">
      <c r="A116" s="490">
        <v>26</v>
      </c>
      <c r="B116" s="26">
        <v>3408</v>
      </c>
      <c r="C116" s="26">
        <v>600078566</v>
      </c>
      <c r="D116" s="26">
        <v>72743115</v>
      </c>
      <c r="E116" s="485" t="s">
        <v>59</v>
      </c>
      <c r="F116" s="26">
        <v>3143</v>
      </c>
      <c r="G116" s="486" t="s">
        <v>635</v>
      </c>
      <c r="H116" s="673" t="s">
        <v>283</v>
      </c>
      <c r="I116" s="265">
        <v>1609478</v>
      </c>
      <c r="J116" s="266">
        <v>1185182</v>
      </c>
      <c r="K116" s="882">
        <v>0</v>
      </c>
      <c r="L116" s="577">
        <v>400592</v>
      </c>
      <c r="M116" s="577">
        <v>23704</v>
      </c>
      <c r="N116" s="266">
        <v>0</v>
      </c>
      <c r="O116" s="622">
        <v>2.5929000000000002</v>
      </c>
      <c r="P116" s="678">
        <v>2.5929000000000002</v>
      </c>
      <c r="Q116" s="744">
        <v>0</v>
      </c>
      <c r="R116" s="267">
        <f t="shared" si="134"/>
        <v>0</v>
      </c>
      <c r="S116" s="269">
        <v>0</v>
      </c>
      <c r="T116" s="269">
        <v>0</v>
      </c>
      <c r="U116" s="269">
        <v>0</v>
      </c>
      <c r="V116" s="269">
        <f t="shared" si="97"/>
        <v>0</v>
      </c>
      <c r="W116" s="269">
        <v>0</v>
      </c>
      <c r="X116" s="269">
        <v>0</v>
      </c>
      <c r="Y116" s="269">
        <f>SUM(W116:X116)</f>
        <v>0</v>
      </c>
      <c r="Z116" s="269">
        <f>V116+Y116</f>
        <v>0</v>
      </c>
      <c r="AA116" s="577">
        <f t="shared" si="135"/>
        <v>0</v>
      </c>
      <c r="AB116" s="270">
        <f>ROUND(V116*2%,0)</f>
        <v>0</v>
      </c>
      <c r="AC116" s="269">
        <v>0</v>
      </c>
      <c r="AD116" s="269">
        <v>0</v>
      </c>
      <c r="AE116" s="269">
        <f t="shared" si="98"/>
        <v>0</v>
      </c>
      <c r="AF116" s="269">
        <f t="shared" si="99"/>
        <v>0</v>
      </c>
      <c r="AG116" s="271">
        <v>0</v>
      </c>
      <c r="AH116" s="271">
        <v>0</v>
      </c>
      <c r="AI116" s="271">
        <v>0</v>
      </c>
      <c r="AJ116" s="271">
        <v>0</v>
      </c>
      <c r="AK116" s="271">
        <v>0</v>
      </c>
      <c r="AL116" s="271">
        <f t="shared" si="100"/>
        <v>0</v>
      </c>
      <c r="AM116" s="271">
        <f t="shared" si="101"/>
        <v>0</v>
      </c>
      <c r="AN116" s="696">
        <f t="shared" si="102"/>
        <v>0</v>
      </c>
      <c r="AO116" s="267">
        <f>I116+AF116</f>
        <v>1609478</v>
      </c>
      <c r="AP116" s="269">
        <f>J116+V116</f>
        <v>1185182</v>
      </c>
      <c r="AQ116" s="269">
        <f t="shared" si="136"/>
        <v>0</v>
      </c>
      <c r="AR116" s="269">
        <f t="shared" si="137"/>
        <v>400592</v>
      </c>
      <c r="AS116" s="269">
        <f t="shared" si="137"/>
        <v>23704</v>
      </c>
      <c r="AT116" s="269">
        <f>N116+AE116</f>
        <v>0</v>
      </c>
      <c r="AU116" s="271">
        <f>O116+AN116</f>
        <v>2.5929000000000002</v>
      </c>
      <c r="AV116" s="271">
        <f t="shared" si="138"/>
        <v>2.5929000000000002</v>
      </c>
      <c r="AW116" s="272">
        <f t="shared" si="138"/>
        <v>0</v>
      </c>
    </row>
    <row r="117" spans="1:49" s="579" customFormat="1" ht="12.75" customHeight="1" x14ac:dyDescent="0.2">
      <c r="A117" s="490">
        <v>26</v>
      </c>
      <c r="B117" s="26">
        <v>3408</v>
      </c>
      <c r="C117" s="26">
        <v>600078566</v>
      </c>
      <c r="D117" s="26">
        <v>72743115</v>
      </c>
      <c r="E117" s="485" t="s">
        <v>59</v>
      </c>
      <c r="F117" s="26">
        <v>3143</v>
      </c>
      <c r="G117" s="486" t="s">
        <v>636</v>
      </c>
      <c r="H117" s="673" t="s">
        <v>284</v>
      </c>
      <c r="I117" s="265">
        <v>47048</v>
      </c>
      <c r="J117" s="266">
        <v>33165</v>
      </c>
      <c r="K117" s="882">
        <v>0</v>
      </c>
      <c r="L117" s="577">
        <v>11210</v>
      </c>
      <c r="M117" s="577">
        <v>663</v>
      </c>
      <c r="N117" s="266">
        <v>2010</v>
      </c>
      <c r="O117" s="622">
        <v>0.14000000000000001</v>
      </c>
      <c r="P117" s="678">
        <v>0</v>
      </c>
      <c r="Q117" s="744">
        <v>0.14000000000000001</v>
      </c>
      <c r="R117" s="267">
        <f t="shared" si="134"/>
        <v>0</v>
      </c>
      <c r="S117" s="269">
        <v>0</v>
      </c>
      <c r="T117" s="269">
        <v>0</v>
      </c>
      <c r="U117" s="269">
        <v>0</v>
      </c>
      <c r="V117" s="269">
        <f t="shared" si="97"/>
        <v>0</v>
      </c>
      <c r="W117" s="269">
        <v>0</v>
      </c>
      <c r="X117" s="269">
        <v>0</v>
      </c>
      <c r="Y117" s="269">
        <f>SUM(W117:X117)</f>
        <v>0</v>
      </c>
      <c r="Z117" s="269">
        <f>V117+Y117</f>
        <v>0</v>
      </c>
      <c r="AA117" s="577">
        <f t="shared" si="135"/>
        <v>0</v>
      </c>
      <c r="AB117" s="270">
        <f>ROUND(V117*2%,0)</f>
        <v>0</v>
      </c>
      <c r="AC117" s="269">
        <v>0</v>
      </c>
      <c r="AD117" s="269">
        <v>0</v>
      </c>
      <c r="AE117" s="269">
        <f t="shared" si="98"/>
        <v>0</v>
      </c>
      <c r="AF117" s="269">
        <f t="shared" si="99"/>
        <v>0</v>
      </c>
      <c r="AG117" s="271">
        <v>0</v>
      </c>
      <c r="AH117" s="271">
        <v>0</v>
      </c>
      <c r="AI117" s="271">
        <v>0</v>
      </c>
      <c r="AJ117" s="271">
        <v>0</v>
      </c>
      <c r="AK117" s="271">
        <v>0</v>
      </c>
      <c r="AL117" s="271">
        <f t="shared" si="100"/>
        <v>0</v>
      </c>
      <c r="AM117" s="271">
        <f t="shared" si="101"/>
        <v>0</v>
      </c>
      <c r="AN117" s="696">
        <f t="shared" si="102"/>
        <v>0</v>
      </c>
      <c r="AO117" s="267">
        <f>I117+AF117</f>
        <v>47048</v>
      </c>
      <c r="AP117" s="269">
        <f>J117+V117</f>
        <v>33165</v>
      </c>
      <c r="AQ117" s="269">
        <f t="shared" si="136"/>
        <v>0</v>
      </c>
      <c r="AR117" s="269">
        <f t="shared" si="137"/>
        <v>11210</v>
      </c>
      <c r="AS117" s="269">
        <f t="shared" si="137"/>
        <v>663</v>
      </c>
      <c r="AT117" s="269">
        <f>N117+AE117</f>
        <v>2010</v>
      </c>
      <c r="AU117" s="271">
        <f>O117+AN117</f>
        <v>0.14000000000000001</v>
      </c>
      <c r="AV117" s="271">
        <f t="shared" si="138"/>
        <v>0</v>
      </c>
      <c r="AW117" s="272">
        <f t="shared" si="138"/>
        <v>0.14000000000000001</v>
      </c>
    </row>
    <row r="118" spans="1:49" s="579" customFormat="1" ht="12.75" customHeight="1" x14ac:dyDescent="0.2">
      <c r="A118" s="491">
        <v>26</v>
      </c>
      <c r="B118" s="28">
        <v>3408</v>
      </c>
      <c r="C118" s="487">
        <v>600078566</v>
      </c>
      <c r="D118" s="487">
        <v>72743115</v>
      </c>
      <c r="E118" s="488" t="s">
        <v>60</v>
      </c>
      <c r="F118" s="28"/>
      <c r="G118" s="489"/>
      <c r="H118" s="767"/>
      <c r="I118" s="41">
        <v>22637615</v>
      </c>
      <c r="J118" s="474">
        <v>16254392</v>
      </c>
      <c r="K118" s="474">
        <v>0</v>
      </c>
      <c r="L118" s="474">
        <v>5493985</v>
      </c>
      <c r="M118" s="474">
        <v>325088</v>
      </c>
      <c r="N118" s="474">
        <v>564150</v>
      </c>
      <c r="O118" s="679">
        <v>33.260600000000004</v>
      </c>
      <c r="P118" s="679">
        <v>23.392900000000001</v>
      </c>
      <c r="Q118" s="771">
        <v>9.8677000000000028</v>
      </c>
      <c r="R118" s="41">
        <f t="shared" ref="R118:AW118" si="139">SUM(R113:R117)</f>
        <v>0</v>
      </c>
      <c r="S118" s="29">
        <f t="shared" si="139"/>
        <v>0</v>
      </c>
      <c r="T118" s="29">
        <f t="shared" si="139"/>
        <v>0</v>
      </c>
      <c r="U118" s="29">
        <f t="shared" si="139"/>
        <v>0</v>
      </c>
      <c r="V118" s="29">
        <f t="shared" si="139"/>
        <v>0</v>
      </c>
      <c r="W118" s="29">
        <f t="shared" si="139"/>
        <v>0</v>
      </c>
      <c r="X118" s="29">
        <f t="shared" si="139"/>
        <v>0</v>
      </c>
      <c r="Y118" s="29">
        <f t="shared" si="139"/>
        <v>0</v>
      </c>
      <c r="Z118" s="29">
        <f t="shared" si="139"/>
        <v>0</v>
      </c>
      <c r="AA118" s="29">
        <f t="shared" si="139"/>
        <v>0</v>
      </c>
      <c r="AB118" s="29">
        <f t="shared" si="139"/>
        <v>0</v>
      </c>
      <c r="AC118" s="29">
        <f t="shared" si="139"/>
        <v>0</v>
      </c>
      <c r="AD118" s="29">
        <f t="shared" si="139"/>
        <v>0</v>
      </c>
      <c r="AE118" s="29">
        <f t="shared" si="139"/>
        <v>0</v>
      </c>
      <c r="AF118" s="29">
        <f t="shared" si="139"/>
        <v>0</v>
      </c>
      <c r="AG118" s="30">
        <f t="shared" si="139"/>
        <v>0</v>
      </c>
      <c r="AH118" s="30">
        <f t="shared" si="139"/>
        <v>0</v>
      </c>
      <c r="AI118" s="30">
        <f t="shared" si="139"/>
        <v>0</v>
      </c>
      <c r="AJ118" s="30">
        <f t="shared" si="139"/>
        <v>0</v>
      </c>
      <c r="AK118" s="30">
        <f t="shared" si="139"/>
        <v>0</v>
      </c>
      <c r="AL118" s="30">
        <f t="shared" si="139"/>
        <v>0</v>
      </c>
      <c r="AM118" s="30">
        <f t="shared" si="139"/>
        <v>0</v>
      </c>
      <c r="AN118" s="680">
        <f t="shared" si="139"/>
        <v>0</v>
      </c>
      <c r="AO118" s="41">
        <f t="shared" si="139"/>
        <v>22637615</v>
      </c>
      <c r="AP118" s="29">
        <f t="shared" si="139"/>
        <v>16254392</v>
      </c>
      <c r="AQ118" s="29">
        <f t="shared" si="139"/>
        <v>0</v>
      </c>
      <c r="AR118" s="29">
        <f t="shared" si="139"/>
        <v>5493985</v>
      </c>
      <c r="AS118" s="29">
        <f t="shared" si="139"/>
        <v>325088</v>
      </c>
      <c r="AT118" s="29">
        <f t="shared" si="139"/>
        <v>564150</v>
      </c>
      <c r="AU118" s="30">
        <f t="shared" si="139"/>
        <v>33.260600000000004</v>
      </c>
      <c r="AV118" s="30">
        <f t="shared" si="139"/>
        <v>23.392900000000001</v>
      </c>
      <c r="AW118" s="81">
        <f t="shared" si="139"/>
        <v>9.8677000000000028</v>
      </c>
    </row>
    <row r="119" spans="1:49" s="579" customFormat="1" ht="12.75" customHeight="1" x14ac:dyDescent="0.2">
      <c r="A119" s="490">
        <v>27</v>
      </c>
      <c r="B119" s="26">
        <v>3417</v>
      </c>
      <c r="C119" s="26">
        <v>600078353</v>
      </c>
      <c r="D119" s="26">
        <v>72743352</v>
      </c>
      <c r="E119" s="485" t="s">
        <v>61</v>
      </c>
      <c r="F119" s="26">
        <v>3113</v>
      </c>
      <c r="G119" s="486" t="s">
        <v>320</v>
      </c>
      <c r="H119" s="673" t="s">
        <v>283</v>
      </c>
      <c r="I119" s="265">
        <v>13665578</v>
      </c>
      <c r="J119" s="266">
        <v>9732237</v>
      </c>
      <c r="K119" s="266">
        <v>0</v>
      </c>
      <c r="L119" s="266">
        <v>3289496</v>
      </c>
      <c r="M119" s="266">
        <v>194645</v>
      </c>
      <c r="N119" s="266">
        <v>449200</v>
      </c>
      <c r="O119" s="622">
        <v>18.190799999999999</v>
      </c>
      <c r="P119" s="678">
        <v>13.6363</v>
      </c>
      <c r="Q119" s="744">
        <v>4.5544999999999991</v>
      </c>
      <c r="R119" s="267">
        <f t="shared" ref="R119:R123" si="140">W119*-1</f>
        <v>0</v>
      </c>
      <c r="S119" s="269">
        <v>0</v>
      </c>
      <c r="T119" s="269">
        <v>0</v>
      </c>
      <c r="U119" s="269">
        <v>0</v>
      </c>
      <c r="V119" s="269">
        <f t="shared" si="97"/>
        <v>0</v>
      </c>
      <c r="W119" s="269">
        <v>0</v>
      </c>
      <c r="X119" s="269">
        <v>0</v>
      </c>
      <c r="Y119" s="269">
        <f>SUM(W119:X119)</f>
        <v>0</v>
      </c>
      <c r="Z119" s="269">
        <f>V119+Y119</f>
        <v>0</v>
      </c>
      <c r="AA119" s="577">
        <f t="shared" ref="AA119:AA123" si="141">ROUND((V119+W119)*33.8%,0)</f>
        <v>0</v>
      </c>
      <c r="AB119" s="270">
        <f>ROUND(V119*2%,0)</f>
        <v>0</v>
      </c>
      <c r="AC119" s="269">
        <v>0</v>
      </c>
      <c r="AD119" s="269">
        <v>0</v>
      </c>
      <c r="AE119" s="269">
        <f t="shared" si="98"/>
        <v>0</v>
      </c>
      <c r="AF119" s="269">
        <f t="shared" si="99"/>
        <v>0</v>
      </c>
      <c r="AG119" s="271">
        <v>0</v>
      </c>
      <c r="AH119" s="271">
        <v>0</v>
      </c>
      <c r="AI119" s="271">
        <v>0</v>
      </c>
      <c r="AJ119" s="271">
        <v>0</v>
      </c>
      <c r="AK119" s="271">
        <v>0</v>
      </c>
      <c r="AL119" s="271">
        <f t="shared" si="100"/>
        <v>0</v>
      </c>
      <c r="AM119" s="271">
        <f t="shared" si="101"/>
        <v>0</v>
      </c>
      <c r="AN119" s="696">
        <f t="shared" si="102"/>
        <v>0</v>
      </c>
      <c r="AO119" s="267">
        <f>I119+AF119</f>
        <v>13665578</v>
      </c>
      <c r="AP119" s="269">
        <f>J119+V119</f>
        <v>9732237</v>
      </c>
      <c r="AQ119" s="269">
        <f t="shared" ref="AQ119:AQ123" si="142">K119+Y119</f>
        <v>0</v>
      </c>
      <c r="AR119" s="269">
        <f t="shared" ref="AR119:AS123" si="143">L119+AA119</f>
        <v>3289496</v>
      </c>
      <c r="AS119" s="269">
        <f t="shared" si="143"/>
        <v>194645</v>
      </c>
      <c r="AT119" s="269">
        <f>N119+AE119</f>
        <v>449200</v>
      </c>
      <c r="AU119" s="271">
        <f>O119+AN119</f>
        <v>18.190799999999999</v>
      </c>
      <c r="AV119" s="271">
        <f t="shared" ref="AV119:AW123" si="144">P119+AL119</f>
        <v>13.6363</v>
      </c>
      <c r="AW119" s="272">
        <f t="shared" si="144"/>
        <v>4.5544999999999991</v>
      </c>
    </row>
    <row r="120" spans="1:49" s="579" customFormat="1" x14ac:dyDescent="0.2">
      <c r="A120" s="490">
        <v>27</v>
      </c>
      <c r="B120" s="26">
        <v>3417</v>
      </c>
      <c r="C120" s="26">
        <v>600078353</v>
      </c>
      <c r="D120" s="26">
        <v>72743352</v>
      </c>
      <c r="E120" s="485" t="s">
        <v>61</v>
      </c>
      <c r="F120" s="26">
        <v>3113</v>
      </c>
      <c r="G120" s="486" t="s">
        <v>318</v>
      </c>
      <c r="H120" s="673" t="s">
        <v>284</v>
      </c>
      <c r="I120" s="265">
        <v>1111913</v>
      </c>
      <c r="J120" s="266">
        <v>816946</v>
      </c>
      <c r="K120" s="882">
        <v>0</v>
      </c>
      <c r="L120" s="577">
        <v>276128</v>
      </c>
      <c r="M120" s="577">
        <v>16339</v>
      </c>
      <c r="N120" s="266">
        <v>2500</v>
      </c>
      <c r="O120" s="622">
        <v>2.4</v>
      </c>
      <c r="P120" s="678">
        <v>2.4</v>
      </c>
      <c r="Q120" s="744">
        <v>0</v>
      </c>
      <c r="R120" s="267">
        <f t="shared" si="140"/>
        <v>0</v>
      </c>
      <c r="S120" s="269">
        <v>0</v>
      </c>
      <c r="T120" s="269">
        <v>0</v>
      </c>
      <c r="U120" s="269">
        <v>0</v>
      </c>
      <c r="V120" s="269">
        <f t="shared" si="97"/>
        <v>0</v>
      </c>
      <c r="W120" s="269">
        <v>0</v>
      </c>
      <c r="X120" s="269">
        <v>0</v>
      </c>
      <c r="Y120" s="269">
        <f>SUM(W120:X120)</f>
        <v>0</v>
      </c>
      <c r="Z120" s="269">
        <f>V120+Y120</f>
        <v>0</v>
      </c>
      <c r="AA120" s="577">
        <f t="shared" si="141"/>
        <v>0</v>
      </c>
      <c r="AB120" s="270">
        <f>ROUND(V120*2%,0)</f>
        <v>0</v>
      </c>
      <c r="AC120" s="269">
        <v>0</v>
      </c>
      <c r="AD120" s="269">
        <v>0</v>
      </c>
      <c r="AE120" s="269">
        <f t="shared" si="98"/>
        <v>0</v>
      </c>
      <c r="AF120" s="269">
        <f t="shared" si="99"/>
        <v>0</v>
      </c>
      <c r="AG120" s="271">
        <v>0</v>
      </c>
      <c r="AH120" s="271">
        <v>0</v>
      </c>
      <c r="AI120" s="271">
        <v>0</v>
      </c>
      <c r="AJ120" s="271">
        <v>0</v>
      </c>
      <c r="AK120" s="271">
        <v>0</v>
      </c>
      <c r="AL120" s="271">
        <f t="shared" si="100"/>
        <v>0</v>
      </c>
      <c r="AM120" s="271">
        <f t="shared" si="101"/>
        <v>0</v>
      </c>
      <c r="AN120" s="696">
        <f t="shared" si="102"/>
        <v>0</v>
      </c>
      <c r="AO120" s="267">
        <f>I120+AF120</f>
        <v>1111913</v>
      </c>
      <c r="AP120" s="269">
        <f>J120+V120</f>
        <v>816946</v>
      </c>
      <c r="AQ120" s="269">
        <f t="shared" si="142"/>
        <v>0</v>
      </c>
      <c r="AR120" s="269">
        <f t="shared" si="143"/>
        <v>276128</v>
      </c>
      <c r="AS120" s="269">
        <f t="shared" si="143"/>
        <v>16339</v>
      </c>
      <c r="AT120" s="269">
        <f>N120+AE120</f>
        <v>2500</v>
      </c>
      <c r="AU120" s="271">
        <f>O120+AN120</f>
        <v>2.4</v>
      </c>
      <c r="AV120" s="271">
        <f t="shared" si="144"/>
        <v>2.4</v>
      </c>
      <c r="AW120" s="272">
        <f t="shared" si="144"/>
        <v>0</v>
      </c>
    </row>
    <row r="121" spans="1:49" s="579" customFormat="1" ht="12.75" customHeight="1" x14ac:dyDescent="0.2">
      <c r="A121" s="490">
        <v>27</v>
      </c>
      <c r="B121" s="26">
        <v>3417</v>
      </c>
      <c r="C121" s="26">
        <v>600078353</v>
      </c>
      <c r="D121" s="26">
        <v>72743352</v>
      </c>
      <c r="E121" s="485" t="s">
        <v>61</v>
      </c>
      <c r="F121" s="26">
        <v>3141</v>
      </c>
      <c r="G121" s="486" t="s">
        <v>321</v>
      </c>
      <c r="H121" s="673" t="s">
        <v>284</v>
      </c>
      <c r="I121" s="265">
        <v>1403318</v>
      </c>
      <c r="J121" s="266">
        <v>1019903</v>
      </c>
      <c r="K121" s="882">
        <v>5000</v>
      </c>
      <c r="L121" s="577">
        <v>346417</v>
      </c>
      <c r="M121" s="577">
        <v>20398</v>
      </c>
      <c r="N121" s="266">
        <v>11600</v>
      </c>
      <c r="O121" s="622">
        <v>3.49</v>
      </c>
      <c r="P121" s="678">
        <v>0</v>
      </c>
      <c r="Q121" s="744">
        <v>3.49</v>
      </c>
      <c r="R121" s="267">
        <f t="shared" si="140"/>
        <v>0</v>
      </c>
      <c r="S121" s="269">
        <v>0</v>
      </c>
      <c r="T121" s="269">
        <v>0</v>
      </c>
      <c r="U121" s="269">
        <v>0</v>
      </c>
      <c r="V121" s="269">
        <f t="shared" si="97"/>
        <v>0</v>
      </c>
      <c r="W121" s="269">
        <v>0</v>
      </c>
      <c r="X121" s="269">
        <v>0</v>
      </c>
      <c r="Y121" s="269">
        <f>SUM(W121:X121)</f>
        <v>0</v>
      </c>
      <c r="Z121" s="269">
        <f>V121+Y121</f>
        <v>0</v>
      </c>
      <c r="AA121" s="577">
        <f t="shared" si="141"/>
        <v>0</v>
      </c>
      <c r="AB121" s="270">
        <f>ROUND(V121*2%,0)</f>
        <v>0</v>
      </c>
      <c r="AC121" s="269">
        <v>0</v>
      </c>
      <c r="AD121" s="269">
        <v>0</v>
      </c>
      <c r="AE121" s="269">
        <f t="shared" si="98"/>
        <v>0</v>
      </c>
      <c r="AF121" s="269">
        <f t="shared" si="99"/>
        <v>0</v>
      </c>
      <c r="AG121" s="271">
        <v>0</v>
      </c>
      <c r="AH121" s="271">
        <v>0</v>
      </c>
      <c r="AI121" s="271">
        <v>0</v>
      </c>
      <c r="AJ121" s="271">
        <v>0</v>
      </c>
      <c r="AK121" s="271">
        <v>0</v>
      </c>
      <c r="AL121" s="271">
        <f t="shared" si="100"/>
        <v>0</v>
      </c>
      <c r="AM121" s="271">
        <f t="shared" si="101"/>
        <v>0</v>
      </c>
      <c r="AN121" s="696">
        <f t="shared" si="102"/>
        <v>0</v>
      </c>
      <c r="AO121" s="267">
        <f>I121+AF121</f>
        <v>1403318</v>
      </c>
      <c r="AP121" s="269">
        <f>J121+V121</f>
        <v>1019903</v>
      </c>
      <c r="AQ121" s="269">
        <f t="shared" si="142"/>
        <v>5000</v>
      </c>
      <c r="AR121" s="269">
        <f t="shared" si="143"/>
        <v>346417</v>
      </c>
      <c r="AS121" s="269">
        <f t="shared" si="143"/>
        <v>20398</v>
      </c>
      <c r="AT121" s="269">
        <f>N121+AE121</f>
        <v>11600</v>
      </c>
      <c r="AU121" s="271">
        <f>O121+AN121</f>
        <v>3.49</v>
      </c>
      <c r="AV121" s="271">
        <f t="shared" si="144"/>
        <v>0</v>
      </c>
      <c r="AW121" s="272">
        <f t="shared" si="144"/>
        <v>3.49</v>
      </c>
    </row>
    <row r="122" spans="1:49" s="579" customFormat="1" ht="12.75" customHeight="1" x14ac:dyDescent="0.2">
      <c r="A122" s="490">
        <v>27</v>
      </c>
      <c r="B122" s="26">
        <v>3417</v>
      </c>
      <c r="C122" s="26">
        <v>600078353</v>
      </c>
      <c r="D122" s="26">
        <v>72743352</v>
      </c>
      <c r="E122" s="485" t="s">
        <v>61</v>
      </c>
      <c r="F122" s="26">
        <v>3143</v>
      </c>
      <c r="G122" s="486" t="s">
        <v>635</v>
      </c>
      <c r="H122" s="673" t="s">
        <v>283</v>
      </c>
      <c r="I122" s="265">
        <v>1314850</v>
      </c>
      <c r="J122" s="266">
        <v>948520</v>
      </c>
      <c r="K122" s="882">
        <v>20000</v>
      </c>
      <c r="L122" s="577">
        <v>327360</v>
      </c>
      <c r="M122" s="577">
        <v>18970</v>
      </c>
      <c r="N122" s="266">
        <v>0</v>
      </c>
      <c r="O122" s="622">
        <v>2</v>
      </c>
      <c r="P122" s="678">
        <v>2</v>
      </c>
      <c r="Q122" s="744">
        <v>0</v>
      </c>
      <c r="R122" s="267">
        <f t="shared" si="140"/>
        <v>0</v>
      </c>
      <c r="S122" s="269">
        <v>0</v>
      </c>
      <c r="T122" s="269">
        <v>0</v>
      </c>
      <c r="U122" s="269">
        <v>0</v>
      </c>
      <c r="V122" s="269">
        <f t="shared" si="97"/>
        <v>0</v>
      </c>
      <c r="W122" s="269">
        <v>0</v>
      </c>
      <c r="X122" s="269">
        <v>0</v>
      </c>
      <c r="Y122" s="269">
        <f>SUM(W122:X122)</f>
        <v>0</v>
      </c>
      <c r="Z122" s="269">
        <f>V122+Y122</f>
        <v>0</v>
      </c>
      <c r="AA122" s="577">
        <f t="shared" si="141"/>
        <v>0</v>
      </c>
      <c r="AB122" s="270">
        <f>ROUND(V122*2%,0)</f>
        <v>0</v>
      </c>
      <c r="AC122" s="269">
        <v>0</v>
      </c>
      <c r="AD122" s="269">
        <v>0</v>
      </c>
      <c r="AE122" s="269">
        <f t="shared" si="98"/>
        <v>0</v>
      </c>
      <c r="AF122" s="269">
        <f t="shared" si="99"/>
        <v>0</v>
      </c>
      <c r="AG122" s="271">
        <v>0</v>
      </c>
      <c r="AH122" s="271">
        <v>0</v>
      </c>
      <c r="AI122" s="271">
        <v>0</v>
      </c>
      <c r="AJ122" s="271">
        <v>0</v>
      </c>
      <c r="AK122" s="271">
        <v>0</v>
      </c>
      <c r="AL122" s="271">
        <f t="shared" si="100"/>
        <v>0</v>
      </c>
      <c r="AM122" s="271">
        <f t="shared" si="101"/>
        <v>0</v>
      </c>
      <c r="AN122" s="696">
        <f t="shared" si="102"/>
        <v>0</v>
      </c>
      <c r="AO122" s="267">
        <f>I122+AF122</f>
        <v>1314850</v>
      </c>
      <c r="AP122" s="269">
        <f>J122+V122</f>
        <v>948520</v>
      </c>
      <c r="AQ122" s="269">
        <f t="shared" si="142"/>
        <v>20000</v>
      </c>
      <c r="AR122" s="269">
        <f t="shared" si="143"/>
        <v>327360</v>
      </c>
      <c r="AS122" s="269">
        <f t="shared" si="143"/>
        <v>18970</v>
      </c>
      <c r="AT122" s="269">
        <f>N122+AE122</f>
        <v>0</v>
      </c>
      <c r="AU122" s="271">
        <f>O122+AN122</f>
        <v>2</v>
      </c>
      <c r="AV122" s="271">
        <f t="shared" si="144"/>
        <v>2</v>
      </c>
      <c r="AW122" s="272">
        <f t="shared" si="144"/>
        <v>0</v>
      </c>
    </row>
    <row r="123" spans="1:49" s="579" customFormat="1" ht="12.75" customHeight="1" x14ac:dyDescent="0.2">
      <c r="A123" s="490">
        <v>27</v>
      </c>
      <c r="B123" s="26">
        <v>3417</v>
      </c>
      <c r="C123" s="26">
        <v>600078353</v>
      </c>
      <c r="D123" s="26">
        <v>72743352</v>
      </c>
      <c r="E123" s="485" t="s">
        <v>61</v>
      </c>
      <c r="F123" s="26">
        <v>3143</v>
      </c>
      <c r="G123" s="486" t="s">
        <v>636</v>
      </c>
      <c r="H123" s="673" t="s">
        <v>284</v>
      </c>
      <c r="I123" s="265">
        <v>42133</v>
      </c>
      <c r="J123" s="266">
        <v>29700</v>
      </c>
      <c r="K123" s="882">
        <v>0</v>
      </c>
      <c r="L123" s="577">
        <v>10039</v>
      </c>
      <c r="M123" s="577">
        <v>594</v>
      </c>
      <c r="N123" s="266">
        <v>1800</v>
      </c>
      <c r="O123" s="622">
        <v>0.13</v>
      </c>
      <c r="P123" s="678">
        <v>0</v>
      </c>
      <c r="Q123" s="744">
        <v>0.13</v>
      </c>
      <c r="R123" s="267">
        <f t="shared" si="140"/>
        <v>0</v>
      </c>
      <c r="S123" s="269">
        <v>0</v>
      </c>
      <c r="T123" s="269">
        <v>0</v>
      </c>
      <c r="U123" s="269">
        <v>0</v>
      </c>
      <c r="V123" s="269">
        <f t="shared" si="97"/>
        <v>0</v>
      </c>
      <c r="W123" s="269">
        <v>0</v>
      </c>
      <c r="X123" s="269">
        <v>0</v>
      </c>
      <c r="Y123" s="269">
        <f>SUM(W123:X123)</f>
        <v>0</v>
      </c>
      <c r="Z123" s="269">
        <f>V123+Y123</f>
        <v>0</v>
      </c>
      <c r="AA123" s="577">
        <f t="shared" si="141"/>
        <v>0</v>
      </c>
      <c r="AB123" s="270">
        <f>ROUND(V123*2%,0)</f>
        <v>0</v>
      </c>
      <c r="AC123" s="269">
        <v>0</v>
      </c>
      <c r="AD123" s="269">
        <v>0</v>
      </c>
      <c r="AE123" s="269">
        <f t="shared" si="98"/>
        <v>0</v>
      </c>
      <c r="AF123" s="269">
        <f t="shared" si="99"/>
        <v>0</v>
      </c>
      <c r="AG123" s="271">
        <v>0</v>
      </c>
      <c r="AH123" s="271">
        <v>0</v>
      </c>
      <c r="AI123" s="271">
        <v>0</v>
      </c>
      <c r="AJ123" s="271">
        <v>0</v>
      </c>
      <c r="AK123" s="271">
        <v>0</v>
      </c>
      <c r="AL123" s="271">
        <f t="shared" si="100"/>
        <v>0</v>
      </c>
      <c r="AM123" s="271">
        <f t="shared" si="101"/>
        <v>0</v>
      </c>
      <c r="AN123" s="696">
        <f t="shared" si="102"/>
        <v>0</v>
      </c>
      <c r="AO123" s="267">
        <f>I123+AF123</f>
        <v>42133</v>
      </c>
      <c r="AP123" s="269">
        <f>J123+V123</f>
        <v>29700</v>
      </c>
      <c r="AQ123" s="269">
        <f t="shared" si="142"/>
        <v>0</v>
      </c>
      <c r="AR123" s="269">
        <f t="shared" si="143"/>
        <v>10039</v>
      </c>
      <c r="AS123" s="269">
        <f t="shared" si="143"/>
        <v>594</v>
      </c>
      <c r="AT123" s="269">
        <f>N123+AE123</f>
        <v>1800</v>
      </c>
      <c r="AU123" s="271">
        <f>O123+AN123</f>
        <v>0.13</v>
      </c>
      <c r="AV123" s="271">
        <f t="shared" si="144"/>
        <v>0</v>
      </c>
      <c r="AW123" s="272">
        <f t="shared" si="144"/>
        <v>0.13</v>
      </c>
    </row>
    <row r="124" spans="1:49" s="579" customFormat="1" ht="12.75" customHeight="1" x14ac:dyDescent="0.2">
      <c r="A124" s="491">
        <v>27</v>
      </c>
      <c r="B124" s="28">
        <v>3417</v>
      </c>
      <c r="C124" s="487">
        <v>600078353</v>
      </c>
      <c r="D124" s="487">
        <v>72743352</v>
      </c>
      <c r="E124" s="488" t="s">
        <v>62</v>
      </c>
      <c r="F124" s="28"/>
      <c r="G124" s="489"/>
      <c r="H124" s="767"/>
      <c r="I124" s="41">
        <v>17537792</v>
      </c>
      <c r="J124" s="474">
        <v>12547306</v>
      </c>
      <c r="K124" s="474">
        <v>25000</v>
      </c>
      <c r="L124" s="474">
        <v>4249440</v>
      </c>
      <c r="M124" s="474">
        <v>250946</v>
      </c>
      <c r="N124" s="474">
        <v>465100</v>
      </c>
      <c r="O124" s="679">
        <v>26.210799999999995</v>
      </c>
      <c r="P124" s="679">
        <v>18.036300000000001</v>
      </c>
      <c r="Q124" s="771">
        <v>8.1745000000000001</v>
      </c>
      <c r="R124" s="41">
        <f t="shared" ref="R124:AW124" si="145">SUM(R119:R123)</f>
        <v>0</v>
      </c>
      <c r="S124" s="29">
        <f t="shared" si="145"/>
        <v>0</v>
      </c>
      <c r="T124" s="29">
        <f t="shared" si="145"/>
        <v>0</v>
      </c>
      <c r="U124" s="29">
        <f t="shared" si="145"/>
        <v>0</v>
      </c>
      <c r="V124" s="29">
        <f t="shared" si="145"/>
        <v>0</v>
      </c>
      <c r="W124" s="29">
        <f t="shared" si="145"/>
        <v>0</v>
      </c>
      <c r="X124" s="29">
        <f t="shared" si="145"/>
        <v>0</v>
      </c>
      <c r="Y124" s="29">
        <f t="shared" si="145"/>
        <v>0</v>
      </c>
      <c r="Z124" s="29">
        <f t="shared" si="145"/>
        <v>0</v>
      </c>
      <c r="AA124" s="29">
        <f t="shared" si="145"/>
        <v>0</v>
      </c>
      <c r="AB124" s="29">
        <f t="shared" si="145"/>
        <v>0</v>
      </c>
      <c r="AC124" s="29">
        <f t="shared" si="145"/>
        <v>0</v>
      </c>
      <c r="AD124" s="29">
        <f t="shared" si="145"/>
        <v>0</v>
      </c>
      <c r="AE124" s="29">
        <f t="shared" si="145"/>
        <v>0</v>
      </c>
      <c r="AF124" s="29">
        <f t="shared" si="145"/>
        <v>0</v>
      </c>
      <c r="AG124" s="30">
        <f t="shared" si="145"/>
        <v>0</v>
      </c>
      <c r="AH124" s="30">
        <f t="shared" si="145"/>
        <v>0</v>
      </c>
      <c r="AI124" s="30">
        <f t="shared" si="145"/>
        <v>0</v>
      </c>
      <c r="AJ124" s="30">
        <f t="shared" si="145"/>
        <v>0</v>
      </c>
      <c r="AK124" s="30">
        <f t="shared" si="145"/>
        <v>0</v>
      </c>
      <c r="AL124" s="30">
        <f t="shared" si="145"/>
        <v>0</v>
      </c>
      <c r="AM124" s="30">
        <f t="shared" si="145"/>
        <v>0</v>
      </c>
      <c r="AN124" s="680">
        <f t="shared" si="145"/>
        <v>0</v>
      </c>
      <c r="AO124" s="41">
        <f t="shared" si="145"/>
        <v>17537792</v>
      </c>
      <c r="AP124" s="29">
        <f t="shared" si="145"/>
        <v>12547306</v>
      </c>
      <c r="AQ124" s="29">
        <f t="shared" si="145"/>
        <v>25000</v>
      </c>
      <c r="AR124" s="29">
        <f t="shared" si="145"/>
        <v>4249440</v>
      </c>
      <c r="AS124" s="29">
        <f t="shared" si="145"/>
        <v>250946</v>
      </c>
      <c r="AT124" s="29">
        <f t="shared" si="145"/>
        <v>465100</v>
      </c>
      <c r="AU124" s="30">
        <f t="shared" si="145"/>
        <v>26.210799999999995</v>
      </c>
      <c r="AV124" s="30">
        <f t="shared" si="145"/>
        <v>18.036300000000001</v>
      </c>
      <c r="AW124" s="81">
        <f t="shared" si="145"/>
        <v>8.1745000000000001</v>
      </c>
    </row>
    <row r="125" spans="1:49" s="579" customFormat="1" ht="12.75" customHeight="1" x14ac:dyDescent="0.2">
      <c r="A125" s="490">
        <v>28</v>
      </c>
      <c r="B125" s="26">
        <v>3410</v>
      </c>
      <c r="C125" s="26">
        <v>650038550</v>
      </c>
      <c r="D125" s="26">
        <v>72743191</v>
      </c>
      <c r="E125" s="485" t="s">
        <v>63</v>
      </c>
      <c r="F125" s="26">
        <v>3113</v>
      </c>
      <c r="G125" s="486" t="s">
        <v>320</v>
      </c>
      <c r="H125" s="673" t="s">
        <v>283</v>
      </c>
      <c r="I125" s="265">
        <v>23337144</v>
      </c>
      <c r="J125" s="266">
        <v>16501395</v>
      </c>
      <c r="K125" s="266">
        <v>25000</v>
      </c>
      <c r="L125" s="266">
        <v>5585921</v>
      </c>
      <c r="M125" s="266">
        <v>330028</v>
      </c>
      <c r="N125" s="266">
        <v>894800</v>
      </c>
      <c r="O125" s="622">
        <v>31.430799999999998</v>
      </c>
      <c r="P125" s="678">
        <v>23.358999999999998</v>
      </c>
      <c r="Q125" s="744">
        <v>8.0717999999999996</v>
      </c>
      <c r="R125" s="267">
        <f t="shared" ref="R125:R129" si="146">W125*-1</f>
        <v>0</v>
      </c>
      <c r="S125" s="269">
        <v>0</v>
      </c>
      <c r="T125" s="269">
        <v>0</v>
      </c>
      <c r="U125" s="269">
        <v>0</v>
      </c>
      <c r="V125" s="269">
        <f t="shared" si="97"/>
        <v>0</v>
      </c>
      <c r="W125" s="269">
        <v>0</v>
      </c>
      <c r="X125" s="269">
        <v>0</v>
      </c>
      <c r="Y125" s="269">
        <f>SUM(W125:X125)</f>
        <v>0</v>
      </c>
      <c r="Z125" s="269">
        <f>V125+Y125</f>
        <v>0</v>
      </c>
      <c r="AA125" s="577">
        <f t="shared" ref="AA125:AA129" si="147">ROUND((V125+W125)*33.8%,0)</f>
        <v>0</v>
      </c>
      <c r="AB125" s="270">
        <f>ROUND(V125*2%,0)</f>
        <v>0</v>
      </c>
      <c r="AC125" s="269">
        <v>0</v>
      </c>
      <c r="AD125" s="269">
        <v>0</v>
      </c>
      <c r="AE125" s="269">
        <f t="shared" si="98"/>
        <v>0</v>
      </c>
      <c r="AF125" s="269">
        <f t="shared" si="99"/>
        <v>0</v>
      </c>
      <c r="AG125" s="271">
        <v>0</v>
      </c>
      <c r="AH125" s="271">
        <v>0</v>
      </c>
      <c r="AI125" s="271">
        <v>0</v>
      </c>
      <c r="AJ125" s="271">
        <v>0</v>
      </c>
      <c r="AK125" s="271">
        <v>0</v>
      </c>
      <c r="AL125" s="271">
        <f t="shared" si="100"/>
        <v>0</v>
      </c>
      <c r="AM125" s="271">
        <f t="shared" si="101"/>
        <v>0</v>
      </c>
      <c r="AN125" s="696">
        <f t="shared" si="102"/>
        <v>0</v>
      </c>
      <c r="AO125" s="267">
        <f>I125+AF125</f>
        <v>23337144</v>
      </c>
      <c r="AP125" s="269">
        <f>J125+V125</f>
        <v>16501395</v>
      </c>
      <c r="AQ125" s="269">
        <f t="shared" ref="AQ125:AQ129" si="148">K125+Y125</f>
        <v>25000</v>
      </c>
      <c r="AR125" s="269">
        <f t="shared" ref="AR125:AS129" si="149">L125+AA125</f>
        <v>5585921</v>
      </c>
      <c r="AS125" s="269">
        <f t="shared" si="149"/>
        <v>330028</v>
      </c>
      <c r="AT125" s="269">
        <f>N125+AE125</f>
        <v>894800</v>
      </c>
      <c r="AU125" s="271">
        <f>O125+AN125</f>
        <v>31.430799999999998</v>
      </c>
      <c r="AV125" s="271">
        <f t="shared" ref="AV125:AW129" si="150">P125+AL125</f>
        <v>23.358999999999998</v>
      </c>
      <c r="AW125" s="272">
        <f t="shared" si="150"/>
        <v>8.0717999999999996</v>
      </c>
    </row>
    <row r="126" spans="1:49" s="579" customFormat="1" x14ac:dyDescent="0.2">
      <c r="A126" s="490">
        <v>28</v>
      </c>
      <c r="B126" s="26">
        <v>3410</v>
      </c>
      <c r="C126" s="26">
        <v>650038550</v>
      </c>
      <c r="D126" s="26">
        <v>72743191</v>
      </c>
      <c r="E126" s="485" t="s">
        <v>63</v>
      </c>
      <c r="F126" s="26">
        <v>3113</v>
      </c>
      <c r="G126" s="486" t="s">
        <v>318</v>
      </c>
      <c r="H126" s="673" t="s">
        <v>284</v>
      </c>
      <c r="I126" s="265">
        <v>822465</v>
      </c>
      <c r="J126" s="266">
        <v>605644</v>
      </c>
      <c r="K126" s="882">
        <v>0</v>
      </c>
      <c r="L126" s="577">
        <v>204708</v>
      </c>
      <c r="M126" s="577">
        <v>12113</v>
      </c>
      <c r="N126" s="266">
        <v>0</v>
      </c>
      <c r="O126" s="622">
        <v>1.78</v>
      </c>
      <c r="P126" s="678">
        <v>1.78</v>
      </c>
      <c r="Q126" s="744">
        <v>0</v>
      </c>
      <c r="R126" s="267">
        <f t="shared" si="146"/>
        <v>0</v>
      </c>
      <c r="S126" s="269">
        <v>0</v>
      </c>
      <c r="T126" s="269">
        <v>0</v>
      </c>
      <c r="U126" s="269">
        <v>0</v>
      </c>
      <c r="V126" s="269">
        <f t="shared" si="97"/>
        <v>0</v>
      </c>
      <c r="W126" s="269">
        <v>0</v>
      </c>
      <c r="X126" s="269">
        <v>0</v>
      </c>
      <c r="Y126" s="269">
        <f>SUM(W126:X126)</f>
        <v>0</v>
      </c>
      <c r="Z126" s="269">
        <f>V126+Y126</f>
        <v>0</v>
      </c>
      <c r="AA126" s="577">
        <f t="shared" si="147"/>
        <v>0</v>
      </c>
      <c r="AB126" s="270">
        <f>ROUND(V126*2%,0)</f>
        <v>0</v>
      </c>
      <c r="AC126" s="269">
        <v>0</v>
      </c>
      <c r="AD126" s="269">
        <v>0</v>
      </c>
      <c r="AE126" s="269">
        <f t="shared" si="98"/>
        <v>0</v>
      </c>
      <c r="AF126" s="269">
        <f t="shared" si="99"/>
        <v>0</v>
      </c>
      <c r="AG126" s="271">
        <v>0</v>
      </c>
      <c r="AH126" s="271">
        <v>0</v>
      </c>
      <c r="AI126" s="271">
        <v>0</v>
      </c>
      <c r="AJ126" s="271">
        <v>0</v>
      </c>
      <c r="AK126" s="271">
        <v>0</v>
      </c>
      <c r="AL126" s="271">
        <f t="shared" si="100"/>
        <v>0</v>
      </c>
      <c r="AM126" s="271">
        <f t="shared" si="101"/>
        <v>0</v>
      </c>
      <c r="AN126" s="696">
        <f t="shared" si="102"/>
        <v>0</v>
      </c>
      <c r="AO126" s="267">
        <f>I126+AF126</f>
        <v>822465</v>
      </c>
      <c r="AP126" s="269">
        <f>J126+V126</f>
        <v>605644</v>
      </c>
      <c r="AQ126" s="269">
        <f t="shared" si="148"/>
        <v>0</v>
      </c>
      <c r="AR126" s="269">
        <f t="shared" si="149"/>
        <v>204708</v>
      </c>
      <c r="AS126" s="269">
        <f t="shared" si="149"/>
        <v>12113</v>
      </c>
      <c r="AT126" s="269">
        <f>N126+AE126</f>
        <v>0</v>
      </c>
      <c r="AU126" s="271">
        <f>O126+AN126</f>
        <v>1.78</v>
      </c>
      <c r="AV126" s="271">
        <f t="shared" si="150"/>
        <v>1.78</v>
      </c>
      <c r="AW126" s="272">
        <f t="shared" si="150"/>
        <v>0</v>
      </c>
    </row>
    <row r="127" spans="1:49" s="579" customFormat="1" ht="12.75" customHeight="1" x14ac:dyDescent="0.2">
      <c r="A127" s="490">
        <v>28</v>
      </c>
      <c r="B127" s="26">
        <v>3410</v>
      </c>
      <c r="C127" s="26">
        <v>650038550</v>
      </c>
      <c r="D127" s="26">
        <v>72743191</v>
      </c>
      <c r="E127" s="485" t="s">
        <v>63</v>
      </c>
      <c r="F127" s="26">
        <v>3141</v>
      </c>
      <c r="G127" s="486" t="s">
        <v>321</v>
      </c>
      <c r="H127" s="673" t="s">
        <v>284</v>
      </c>
      <c r="I127" s="265">
        <v>2493197</v>
      </c>
      <c r="J127" s="266">
        <v>1821070</v>
      </c>
      <c r="K127" s="882">
        <v>0</v>
      </c>
      <c r="L127" s="577">
        <v>615522</v>
      </c>
      <c r="M127" s="577">
        <v>36421</v>
      </c>
      <c r="N127" s="266">
        <v>20184</v>
      </c>
      <c r="O127" s="622">
        <v>6.19</v>
      </c>
      <c r="P127" s="678">
        <v>0</v>
      </c>
      <c r="Q127" s="744">
        <v>6.19</v>
      </c>
      <c r="R127" s="267">
        <f t="shared" si="146"/>
        <v>0</v>
      </c>
      <c r="S127" s="269">
        <v>0</v>
      </c>
      <c r="T127" s="269">
        <v>0</v>
      </c>
      <c r="U127" s="269">
        <v>0</v>
      </c>
      <c r="V127" s="269">
        <f t="shared" si="97"/>
        <v>0</v>
      </c>
      <c r="W127" s="269">
        <v>0</v>
      </c>
      <c r="X127" s="269">
        <v>0</v>
      </c>
      <c r="Y127" s="269">
        <f>SUM(W127:X127)</f>
        <v>0</v>
      </c>
      <c r="Z127" s="269">
        <f>V127+Y127</f>
        <v>0</v>
      </c>
      <c r="AA127" s="577">
        <f t="shared" si="147"/>
        <v>0</v>
      </c>
      <c r="AB127" s="270">
        <f>ROUND(V127*2%,0)</f>
        <v>0</v>
      </c>
      <c r="AC127" s="269">
        <v>0</v>
      </c>
      <c r="AD127" s="269">
        <v>0</v>
      </c>
      <c r="AE127" s="269">
        <f t="shared" si="98"/>
        <v>0</v>
      </c>
      <c r="AF127" s="269">
        <f t="shared" si="99"/>
        <v>0</v>
      </c>
      <c r="AG127" s="271">
        <v>0</v>
      </c>
      <c r="AH127" s="271">
        <v>0</v>
      </c>
      <c r="AI127" s="271">
        <v>0</v>
      </c>
      <c r="AJ127" s="271">
        <v>0</v>
      </c>
      <c r="AK127" s="271">
        <v>0</v>
      </c>
      <c r="AL127" s="271">
        <f t="shared" si="100"/>
        <v>0</v>
      </c>
      <c r="AM127" s="271">
        <f t="shared" si="101"/>
        <v>0</v>
      </c>
      <c r="AN127" s="696">
        <f t="shared" si="102"/>
        <v>0</v>
      </c>
      <c r="AO127" s="267">
        <f>I127+AF127</f>
        <v>2493197</v>
      </c>
      <c r="AP127" s="269">
        <f>J127+V127</f>
        <v>1821070</v>
      </c>
      <c r="AQ127" s="269">
        <f t="shared" si="148"/>
        <v>0</v>
      </c>
      <c r="AR127" s="269">
        <f t="shared" si="149"/>
        <v>615522</v>
      </c>
      <c r="AS127" s="269">
        <f t="shared" si="149"/>
        <v>36421</v>
      </c>
      <c r="AT127" s="269">
        <f>N127+AE127</f>
        <v>20184</v>
      </c>
      <c r="AU127" s="271">
        <f>O127+AN127</f>
        <v>6.19</v>
      </c>
      <c r="AV127" s="271">
        <f t="shared" si="150"/>
        <v>0</v>
      </c>
      <c r="AW127" s="272">
        <f t="shared" si="150"/>
        <v>6.19</v>
      </c>
    </row>
    <row r="128" spans="1:49" s="579" customFormat="1" ht="12.75" customHeight="1" x14ac:dyDescent="0.2">
      <c r="A128" s="490">
        <v>28</v>
      </c>
      <c r="B128" s="26">
        <v>3410</v>
      </c>
      <c r="C128" s="26">
        <v>650038550</v>
      </c>
      <c r="D128" s="26">
        <v>72743191</v>
      </c>
      <c r="E128" s="485" t="s">
        <v>63</v>
      </c>
      <c r="F128" s="26">
        <v>3143</v>
      </c>
      <c r="G128" s="486" t="s">
        <v>635</v>
      </c>
      <c r="H128" s="673" t="s">
        <v>283</v>
      </c>
      <c r="I128" s="265">
        <v>2127985</v>
      </c>
      <c r="J128" s="266">
        <v>1566999</v>
      </c>
      <c r="K128" s="882">
        <v>0</v>
      </c>
      <c r="L128" s="577">
        <v>529646</v>
      </c>
      <c r="M128" s="577">
        <v>31340</v>
      </c>
      <c r="N128" s="266">
        <v>0</v>
      </c>
      <c r="O128" s="622">
        <v>3.1945000000000001</v>
      </c>
      <c r="P128" s="622">
        <v>3.1945000000000001</v>
      </c>
      <c r="Q128" s="744">
        <v>0</v>
      </c>
      <c r="R128" s="267">
        <f t="shared" si="146"/>
        <v>0</v>
      </c>
      <c r="S128" s="269">
        <v>0</v>
      </c>
      <c r="T128" s="269">
        <v>0</v>
      </c>
      <c r="U128" s="269">
        <v>0</v>
      </c>
      <c r="V128" s="269">
        <f t="shared" si="97"/>
        <v>0</v>
      </c>
      <c r="W128" s="269">
        <v>0</v>
      </c>
      <c r="X128" s="269">
        <v>0</v>
      </c>
      <c r="Y128" s="269">
        <f>SUM(W128:X128)</f>
        <v>0</v>
      </c>
      <c r="Z128" s="269">
        <f>V128+Y128</f>
        <v>0</v>
      </c>
      <c r="AA128" s="577">
        <f t="shared" si="147"/>
        <v>0</v>
      </c>
      <c r="AB128" s="270">
        <f>ROUND(V128*2%,0)</f>
        <v>0</v>
      </c>
      <c r="AC128" s="269">
        <v>0</v>
      </c>
      <c r="AD128" s="269">
        <v>0</v>
      </c>
      <c r="AE128" s="269">
        <f t="shared" si="98"/>
        <v>0</v>
      </c>
      <c r="AF128" s="269">
        <f t="shared" si="99"/>
        <v>0</v>
      </c>
      <c r="AG128" s="271">
        <v>0</v>
      </c>
      <c r="AH128" s="271">
        <v>0</v>
      </c>
      <c r="AI128" s="271">
        <v>0</v>
      </c>
      <c r="AJ128" s="271">
        <v>0</v>
      </c>
      <c r="AK128" s="271">
        <v>0</v>
      </c>
      <c r="AL128" s="271">
        <f t="shared" si="100"/>
        <v>0</v>
      </c>
      <c r="AM128" s="271">
        <f t="shared" si="101"/>
        <v>0</v>
      </c>
      <c r="AN128" s="696">
        <f t="shared" si="102"/>
        <v>0</v>
      </c>
      <c r="AO128" s="267">
        <f>I128+AF128</f>
        <v>2127985</v>
      </c>
      <c r="AP128" s="269">
        <f>J128+V128</f>
        <v>1566999</v>
      </c>
      <c r="AQ128" s="269">
        <f t="shared" si="148"/>
        <v>0</v>
      </c>
      <c r="AR128" s="269">
        <f t="shared" si="149"/>
        <v>529646</v>
      </c>
      <c r="AS128" s="269">
        <f t="shared" si="149"/>
        <v>31340</v>
      </c>
      <c r="AT128" s="269">
        <f>N128+AE128</f>
        <v>0</v>
      </c>
      <c r="AU128" s="271">
        <f>O128+AN128</f>
        <v>3.1945000000000001</v>
      </c>
      <c r="AV128" s="271">
        <f t="shared" si="150"/>
        <v>3.1945000000000001</v>
      </c>
      <c r="AW128" s="272">
        <f t="shared" si="150"/>
        <v>0</v>
      </c>
    </row>
    <row r="129" spans="1:49" s="579" customFormat="1" ht="12.75" customHeight="1" x14ac:dyDescent="0.2">
      <c r="A129" s="490">
        <v>28</v>
      </c>
      <c r="B129" s="26">
        <v>3410</v>
      </c>
      <c r="C129" s="26">
        <v>650038550</v>
      </c>
      <c r="D129" s="26">
        <v>72743191</v>
      </c>
      <c r="E129" s="485" t="s">
        <v>63</v>
      </c>
      <c r="F129" s="26">
        <v>3143</v>
      </c>
      <c r="G129" s="486" t="s">
        <v>636</v>
      </c>
      <c r="H129" s="673" t="s">
        <v>284</v>
      </c>
      <c r="I129" s="265">
        <v>84265</v>
      </c>
      <c r="J129" s="266">
        <v>59400</v>
      </c>
      <c r="K129" s="882">
        <v>0</v>
      </c>
      <c r="L129" s="577">
        <v>20077</v>
      </c>
      <c r="M129" s="577">
        <v>1188</v>
      </c>
      <c r="N129" s="266">
        <v>3600</v>
      </c>
      <c r="O129" s="622">
        <v>0.26</v>
      </c>
      <c r="P129" s="678">
        <v>0</v>
      </c>
      <c r="Q129" s="744">
        <v>0.26</v>
      </c>
      <c r="R129" s="267">
        <f t="shared" si="146"/>
        <v>0</v>
      </c>
      <c r="S129" s="269">
        <v>0</v>
      </c>
      <c r="T129" s="269">
        <v>0</v>
      </c>
      <c r="U129" s="269">
        <v>0</v>
      </c>
      <c r="V129" s="269">
        <f t="shared" si="97"/>
        <v>0</v>
      </c>
      <c r="W129" s="269">
        <v>0</v>
      </c>
      <c r="X129" s="269">
        <v>0</v>
      </c>
      <c r="Y129" s="269">
        <f>SUM(W129:X129)</f>
        <v>0</v>
      </c>
      <c r="Z129" s="269">
        <f>V129+Y129</f>
        <v>0</v>
      </c>
      <c r="AA129" s="577">
        <f t="shared" si="147"/>
        <v>0</v>
      </c>
      <c r="AB129" s="270">
        <f>ROUND(V129*2%,0)</f>
        <v>0</v>
      </c>
      <c r="AC129" s="269">
        <v>0</v>
      </c>
      <c r="AD129" s="269">
        <v>0</v>
      </c>
      <c r="AE129" s="269">
        <f t="shared" si="98"/>
        <v>0</v>
      </c>
      <c r="AF129" s="269">
        <f t="shared" si="99"/>
        <v>0</v>
      </c>
      <c r="AG129" s="271">
        <v>0</v>
      </c>
      <c r="AH129" s="271">
        <v>0</v>
      </c>
      <c r="AI129" s="271">
        <v>0</v>
      </c>
      <c r="AJ129" s="271">
        <v>0</v>
      </c>
      <c r="AK129" s="271">
        <v>0</v>
      </c>
      <c r="AL129" s="271">
        <f t="shared" si="100"/>
        <v>0</v>
      </c>
      <c r="AM129" s="271">
        <f t="shared" si="101"/>
        <v>0</v>
      </c>
      <c r="AN129" s="696">
        <f t="shared" si="102"/>
        <v>0</v>
      </c>
      <c r="AO129" s="267">
        <f>I129+AF129</f>
        <v>84265</v>
      </c>
      <c r="AP129" s="269">
        <f>J129+V129</f>
        <v>59400</v>
      </c>
      <c r="AQ129" s="269">
        <f t="shared" si="148"/>
        <v>0</v>
      </c>
      <c r="AR129" s="269">
        <f t="shared" si="149"/>
        <v>20077</v>
      </c>
      <c r="AS129" s="269">
        <f t="shared" si="149"/>
        <v>1188</v>
      </c>
      <c r="AT129" s="269">
        <f>N129+AE129</f>
        <v>3600</v>
      </c>
      <c r="AU129" s="271">
        <f>O129+AN129</f>
        <v>0.26</v>
      </c>
      <c r="AV129" s="271">
        <f t="shared" si="150"/>
        <v>0</v>
      </c>
      <c r="AW129" s="272">
        <f t="shared" si="150"/>
        <v>0.26</v>
      </c>
    </row>
    <row r="130" spans="1:49" s="579" customFormat="1" ht="12.75" customHeight="1" x14ac:dyDescent="0.2">
      <c r="A130" s="491">
        <v>28</v>
      </c>
      <c r="B130" s="28">
        <v>3410</v>
      </c>
      <c r="C130" s="487">
        <v>650038550</v>
      </c>
      <c r="D130" s="487">
        <v>72743191</v>
      </c>
      <c r="E130" s="488" t="s">
        <v>64</v>
      </c>
      <c r="F130" s="28"/>
      <c r="G130" s="489"/>
      <c r="H130" s="767"/>
      <c r="I130" s="41">
        <v>28865056</v>
      </c>
      <c r="J130" s="474">
        <v>20554508</v>
      </c>
      <c r="K130" s="474">
        <v>25000</v>
      </c>
      <c r="L130" s="474">
        <v>6955874</v>
      </c>
      <c r="M130" s="474">
        <v>411090</v>
      </c>
      <c r="N130" s="474">
        <v>918584</v>
      </c>
      <c r="O130" s="679">
        <v>42.855299999999993</v>
      </c>
      <c r="P130" s="679">
        <v>28.333500000000001</v>
      </c>
      <c r="Q130" s="771">
        <v>14.521800000000001</v>
      </c>
      <c r="R130" s="41">
        <f t="shared" ref="R130:AW130" si="151">SUM(R125:R129)</f>
        <v>0</v>
      </c>
      <c r="S130" s="29">
        <f t="shared" si="151"/>
        <v>0</v>
      </c>
      <c r="T130" s="29">
        <f t="shared" si="151"/>
        <v>0</v>
      </c>
      <c r="U130" s="29">
        <f t="shared" si="151"/>
        <v>0</v>
      </c>
      <c r="V130" s="29">
        <f t="shared" si="151"/>
        <v>0</v>
      </c>
      <c r="W130" s="29">
        <f t="shared" si="151"/>
        <v>0</v>
      </c>
      <c r="X130" s="29">
        <f t="shared" si="151"/>
        <v>0</v>
      </c>
      <c r="Y130" s="29">
        <f t="shared" si="151"/>
        <v>0</v>
      </c>
      <c r="Z130" s="29">
        <f t="shared" si="151"/>
        <v>0</v>
      </c>
      <c r="AA130" s="29">
        <f t="shared" si="151"/>
        <v>0</v>
      </c>
      <c r="AB130" s="29">
        <f t="shared" si="151"/>
        <v>0</v>
      </c>
      <c r="AC130" s="29">
        <f t="shared" si="151"/>
        <v>0</v>
      </c>
      <c r="AD130" s="29">
        <f t="shared" si="151"/>
        <v>0</v>
      </c>
      <c r="AE130" s="29">
        <f t="shared" si="151"/>
        <v>0</v>
      </c>
      <c r="AF130" s="29">
        <f t="shared" si="151"/>
        <v>0</v>
      </c>
      <c r="AG130" s="30">
        <f t="shared" si="151"/>
        <v>0</v>
      </c>
      <c r="AH130" s="30">
        <f t="shared" si="151"/>
        <v>0</v>
      </c>
      <c r="AI130" s="30">
        <f t="shared" si="151"/>
        <v>0</v>
      </c>
      <c r="AJ130" s="30">
        <f t="shared" si="151"/>
        <v>0</v>
      </c>
      <c r="AK130" s="30">
        <f t="shared" si="151"/>
        <v>0</v>
      </c>
      <c r="AL130" s="30">
        <f t="shared" si="151"/>
        <v>0</v>
      </c>
      <c r="AM130" s="30">
        <f t="shared" si="151"/>
        <v>0</v>
      </c>
      <c r="AN130" s="680">
        <f t="shared" si="151"/>
        <v>0</v>
      </c>
      <c r="AO130" s="41">
        <f t="shared" si="151"/>
        <v>28865056</v>
      </c>
      <c r="AP130" s="29">
        <f t="shared" si="151"/>
        <v>20554508</v>
      </c>
      <c r="AQ130" s="29">
        <f t="shared" si="151"/>
        <v>25000</v>
      </c>
      <c r="AR130" s="29">
        <f t="shared" si="151"/>
        <v>6955874</v>
      </c>
      <c r="AS130" s="29">
        <f t="shared" si="151"/>
        <v>411090</v>
      </c>
      <c r="AT130" s="29">
        <f t="shared" si="151"/>
        <v>918584</v>
      </c>
      <c r="AU130" s="30">
        <f t="shared" si="151"/>
        <v>42.855299999999993</v>
      </c>
      <c r="AV130" s="30">
        <f t="shared" si="151"/>
        <v>28.333500000000001</v>
      </c>
      <c r="AW130" s="81">
        <f t="shared" si="151"/>
        <v>14.521800000000001</v>
      </c>
    </row>
    <row r="131" spans="1:49" s="579" customFormat="1" ht="12.75" customHeight="1" x14ac:dyDescent="0.2">
      <c r="A131" s="490">
        <v>29</v>
      </c>
      <c r="B131" s="26">
        <v>3455</v>
      </c>
      <c r="C131" s="26">
        <v>651040515</v>
      </c>
      <c r="D131" s="26">
        <v>75122308</v>
      </c>
      <c r="E131" s="485" t="s">
        <v>65</v>
      </c>
      <c r="F131" s="26">
        <v>3231</v>
      </c>
      <c r="G131" s="486" t="s">
        <v>322</v>
      </c>
      <c r="H131" s="673" t="s">
        <v>283</v>
      </c>
      <c r="I131" s="265">
        <v>28165652</v>
      </c>
      <c r="J131" s="266">
        <v>20471934</v>
      </c>
      <c r="K131" s="266">
        <v>200000</v>
      </c>
      <c r="L131" s="266">
        <v>6987114</v>
      </c>
      <c r="M131" s="266">
        <v>409439</v>
      </c>
      <c r="N131" s="266">
        <v>97165</v>
      </c>
      <c r="O131" s="622">
        <v>40.166400000000003</v>
      </c>
      <c r="P131" s="678">
        <v>35.790800000000004</v>
      </c>
      <c r="Q131" s="744">
        <v>4.3755999999999995</v>
      </c>
      <c r="R131" s="267">
        <f>W131*-1</f>
        <v>0</v>
      </c>
      <c r="S131" s="269">
        <v>0</v>
      </c>
      <c r="T131" s="269">
        <v>0</v>
      </c>
      <c r="U131" s="269">
        <v>0</v>
      </c>
      <c r="V131" s="269">
        <f t="shared" si="97"/>
        <v>0</v>
      </c>
      <c r="W131" s="269">
        <v>0</v>
      </c>
      <c r="X131" s="269">
        <v>0</v>
      </c>
      <c r="Y131" s="269">
        <f>SUM(W131:X131)</f>
        <v>0</v>
      </c>
      <c r="Z131" s="269">
        <f>V131+Y131</f>
        <v>0</v>
      </c>
      <c r="AA131" s="577">
        <f>ROUND((V131+W131)*33.8%,0)</f>
        <v>0</v>
      </c>
      <c r="AB131" s="270">
        <f>ROUND(V131*2%,0)</f>
        <v>0</v>
      </c>
      <c r="AC131" s="269">
        <v>0</v>
      </c>
      <c r="AD131" s="269">
        <v>0</v>
      </c>
      <c r="AE131" s="269">
        <f t="shared" si="98"/>
        <v>0</v>
      </c>
      <c r="AF131" s="269">
        <f t="shared" si="99"/>
        <v>0</v>
      </c>
      <c r="AG131" s="271">
        <v>0</v>
      </c>
      <c r="AH131" s="271">
        <v>0</v>
      </c>
      <c r="AI131" s="271">
        <v>0</v>
      </c>
      <c r="AJ131" s="271">
        <v>0</v>
      </c>
      <c r="AK131" s="271">
        <v>0</v>
      </c>
      <c r="AL131" s="271">
        <f t="shared" si="100"/>
        <v>0</v>
      </c>
      <c r="AM131" s="271">
        <f t="shared" si="101"/>
        <v>0</v>
      </c>
      <c r="AN131" s="696">
        <f t="shared" si="102"/>
        <v>0</v>
      </c>
      <c r="AO131" s="267">
        <f>I131+AF131</f>
        <v>28165652</v>
      </c>
      <c r="AP131" s="269">
        <f>J131+V131</f>
        <v>20471934</v>
      </c>
      <c r="AQ131" s="269">
        <f>K131+Y131</f>
        <v>200000</v>
      </c>
      <c r="AR131" s="269">
        <f>L131+AA131</f>
        <v>6987114</v>
      </c>
      <c r="AS131" s="269">
        <f>M131+AB131</f>
        <v>409439</v>
      </c>
      <c r="AT131" s="269">
        <f>N131+AE131</f>
        <v>97165</v>
      </c>
      <c r="AU131" s="271">
        <f>O131+AN131</f>
        <v>40.166400000000003</v>
      </c>
      <c r="AV131" s="271">
        <f>P131+AL131</f>
        <v>35.790800000000004</v>
      </c>
      <c r="AW131" s="272">
        <f>Q131+AM131</f>
        <v>4.3755999999999995</v>
      </c>
    </row>
    <row r="132" spans="1:49" s="579" customFormat="1" ht="12.75" customHeight="1" x14ac:dyDescent="0.2">
      <c r="A132" s="491">
        <v>29</v>
      </c>
      <c r="B132" s="28">
        <v>3455</v>
      </c>
      <c r="C132" s="487">
        <v>651040515</v>
      </c>
      <c r="D132" s="487">
        <v>75122308</v>
      </c>
      <c r="E132" s="488" t="s">
        <v>66</v>
      </c>
      <c r="F132" s="28"/>
      <c r="G132" s="489"/>
      <c r="H132" s="767"/>
      <c r="I132" s="41">
        <v>28165652</v>
      </c>
      <c r="J132" s="474">
        <v>20471934</v>
      </c>
      <c r="K132" s="474">
        <v>200000</v>
      </c>
      <c r="L132" s="474">
        <v>6987114</v>
      </c>
      <c r="M132" s="474">
        <v>409439</v>
      </c>
      <c r="N132" s="474">
        <v>97165</v>
      </c>
      <c r="O132" s="679">
        <v>40.166400000000003</v>
      </c>
      <c r="P132" s="679">
        <v>35.790800000000004</v>
      </c>
      <c r="Q132" s="771">
        <v>4.3755999999999995</v>
      </c>
      <c r="R132" s="41">
        <f t="shared" ref="R132:AW132" si="152">SUM(R131)</f>
        <v>0</v>
      </c>
      <c r="S132" s="29">
        <f t="shared" si="152"/>
        <v>0</v>
      </c>
      <c r="T132" s="29">
        <f t="shared" si="152"/>
        <v>0</v>
      </c>
      <c r="U132" s="29">
        <f t="shared" si="152"/>
        <v>0</v>
      </c>
      <c r="V132" s="29">
        <f t="shared" si="152"/>
        <v>0</v>
      </c>
      <c r="W132" s="29">
        <f t="shared" si="152"/>
        <v>0</v>
      </c>
      <c r="X132" s="29">
        <f t="shared" si="152"/>
        <v>0</v>
      </c>
      <c r="Y132" s="29">
        <f t="shared" si="152"/>
        <v>0</v>
      </c>
      <c r="Z132" s="29">
        <f t="shared" si="152"/>
        <v>0</v>
      </c>
      <c r="AA132" s="29">
        <f t="shared" si="152"/>
        <v>0</v>
      </c>
      <c r="AB132" s="29">
        <f t="shared" si="152"/>
        <v>0</v>
      </c>
      <c r="AC132" s="29">
        <f t="shared" si="152"/>
        <v>0</v>
      </c>
      <c r="AD132" s="29">
        <f t="shared" si="152"/>
        <v>0</v>
      </c>
      <c r="AE132" s="29">
        <f t="shared" si="152"/>
        <v>0</v>
      </c>
      <c r="AF132" s="29">
        <f t="shared" si="152"/>
        <v>0</v>
      </c>
      <c r="AG132" s="30">
        <f t="shared" si="152"/>
        <v>0</v>
      </c>
      <c r="AH132" s="30">
        <f t="shared" si="152"/>
        <v>0</v>
      </c>
      <c r="AI132" s="30">
        <f t="shared" si="152"/>
        <v>0</v>
      </c>
      <c r="AJ132" s="30">
        <f t="shared" si="152"/>
        <v>0</v>
      </c>
      <c r="AK132" s="30">
        <f t="shared" si="152"/>
        <v>0</v>
      </c>
      <c r="AL132" s="30">
        <f t="shared" si="152"/>
        <v>0</v>
      </c>
      <c r="AM132" s="30">
        <f t="shared" si="152"/>
        <v>0</v>
      </c>
      <c r="AN132" s="680">
        <f t="shared" si="152"/>
        <v>0</v>
      </c>
      <c r="AO132" s="41">
        <f t="shared" si="152"/>
        <v>28165652</v>
      </c>
      <c r="AP132" s="29">
        <f t="shared" si="152"/>
        <v>20471934</v>
      </c>
      <c r="AQ132" s="29">
        <f t="shared" si="152"/>
        <v>200000</v>
      </c>
      <c r="AR132" s="29">
        <f t="shared" si="152"/>
        <v>6987114</v>
      </c>
      <c r="AS132" s="29">
        <f t="shared" si="152"/>
        <v>409439</v>
      </c>
      <c r="AT132" s="29">
        <f t="shared" si="152"/>
        <v>97165</v>
      </c>
      <c r="AU132" s="30">
        <f t="shared" si="152"/>
        <v>40.166400000000003</v>
      </c>
      <c r="AV132" s="30">
        <f t="shared" si="152"/>
        <v>35.790800000000004</v>
      </c>
      <c r="AW132" s="81">
        <f t="shared" si="152"/>
        <v>4.3755999999999995</v>
      </c>
    </row>
    <row r="133" spans="1:49" s="579" customFormat="1" ht="12.75" customHeight="1" x14ac:dyDescent="0.2">
      <c r="A133" s="490">
        <v>30</v>
      </c>
      <c r="B133" s="26">
        <v>3419</v>
      </c>
      <c r="C133" s="26">
        <v>600078434</v>
      </c>
      <c r="D133" s="26">
        <v>72742658</v>
      </c>
      <c r="E133" s="485" t="s">
        <v>67</v>
      </c>
      <c r="F133" s="26">
        <v>3111</v>
      </c>
      <c r="G133" s="486" t="s">
        <v>317</v>
      </c>
      <c r="H133" s="673" t="s">
        <v>283</v>
      </c>
      <c r="I133" s="265">
        <v>2976377</v>
      </c>
      <c r="J133" s="266">
        <v>2156110</v>
      </c>
      <c r="K133" s="882">
        <v>10000</v>
      </c>
      <c r="L133" s="577">
        <v>732145</v>
      </c>
      <c r="M133" s="577">
        <v>43122</v>
      </c>
      <c r="N133" s="266">
        <v>35000</v>
      </c>
      <c r="O133" s="622">
        <v>4.9718</v>
      </c>
      <c r="P133" s="678">
        <v>4</v>
      </c>
      <c r="Q133" s="744">
        <v>0.9718</v>
      </c>
      <c r="R133" s="267">
        <f t="shared" ref="R133:R139" si="153">W133*-1</f>
        <v>0</v>
      </c>
      <c r="S133" s="269">
        <v>0</v>
      </c>
      <c r="T133" s="269">
        <v>0</v>
      </c>
      <c r="U133" s="269">
        <v>0</v>
      </c>
      <c r="V133" s="269">
        <f t="shared" si="97"/>
        <v>0</v>
      </c>
      <c r="W133" s="269">
        <v>0</v>
      </c>
      <c r="X133" s="269">
        <v>0</v>
      </c>
      <c r="Y133" s="269">
        <f t="shared" ref="Y133:Y139" si="154">SUM(W133:X133)</f>
        <v>0</v>
      </c>
      <c r="Z133" s="269">
        <f t="shared" ref="Z133:Z139" si="155">V133+Y133</f>
        <v>0</v>
      </c>
      <c r="AA133" s="577">
        <f t="shared" ref="AA133:AA139" si="156">ROUND((V133+W133)*33.8%,0)</f>
        <v>0</v>
      </c>
      <c r="AB133" s="270">
        <f t="shared" ref="AB133:AB139" si="157">ROUND(V133*2%,0)</f>
        <v>0</v>
      </c>
      <c r="AC133" s="269">
        <v>0</v>
      </c>
      <c r="AD133" s="269">
        <v>0</v>
      </c>
      <c r="AE133" s="269">
        <f t="shared" si="98"/>
        <v>0</v>
      </c>
      <c r="AF133" s="269">
        <f t="shared" si="99"/>
        <v>0</v>
      </c>
      <c r="AG133" s="271">
        <v>0</v>
      </c>
      <c r="AH133" s="271">
        <v>0</v>
      </c>
      <c r="AI133" s="271">
        <v>0</v>
      </c>
      <c r="AJ133" s="271">
        <v>0</v>
      </c>
      <c r="AK133" s="271">
        <v>0</v>
      </c>
      <c r="AL133" s="271">
        <f t="shared" si="100"/>
        <v>0</v>
      </c>
      <c r="AM133" s="271">
        <f t="shared" si="101"/>
        <v>0</v>
      </c>
      <c r="AN133" s="696">
        <f t="shared" si="102"/>
        <v>0</v>
      </c>
      <c r="AO133" s="267">
        <f t="shared" ref="AO133:AO139" si="158">I133+AF133</f>
        <v>2976377</v>
      </c>
      <c r="AP133" s="269">
        <f t="shared" ref="AP133:AP139" si="159">J133+V133</f>
        <v>2156110</v>
      </c>
      <c r="AQ133" s="269">
        <f t="shared" ref="AQ133:AQ139" si="160">K133+Y133</f>
        <v>10000</v>
      </c>
      <c r="AR133" s="269">
        <f t="shared" ref="AR133:AS139" si="161">L133+AA133</f>
        <v>732145</v>
      </c>
      <c r="AS133" s="269">
        <f t="shared" si="161"/>
        <v>43122</v>
      </c>
      <c r="AT133" s="269">
        <f t="shared" ref="AT133:AT139" si="162">N133+AE133</f>
        <v>35000</v>
      </c>
      <c r="AU133" s="271">
        <f t="shared" ref="AU133:AU139" si="163">O133+AN133</f>
        <v>4.9718</v>
      </c>
      <c r="AV133" s="271">
        <f t="shared" ref="AV133:AW139" si="164">P133+AL133</f>
        <v>4</v>
      </c>
      <c r="AW133" s="272">
        <f t="shared" si="164"/>
        <v>0.9718</v>
      </c>
    </row>
    <row r="134" spans="1:49" s="579" customFormat="1" ht="12.75" customHeight="1" x14ac:dyDescent="0.2">
      <c r="A134" s="490">
        <v>30</v>
      </c>
      <c r="B134" s="26">
        <v>3419</v>
      </c>
      <c r="C134" s="26">
        <v>600078434</v>
      </c>
      <c r="D134" s="26">
        <v>72742658</v>
      </c>
      <c r="E134" s="485" t="s">
        <v>67</v>
      </c>
      <c r="F134" s="26">
        <v>3113</v>
      </c>
      <c r="G134" s="486" t="s">
        <v>320</v>
      </c>
      <c r="H134" s="673" t="s">
        <v>283</v>
      </c>
      <c r="I134" s="265">
        <v>11928446</v>
      </c>
      <c r="J134" s="266">
        <v>8495830</v>
      </c>
      <c r="K134" s="266">
        <v>66000</v>
      </c>
      <c r="L134" s="266">
        <v>2893899</v>
      </c>
      <c r="M134" s="266">
        <v>169917</v>
      </c>
      <c r="N134" s="266">
        <v>302800</v>
      </c>
      <c r="O134" s="622">
        <v>16.7743</v>
      </c>
      <c r="P134" s="678">
        <v>12.687100000000001</v>
      </c>
      <c r="Q134" s="744">
        <v>4.0872000000000011</v>
      </c>
      <c r="R134" s="267">
        <f t="shared" si="153"/>
        <v>0</v>
      </c>
      <c r="S134" s="269">
        <v>0</v>
      </c>
      <c r="T134" s="269">
        <v>0</v>
      </c>
      <c r="U134" s="269">
        <v>0</v>
      </c>
      <c r="V134" s="269">
        <f t="shared" si="97"/>
        <v>0</v>
      </c>
      <c r="W134" s="269">
        <v>0</v>
      </c>
      <c r="X134" s="269">
        <v>0</v>
      </c>
      <c r="Y134" s="269">
        <f t="shared" si="154"/>
        <v>0</v>
      </c>
      <c r="Z134" s="269">
        <f t="shared" si="155"/>
        <v>0</v>
      </c>
      <c r="AA134" s="577">
        <f t="shared" si="156"/>
        <v>0</v>
      </c>
      <c r="AB134" s="270">
        <f t="shared" si="157"/>
        <v>0</v>
      </c>
      <c r="AC134" s="269">
        <v>0</v>
      </c>
      <c r="AD134" s="269">
        <v>0</v>
      </c>
      <c r="AE134" s="269">
        <f t="shared" si="98"/>
        <v>0</v>
      </c>
      <c r="AF134" s="269">
        <f t="shared" si="99"/>
        <v>0</v>
      </c>
      <c r="AG134" s="271">
        <v>0</v>
      </c>
      <c r="AH134" s="271">
        <v>0</v>
      </c>
      <c r="AI134" s="271">
        <v>0</v>
      </c>
      <c r="AJ134" s="271">
        <v>0</v>
      </c>
      <c r="AK134" s="271">
        <v>0</v>
      </c>
      <c r="AL134" s="271">
        <f t="shared" si="100"/>
        <v>0</v>
      </c>
      <c r="AM134" s="271">
        <f t="shared" si="101"/>
        <v>0</v>
      </c>
      <c r="AN134" s="696">
        <f t="shared" si="102"/>
        <v>0</v>
      </c>
      <c r="AO134" s="267">
        <f t="shared" si="158"/>
        <v>11928446</v>
      </c>
      <c r="AP134" s="269">
        <f t="shared" si="159"/>
        <v>8495830</v>
      </c>
      <c r="AQ134" s="269">
        <f t="shared" si="160"/>
        <v>66000</v>
      </c>
      <c r="AR134" s="269">
        <f t="shared" si="161"/>
        <v>2893899</v>
      </c>
      <c r="AS134" s="269">
        <f t="shared" si="161"/>
        <v>169917</v>
      </c>
      <c r="AT134" s="269">
        <f t="shared" si="162"/>
        <v>302800</v>
      </c>
      <c r="AU134" s="271">
        <f t="shared" si="163"/>
        <v>16.7743</v>
      </c>
      <c r="AV134" s="271">
        <f t="shared" si="164"/>
        <v>12.687100000000001</v>
      </c>
      <c r="AW134" s="272">
        <f t="shared" si="164"/>
        <v>4.0872000000000011</v>
      </c>
    </row>
    <row r="135" spans="1:49" s="579" customFormat="1" x14ac:dyDescent="0.2">
      <c r="A135" s="490">
        <v>30</v>
      </c>
      <c r="B135" s="26">
        <v>3419</v>
      </c>
      <c r="C135" s="26">
        <v>600078434</v>
      </c>
      <c r="D135" s="26">
        <v>72742658</v>
      </c>
      <c r="E135" s="485" t="s">
        <v>67</v>
      </c>
      <c r="F135" s="26">
        <v>3113</v>
      </c>
      <c r="G135" s="486" t="s">
        <v>318</v>
      </c>
      <c r="H135" s="673" t="s">
        <v>284</v>
      </c>
      <c r="I135" s="265">
        <v>2535309</v>
      </c>
      <c r="J135" s="266">
        <v>1866943</v>
      </c>
      <c r="K135" s="882">
        <v>0</v>
      </c>
      <c r="L135" s="577">
        <v>631027</v>
      </c>
      <c r="M135" s="577">
        <v>37339</v>
      </c>
      <c r="N135" s="266">
        <v>0</v>
      </c>
      <c r="O135" s="622">
        <v>5.48</v>
      </c>
      <c r="P135" s="678">
        <v>5.48</v>
      </c>
      <c r="Q135" s="744">
        <v>0</v>
      </c>
      <c r="R135" s="267">
        <f t="shared" si="153"/>
        <v>0</v>
      </c>
      <c r="S135" s="269">
        <v>0</v>
      </c>
      <c r="T135" s="269">
        <v>0</v>
      </c>
      <c r="U135" s="269">
        <v>0</v>
      </c>
      <c r="V135" s="269">
        <f t="shared" si="97"/>
        <v>0</v>
      </c>
      <c r="W135" s="269">
        <v>0</v>
      </c>
      <c r="X135" s="269">
        <v>0</v>
      </c>
      <c r="Y135" s="269">
        <f t="shared" si="154"/>
        <v>0</v>
      </c>
      <c r="Z135" s="269">
        <f t="shared" si="155"/>
        <v>0</v>
      </c>
      <c r="AA135" s="577">
        <f t="shared" si="156"/>
        <v>0</v>
      </c>
      <c r="AB135" s="270">
        <f t="shared" si="157"/>
        <v>0</v>
      </c>
      <c r="AC135" s="269">
        <v>0</v>
      </c>
      <c r="AD135" s="269">
        <v>0</v>
      </c>
      <c r="AE135" s="269">
        <f t="shared" si="98"/>
        <v>0</v>
      </c>
      <c r="AF135" s="269">
        <f t="shared" si="99"/>
        <v>0</v>
      </c>
      <c r="AG135" s="271">
        <v>0</v>
      </c>
      <c r="AH135" s="271">
        <v>0</v>
      </c>
      <c r="AI135" s="271">
        <v>0</v>
      </c>
      <c r="AJ135" s="271">
        <v>0</v>
      </c>
      <c r="AK135" s="271">
        <v>0</v>
      </c>
      <c r="AL135" s="271">
        <f t="shared" si="100"/>
        <v>0</v>
      </c>
      <c r="AM135" s="271">
        <f t="shared" si="101"/>
        <v>0</v>
      </c>
      <c r="AN135" s="696">
        <f t="shared" si="102"/>
        <v>0</v>
      </c>
      <c r="AO135" s="267">
        <f t="shared" si="158"/>
        <v>2535309</v>
      </c>
      <c r="AP135" s="269">
        <f t="shared" si="159"/>
        <v>1866943</v>
      </c>
      <c r="AQ135" s="269">
        <f t="shared" si="160"/>
        <v>0</v>
      </c>
      <c r="AR135" s="269">
        <f t="shared" si="161"/>
        <v>631027</v>
      </c>
      <c r="AS135" s="269">
        <f t="shared" si="161"/>
        <v>37339</v>
      </c>
      <c r="AT135" s="269">
        <f t="shared" si="162"/>
        <v>0</v>
      </c>
      <c r="AU135" s="271">
        <f t="shared" si="163"/>
        <v>5.48</v>
      </c>
      <c r="AV135" s="271">
        <f t="shared" si="164"/>
        <v>5.48</v>
      </c>
      <c r="AW135" s="272">
        <f t="shared" si="164"/>
        <v>0</v>
      </c>
    </row>
    <row r="136" spans="1:49" s="579" customFormat="1" ht="12.75" customHeight="1" x14ac:dyDescent="0.2">
      <c r="A136" s="490">
        <v>30</v>
      </c>
      <c r="B136" s="26">
        <v>3419</v>
      </c>
      <c r="C136" s="26">
        <v>600078434</v>
      </c>
      <c r="D136" s="26">
        <v>72742658</v>
      </c>
      <c r="E136" s="485" t="s">
        <v>67</v>
      </c>
      <c r="F136" s="26">
        <v>3141</v>
      </c>
      <c r="G136" s="486" t="s">
        <v>321</v>
      </c>
      <c r="H136" s="673" t="s">
        <v>284</v>
      </c>
      <c r="I136" s="265">
        <v>1674082</v>
      </c>
      <c r="J136" s="266">
        <v>1224812</v>
      </c>
      <c r="K136" s="882">
        <v>0</v>
      </c>
      <c r="L136" s="577">
        <v>413986</v>
      </c>
      <c r="M136" s="577">
        <v>24496</v>
      </c>
      <c r="N136" s="266">
        <v>10788</v>
      </c>
      <c r="O136" s="622">
        <v>4.17</v>
      </c>
      <c r="P136" s="678">
        <v>0</v>
      </c>
      <c r="Q136" s="744">
        <v>4.17</v>
      </c>
      <c r="R136" s="267">
        <f t="shared" si="153"/>
        <v>0</v>
      </c>
      <c r="S136" s="269">
        <v>0</v>
      </c>
      <c r="T136" s="269">
        <v>0</v>
      </c>
      <c r="U136" s="269">
        <v>0</v>
      </c>
      <c r="V136" s="269">
        <f t="shared" si="97"/>
        <v>0</v>
      </c>
      <c r="W136" s="269">
        <v>0</v>
      </c>
      <c r="X136" s="269">
        <v>0</v>
      </c>
      <c r="Y136" s="269">
        <f t="shared" si="154"/>
        <v>0</v>
      </c>
      <c r="Z136" s="269">
        <f t="shared" si="155"/>
        <v>0</v>
      </c>
      <c r="AA136" s="577">
        <f t="shared" si="156"/>
        <v>0</v>
      </c>
      <c r="AB136" s="270">
        <f t="shared" si="157"/>
        <v>0</v>
      </c>
      <c r="AC136" s="269">
        <v>0</v>
      </c>
      <c r="AD136" s="269">
        <v>0</v>
      </c>
      <c r="AE136" s="269">
        <f t="shared" si="98"/>
        <v>0</v>
      </c>
      <c r="AF136" s="269">
        <f t="shared" si="99"/>
        <v>0</v>
      </c>
      <c r="AG136" s="271">
        <v>0</v>
      </c>
      <c r="AH136" s="271">
        <v>0</v>
      </c>
      <c r="AI136" s="271">
        <v>0</v>
      </c>
      <c r="AJ136" s="271">
        <v>0</v>
      </c>
      <c r="AK136" s="271">
        <v>0</v>
      </c>
      <c r="AL136" s="271">
        <f t="shared" si="100"/>
        <v>0</v>
      </c>
      <c r="AM136" s="271">
        <f t="shared" si="101"/>
        <v>0</v>
      </c>
      <c r="AN136" s="696">
        <f t="shared" si="102"/>
        <v>0</v>
      </c>
      <c r="AO136" s="267">
        <f t="shared" si="158"/>
        <v>1674082</v>
      </c>
      <c r="AP136" s="269">
        <f t="shared" si="159"/>
        <v>1224812</v>
      </c>
      <c r="AQ136" s="269">
        <f t="shared" si="160"/>
        <v>0</v>
      </c>
      <c r="AR136" s="269">
        <f t="shared" si="161"/>
        <v>413986</v>
      </c>
      <c r="AS136" s="269">
        <f t="shared" si="161"/>
        <v>24496</v>
      </c>
      <c r="AT136" s="269">
        <f t="shared" si="162"/>
        <v>10788</v>
      </c>
      <c r="AU136" s="271">
        <f t="shared" si="163"/>
        <v>4.17</v>
      </c>
      <c r="AV136" s="271">
        <f t="shared" si="164"/>
        <v>0</v>
      </c>
      <c r="AW136" s="272">
        <f t="shared" si="164"/>
        <v>4.17</v>
      </c>
    </row>
    <row r="137" spans="1:49" s="579" customFormat="1" ht="12.75" customHeight="1" x14ac:dyDescent="0.2">
      <c r="A137" s="490">
        <v>30</v>
      </c>
      <c r="B137" s="26">
        <v>3419</v>
      </c>
      <c r="C137" s="26">
        <v>600078434</v>
      </c>
      <c r="D137" s="26">
        <v>72742658</v>
      </c>
      <c r="E137" s="485" t="s">
        <v>67</v>
      </c>
      <c r="F137" s="26">
        <v>3143</v>
      </c>
      <c r="G137" s="486" t="s">
        <v>635</v>
      </c>
      <c r="H137" s="673" t="s">
        <v>283</v>
      </c>
      <c r="I137" s="265">
        <v>825146</v>
      </c>
      <c r="J137" s="266">
        <v>607619</v>
      </c>
      <c r="K137" s="882">
        <v>0</v>
      </c>
      <c r="L137" s="577">
        <v>205375</v>
      </c>
      <c r="M137" s="577">
        <v>12152</v>
      </c>
      <c r="N137" s="266">
        <v>0</v>
      </c>
      <c r="O137" s="622">
        <v>1.2946</v>
      </c>
      <c r="P137" s="622">
        <v>1.2946</v>
      </c>
      <c r="Q137" s="744">
        <v>0</v>
      </c>
      <c r="R137" s="267">
        <f t="shared" si="153"/>
        <v>0</v>
      </c>
      <c r="S137" s="269">
        <v>0</v>
      </c>
      <c r="T137" s="269">
        <v>0</v>
      </c>
      <c r="U137" s="269">
        <v>0</v>
      </c>
      <c r="V137" s="269">
        <f t="shared" si="97"/>
        <v>0</v>
      </c>
      <c r="W137" s="269">
        <v>0</v>
      </c>
      <c r="X137" s="269">
        <v>0</v>
      </c>
      <c r="Y137" s="269">
        <f t="shared" si="154"/>
        <v>0</v>
      </c>
      <c r="Z137" s="269">
        <f t="shared" si="155"/>
        <v>0</v>
      </c>
      <c r="AA137" s="577">
        <f t="shared" si="156"/>
        <v>0</v>
      </c>
      <c r="AB137" s="270">
        <f t="shared" si="157"/>
        <v>0</v>
      </c>
      <c r="AC137" s="269">
        <v>0</v>
      </c>
      <c r="AD137" s="269">
        <v>0</v>
      </c>
      <c r="AE137" s="269">
        <f t="shared" si="98"/>
        <v>0</v>
      </c>
      <c r="AF137" s="269">
        <f t="shared" si="99"/>
        <v>0</v>
      </c>
      <c r="AG137" s="271">
        <v>0</v>
      </c>
      <c r="AH137" s="271">
        <v>0</v>
      </c>
      <c r="AI137" s="271">
        <v>0</v>
      </c>
      <c r="AJ137" s="271">
        <v>0</v>
      </c>
      <c r="AK137" s="271">
        <v>0</v>
      </c>
      <c r="AL137" s="271">
        <f t="shared" si="100"/>
        <v>0</v>
      </c>
      <c r="AM137" s="271">
        <f t="shared" si="101"/>
        <v>0</v>
      </c>
      <c r="AN137" s="696">
        <f t="shared" si="102"/>
        <v>0</v>
      </c>
      <c r="AO137" s="267">
        <f t="shared" si="158"/>
        <v>825146</v>
      </c>
      <c r="AP137" s="269">
        <f t="shared" si="159"/>
        <v>607619</v>
      </c>
      <c r="AQ137" s="269">
        <f t="shared" si="160"/>
        <v>0</v>
      </c>
      <c r="AR137" s="269">
        <f t="shared" si="161"/>
        <v>205375</v>
      </c>
      <c r="AS137" s="269">
        <f t="shared" si="161"/>
        <v>12152</v>
      </c>
      <c r="AT137" s="269">
        <f t="shared" si="162"/>
        <v>0</v>
      </c>
      <c r="AU137" s="271">
        <f t="shared" si="163"/>
        <v>1.2946</v>
      </c>
      <c r="AV137" s="271">
        <f t="shared" si="164"/>
        <v>1.2946</v>
      </c>
      <c r="AW137" s="272">
        <f t="shared" si="164"/>
        <v>0</v>
      </c>
    </row>
    <row r="138" spans="1:49" s="579" customFormat="1" ht="12.75" customHeight="1" x14ac:dyDescent="0.2">
      <c r="A138" s="490">
        <v>30</v>
      </c>
      <c r="B138" s="26">
        <v>3419</v>
      </c>
      <c r="C138" s="26">
        <v>600078434</v>
      </c>
      <c r="D138" s="26">
        <v>72742658</v>
      </c>
      <c r="E138" s="485" t="s">
        <v>67</v>
      </c>
      <c r="F138" s="26">
        <v>3143</v>
      </c>
      <c r="G138" s="486" t="s">
        <v>636</v>
      </c>
      <c r="H138" s="673" t="s">
        <v>284</v>
      </c>
      <c r="I138" s="265">
        <v>32301</v>
      </c>
      <c r="J138" s="266">
        <v>22770</v>
      </c>
      <c r="K138" s="882">
        <v>0</v>
      </c>
      <c r="L138" s="577">
        <v>7696</v>
      </c>
      <c r="M138" s="577">
        <v>455</v>
      </c>
      <c r="N138" s="266">
        <v>1380</v>
      </c>
      <c r="O138" s="622">
        <v>0.1</v>
      </c>
      <c r="P138" s="678">
        <v>0</v>
      </c>
      <c r="Q138" s="744">
        <v>0.1</v>
      </c>
      <c r="R138" s="267">
        <f t="shared" si="153"/>
        <v>0</v>
      </c>
      <c r="S138" s="269">
        <v>0</v>
      </c>
      <c r="T138" s="269">
        <v>0</v>
      </c>
      <c r="U138" s="269">
        <v>0</v>
      </c>
      <c r="V138" s="269">
        <f t="shared" si="97"/>
        <v>0</v>
      </c>
      <c r="W138" s="269">
        <v>0</v>
      </c>
      <c r="X138" s="269">
        <v>0</v>
      </c>
      <c r="Y138" s="269">
        <f t="shared" si="154"/>
        <v>0</v>
      </c>
      <c r="Z138" s="269">
        <f t="shared" si="155"/>
        <v>0</v>
      </c>
      <c r="AA138" s="577">
        <f t="shared" si="156"/>
        <v>0</v>
      </c>
      <c r="AB138" s="270">
        <f t="shared" si="157"/>
        <v>0</v>
      </c>
      <c r="AC138" s="269">
        <v>0</v>
      </c>
      <c r="AD138" s="269">
        <v>0</v>
      </c>
      <c r="AE138" s="269">
        <f t="shared" si="98"/>
        <v>0</v>
      </c>
      <c r="AF138" s="269">
        <f t="shared" si="99"/>
        <v>0</v>
      </c>
      <c r="AG138" s="271">
        <v>0</v>
      </c>
      <c r="AH138" s="271">
        <v>0</v>
      </c>
      <c r="AI138" s="271">
        <v>0</v>
      </c>
      <c r="AJ138" s="271">
        <v>0</v>
      </c>
      <c r="AK138" s="271">
        <v>0</v>
      </c>
      <c r="AL138" s="271">
        <f t="shared" si="100"/>
        <v>0</v>
      </c>
      <c r="AM138" s="271">
        <f t="shared" si="101"/>
        <v>0</v>
      </c>
      <c r="AN138" s="696">
        <f t="shared" si="102"/>
        <v>0</v>
      </c>
      <c r="AO138" s="267">
        <f t="shared" si="158"/>
        <v>32301</v>
      </c>
      <c r="AP138" s="269">
        <f t="shared" si="159"/>
        <v>22770</v>
      </c>
      <c r="AQ138" s="269">
        <f t="shared" si="160"/>
        <v>0</v>
      </c>
      <c r="AR138" s="269">
        <f t="shared" si="161"/>
        <v>7696</v>
      </c>
      <c r="AS138" s="269">
        <f t="shared" si="161"/>
        <v>455</v>
      </c>
      <c r="AT138" s="269">
        <f t="shared" si="162"/>
        <v>1380</v>
      </c>
      <c r="AU138" s="271">
        <f t="shared" si="163"/>
        <v>0.1</v>
      </c>
      <c r="AV138" s="271">
        <f t="shared" si="164"/>
        <v>0</v>
      </c>
      <c r="AW138" s="272">
        <f t="shared" si="164"/>
        <v>0.1</v>
      </c>
    </row>
    <row r="139" spans="1:49" s="579" customFormat="1" ht="12.75" customHeight="1" x14ac:dyDescent="0.2">
      <c r="A139" s="490">
        <v>30</v>
      </c>
      <c r="B139" s="26">
        <v>3419</v>
      </c>
      <c r="C139" s="26">
        <v>600078434</v>
      </c>
      <c r="D139" s="26">
        <v>72742658</v>
      </c>
      <c r="E139" s="485" t="s">
        <v>67</v>
      </c>
      <c r="F139" s="26">
        <v>3143</v>
      </c>
      <c r="G139" s="486" t="s">
        <v>323</v>
      </c>
      <c r="H139" s="673" t="s">
        <v>284</v>
      </c>
      <c r="I139" s="265">
        <v>331366</v>
      </c>
      <c r="J139" s="266">
        <v>243480</v>
      </c>
      <c r="K139" s="882">
        <v>0</v>
      </c>
      <c r="L139" s="577">
        <v>82296</v>
      </c>
      <c r="M139" s="577">
        <v>4870</v>
      </c>
      <c r="N139" s="266">
        <v>720</v>
      </c>
      <c r="O139" s="622">
        <v>0.55000000000000004</v>
      </c>
      <c r="P139" s="678">
        <v>0.5</v>
      </c>
      <c r="Q139" s="744">
        <v>0.05</v>
      </c>
      <c r="R139" s="267">
        <f t="shared" si="153"/>
        <v>0</v>
      </c>
      <c r="S139" s="269">
        <v>0</v>
      </c>
      <c r="T139" s="269">
        <v>0</v>
      </c>
      <c r="U139" s="269">
        <v>0</v>
      </c>
      <c r="V139" s="269">
        <f t="shared" si="97"/>
        <v>0</v>
      </c>
      <c r="W139" s="269">
        <v>0</v>
      </c>
      <c r="X139" s="269">
        <v>0</v>
      </c>
      <c r="Y139" s="269">
        <f t="shared" si="154"/>
        <v>0</v>
      </c>
      <c r="Z139" s="269">
        <f t="shared" si="155"/>
        <v>0</v>
      </c>
      <c r="AA139" s="577">
        <f t="shared" si="156"/>
        <v>0</v>
      </c>
      <c r="AB139" s="270">
        <f t="shared" si="157"/>
        <v>0</v>
      </c>
      <c r="AC139" s="269">
        <v>0</v>
      </c>
      <c r="AD139" s="269">
        <v>0</v>
      </c>
      <c r="AE139" s="269">
        <f t="shared" si="98"/>
        <v>0</v>
      </c>
      <c r="AF139" s="269">
        <f t="shared" si="99"/>
        <v>0</v>
      </c>
      <c r="AG139" s="271">
        <v>0</v>
      </c>
      <c r="AH139" s="271">
        <v>0</v>
      </c>
      <c r="AI139" s="271">
        <v>0</v>
      </c>
      <c r="AJ139" s="271">
        <v>0</v>
      </c>
      <c r="AK139" s="271">
        <v>0</v>
      </c>
      <c r="AL139" s="271">
        <f t="shared" si="100"/>
        <v>0</v>
      </c>
      <c r="AM139" s="271">
        <f t="shared" si="101"/>
        <v>0</v>
      </c>
      <c r="AN139" s="696">
        <f t="shared" si="102"/>
        <v>0</v>
      </c>
      <c r="AO139" s="267">
        <f t="shared" si="158"/>
        <v>331366</v>
      </c>
      <c r="AP139" s="269">
        <f t="shared" si="159"/>
        <v>243480</v>
      </c>
      <c r="AQ139" s="269">
        <f t="shared" si="160"/>
        <v>0</v>
      </c>
      <c r="AR139" s="269">
        <f t="shared" si="161"/>
        <v>82296</v>
      </c>
      <c r="AS139" s="269">
        <f t="shared" si="161"/>
        <v>4870</v>
      </c>
      <c r="AT139" s="269">
        <f t="shared" si="162"/>
        <v>720</v>
      </c>
      <c r="AU139" s="271">
        <f t="shared" si="163"/>
        <v>0.55000000000000004</v>
      </c>
      <c r="AV139" s="271">
        <f t="shared" si="164"/>
        <v>0.5</v>
      </c>
      <c r="AW139" s="272">
        <f t="shared" si="164"/>
        <v>0.05</v>
      </c>
    </row>
    <row r="140" spans="1:49" s="579" customFormat="1" ht="12.75" customHeight="1" x14ac:dyDescent="0.2">
      <c r="A140" s="491">
        <v>30</v>
      </c>
      <c r="B140" s="28">
        <v>3419</v>
      </c>
      <c r="C140" s="487">
        <v>600078434</v>
      </c>
      <c r="D140" s="487">
        <v>72742658</v>
      </c>
      <c r="E140" s="488" t="s">
        <v>68</v>
      </c>
      <c r="F140" s="28"/>
      <c r="G140" s="489"/>
      <c r="H140" s="767"/>
      <c r="I140" s="41">
        <v>20303027</v>
      </c>
      <c r="J140" s="474">
        <v>14617564</v>
      </c>
      <c r="K140" s="474">
        <v>76000</v>
      </c>
      <c r="L140" s="474">
        <v>4966424</v>
      </c>
      <c r="M140" s="474">
        <v>292351</v>
      </c>
      <c r="N140" s="474">
        <v>350688</v>
      </c>
      <c r="O140" s="679">
        <v>33.340699999999998</v>
      </c>
      <c r="P140" s="679">
        <v>23.9617</v>
      </c>
      <c r="Q140" s="771">
        <v>9.3790000000000013</v>
      </c>
      <c r="R140" s="41">
        <f t="shared" ref="R140:AW140" si="165">SUM(R133:R139)</f>
        <v>0</v>
      </c>
      <c r="S140" s="29">
        <f t="shared" si="165"/>
        <v>0</v>
      </c>
      <c r="T140" s="29">
        <f t="shared" si="165"/>
        <v>0</v>
      </c>
      <c r="U140" s="29">
        <f t="shared" si="165"/>
        <v>0</v>
      </c>
      <c r="V140" s="29">
        <f t="shared" si="165"/>
        <v>0</v>
      </c>
      <c r="W140" s="29">
        <f t="shared" si="165"/>
        <v>0</v>
      </c>
      <c r="X140" s="29">
        <f t="shared" si="165"/>
        <v>0</v>
      </c>
      <c r="Y140" s="29">
        <f t="shared" si="165"/>
        <v>0</v>
      </c>
      <c r="Z140" s="29">
        <f t="shared" si="165"/>
        <v>0</v>
      </c>
      <c r="AA140" s="29">
        <f t="shared" si="165"/>
        <v>0</v>
      </c>
      <c r="AB140" s="29">
        <f t="shared" si="165"/>
        <v>0</v>
      </c>
      <c r="AC140" s="29">
        <f t="shared" si="165"/>
        <v>0</v>
      </c>
      <c r="AD140" s="29">
        <f t="shared" si="165"/>
        <v>0</v>
      </c>
      <c r="AE140" s="29">
        <f t="shared" si="165"/>
        <v>0</v>
      </c>
      <c r="AF140" s="29">
        <f t="shared" si="165"/>
        <v>0</v>
      </c>
      <c r="AG140" s="30">
        <f t="shared" si="165"/>
        <v>0</v>
      </c>
      <c r="AH140" s="30">
        <f t="shared" si="165"/>
        <v>0</v>
      </c>
      <c r="AI140" s="30">
        <f t="shared" si="165"/>
        <v>0</v>
      </c>
      <c r="AJ140" s="30">
        <f t="shared" si="165"/>
        <v>0</v>
      </c>
      <c r="AK140" s="30">
        <f t="shared" si="165"/>
        <v>0</v>
      </c>
      <c r="AL140" s="30">
        <f t="shared" si="165"/>
        <v>0</v>
      </c>
      <c r="AM140" s="30">
        <f t="shared" si="165"/>
        <v>0</v>
      </c>
      <c r="AN140" s="680">
        <f t="shared" si="165"/>
        <v>0</v>
      </c>
      <c r="AO140" s="41">
        <f t="shared" si="165"/>
        <v>20303027</v>
      </c>
      <c r="AP140" s="29">
        <f t="shared" si="165"/>
        <v>14617564</v>
      </c>
      <c r="AQ140" s="29">
        <f t="shared" si="165"/>
        <v>76000</v>
      </c>
      <c r="AR140" s="29">
        <f t="shared" si="165"/>
        <v>4966424</v>
      </c>
      <c r="AS140" s="29">
        <f t="shared" si="165"/>
        <v>292351</v>
      </c>
      <c r="AT140" s="29">
        <f t="shared" si="165"/>
        <v>350688</v>
      </c>
      <c r="AU140" s="30">
        <f t="shared" si="165"/>
        <v>33.340699999999998</v>
      </c>
      <c r="AV140" s="30">
        <f t="shared" si="165"/>
        <v>23.9617</v>
      </c>
      <c r="AW140" s="81">
        <f t="shared" si="165"/>
        <v>9.3790000000000013</v>
      </c>
    </row>
    <row r="141" spans="1:49" s="579" customFormat="1" ht="12.75" customHeight="1" x14ac:dyDescent="0.2">
      <c r="A141" s="490">
        <v>31</v>
      </c>
      <c r="B141" s="26">
        <v>3422</v>
      </c>
      <c r="C141" s="26">
        <v>600078591</v>
      </c>
      <c r="D141" s="26">
        <v>72742682</v>
      </c>
      <c r="E141" s="485" t="s">
        <v>69</v>
      </c>
      <c r="F141" s="26">
        <v>3111</v>
      </c>
      <c r="G141" s="486" t="s">
        <v>317</v>
      </c>
      <c r="H141" s="673" t="s">
        <v>283</v>
      </c>
      <c r="I141" s="265">
        <v>2537972</v>
      </c>
      <c r="J141" s="266">
        <v>1846739</v>
      </c>
      <c r="K141" s="882">
        <v>0</v>
      </c>
      <c r="L141" s="577">
        <v>624198</v>
      </c>
      <c r="M141" s="577">
        <v>36935</v>
      </c>
      <c r="N141" s="266">
        <v>30100</v>
      </c>
      <c r="O141" s="622">
        <v>4.8281999999999998</v>
      </c>
      <c r="P141" s="678">
        <v>3.8064</v>
      </c>
      <c r="Q141" s="744">
        <v>1.0218</v>
      </c>
      <c r="R141" s="267">
        <f t="shared" ref="R141:R146" si="166">W141*-1</f>
        <v>0</v>
      </c>
      <c r="S141" s="269">
        <v>0</v>
      </c>
      <c r="T141" s="269">
        <v>0</v>
      </c>
      <c r="U141" s="269">
        <v>0</v>
      </c>
      <c r="V141" s="269">
        <f t="shared" si="97"/>
        <v>0</v>
      </c>
      <c r="W141" s="269">
        <v>0</v>
      </c>
      <c r="X141" s="269">
        <v>0</v>
      </c>
      <c r="Y141" s="269">
        <f t="shared" ref="Y141:Y146" si="167">SUM(W141:X141)</f>
        <v>0</v>
      </c>
      <c r="Z141" s="269">
        <f t="shared" ref="Z141:Z146" si="168">V141+Y141</f>
        <v>0</v>
      </c>
      <c r="AA141" s="577">
        <f t="shared" ref="AA141:AA146" si="169">ROUND((V141+W141)*33.8%,0)</f>
        <v>0</v>
      </c>
      <c r="AB141" s="270">
        <f t="shared" ref="AB141:AB146" si="170">ROUND(V141*2%,0)</f>
        <v>0</v>
      </c>
      <c r="AC141" s="269">
        <v>0</v>
      </c>
      <c r="AD141" s="269">
        <v>0</v>
      </c>
      <c r="AE141" s="269">
        <f t="shared" si="98"/>
        <v>0</v>
      </c>
      <c r="AF141" s="269">
        <f t="shared" si="99"/>
        <v>0</v>
      </c>
      <c r="AG141" s="271">
        <v>0</v>
      </c>
      <c r="AH141" s="271">
        <v>0</v>
      </c>
      <c r="AI141" s="271">
        <v>0</v>
      </c>
      <c r="AJ141" s="271">
        <v>0</v>
      </c>
      <c r="AK141" s="271">
        <v>0</v>
      </c>
      <c r="AL141" s="271">
        <f t="shared" si="100"/>
        <v>0</v>
      </c>
      <c r="AM141" s="271">
        <f t="shared" si="101"/>
        <v>0</v>
      </c>
      <c r="AN141" s="696">
        <f t="shared" si="102"/>
        <v>0</v>
      </c>
      <c r="AO141" s="267">
        <f t="shared" ref="AO141:AO146" si="171">I141+AF141</f>
        <v>2537972</v>
      </c>
      <c r="AP141" s="269">
        <f t="shared" ref="AP141:AP146" si="172">J141+V141</f>
        <v>1846739</v>
      </c>
      <c r="AQ141" s="269">
        <f t="shared" ref="AQ141:AQ146" si="173">K141+Y141</f>
        <v>0</v>
      </c>
      <c r="AR141" s="269">
        <f t="shared" ref="AR141:AS146" si="174">L141+AA141</f>
        <v>624198</v>
      </c>
      <c r="AS141" s="269">
        <f t="shared" si="174"/>
        <v>36935</v>
      </c>
      <c r="AT141" s="269">
        <f t="shared" ref="AT141:AT146" si="175">N141+AE141</f>
        <v>30100</v>
      </c>
      <c r="AU141" s="271">
        <f t="shared" ref="AU141:AU146" si="176">O141+AN141</f>
        <v>4.8281999999999998</v>
      </c>
      <c r="AV141" s="271">
        <f t="shared" ref="AV141:AW146" si="177">P141+AL141</f>
        <v>3.8064</v>
      </c>
      <c r="AW141" s="272">
        <f t="shared" si="177"/>
        <v>1.0218</v>
      </c>
    </row>
    <row r="142" spans="1:49" s="579" customFormat="1" ht="12.75" customHeight="1" x14ac:dyDescent="0.2">
      <c r="A142" s="490">
        <v>31</v>
      </c>
      <c r="B142" s="26">
        <v>3422</v>
      </c>
      <c r="C142" s="26">
        <v>600078591</v>
      </c>
      <c r="D142" s="26">
        <v>72742682</v>
      </c>
      <c r="E142" s="485" t="s">
        <v>69</v>
      </c>
      <c r="F142" s="26">
        <v>3113</v>
      </c>
      <c r="G142" s="486" t="s">
        <v>320</v>
      </c>
      <c r="H142" s="673" t="s">
        <v>283</v>
      </c>
      <c r="I142" s="265">
        <v>8107385</v>
      </c>
      <c r="J142" s="266">
        <v>5822676</v>
      </c>
      <c r="K142" s="266">
        <v>31392</v>
      </c>
      <c r="L142" s="266">
        <v>1968064</v>
      </c>
      <c r="M142" s="266">
        <v>116453</v>
      </c>
      <c r="N142" s="266">
        <v>168800</v>
      </c>
      <c r="O142" s="622">
        <v>12.424200000000001</v>
      </c>
      <c r="P142" s="678">
        <v>8.9088999999999992</v>
      </c>
      <c r="Q142" s="744">
        <v>3.5153000000000016</v>
      </c>
      <c r="R142" s="267">
        <f t="shared" si="166"/>
        <v>0</v>
      </c>
      <c r="S142" s="269">
        <v>0</v>
      </c>
      <c r="T142" s="269">
        <v>0</v>
      </c>
      <c r="U142" s="269">
        <v>0</v>
      </c>
      <c r="V142" s="269">
        <f t="shared" ref="V142:V181" si="178">SUM(R142:U142)</f>
        <v>0</v>
      </c>
      <c r="W142" s="269">
        <v>0</v>
      </c>
      <c r="X142" s="269">
        <v>0</v>
      </c>
      <c r="Y142" s="269">
        <f t="shared" si="167"/>
        <v>0</v>
      </c>
      <c r="Z142" s="269">
        <f t="shared" si="168"/>
        <v>0</v>
      </c>
      <c r="AA142" s="577">
        <f t="shared" si="169"/>
        <v>0</v>
      </c>
      <c r="AB142" s="270">
        <f t="shared" si="170"/>
        <v>0</v>
      </c>
      <c r="AC142" s="269">
        <v>0</v>
      </c>
      <c r="AD142" s="269">
        <v>0</v>
      </c>
      <c r="AE142" s="269">
        <f t="shared" si="98"/>
        <v>0</v>
      </c>
      <c r="AF142" s="269">
        <f t="shared" si="99"/>
        <v>0</v>
      </c>
      <c r="AG142" s="271">
        <v>0</v>
      </c>
      <c r="AH142" s="271">
        <v>0</v>
      </c>
      <c r="AI142" s="271">
        <v>0</v>
      </c>
      <c r="AJ142" s="271">
        <v>0</v>
      </c>
      <c r="AK142" s="271">
        <v>0</v>
      </c>
      <c r="AL142" s="271">
        <f t="shared" si="100"/>
        <v>0</v>
      </c>
      <c r="AM142" s="271">
        <f t="shared" si="101"/>
        <v>0</v>
      </c>
      <c r="AN142" s="696">
        <f t="shared" si="102"/>
        <v>0</v>
      </c>
      <c r="AO142" s="267">
        <f t="shared" si="171"/>
        <v>8107385</v>
      </c>
      <c r="AP142" s="269">
        <f t="shared" si="172"/>
        <v>5822676</v>
      </c>
      <c r="AQ142" s="269">
        <f t="shared" si="173"/>
        <v>31392</v>
      </c>
      <c r="AR142" s="269">
        <f t="shared" si="174"/>
        <v>1968064</v>
      </c>
      <c r="AS142" s="269">
        <f t="shared" si="174"/>
        <v>116453</v>
      </c>
      <c r="AT142" s="269">
        <f t="shared" si="175"/>
        <v>168800</v>
      </c>
      <c r="AU142" s="271">
        <f t="shared" si="176"/>
        <v>12.424200000000001</v>
      </c>
      <c r="AV142" s="271">
        <f t="shared" si="177"/>
        <v>8.9088999999999992</v>
      </c>
      <c r="AW142" s="272">
        <f t="shared" si="177"/>
        <v>3.5153000000000016</v>
      </c>
    </row>
    <row r="143" spans="1:49" s="579" customFormat="1" x14ac:dyDescent="0.2">
      <c r="A143" s="490">
        <v>31</v>
      </c>
      <c r="B143" s="26">
        <v>3422</v>
      </c>
      <c r="C143" s="26">
        <v>600078591</v>
      </c>
      <c r="D143" s="26">
        <v>72742682</v>
      </c>
      <c r="E143" s="485" t="s">
        <v>69</v>
      </c>
      <c r="F143" s="26">
        <v>3113</v>
      </c>
      <c r="G143" s="486" t="s">
        <v>318</v>
      </c>
      <c r="H143" s="673" t="s">
        <v>284</v>
      </c>
      <c r="I143" s="265">
        <v>1798723</v>
      </c>
      <c r="J143" s="266">
        <v>1324538</v>
      </c>
      <c r="K143" s="882">
        <v>0</v>
      </c>
      <c r="L143" s="577">
        <v>447694</v>
      </c>
      <c r="M143" s="577">
        <v>26491</v>
      </c>
      <c r="N143" s="266">
        <v>0</v>
      </c>
      <c r="O143" s="622">
        <v>3.86</v>
      </c>
      <c r="P143" s="678">
        <v>3.86</v>
      </c>
      <c r="Q143" s="744">
        <v>0</v>
      </c>
      <c r="R143" s="267">
        <f t="shared" si="166"/>
        <v>0</v>
      </c>
      <c r="S143" s="269">
        <v>0</v>
      </c>
      <c r="T143" s="269">
        <v>0</v>
      </c>
      <c r="U143" s="269">
        <v>0</v>
      </c>
      <c r="V143" s="269">
        <f t="shared" si="178"/>
        <v>0</v>
      </c>
      <c r="W143" s="269">
        <v>0</v>
      </c>
      <c r="X143" s="269">
        <v>0</v>
      </c>
      <c r="Y143" s="269">
        <f t="shared" si="167"/>
        <v>0</v>
      </c>
      <c r="Z143" s="269">
        <f t="shared" si="168"/>
        <v>0</v>
      </c>
      <c r="AA143" s="577">
        <f t="shared" si="169"/>
        <v>0</v>
      </c>
      <c r="AB143" s="270">
        <f t="shared" si="170"/>
        <v>0</v>
      </c>
      <c r="AC143" s="269">
        <v>0</v>
      </c>
      <c r="AD143" s="269">
        <v>0</v>
      </c>
      <c r="AE143" s="269">
        <f t="shared" ref="AE143:AE181" si="179">SUM(AC143:AD143)</f>
        <v>0</v>
      </c>
      <c r="AF143" s="269">
        <f t="shared" ref="AF143:AF181" si="180">Z143+AA143+AB143+AE143</f>
        <v>0</v>
      </c>
      <c r="AG143" s="271">
        <v>0</v>
      </c>
      <c r="AH143" s="271">
        <v>0</v>
      </c>
      <c r="AI143" s="271">
        <v>0</v>
      </c>
      <c r="AJ143" s="271">
        <v>0</v>
      </c>
      <c r="AK143" s="271">
        <v>0</v>
      </c>
      <c r="AL143" s="271">
        <f t="shared" ref="AL143:AL181" si="181">AG143+AI143+AJ143</f>
        <v>0</v>
      </c>
      <c r="AM143" s="271">
        <f t="shared" ref="AM143:AM181" si="182">AH143+AK143</f>
        <v>0</v>
      </c>
      <c r="AN143" s="696">
        <f t="shared" ref="AN143:AN181" si="183">SUM(AL143:AM143)</f>
        <v>0</v>
      </c>
      <c r="AO143" s="267">
        <f t="shared" si="171"/>
        <v>1798723</v>
      </c>
      <c r="AP143" s="269">
        <f t="shared" si="172"/>
        <v>1324538</v>
      </c>
      <c r="AQ143" s="269">
        <f t="shared" si="173"/>
        <v>0</v>
      </c>
      <c r="AR143" s="269">
        <f t="shared" si="174"/>
        <v>447694</v>
      </c>
      <c r="AS143" s="269">
        <f t="shared" si="174"/>
        <v>26491</v>
      </c>
      <c r="AT143" s="269">
        <f t="shared" si="175"/>
        <v>0</v>
      </c>
      <c r="AU143" s="271">
        <f t="shared" si="176"/>
        <v>3.86</v>
      </c>
      <c r="AV143" s="271">
        <f t="shared" si="177"/>
        <v>3.86</v>
      </c>
      <c r="AW143" s="272">
        <f t="shared" si="177"/>
        <v>0</v>
      </c>
    </row>
    <row r="144" spans="1:49" s="579" customFormat="1" ht="12.75" customHeight="1" x14ac:dyDescent="0.2">
      <c r="A144" s="490">
        <v>31</v>
      </c>
      <c r="B144" s="26">
        <v>3422</v>
      </c>
      <c r="C144" s="26">
        <v>600078591</v>
      </c>
      <c r="D144" s="26">
        <v>72742682</v>
      </c>
      <c r="E144" s="485" t="s">
        <v>69</v>
      </c>
      <c r="F144" s="26">
        <v>3141</v>
      </c>
      <c r="G144" s="486" t="s">
        <v>321</v>
      </c>
      <c r="H144" s="673" t="s">
        <v>284</v>
      </c>
      <c r="I144" s="265">
        <v>1255573</v>
      </c>
      <c r="J144" s="266">
        <v>902083</v>
      </c>
      <c r="K144" s="882">
        <v>10000</v>
      </c>
      <c r="L144" s="577">
        <v>318894</v>
      </c>
      <c r="M144" s="577">
        <v>18042</v>
      </c>
      <c r="N144" s="266">
        <v>6554</v>
      </c>
      <c r="O144" s="622">
        <v>3.11</v>
      </c>
      <c r="P144" s="678">
        <v>0</v>
      </c>
      <c r="Q144" s="744">
        <v>3.11</v>
      </c>
      <c r="R144" s="267">
        <f t="shared" si="166"/>
        <v>0</v>
      </c>
      <c r="S144" s="269">
        <v>0</v>
      </c>
      <c r="T144" s="269">
        <v>0</v>
      </c>
      <c r="U144" s="269">
        <v>0</v>
      </c>
      <c r="V144" s="269">
        <f t="shared" si="178"/>
        <v>0</v>
      </c>
      <c r="W144" s="269">
        <v>0</v>
      </c>
      <c r="X144" s="269">
        <v>0</v>
      </c>
      <c r="Y144" s="269">
        <f t="shared" si="167"/>
        <v>0</v>
      </c>
      <c r="Z144" s="269">
        <f t="shared" si="168"/>
        <v>0</v>
      </c>
      <c r="AA144" s="577">
        <f t="shared" si="169"/>
        <v>0</v>
      </c>
      <c r="AB144" s="270">
        <f t="shared" si="170"/>
        <v>0</v>
      </c>
      <c r="AC144" s="269">
        <v>0</v>
      </c>
      <c r="AD144" s="269">
        <v>0</v>
      </c>
      <c r="AE144" s="269">
        <f t="shared" si="179"/>
        <v>0</v>
      </c>
      <c r="AF144" s="269">
        <f t="shared" si="180"/>
        <v>0</v>
      </c>
      <c r="AG144" s="271">
        <v>0</v>
      </c>
      <c r="AH144" s="271">
        <v>0</v>
      </c>
      <c r="AI144" s="271">
        <v>0</v>
      </c>
      <c r="AJ144" s="271">
        <v>0</v>
      </c>
      <c r="AK144" s="271">
        <v>0</v>
      </c>
      <c r="AL144" s="271">
        <f t="shared" si="181"/>
        <v>0</v>
      </c>
      <c r="AM144" s="271">
        <f t="shared" si="182"/>
        <v>0</v>
      </c>
      <c r="AN144" s="696">
        <f t="shared" si="183"/>
        <v>0</v>
      </c>
      <c r="AO144" s="267">
        <f t="shared" si="171"/>
        <v>1255573</v>
      </c>
      <c r="AP144" s="269">
        <f t="shared" si="172"/>
        <v>902083</v>
      </c>
      <c r="AQ144" s="269">
        <f t="shared" si="173"/>
        <v>10000</v>
      </c>
      <c r="AR144" s="269">
        <f t="shared" si="174"/>
        <v>318894</v>
      </c>
      <c r="AS144" s="269">
        <f t="shared" si="174"/>
        <v>18042</v>
      </c>
      <c r="AT144" s="269">
        <f t="shared" si="175"/>
        <v>6554</v>
      </c>
      <c r="AU144" s="271">
        <f t="shared" si="176"/>
        <v>3.11</v>
      </c>
      <c r="AV144" s="271">
        <f t="shared" si="177"/>
        <v>0</v>
      </c>
      <c r="AW144" s="272">
        <f t="shared" si="177"/>
        <v>3.11</v>
      </c>
    </row>
    <row r="145" spans="1:49" s="579" customFormat="1" ht="12.75" customHeight="1" x14ac:dyDescent="0.2">
      <c r="A145" s="490">
        <v>31</v>
      </c>
      <c r="B145" s="26">
        <v>3422</v>
      </c>
      <c r="C145" s="26">
        <v>600078591</v>
      </c>
      <c r="D145" s="26">
        <v>72742682</v>
      </c>
      <c r="E145" s="485" t="s">
        <v>69</v>
      </c>
      <c r="F145" s="26">
        <v>3143</v>
      </c>
      <c r="G145" s="486" t="s">
        <v>635</v>
      </c>
      <c r="H145" s="673" t="s">
        <v>283</v>
      </c>
      <c r="I145" s="265">
        <v>341188</v>
      </c>
      <c r="J145" s="266">
        <v>251243</v>
      </c>
      <c r="K145" s="882">
        <v>0</v>
      </c>
      <c r="L145" s="577">
        <v>84920</v>
      </c>
      <c r="M145" s="577">
        <v>5025</v>
      </c>
      <c r="N145" s="266">
        <v>0</v>
      </c>
      <c r="O145" s="622">
        <v>0.53569999999999995</v>
      </c>
      <c r="P145" s="622">
        <v>0.53569999999999995</v>
      </c>
      <c r="Q145" s="744">
        <v>0</v>
      </c>
      <c r="R145" s="267">
        <f t="shared" si="166"/>
        <v>0</v>
      </c>
      <c r="S145" s="269">
        <v>0</v>
      </c>
      <c r="T145" s="269">
        <v>0</v>
      </c>
      <c r="U145" s="269">
        <v>0</v>
      </c>
      <c r="V145" s="269">
        <f t="shared" si="178"/>
        <v>0</v>
      </c>
      <c r="W145" s="269">
        <v>0</v>
      </c>
      <c r="X145" s="269">
        <v>0</v>
      </c>
      <c r="Y145" s="269">
        <f t="shared" si="167"/>
        <v>0</v>
      </c>
      <c r="Z145" s="269">
        <f t="shared" si="168"/>
        <v>0</v>
      </c>
      <c r="AA145" s="577">
        <f t="shared" si="169"/>
        <v>0</v>
      </c>
      <c r="AB145" s="270">
        <f t="shared" si="170"/>
        <v>0</v>
      </c>
      <c r="AC145" s="269">
        <v>0</v>
      </c>
      <c r="AD145" s="269">
        <v>0</v>
      </c>
      <c r="AE145" s="269">
        <f t="shared" si="179"/>
        <v>0</v>
      </c>
      <c r="AF145" s="269">
        <f t="shared" si="180"/>
        <v>0</v>
      </c>
      <c r="AG145" s="271">
        <v>0</v>
      </c>
      <c r="AH145" s="271">
        <v>0</v>
      </c>
      <c r="AI145" s="271">
        <v>0</v>
      </c>
      <c r="AJ145" s="271">
        <v>0</v>
      </c>
      <c r="AK145" s="271">
        <v>0</v>
      </c>
      <c r="AL145" s="271">
        <f t="shared" si="181"/>
        <v>0</v>
      </c>
      <c r="AM145" s="271">
        <f t="shared" si="182"/>
        <v>0</v>
      </c>
      <c r="AN145" s="696">
        <f t="shared" si="183"/>
        <v>0</v>
      </c>
      <c r="AO145" s="267">
        <f t="shared" si="171"/>
        <v>341188</v>
      </c>
      <c r="AP145" s="269">
        <f t="shared" si="172"/>
        <v>251243</v>
      </c>
      <c r="AQ145" s="269">
        <f t="shared" si="173"/>
        <v>0</v>
      </c>
      <c r="AR145" s="269">
        <f t="shared" si="174"/>
        <v>84920</v>
      </c>
      <c r="AS145" s="269">
        <f t="shared" si="174"/>
        <v>5025</v>
      </c>
      <c r="AT145" s="269">
        <f t="shared" si="175"/>
        <v>0</v>
      </c>
      <c r="AU145" s="271">
        <f t="shared" si="176"/>
        <v>0.53569999999999995</v>
      </c>
      <c r="AV145" s="271">
        <f t="shared" si="177"/>
        <v>0.53569999999999995</v>
      </c>
      <c r="AW145" s="272">
        <f t="shared" si="177"/>
        <v>0</v>
      </c>
    </row>
    <row r="146" spans="1:49" s="579" customFormat="1" ht="12.75" customHeight="1" x14ac:dyDescent="0.2">
      <c r="A146" s="490">
        <v>31</v>
      </c>
      <c r="B146" s="26">
        <v>3422</v>
      </c>
      <c r="C146" s="26">
        <v>600078591</v>
      </c>
      <c r="D146" s="26">
        <v>72742682</v>
      </c>
      <c r="E146" s="485" t="s">
        <v>69</v>
      </c>
      <c r="F146" s="26">
        <v>3143</v>
      </c>
      <c r="G146" s="486" t="s">
        <v>636</v>
      </c>
      <c r="H146" s="673" t="s">
        <v>284</v>
      </c>
      <c r="I146" s="265">
        <v>13342</v>
      </c>
      <c r="J146" s="266">
        <v>9405</v>
      </c>
      <c r="K146" s="882">
        <v>0</v>
      </c>
      <c r="L146" s="577">
        <v>3179</v>
      </c>
      <c r="M146" s="577">
        <v>188</v>
      </c>
      <c r="N146" s="266">
        <v>570</v>
      </c>
      <c r="O146" s="622">
        <v>0.04</v>
      </c>
      <c r="P146" s="678">
        <v>0</v>
      </c>
      <c r="Q146" s="744">
        <v>0.04</v>
      </c>
      <c r="R146" s="267">
        <f t="shared" si="166"/>
        <v>0</v>
      </c>
      <c r="S146" s="269">
        <v>0</v>
      </c>
      <c r="T146" s="269">
        <v>0</v>
      </c>
      <c r="U146" s="269">
        <v>0</v>
      </c>
      <c r="V146" s="269">
        <f t="shared" si="178"/>
        <v>0</v>
      </c>
      <c r="W146" s="269">
        <v>0</v>
      </c>
      <c r="X146" s="269">
        <v>0</v>
      </c>
      <c r="Y146" s="269">
        <f t="shared" si="167"/>
        <v>0</v>
      </c>
      <c r="Z146" s="269">
        <f t="shared" si="168"/>
        <v>0</v>
      </c>
      <c r="AA146" s="577">
        <f t="shared" si="169"/>
        <v>0</v>
      </c>
      <c r="AB146" s="270">
        <f t="shared" si="170"/>
        <v>0</v>
      </c>
      <c r="AC146" s="269">
        <v>0</v>
      </c>
      <c r="AD146" s="269">
        <v>0</v>
      </c>
      <c r="AE146" s="269">
        <f t="shared" si="179"/>
        <v>0</v>
      </c>
      <c r="AF146" s="269">
        <f t="shared" si="180"/>
        <v>0</v>
      </c>
      <c r="AG146" s="271">
        <v>0</v>
      </c>
      <c r="AH146" s="271">
        <v>0</v>
      </c>
      <c r="AI146" s="271">
        <v>0</v>
      </c>
      <c r="AJ146" s="271">
        <v>0</v>
      </c>
      <c r="AK146" s="271">
        <v>0</v>
      </c>
      <c r="AL146" s="271">
        <f t="shared" si="181"/>
        <v>0</v>
      </c>
      <c r="AM146" s="271">
        <f t="shared" si="182"/>
        <v>0</v>
      </c>
      <c r="AN146" s="696">
        <f t="shared" si="183"/>
        <v>0</v>
      </c>
      <c r="AO146" s="267">
        <f t="shared" si="171"/>
        <v>13342</v>
      </c>
      <c r="AP146" s="269">
        <f t="shared" si="172"/>
        <v>9405</v>
      </c>
      <c r="AQ146" s="269">
        <f t="shared" si="173"/>
        <v>0</v>
      </c>
      <c r="AR146" s="269">
        <f t="shared" si="174"/>
        <v>3179</v>
      </c>
      <c r="AS146" s="269">
        <f t="shared" si="174"/>
        <v>188</v>
      </c>
      <c r="AT146" s="269">
        <f t="shared" si="175"/>
        <v>570</v>
      </c>
      <c r="AU146" s="271">
        <f t="shared" si="176"/>
        <v>0.04</v>
      </c>
      <c r="AV146" s="271">
        <f t="shared" si="177"/>
        <v>0</v>
      </c>
      <c r="AW146" s="272">
        <f t="shared" si="177"/>
        <v>0.04</v>
      </c>
    </row>
    <row r="147" spans="1:49" s="579" customFormat="1" ht="12.75" customHeight="1" x14ac:dyDescent="0.2">
      <c r="A147" s="491">
        <v>31</v>
      </c>
      <c r="B147" s="28">
        <v>3422</v>
      </c>
      <c r="C147" s="487">
        <v>600078591</v>
      </c>
      <c r="D147" s="487">
        <v>72742682</v>
      </c>
      <c r="E147" s="488" t="s">
        <v>70</v>
      </c>
      <c r="F147" s="28"/>
      <c r="G147" s="489"/>
      <c r="H147" s="767"/>
      <c r="I147" s="41">
        <v>14054183</v>
      </c>
      <c r="J147" s="474">
        <v>10156684</v>
      </c>
      <c r="K147" s="474">
        <v>41392</v>
      </c>
      <c r="L147" s="474">
        <v>3446949</v>
      </c>
      <c r="M147" s="474">
        <v>203134</v>
      </c>
      <c r="N147" s="474">
        <v>206024</v>
      </c>
      <c r="O147" s="679">
        <v>24.798099999999998</v>
      </c>
      <c r="P147" s="679">
        <v>17.110999999999997</v>
      </c>
      <c r="Q147" s="771">
        <v>7.6871000000000018</v>
      </c>
      <c r="R147" s="41">
        <f t="shared" ref="R147:AW147" si="184">SUM(R141:R146)</f>
        <v>0</v>
      </c>
      <c r="S147" s="29">
        <f t="shared" si="184"/>
        <v>0</v>
      </c>
      <c r="T147" s="29">
        <f t="shared" si="184"/>
        <v>0</v>
      </c>
      <c r="U147" s="29">
        <f t="shared" si="184"/>
        <v>0</v>
      </c>
      <c r="V147" s="29">
        <f t="shared" si="184"/>
        <v>0</v>
      </c>
      <c r="W147" s="29">
        <f t="shared" si="184"/>
        <v>0</v>
      </c>
      <c r="X147" s="29">
        <f t="shared" si="184"/>
        <v>0</v>
      </c>
      <c r="Y147" s="29">
        <f t="shared" si="184"/>
        <v>0</v>
      </c>
      <c r="Z147" s="29">
        <f t="shared" si="184"/>
        <v>0</v>
      </c>
      <c r="AA147" s="29">
        <f t="shared" si="184"/>
        <v>0</v>
      </c>
      <c r="AB147" s="29">
        <f t="shared" si="184"/>
        <v>0</v>
      </c>
      <c r="AC147" s="29">
        <f t="shared" si="184"/>
        <v>0</v>
      </c>
      <c r="AD147" s="29">
        <f t="shared" si="184"/>
        <v>0</v>
      </c>
      <c r="AE147" s="29">
        <f t="shared" si="184"/>
        <v>0</v>
      </c>
      <c r="AF147" s="29">
        <f t="shared" si="184"/>
        <v>0</v>
      </c>
      <c r="AG147" s="30">
        <f t="shared" si="184"/>
        <v>0</v>
      </c>
      <c r="AH147" s="30">
        <f t="shared" si="184"/>
        <v>0</v>
      </c>
      <c r="AI147" s="30">
        <f t="shared" si="184"/>
        <v>0</v>
      </c>
      <c r="AJ147" s="30">
        <f t="shared" si="184"/>
        <v>0</v>
      </c>
      <c r="AK147" s="30">
        <f t="shared" si="184"/>
        <v>0</v>
      </c>
      <c r="AL147" s="30">
        <f t="shared" si="184"/>
        <v>0</v>
      </c>
      <c r="AM147" s="30">
        <f t="shared" si="184"/>
        <v>0</v>
      </c>
      <c r="AN147" s="680">
        <f t="shared" si="184"/>
        <v>0</v>
      </c>
      <c r="AO147" s="41">
        <f t="shared" si="184"/>
        <v>14054183</v>
      </c>
      <c r="AP147" s="29">
        <f t="shared" si="184"/>
        <v>10156684</v>
      </c>
      <c r="AQ147" s="29">
        <f t="shared" si="184"/>
        <v>41392</v>
      </c>
      <c r="AR147" s="29">
        <f t="shared" si="184"/>
        <v>3446949</v>
      </c>
      <c r="AS147" s="29">
        <f t="shared" si="184"/>
        <v>203134</v>
      </c>
      <c r="AT147" s="29">
        <f t="shared" si="184"/>
        <v>206024</v>
      </c>
      <c r="AU147" s="30">
        <f t="shared" si="184"/>
        <v>24.798099999999998</v>
      </c>
      <c r="AV147" s="30">
        <f t="shared" si="184"/>
        <v>17.110999999999997</v>
      </c>
      <c r="AW147" s="81">
        <f t="shared" si="184"/>
        <v>7.6871000000000018</v>
      </c>
    </row>
    <row r="148" spans="1:49" s="579" customFormat="1" ht="12.75" customHeight="1" x14ac:dyDescent="0.2">
      <c r="A148" s="490">
        <v>32</v>
      </c>
      <c r="B148" s="26">
        <v>3426</v>
      </c>
      <c r="C148" s="26">
        <v>600078019</v>
      </c>
      <c r="D148" s="26">
        <v>72742470</v>
      </c>
      <c r="E148" s="485" t="s">
        <v>71</v>
      </c>
      <c r="F148" s="26">
        <v>3111</v>
      </c>
      <c r="G148" s="486" t="s">
        <v>317</v>
      </c>
      <c r="H148" s="673" t="s">
        <v>283</v>
      </c>
      <c r="I148" s="265">
        <v>4825174</v>
      </c>
      <c r="J148" s="266">
        <v>3498390</v>
      </c>
      <c r="K148" s="266">
        <v>20000</v>
      </c>
      <c r="L148" s="266">
        <v>1189216</v>
      </c>
      <c r="M148" s="266">
        <v>69968</v>
      </c>
      <c r="N148" s="266">
        <v>47600</v>
      </c>
      <c r="O148" s="622">
        <v>8.0242000000000004</v>
      </c>
      <c r="P148" s="678">
        <v>6</v>
      </c>
      <c r="Q148" s="744">
        <v>2.0242</v>
      </c>
      <c r="R148" s="267">
        <f t="shared" ref="R148:R150" si="185">W148*-1</f>
        <v>0</v>
      </c>
      <c r="S148" s="269">
        <v>0</v>
      </c>
      <c r="T148" s="269">
        <v>0</v>
      </c>
      <c r="U148" s="269">
        <v>0</v>
      </c>
      <c r="V148" s="269">
        <f t="shared" si="178"/>
        <v>0</v>
      </c>
      <c r="W148" s="269">
        <v>0</v>
      </c>
      <c r="X148" s="269">
        <v>0</v>
      </c>
      <c r="Y148" s="269">
        <f>SUM(W148:X148)</f>
        <v>0</v>
      </c>
      <c r="Z148" s="269">
        <f>V148+Y148</f>
        <v>0</v>
      </c>
      <c r="AA148" s="577">
        <f t="shared" ref="AA148:AA150" si="186">ROUND((V148+W148)*33.8%,0)</f>
        <v>0</v>
      </c>
      <c r="AB148" s="270">
        <f>ROUND(V148*2%,0)</f>
        <v>0</v>
      </c>
      <c r="AC148" s="269">
        <v>0</v>
      </c>
      <c r="AD148" s="269">
        <v>0</v>
      </c>
      <c r="AE148" s="269">
        <f t="shared" si="179"/>
        <v>0</v>
      </c>
      <c r="AF148" s="269">
        <f t="shared" si="180"/>
        <v>0</v>
      </c>
      <c r="AG148" s="271">
        <v>0</v>
      </c>
      <c r="AH148" s="271">
        <v>0</v>
      </c>
      <c r="AI148" s="271">
        <v>0</v>
      </c>
      <c r="AJ148" s="271">
        <v>0</v>
      </c>
      <c r="AK148" s="271">
        <v>0</v>
      </c>
      <c r="AL148" s="271">
        <f t="shared" si="181"/>
        <v>0</v>
      </c>
      <c r="AM148" s="271">
        <f t="shared" si="182"/>
        <v>0</v>
      </c>
      <c r="AN148" s="696">
        <f t="shared" si="183"/>
        <v>0</v>
      </c>
      <c r="AO148" s="267">
        <f>I148+AF148</f>
        <v>4825174</v>
      </c>
      <c r="AP148" s="269">
        <f>J148+V148</f>
        <v>3498390</v>
      </c>
      <c r="AQ148" s="269">
        <f t="shared" ref="AQ148:AQ150" si="187">K148+Y148</f>
        <v>20000</v>
      </c>
      <c r="AR148" s="269">
        <f t="shared" ref="AR148:AS150" si="188">L148+AA148</f>
        <v>1189216</v>
      </c>
      <c r="AS148" s="269">
        <f t="shared" si="188"/>
        <v>69968</v>
      </c>
      <c r="AT148" s="269">
        <f>N148+AE148</f>
        <v>47600</v>
      </c>
      <c r="AU148" s="271">
        <f>O148+AN148</f>
        <v>8.0242000000000004</v>
      </c>
      <c r="AV148" s="271">
        <f t="shared" ref="AV148:AW150" si="189">P148+AL148</f>
        <v>6</v>
      </c>
      <c r="AW148" s="272">
        <f t="shared" si="189"/>
        <v>2.0242</v>
      </c>
    </row>
    <row r="149" spans="1:49" s="579" customFormat="1" x14ac:dyDescent="0.2">
      <c r="A149" s="490">
        <v>32</v>
      </c>
      <c r="B149" s="26">
        <v>3426</v>
      </c>
      <c r="C149" s="26">
        <v>600078019</v>
      </c>
      <c r="D149" s="26">
        <v>72742470</v>
      </c>
      <c r="E149" s="485" t="s">
        <v>71</v>
      </c>
      <c r="F149" s="26">
        <v>3111</v>
      </c>
      <c r="G149" s="486" t="s">
        <v>318</v>
      </c>
      <c r="H149" s="673" t="s">
        <v>284</v>
      </c>
      <c r="I149" s="265">
        <v>241200</v>
      </c>
      <c r="J149" s="266">
        <v>169801</v>
      </c>
      <c r="K149" s="882">
        <v>0</v>
      </c>
      <c r="L149" s="577">
        <v>68003</v>
      </c>
      <c r="M149" s="577">
        <v>3396</v>
      </c>
      <c r="N149" s="266">
        <v>0</v>
      </c>
      <c r="O149" s="622">
        <v>0.5</v>
      </c>
      <c r="P149" s="678">
        <v>0.5</v>
      </c>
      <c r="Q149" s="744">
        <v>0</v>
      </c>
      <c r="R149" s="267">
        <f t="shared" si="185"/>
        <v>0</v>
      </c>
      <c r="S149" s="269">
        <v>0</v>
      </c>
      <c r="T149" s="269">
        <v>0</v>
      </c>
      <c r="U149" s="269">
        <v>0</v>
      </c>
      <c r="V149" s="269">
        <f t="shared" si="178"/>
        <v>0</v>
      </c>
      <c r="W149" s="269">
        <v>0</v>
      </c>
      <c r="X149" s="269">
        <v>0</v>
      </c>
      <c r="Y149" s="269">
        <f>SUM(W149:X149)</f>
        <v>0</v>
      </c>
      <c r="Z149" s="269">
        <f>V149+Y149</f>
        <v>0</v>
      </c>
      <c r="AA149" s="577">
        <f t="shared" si="186"/>
        <v>0</v>
      </c>
      <c r="AB149" s="270">
        <f>ROUND(V149*2%,0)</f>
        <v>0</v>
      </c>
      <c r="AC149" s="269">
        <v>0</v>
      </c>
      <c r="AD149" s="269">
        <v>0</v>
      </c>
      <c r="AE149" s="269">
        <f t="shared" si="179"/>
        <v>0</v>
      </c>
      <c r="AF149" s="269">
        <f t="shared" si="180"/>
        <v>0</v>
      </c>
      <c r="AG149" s="271">
        <v>0</v>
      </c>
      <c r="AH149" s="271">
        <v>0</v>
      </c>
      <c r="AI149" s="271">
        <v>0</v>
      </c>
      <c r="AJ149" s="271">
        <v>0</v>
      </c>
      <c r="AK149" s="271">
        <v>0</v>
      </c>
      <c r="AL149" s="271">
        <f t="shared" si="181"/>
        <v>0</v>
      </c>
      <c r="AM149" s="271">
        <f t="shared" si="182"/>
        <v>0</v>
      </c>
      <c r="AN149" s="696">
        <f t="shared" si="183"/>
        <v>0</v>
      </c>
      <c r="AO149" s="267">
        <f>I149+AF149</f>
        <v>241200</v>
      </c>
      <c r="AP149" s="269">
        <f>J149+V149</f>
        <v>169801</v>
      </c>
      <c r="AQ149" s="269">
        <f t="shared" si="187"/>
        <v>0</v>
      </c>
      <c r="AR149" s="269">
        <f t="shared" si="188"/>
        <v>68003</v>
      </c>
      <c r="AS149" s="269">
        <f t="shared" si="188"/>
        <v>3396</v>
      </c>
      <c r="AT149" s="269">
        <f>N149+AE149</f>
        <v>0</v>
      </c>
      <c r="AU149" s="271">
        <f>O149+AN149</f>
        <v>0.5</v>
      </c>
      <c r="AV149" s="271">
        <f t="shared" si="189"/>
        <v>0.5</v>
      </c>
      <c r="AW149" s="272">
        <f t="shared" si="189"/>
        <v>0</v>
      </c>
    </row>
    <row r="150" spans="1:49" s="579" customFormat="1" ht="12.75" customHeight="1" x14ac:dyDescent="0.2">
      <c r="A150" s="490">
        <v>32</v>
      </c>
      <c r="B150" s="26">
        <v>3426</v>
      </c>
      <c r="C150" s="26">
        <v>600078019</v>
      </c>
      <c r="D150" s="26">
        <v>72742470</v>
      </c>
      <c r="E150" s="485" t="s">
        <v>71</v>
      </c>
      <c r="F150" s="26">
        <v>3141</v>
      </c>
      <c r="G150" s="486" t="s">
        <v>321</v>
      </c>
      <c r="H150" s="673" t="s">
        <v>284</v>
      </c>
      <c r="I150" s="265">
        <v>1856887</v>
      </c>
      <c r="J150" s="266">
        <v>1358400</v>
      </c>
      <c r="K150" s="882">
        <v>0</v>
      </c>
      <c r="L150" s="577">
        <v>459139</v>
      </c>
      <c r="M150" s="577">
        <v>27168</v>
      </c>
      <c r="N150" s="266">
        <v>12180</v>
      </c>
      <c r="O150" s="622">
        <v>4.62</v>
      </c>
      <c r="P150" s="678">
        <v>0</v>
      </c>
      <c r="Q150" s="744">
        <v>4.62</v>
      </c>
      <c r="R150" s="267">
        <f t="shared" si="185"/>
        <v>0</v>
      </c>
      <c r="S150" s="269">
        <v>0</v>
      </c>
      <c r="T150" s="269">
        <v>0</v>
      </c>
      <c r="U150" s="269">
        <v>0</v>
      </c>
      <c r="V150" s="269">
        <f t="shared" si="178"/>
        <v>0</v>
      </c>
      <c r="W150" s="269">
        <v>0</v>
      </c>
      <c r="X150" s="269">
        <v>0</v>
      </c>
      <c r="Y150" s="269">
        <f>SUM(W150:X150)</f>
        <v>0</v>
      </c>
      <c r="Z150" s="269">
        <f>V150+Y150</f>
        <v>0</v>
      </c>
      <c r="AA150" s="577">
        <f t="shared" si="186"/>
        <v>0</v>
      </c>
      <c r="AB150" s="270">
        <f>ROUND(V150*2%,0)</f>
        <v>0</v>
      </c>
      <c r="AC150" s="269">
        <v>0</v>
      </c>
      <c r="AD150" s="269">
        <v>0</v>
      </c>
      <c r="AE150" s="269">
        <f t="shared" si="179"/>
        <v>0</v>
      </c>
      <c r="AF150" s="269">
        <f t="shared" si="180"/>
        <v>0</v>
      </c>
      <c r="AG150" s="271">
        <v>0</v>
      </c>
      <c r="AH150" s="271">
        <v>0</v>
      </c>
      <c r="AI150" s="271">
        <v>0</v>
      </c>
      <c r="AJ150" s="271">
        <v>0</v>
      </c>
      <c r="AK150" s="271">
        <v>0</v>
      </c>
      <c r="AL150" s="271">
        <f t="shared" si="181"/>
        <v>0</v>
      </c>
      <c r="AM150" s="271">
        <f t="shared" si="182"/>
        <v>0</v>
      </c>
      <c r="AN150" s="696">
        <f t="shared" si="183"/>
        <v>0</v>
      </c>
      <c r="AO150" s="267">
        <f>I150+AF150</f>
        <v>1856887</v>
      </c>
      <c r="AP150" s="269">
        <f>J150+V150</f>
        <v>1358400</v>
      </c>
      <c r="AQ150" s="269">
        <f t="shared" si="187"/>
        <v>0</v>
      </c>
      <c r="AR150" s="269">
        <f t="shared" si="188"/>
        <v>459139</v>
      </c>
      <c r="AS150" s="269">
        <f t="shared" si="188"/>
        <v>27168</v>
      </c>
      <c r="AT150" s="269">
        <f>N150+AE150</f>
        <v>12180</v>
      </c>
      <c r="AU150" s="271">
        <f>O150+AN150</f>
        <v>4.62</v>
      </c>
      <c r="AV150" s="271">
        <f t="shared" si="189"/>
        <v>0</v>
      </c>
      <c r="AW150" s="272">
        <f t="shared" si="189"/>
        <v>4.62</v>
      </c>
    </row>
    <row r="151" spans="1:49" s="579" customFormat="1" ht="12.75" customHeight="1" x14ac:dyDescent="0.2">
      <c r="A151" s="491">
        <v>32</v>
      </c>
      <c r="B151" s="28">
        <v>3426</v>
      </c>
      <c r="C151" s="487">
        <v>600078019</v>
      </c>
      <c r="D151" s="487">
        <v>72742470</v>
      </c>
      <c r="E151" s="488" t="s">
        <v>72</v>
      </c>
      <c r="F151" s="28"/>
      <c r="G151" s="489"/>
      <c r="H151" s="767"/>
      <c r="I151" s="41">
        <v>6923261</v>
      </c>
      <c r="J151" s="474">
        <v>5026591</v>
      </c>
      <c r="K151" s="474">
        <v>20000</v>
      </c>
      <c r="L151" s="474">
        <v>1716358</v>
      </c>
      <c r="M151" s="474">
        <v>100532</v>
      </c>
      <c r="N151" s="474">
        <v>59780</v>
      </c>
      <c r="O151" s="679">
        <v>13.144200000000001</v>
      </c>
      <c r="P151" s="679">
        <v>6.5</v>
      </c>
      <c r="Q151" s="771">
        <v>6.6441999999999997</v>
      </c>
      <c r="R151" s="41">
        <f t="shared" ref="R151:AW151" si="190">SUM(R148:R150)</f>
        <v>0</v>
      </c>
      <c r="S151" s="29">
        <f t="shared" si="190"/>
        <v>0</v>
      </c>
      <c r="T151" s="29">
        <f t="shared" si="190"/>
        <v>0</v>
      </c>
      <c r="U151" s="29">
        <f t="shared" si="190"/>
        <v>0</v>
      </c>
      <c r="V151" s="29">
        <f t="shared" si="190"/>
        <v>0</v>
      </c>
      <c r="W151" s="29">
        <f t="shared" si="190"/>
        <v>0</v>
      </c>
      <c r="X151" s="29">
        <f t="shared" si="190"/>
        <v>0</v>
      </c>
      <c r="Y151" s="29">
        <f t="shared" si="190"/>
        <v>0</v>
      </c>
      <c r="Z151" s="29">
        <f t="shared" si="190"/>
        <v>0</v>
      </c>
      <c r="AA151" s="29">
        <f t="shared" si="190"/>
        <v>0</v>
      </c>
      <c r="AB151" s="29">
        <f t="shared" si="190"/>
        <v>0</v>
      </c>
      <c r="AC151" s="29">
        <f t="shared" si="190"/>
        <v>0</v>
      </c>
      <c r="AD151" s="29">
        <f t="shared" si="190"/>
        <v>0</v>
      </c>
      <c r="AE151" s="29">
        <f t="shared" si="190"/>
        <v>0</v>
      </c>
      <c r="AF151" s="29">
        <f t="shared" si="190"/>
        <v>0</v>
      </c>
      <c r="AG151" s="30">
        <f t="shared" si="190"/>
        <v>0</v>
      </c>
      <c r="AH151" s="30">
        <f t="shared" si="190"/>
        <v>0</v>
      </c>
      <c r="AI151" s="30">
        <f t="shared" si="190"/>
        <v>0</v>
      </c>
      <c r="AJ151" s="30">
        <f t="shared" si="190"/>
        <v>0</v>
      </c>
      <c r="AK151" s="30">
        <f t="shared" si="190"/>
        <v>0</v>
      </c>
      <c r="AL151" s="30">
        <f t="shared" si="190"/>
        <v>0</v>
      </c>
      <c r="AM151" s="30">
        <f t="shared" si="190"/>
        <v>0</v>
      </c>
      <c r="AN151" s="680">
        <f t="shared" si="190"/>
        <v>0</v>
      </c>
      <c r="AO151" s="41">
        <f t="shared" si="190"/>
        <v>6923261</v>
      </c>
      <c r="AP151" s="29">
        <f t="shared" si="190"/>
        <v>5026591</v>
      </c>
      <c r="AQ151" s="29">
        <f t="shared" si="190"/>
        <v>20000</v>
      </c>
      <c r="AR151" s="29">
        <f t="shared" si="190"/>
        <v>1716358</v>
      </c>
      <c r="AS151" s="29">
        <f t="shared" si="190"/>
        <v>100532</v>
      </c>
      <c r="AT151" s="29">
        <f t="shared" si="190"/>
        <v>59780</v>
      </c>
      <c r="AU151" s="30">
        <f t="shared" si="190"/>
        <v>13.144200000000001</v>
      </c>
      <c r="AV151" s="30">
        <f t="shared" si="190"/>
        <v>6.5</v>
      </c>
      <c r="AW151" s="81">
        <f t="shared" si="190"/>
        <v>6.6441999999999997</v>
      </c>
    </row>
    <row r="152" spans="1:49" s="579" customFormat="1" ht="12.75" customHeight="1" x14ac:dyDescent="0.2">
      <c r="A152" s="490">
        <v>33</v>
      </c>
      <c r="B152" s="26">
        <v>3425</v>
      </c>
      <c r="C152" s="26">
        <v>600078451</v>
      </c>
      <c r="D152" s="26">
        <v>72742551</v>
      </c>
      <c r="E152" s="485" t="s">
        <v>73</v>
      </c>
      <c r="F152" s="26">
        <v>3113</v>
      </c>
      <c r="G152" s="486" t="s">
        <v>320</v>
      </c>
      <c r="H152" s="673" t="s">
        <v>283</v>
      </c>
      <c r="I152" s="265">
        <v>12380904</v>
      </c>
      <c r="J152" s="266">
        <v>8812971</v>
      </c>
      <c r="K152" s="266">
        <v>19200</v>
      </c>
      <c r="L152" s="266">
        <v>2985274</v>
      </c>
      <c r="M152" s="266">
        <v>176259</v>
      </c>
      <c r="N152" s="266">
        <v>387200</v>
      </c>
      <c r="O152" s="622">
        <v>17.105500000000003</v>
      </c>
      <c r="P152" s="678">
        <v>12.551</v>
      </c>
      <c r="Q152" s="744">
        <v>4.5545000000000027</v>
      </c>
      <c r="R152" s="267">
        <f t="shared" ref="R152:R155" si="191">W152*-1</f>
        <v>0</v>
      </c>
      <c r="S152" s="269">
        <v>0</v>
      </c>
      <c r="T152" s="269">
        <v>0</v>
      </c>
      <c r="U152" s="269">
        <v>0</v>
      </c>
      <c r="V152" s="269">
        <f t="shared" si="178"/>
        <v>0</v>
      </c>
      <c r="W152" s="269">
        <v>0</v>
      </c>
      <c r="X152" s="269">
        <v>0</v>
      </c>
      <c r="Y152" s="269">
        <f>SUM(W152:X152)</f>
        <v>0</v>
      </c>
      <c r="Z152" s="269">
        <f>V152+Y152</f>
        <v>0</v>
      </c>
      <c r="AA152" s="577">
        <f t="shared" ref="AA152:AA155" si="192">ROUND((V152+W152)*33.8%,0)</f>
        <v>0</v>
      </c>
      <c r="AB152" s="270">
        <f>ROUND(V152*2%,0)</f>
        <v>0</v>
      </c>
      <c r="AC152" s="269">
        <v>0</v>
      </c>
      <c r="AD152" s="269">
        <v>0</v>
      </c>
      <c r="AE152" s="269">
        <f t="shared" si="179"/>
        <v>0</v>
      </c>
      <c r="AF152" s="269">
        <f t="shared" si="180"/>
        <v>0</v>
      </c>
      <c r="AG152" s="271">
        <v>0</v>
      </c>
      <c r="AH152" s="271">
        <v>0</v>
      </c>
      <c r="AI152" s="271">
        <v>0</v>
      </c>
      <c r="AJ152" s="271">
        <v>0</v>
      </c>
      <c r="AK152" s="271">
        <v>0</v>
      </c>
      <c r="AL152" s="271">
        <f t="shared" si="181"/>
        <v>0</v>
      </c>
      <c r="AM152" s="271">
        <f t="shared" si="182"/>
        <v>0</v>
      </c>
      <c r="AN152" s="696">
        <f t="shared" si="183"/>
        <v>0</v>
      </c>
      <c r="AO152" s="267">
        <f>I152+AF152</f>
        <v>12380904</v>
      </c>
      <c r="AP152" s="269">
        <f>J152+V152</f>
        <v>8812971</v>
      </c>
      <c r="AQ152" s="269">
        <f t="shared" ref="AQ152:AQ155" si="193">K152+Y152</f>
        <v>19200</v>
      </c>
      <c r="AR152" s="269">
        <f t="shared" ref="AR152:AS155" si="194">L152+AA152</f>
        <v>2985274</v>
      </c>
      <c r="AS152" s="269">
        <f t="shared" si="194"/>
        <v>176259</v>
      </c>
      <c r="AT152" s="269">
        <f>N152+AE152</f>
        <v>387200</v>
      </c>
      <c r="AU152" s="271">
        <f>O152+AN152</f>
        <v>17.105500000000003</v>
      </c>
      <c r="AV152" s="271">
        <f t="shared" ref="AV152:AW155" si="195">P152+AL152</f>
        <v>12.551</v>
      </c>
      <c r="AW152" s="272">
        <f t="shared" si="195"/>
        <v>4.5545000000000027</v>
      </c>
    </row>
    <row r="153" spans="1:49" s="579" customFormat="1" x14ac:dyDescent="0.2">
      <c r="A153" s="490">
        <v>33</v>
      </c>
      <c r="B153" s="26">
        <v>3425</v>
      </c>
      <c r="C153" s="26">
        <v>600078451</v>
      </c>
      <c r="D153" s="26">
        <v>72742551</v>
      </c>
      <c r="E153" s="485" t="s">
        <v>73</v>
      </c>
      <c r="F153" s="26">
        <v>3113</v>
      </c>
      <c r="G153" s="486" t="s">
        <v>318</v>
      </c>
      <c r="H153" s="673" t="s">
        <v>284</v>
      </c>
      <c r="I153" s="265">
        <v>1281148</v>
      </c>
      <c r="J153" s="266">
        <v>943408</v>
      </c>
      <c r="K153" s="882">
        <v>0</v>
      </c>
      <c r="L153" s="577">
        <v>318872</v>
      </c>
      <c r="M153" s="577">
        <v>18868</v>
      </c>
      <c r="N153" s="266">
        <v>0</v>
      </c>
      <c r="O153" s="622">
        <v>2.76</v>
      </c>
      <c r="P153" s="678">
        <v>2.76</v>
      </c>
      <c r="Q153" s="744">
        <v>0</v>
      </c>
      <c r="R153" s="267">
        <f t="shared" si="191"/>
        <v>0</v>
      </c>
      <c r="S153" s="269">
        <v>0</v>
      </c>
      <c r="T153" s="269">
        <v>0</v>
      </c>
      <c r="U153" s="269">
        <v>0</v>
      </c>
      <c r="V153" s="269">
        <f t="shared" si="178"/>
        <v>0</v>
      </c>
      <c r="W153" s="269">
        <v>0</v>
      </c>
      <c r="X153" s="269">
        <v>0</v>
      </c>
      <c r="Y153" s="269">
        <f>SUM(W153:X153)</f>
        <v>0</v>
      </c>
      <c r="Z153" s="269">
        <f>V153+Y153</f>
        <v>0</v>
      </c>
      <c r="AA153" s="577">
        <f t="shared" si="192"/>
        <v>0</v>
      </c>
      <c r="AB153" s="270">
        <f>ROUND(V153*2%,0)</f>
        <v>0</v>
      </c>
      <c r="AC153" s="269">
        <v>0</v>
      </c>
      <c r="AD153" s="269">
        <v>0</v>
      </c>
      <c r="AE153" s="269">
        <f t="shared" si="179"/>
        <v>0</v>
      </c>
      <c r="AF153" s="269">
        <f t="shared" si="180"/>
        <v>0</v>
      </c>
      <c r="AG153" s="271">
        <v>0</v>
      </c>
      <c r="AH153" s="271">
        <v>0</v>
      </c>
      <c r="AI153" s="271">
        <v>0</v>
      </c>
      <c r="AJ153" s="271">
        <v>0</v>
      </c>
      <c r="AK153" s="271">
        <v>0</v>
      </c>
      <c r="AL153" s="271">
        <f t="shared" si="181"/>
        <v>0</v>
      </c>
      <c r="AM153" s="271">
        <f t="shared" si="182"/>
        <v>0</v>
      </c>
      <c r="AN153" s="696">
        <f t="shared" si="183"/>
        <v>0</v>
      </c>
      <c r="AO153" s="267">
        <f>I153+AF153</f>
        <v>1281148</v>
      </c>
      <c r="AP153" s="269">
        <f>J153+V153</f>
        <v>943408</v>
      </c>
      <c r="AQ153" s="269">
        <f t="shared" si="193"/>
        <v>0</v>
      </c>
      <c r="AR153" s="269">
        <f t="shared" si="194"/>
        <v>318872</v>
      </c>
      <c r="AS153" s="269">
        <f t="shared" si="194"/>
        <v>18868</v>
      </c>
      <c r="AT153" s="269">
        <f>N153+AE153</f>
        <v>0</v>
      </c>
      <c r="AU153" s="271">
        <f>O153+AN153</f>
        <v>2.76</v>
      </c>
      <c r="AV153" s="271">
        <f t="shared" si="195"/>
        <v>2.76</v>
      </c>
      <c r="AW153" s="272">
        <f t="shared" si="195"/>
        <v>0</v>
      </c>
    </row>
    <row r="154" spans="1:49" s="579" customFormat="1" ht="12.75" customHeight="1" x14ac:dyDescent="0.2">
      <c r="A154" s="490">
        <v>33</v>
      </c>
      <c r="B154" s="26">
        <v>3425</v>
      </c>
      <c r="C154" s="26">
        <v>600078451</v>
      </c>
      <c r="D154" s="26">
        <v>72742551</v>
      </c>
      <c r="E154" s="485" t="s">
        <v>73</v>
      </c>
      <c r="F154" s="26">
        <v>3143</v>
      </c>
      <c r="G154" s="486" t="s">
        <v>635</v>
      </c>
      <c r="H154" s="673" t="s">
        <v>283</v>
      </c>
      <c r="I154" s="265">
        <v>1058903</v>
      </c>
      <c r="J154" s="266">
        <v>779752</v>
      </c>
      <c r="K154" s="882">
        <v>0</v>
      </c>
      <c r="L154" s="577">
        <v>263556</v>
      </c>
      <c r="M154" s="577">
        <v>15595</v>
      </c>
      <c r="N154" s="266">
        <v>0</v>
      </c>
      <c r="O154" s="622">
        <v>1.77</v>
      </c>
      <c r="P154" s="622">
        <v>1.77</v>
      </c>
      <c r="Q154" s="744">
        <v>0</v>
      </c>
      <c r="R154" s="267">
        <f t="shared" si="191"/>
        <v>0</v>
      </c>
      <c r="S154" s="269">
        <v>0</v>
      </c>
      <c r="T154" s="269">
        <v>0</v>
      </c>
      <c r="U154" s="269">
        <v>0</v>
      </c>
      <c r="V154" s="269">
        <f t="shared" si="178"/>
        <v>0</v>
      </c>
      <c r="W154" s="269">
        <v>0</v>
      </c>
      <c r="X154" s="269">
        <v>0</v>
      </c>
      <c r="Y154" s="269">
        <f>SUM(W154:X154)</f>
        <v>0</v>
      </c>
      <c r="Z154" s="269">
        <f>V154+Y154</f>
        <v>0</v>
      </c>
      <c r="AA154" s="577">
        <f t="shared" si="192"/>
        <v>0</v>
      </c>
      <c r="AB154" s="270">
        <f>ROUND(V154*2%,0)</f>
        <v>0</v>
      </c>
      <c r="AC154" s="269">
        <v>0</v>
      </c>
      <c r="AD154" s="269">
        <v>0</v>
      </c>
      <c r="AE154" s="269">
        <f t="shared" si="179"/>
        <v>0</v>
      </c>
      <c r="AF154" s="269">
        <f t="shared" si="180"/>
        <v>0</v>
      </c>
      <c r="AG154" s="271">
        <v>0</v>
      </c>
      <c r="AH154" s="271">
        <v>0</v>
      </c>
      <c r="AI154" s="271">
        <v>0</v>
      </c>
      <c r="AJ154" s="271">
        <v>0</v>
      </c>
      <c r="AK154" s="271">
        <v>0</v>
      </c>
      <c r="AL154" s="271">
        <f t="shared" si="181"/>
        <v>0</v>
      </c>
      <c r="AM154" s="271">
        <f t="shared" si="182"/>
        <v>0</v>
      </c>
      <c r="AN154" s="696">
        <f t="shared" si="183"/>
        <v>0</v>
      </c>
      <c r="AO154" s="267">
        <f>I154+AF154</f>
        <v>1058903</v>
      </c>
      <c r="AP154" s="269">
        <f>J154+V154</f>
        <v>779752</v>
      </c>
      <c r="AQ154" s="269">
        <f t="shared" si="193"/>
        <v>0</v>
      </c>
      <c r="AR154" s="269">
        <f t="shared" si="194"/>
        <v>263556</v>
      </c>
      <c r="AS154" s="269">
        <f t="shared" si="194"/>
        <v>15595</v>
      </c>
      <c r="AT154" s="269">
        <f>N154+AE154</f>
        <v>0</v>
      </c>
      <c r="AU154" s="271">
        <f>O154+AN154</f>
        <v>1.77</v>
      </c>
      <c r="AV154" s="271">
        <f t="shared" si="195"/>
        <v>1.77</v>
      </c>
      <c r="AW154" s="272">
        <f t="shared" si="195"/>
        <v>0</v>
      </c>
    </row>
    <row r="155" spans="1:49" s="579" customFormat="1" ht="12.75" customHeight="1" x14ac:dyDescent="0.2">
      <c r="A155" s="490">
        <v>33</v>
      </c>
      <c r="B155" s="26">
        <v>3425</v>
      </c>
      <c r="C155" s="26">
        <v>600078451</v>
      </c>
      <c r="D155" s="26">
        <v>72742551</v>
      </c>
      <c r="E155" s="485" t="s">
        <v>73</v>
      </c>
      <c r="F155" s="26">
        <v>3143</v>
      </c>
      <c r="G155" s="486" t="s">
        <v>636</v>
      </c>
      <c r="H155" s="673" t="s">
        <v>284</v>
      </c>
      <c r="I155" s="265">
        <v>37217</v>
      </c>
      <c r="J155" s="266">
        <v>26235</v>
      </c>
      <c r="K155" s="882">
        <v>0</v>
      </c>
      <c r="L155" s="577">
        <v>8867</v>
      </c>
      <c r="M155" s="577">
        <v>525</v>
      </c>
      <c r="N155" s="266">
        <v>1590</v>
      </c>
      <c r="O155" s="622">
        <v>0.11</v>
      </c>
      <c r="P155" s="678">
        <v>0</v>
      </c>
      <c r="Q155" s="744">
        <v>0.11</v>
      </c>
      <c r="R155" s="267">
        <f t="shared" si="191"/>
        <v>0</v>
      </c>
      <c r="S155" s="269">
        <v>0</v>
      </c>
      <c r="T155" s="269">
        <v>0</v>
      </c>
      <c r="U155" s="269">
        <v>0</v>
      </c>
      <c r="V155" s="269">
        <f t="shared" si="178"/>
        <v>0</v>
      </c>
      <c r="W155" s="269">
        <v>0</v>
      </c>
      <c r="X155" s="269">
        <v>0</v>
      </c>
      <c r="Y155" s="269">
        <f>SUM(W155:X155)</f>
        <v>0</v>
      </c>
      <c r="Z155" s="269">
        <f>V155+Y155</f>
        <v>0</v>
      </c>
      <c r="AA155" s="577">
        <f t="shared" si="192"/>
        <v>0</v>
      </c>
      <c r="AB155" s="270">
        <f>ROUND(V155*2%,0)</f>
        <v>0</v>
      </c>
      <c r="AC155" s="269">
        <v>0</v>
      </c>
      <c r="AD155" s="269">
        <v>0</v>
      </c>
      <c r="AE155" s="269">
        <f t="shared" si="179"/>
        <v>0</v>
      </c>
      <c r="AF155" s="269">
        <f t="shared" si="180"/>
        <v>0</v>
      </c>
      <c r="AG155" s="271">
        <v>0</v>
      </c>
      <c r="AH155" s="271">
        <v>0</v>
      </c>
      <c r="AI155" s="271">
        <v>0</v>
      </c>
      <c r="AJ155" s="271">
        <v>0</v>
      </c>
      <c r="AK155" s="271">
        <v>0</v>
      </c>
      <c r="AL155" s="271">
        <f t="shared" si="181"/>
        <v>0</v>
      </c>
      <c r="AM155" s="271">
        <f t="shared" si="182"/>
        <v>0</v>
      </c>
      <c r="AN155" s="696">
        <f t="shared" si="183"/>
        <v>0</v>
      </c>
      <c r="AO155" s="267">
        <f>I155+AF155</f>
        <v>37217</v>
      </c>
      <c r="AP155" s="269">
        <f>J155+V155</f>
        <v>26235</v>
      </c>
      <c r="AQ155" s="269">
        <f t="shared" si="193"/>
        <v>0</v>
      </c>
      <c r="AR155" s="269">
        <f t="shared" si="194"/>
        <v>8867</v>
      </c>
      <c r="AS155" s="269">
        <f t="shared" si="194"/>
        <v>525</v>
      </c>
      <c r="AT155" s="269">
        <f>N155+AE155</f>
        <v>1590</v>
      </c>
      <c r="AU155" s="271">
        <f>O155+AN155</f>
        <v>0.11</v>
      </c>
      <c r="AV155" s="271">
        <f t="shared" si="195"/>
        <v>0</v>
      </c>
      <c r="AW155" s="272">
        <f t="shared" si="195"/>
        <v>0.11</v>
      </c>
    </row>
    <row r="156" spans="1:49" s="579" customFormat="1" ht="12.75" customHeight="1" x14ac:dyDescent="0.2">
      <c r="A156" s="491">
        <v>33</v>
      </c>
      <c r="B156" s="28">
        <v>3425</v>
      </c>
      <c r="C156" s="487">
        <v>600078451</v>
      </c>
      <c r="D156" s="487">
        <v>72742551</v>
      </c>
      <c r="E156" s="488" t="s">
        <v>74</v>
      </c>
      <c r="F156" s="28"/>
      <c r="G156" s="489"/>
      <c r="H156" s="767"/>
      <c r="I156" s="41">
        <v>14758172</v>
      </c>
      <c r="J156" s="474">
        <v>10562366</v>
      </c>
      <c r="K156" s="474">
        <v>19200</v>
      </c>
      <c r="L156" s="474">
        <v>3576569</v>
      </c>
      <c r="M156" s="474">
        <v>211247</v>
      </c>
      <c r="N156" s="474">
        <v>388790</v>
      </c>
      <c r="O156" s="679">
        <v>21.745500000000003</v>
      </c>
      <c r="P156" s="679">
        <v>17.081</v>
      </c>
      <c r="Q156" s="771">
        <v>4.664500000000003</v>
      </c>
      <c r="R156" s="41">
        <f t="shared" ref="R156:AW156" si="196">SUM(R152:R155)</f>
        <v>0</v>
      </c>
      <c r="S156" s="29">
        <f t="shared" si="196"/>
        <v>0</v>
      </c>
      <c r="T156" s="29">
        <f t="shared" si="196"/>
        <v>0</v>
      </c>
      <c r="U156" s="29">
        <f t="shared" si="196"/>
        <v>0</v>
      </c>
      <c r="V156" s="29">
        <f t="shared" si="196"/>
        <v>0</v>
      </c>
      <c r="W156" s="29">
        <f t="shared" si="196"/>
        <v>0</v>
      </c>
      <c r="X156" s="29">
        <f t="shared" si="196"/>
        <v>0</v>
      </c>
      <c r="Y156" s="29">
        <f t="shared" si="196"/>
        <v>0</v>
      </c>
      <c r="Z156" s="29">
        <f t="shared" si="196"/>
        <v>0</v>
      </c>
      <c r="AA156" s="29">
        <f t="shared" si="196"/>
        <v>0</v>
      </c>
      <c r="AB156" s="29">
        <f t="shared" si="196"/>
        <v>0</v>
      </c>
      <c r="AC156" s="29">
        <f t="shared" si="196"/>
        <v>0</v>
      </c>
      <c r="AD156" s="29">
        <f t="shared" si="196"/>
        <v>0</v>
      </c>
      <c r="AE156" s="29">
        <f t="shared" si="196"/>
        <v>0</v>
      </c>
      <c r="AF156" s="29">
        <f t="shared" si="196"/>
        <v>0</v>
      </c>
      <c r="AG156" s="30">
        <f t="shared" si="196"/>
        <v>0</v>
      </c>
      <c r="AH156" s="30">
        <f t="shared" si="196"/>
        <v>0</v>
      </c>
      <c r="AI156" s="30">
        <f t="shared" si="196"/>
        <v>0</v>
      </c>
      <c r="AJ156" s="30">
        <f t="shared" si="196"/>
        <v>0</v>
      </c>
      <c r="AK156" s="30">
        <f t="shared" si="196"/>
        <v>0</v>
      </c>
      <c r="AL156" s="30">
        <f t="shared" si="196"/>
        <v>0</v>
      </c>
      <c r="AM156" s="30">
        <f t="shared" si="196"/>
        <v>0</v>
      </c>
      <c r="AN156" s="680">
        <f t="shared" si="196"/>
        <v>0</v>
      </c>
      <c r="AO156" s="41">
        <f t="shared" si="196"/>
        <v>14758172</v>
      </c>
      <c r="AP156" s="29">
        <f t="shared" si="196"/>
        <v>10562366</v>
      </c>
      <c r="AQ156" s="29">
        <f t="shared" si="196"/>
        <v>19200</v>
      </c>
      <c r="AR156" s="29">
        <f t="shared" si="196"/>
        <v>3576569</v>
      </c>
      <c r="AS156" s="29">
        <f t="shared" si="196"/>
        <v>211247</v>
      </c>
      <c r="AT156" s="29">
        <f t="shared" si="196"/>
        <v>388790</v>
      </c>
      <c r="AU156" s="30">
        <f t="shared" si="196"/>
        <v>21.745500000000003</v>
      </c>
      <c r="AV156" s="30">
        <f t="shared" si="196"/>
        <v>17.081</v>
      </c>
      <c r="AW156" s="81">
        <f t="shared" si="196"/>
        <v>4.664500000000003</v>
      </c>
    </row>
    <row r="157" spans="1:49" s="579" customFormat="1" ht="12.75" customHeight="1" x14ac:dyDescent="0.2">
      <c r="A157" s="490">
        <v>34</v>
      </c>
      <c r="B157" s="26">
        <v>3418</v>
      </c>
      <c r="C157" s="26">
        <v>600078001</v>
      </c>
      <c r="D157" s="26">
        <v>70695954</v>
      </c>
      <c r="E157" s="485" t="s">
        <v>75</v>
      </c>
      <c r="F157" s="26">
        <v>3111</v>
      </c>
      <c r="G157" s="486" t="s">
        <v>317</v>
      </c>
      <c r="H157" s="673" t="s">
        <v>283</v>
      </c>
      <c r="I157" s="265">
        <v>1929413</v>
      </c>
      <c r="J157" s="266">
        <v>1404509</v>
      </c>
      <c r="K157" s="266">
        <v>5000</v>
      </c>
      <c r="L157" s="266">
        <v>476414</v>
      </c>
      <c r="M157" s="266">
        <v>28090</v>
      </c>
      <c r="N157" s="266">
        <v>15400</v>
      </c>
      <c r="O157" s="622">
        <v>3.1252</v>
      </c>
      <c r="P157" s="678">
        <v>2.2902999999999998</v>
      </c>
      <c r="Q157" s="744">
        <v>0.8349000000000002</v>
      </c>
      <c r="R157" s="267">
        <f t="shared" ref="R157:R158" si="197">W157*-1</f>
        <v>0</v>
      </c>
      <c r="S157" s="269">
        <v>0</v>
      </c>
      <c r="T157" s="269">
        <v>0</v>
      </c>
      <c r="U157" s="269">
        <v>0</v>
      </c>
      <c r="V157" s="269">
        <f t="shared" si="178"/>
        <v>0</v>
      </c>
      <c r="W157" s="269">
        <v>0</v>
      </c>
      <c r="X157" s="269">
        <v>0</v>
      </c>
      <c r="Y157" s="269">
        <f>SUM(W157:X157)</f>
        <v>0</v>
      </c>
      <c r="Z157" s="269">
        <f>V157+Y157</f>
        <v>0</v>
      </c>
      <c r="AA157" s="577">
        <f t="shared" ref="AA157:AA158" si="198">ROUND((V157+W157)*33.8%,0)</f>
        <v>0</v>
      </c>
      <c r="AB157" s="270">
        <f>ROUND(V157*2%,0)</f>
        <v>0</v>
      </c>
      <c r="AC157" s="269">
        <v>0</v>
      </c>
      <c r="AD157" s="269">
        <v>0</v>
      </c>
      <c r="AE157" s="269">
        <f t="shared" si="179"/>
        <v>0</v>
      </c>
      <c r="AF157" s="269">
        <f t="shared" si="180"/>
        <v>0</v>
      </c>
      <c r="AG157" s="271">
        <v>0</v>
      </c>
      <c r="AH157" s="271">
        <v>0</v>
      </c>
      <c r="AI157" s="271">
        <v>0</v>
      </c>
      <c r="AJ157" s="271">
        <v>0</v>
      </c>
      <c r="AK157" s="271">
        <v>0</v>
      </c>
      <c r="AL157" s="271">
        <f t="shared" si="181"/>
        <v>0</v>
      </c>
      <c r="AM157" s="271">
        <f t="shared" si="182"/>
        <v>0</v>
      </c>
      <c r="AN157" s="696">
        <f t="shared" si="183"/>
        <v>0</v>
      </c>
      <c r="AO157" s="267">
        <f>I157+AF157</f>
        <v>1929413</v>
      </c>
      <c r="AP157" s="269">
        <f>J157+V157</f>
        <v>1404509</v>
      </c>
      <c r="AQ157" s="269">
        <f t="shared" ref="AQ157:AQ158" si="199">K157+Y157</f>
        <v>5000</v>
      </c>
      <c r="AR157" s="269">
        <f>L157+AA157</f>
        <v>476414</v>
      </c>
      <c r="AS157" s="269">
        <f>M157+AB157</f>
        <v>28090</v>
      </c>
      <c r="AT157" s="269">
        <f>N157+AE157</f>
        <v>15400</v>
      </c>
      <c r="AU157" s="271">
        <f>O157+AN157</f>
        <v>3.1252</v>
      </c>
      <c r="AV157" s="271">
        <f>P157+AL157</f>
        <v>2.2902999999999998</v>
      </c>
      <c r="AW157" s="272">
        <f>Q157+AM157</f>
        <v>0.8349000000000002</v>
      </c>
    </row>
    <row r="158" spans="1:49" s="579" customFormat="1" ht="12.75" customHeight="1" x14ac:dyDescent="0.2">
      <c r="A158" s="490">
        <v>34</v>
      </c>
      <c r="B158" s="26">
        <v>3418</v>
      </c>
      <c r="C158" s="26">
        <v>600078001</v>
      </c>
      <c r="D158" s="26">
        <v>70695954</v>
      </c>
      <c r="E158" s="485" t="s">
        <v>75</v>
      </c>
      <c r="F158" s="26">
        <v>3141</v>
      </c>
      <c r="G158" s="486" t="s">
        <v>321</v>
      </c>
      <c r="H158" s="673" t="s">
        <v>284</v>
      </c>
      <c r="I158" s="265">
        <v>350335</v>
      </c>
      <c r="J158" s="266">
        <v>252113</v>
      </c>
      <c r="K158" s="882">
        <v>5000</v>
      </c>
      <c r="L158" s="577">
        <v>86904</v>
      </c>
      <c r="M158" s="577">
        <v>5042</v>
      </c>
      <c r="N158" s="266">
        <v>1276</v>
      </c>
      <c r="O158" s="622">
        <v>0.87</v>
      </c>
      <c r="P158" s="678">
        <v>0</v>
      </c>
      <c r="Q158" s="744">
        <v>0.87</v>
      </c>
      <c r="R158" s="267">
        <f t="shared" si="197"/>
        <v>0</v>
      </c>
      <c r="S158" s="269">
        <v>0</v>
      </c>
      <c r="T158" s="269">
        <v>0</v>
      </c>
      <c r="U158" s="269">
        <v>0</v>
      </c>
      <c r="V158" s="269">
        <f t="shared" si="178"/>
        <v>0</v>
      </c>
      <c r="W158" s="269">
        <v>0</v>
      </c>
      <c r="X158" s="269">
        <v>0</v>
      </c>
      <c r="Y158" s="269">
        <f>SUM(W158:X158)</f>
        <v>0</v>
      </c>
      <c r="Z158" s="269">
        <f>V158+Y158</f>
        <v>0</v>
      </c>
      <c r="AA158" s="577">
        <f t="shared" si="198"/>
        <v>0</v>
      </c>
      <c r="AB158" s="270">
        <f>ROUND(V158*2%,0)</f>
        <v>0</v>
      </c>
      <c r="AC158" s="269">
        <v>0</v>
      </c>
      <c r="AD158" s="269">
        <v>0</v>
      </c>
      <c r="AE158" s="269">
        <f t="shared" si="179"/>
        <v>0</v>
      </c>
      <c r="AF158" s="269">
        <f t="shared" si="180"/>
        <v>0</v>
      </c>
      <c r="AG158" s="271">
        <v>0</v>
      </c>
      <c r="AH158" s="271">
        <v>0</v>
      </c>
      <c r="AI158" s="271">
        <v>0</v>
      </c>
      <c r="AJ158" s="271">
        <v>0</v>
      </c>
      <c r="AK158" s="271">
        <v>0</v>
      </c>
      <c r="AL158" s="271">
        <f t="shared" si="181"/>
        <v>0</v>
      </c>
      <c r="AM158" s="271">
        <f t="shared" si="182"/>
        <v>0</v>
      </c>
      <c r="AN158" s="696">
        <f t="shared" si="183"/>
        <v>0</v>
      </c>
      <c r="AO158" s="267">
        <f>I158+AF158</f>
        <v>350335</v>
      </c>
      <c r="AP158" s="269">
        <f>J158+V158</f>
        <v>252113</v>
      </c>
      <c r="AQ158" s="269">
        <f t="shared" si="199"/>
        <v>5000</v>
      </c>
      <c r="AR158" s="269">
        <f>L158+AA158</f>
        <v>86904</v>
      </c>
      <c r="AS158" s="269">
        <f>M158+AB158</f>
        <v>5042</v>
      </c>
      <c r="AT158" s="269">
        <f>N158+AE158</f>
        <v>1276</v>
      </c>
      <c r="AU158" s="271">
        <f>O158+AN158</f>
        <v>0.87</v>
      </c>
      <c r="AV158" s="271">
        <f>P158+AL158</f>
        <v>0</v>
      </c>
      <c r="AW158" s="272">
        <f>Q158+AM158</f>
        <v>0.87</v>
      </c>
    </row>
    <row r="159" spans="1:49" s="579" customFormat="1" ht="12.75" customHeight="1" x14ac:dyDescent="0.2">
      <c r="A159" s="491">
        <v>34</v>
      </c>
      <c r="B159" s="28">
        <v>3418</v>
      </c>
      <c r="C159" s="487">
        <v>600078001</v>
      </c>
      <c r="D159" s="487">
        <v>70695954</v>
      </c>
      <c r="E159" s="488" t="s">
        <v>76</v>
      </c>
      <c r="F159" s="28"/>
      <c r="G159" s="489"/>
      <c r="H159" s="767"/>
      <c r="I159" s="41">
        <v>2279748</v>
      </c>
      <c r="J159" s="474">
        <v>1656622</v>
      </c>
      <c r="K159" s="474">
        <v>10000</v>
      </c>
      <c r="L159" s="474">
        <v>563318</v>
      </c>
      <c r="M159" s="474">
        <v>33132</v>
      </c>
      <c r="N159" s="474">
        <v>16676</v>
      </c>
      <c r="O159" s="679">
        <v>3.9952000000000001</v>
      </c>
      <c r="P159" s="679">
        <v>2.2902999999999998</v>
      </c>
      <c r="Q159" s="771">
        <v>1.7049000000000003</v>
      </c>
      <c r="R159" s="41">
        <f t="shared" ref="R159:AW159" si="200">SUM(R157:R158)</f>
        <v>0</v>
      </c>
      <c r="S159" s="29">
        <f t="shared" si="200"/>
        <v>0</v>
      </c>
      <c r="T159" s="29">
        <f t="shared" si="200"/>
        <v>0</v>
      </c>
      <c r="U159" s="29">
        <f t="shared" si="200"/>
        <v>0</v>
      </c>
      <c r="V159" s="29">
        <f t="shared" si="200"/>
        <v>0</v>
      </c>
      <c r="W159" s="29">
        <f t="shared" si="200"/>
        <v>0</v>
      </c>
      <c r="X159" s="29">
        <f t="shared" si="200"/>
        <v>0</v>
      </c>
      <c r="Y159" s="29">
        <f t="shared" si="200"/>
        <v>0</v>
      </c>
      <c r="Z159" s="29">
        <f t="shared" si="200"/>
        <v>0</v>
      </c>
      <c r="AA159" s="29">
        <f t="shared" si="200"/>
        <v>0</v>
      </c>
      <c r="AB159" s="29">
        <f t="shared" si="200"/>
        <v>0</v>
      </c>
      <c r="AC159" s="29">
        <f t="shared" si="200"/>
        <v>0</v>
      </c>
      <c r="AD159" s="29">
        <f t="shared" si="200"/>
        <v>0</v>
      </c>
      <c r="AE159" s="29">
        <f t="shared" si="200"/>
        <v>0</v>
      </c>
      <c r="AF159" s="29">
        <f t="shared" si="200"/>
        <v>0</v>
      </c>
      <c r="AG159" s="30">
        <f t="shared" si="200"/>
        <v>0</v>
      </c>
      <c r="AH159" s="30">
        <f t="shared" si="200"/>
        <v>0</v>
      </c>
      <c r="AI159" s="30">
        <f t="shared" si="200"/>
        <v>0</v>
      </c>
      <c r="AJ159" s="30">
        <f t="shared" si="200"/>
        <v>0</v>
      </c>
      <c r="AK159" s="30">
        <f t="shared" si="200"/>
        <v>0</v>
      </c>
      <c r="AL159" s="30">
        <f t="shared" si="200"/>
        <v>0</v>
      </c>
      <c r="AM159" s="30">
        <f t="shared" si="200"/>
        <v>0</v>
      </c>
      <c r="AN159" s="680">
        <f t="shared" si="200"/>
        <v>0</v>
      </c>
      <c r="AO159" s="41">
        <f t="shared" si="200"/>
        <v>2279748</v>
      </c>
      <c r="AP159" s="29">
        <f t="shared" si="200"/>
        <v>1656622</v>
      </c>
      <c r="AQ159" s="29">
        <f t="shared" si="200"/>
        <v>10000</v>
      </c>
      <c r="AR159" s="29">
        <f t="shared" si="200"/>
        <v>563318</v>
      </c>
      <c r="AS159" s="29">
        <f t="shared" si="200"/>
        <v>33132</v>
      </c>
      <c r="AT159" s="29">
        <f t="shared" si="200"/>
        <v>16676</v>
      </c>
      <c r="AU159" s="30">
        <f t="shared" si="200"/>
        <v>3.9952000000000001</v>
      </c>
      <c r="AV159" s="30">
        <f t="shared" si="200"/>
        <v>2.2902999999999998</v>
      </c>
      <c r="AW159" s="81">
        <f t="shared" si="200"/>
        <v>1.7049000000000003</v>
      </c>
    </row>
    <row r="160" spans="1:49" s="579" customFormat="1" ht="12.75" customHeight="1" x14ac:dyDescent="0.2">
      <c r="A160" s="490">
        <v>35</v>
      </c>
      <c r="B160" s="26">
        <v>3428</v>
      </c>
      <c r="C160" s="26">
        <v>600078311</v>
      </c>
      <c r="D160" s="26">
        <v>72742518</v>
      </c>
      <c r="E160" s="485" t="s">
        <v>77</v>
      </c>
      <c r="F160" s="26">
        <v>3111</v>
      </c>
      <c r="G160" s="486" t="s">
        <v>317</v>
      </c>
      <c r="H160" s="673" t="s">
        <v>283</v>
      </c>
      <c r="I160" s="265">
        <v>2728904</v>
      </c>
      <c r="J160" s="266">
        <v>1993523</v>
      </c>
      <c r="K160" s="882">
        <v>0</v>
      </c>
      <c r="L160" s="577">
        <v>673811</v>
      </c>
      <c r="M160" s="577">
        <v>39870</v>
      </c>
      <c r="N160" s="266">
        <v>21700</v>
      </c>
      <c r="O160" s="622">
        <v>4.9218000000000002</v>
      </c>
      <c r="P160" s="678">
        <v>4</v>
      </c>
      <c r="Q160" s="744">
        <v>0.92179999999999995</v>
      </c>
      <c r="R160" s="267">
        <f t="shared" ref="R160:R165" si="201">W160*-1</f>
        <v>0</v>
      </c>
      <c r="S160" s="269">
        <v>0</v>
      </c>
      <c r="T160" s="269">
        <v>0</v>
      </c>
      <c r="U160" s="269">
        <v>0</v>
      </c>
      <c r="V160" s="269">
        <f t="shared" si="178"/>
        <v>0</v>
      </c>
      <c r="W160" s="269">
        <v>0</v>
      </c>
      <c r="X160" s="269">
        <v>0</v>
      </c>
      <c r="Y160" s="269">
        <f t="shared" ref="Y160:Y165" si="202">SUM(W160:X160)</f>
        <v>0</v>
      </c>
      <c r="Z160" s="269">
        <f t="shared" ref="Z160:Z165" si="203">V160+Y160</f>
        <v>0</v>
      </c>
      <c r="AA160" s="577">
        <f t="shared" ref="AA160:AA165" si="204">ROUND((V160+W160)*33.8%,0)</f>
        <v>0</v>
      </c>
      <c r="AB160" s="270">
        <f t="shared" ref="AB160:AB165" si="205">ROUND(V160*2%,0)</f>
        <v>0</v>
      </c>
      <c r="AC160" s="269">
        <v>0</v>
      </c>
      <c r="AD160" s="269">
        <v>0</v>
      </c>
      <c r="AE160" s="269">
        <f t="shared" si="179"/>
        <v>0</v>
      </c>
      <c r="AF160" s="269">
        <f t="shared" si="180"/>
        <v>0</v>
      </c>
      <c r="AG160" s="271">
        <v>0</v>
      </c>
      <c r="AH160" s="271">
        <v>0</v>
      </c>
      <c r="AI160" s="271">
        <v>0</v>
      </c>
      <c r="AJ160" s="271">
        <v>0</v>
      </c>
      <c r="AK160" s="271">
        <v>0</v>
      </c>
      <c r="AL160" s="271">
        <f t="shared" si="181"/>
        <v>0</v>
      </c>
      <c r="AM160" s="271">
        <f t="shared" si="182"/>
        <v>0</v>
      </c>
      <c r="AN160" s="696">
        <f t="shared" si="183"/>
        <v>0</v>
      </c>
      <c r="AO160" s="267">
        <f t="shared" ref="AO160:AO165" si="206">I160+AF160</f>
        <v>2728904</v>
      </c>
      <c r="AP160" s="269">
        <f t="shared" ref="AP160:AP165" si="207">J160+V160</f>
        <v>1993523</v>
      </c>
      <c r="AQ160" s="269">
        <f t="shared" ref="AQ160:AQ165" si="208">K160+Y160</f>
        <v>0</v>
      </c>
      <c r="AR160" s="269">
        <f t="shared" ref="AR160:AS165" si="209">L160+AA160</f>
        <v>673811</v>
      </c>
      <c r="AS160" s="269">
        <f t="shared" si="209"/>
        <v>39870</v>
      </c>
      <c r="AT160" s="269">
        <f t="shared" ref="AT160:AT165" si="210">N160+AE160</f>
        <v>21700</v>
      </c>
      <c r="AU160" s="271">
        <f t="shared" ref="AU160:AU165" si="211">O160+AN160</f>
        <v>4.9218000000000002</v>
      </c>
      <c r="AV160" s="271">
        <f t="shared" ref="AV160:AW165" si="212">P160+AL160</f>
        <v>4</v>
      </c>
      <c r="AW160" s="272">
        <f t="shared" si="212"/>
        <v>0.92179999999999995</v>
      </c>
    </row>
    <row r="161" spans="1:49" s="579" customFormat="1" ht="12.75" customHeight="1" x14ac:dyDescent="0.2">
      <c r="A161" s="490">
        <v>35</v>
      </c>
      <c r="B161" s="26">
        <v>3428</v>
      </c>
      <c r="C161" s="26">
        <v>600078311</v>
      </c>
      <c r="D161" s="26">
        <v>72742518</v>
      </c>
      <c r="E161" s="485" t="s">
        <v>77</v>
      </c>
      <c r="F161" s="26">
        <v>3117</v>
      </c>
      <c r="G161" s="486" t="s">
        <v>320</v>
      </c>
      <c r="H161" s="673" t="s">
        <v>283</v>
      </c>
      <c r="I161" s="265">
        <v>3364338</v>
      </c>
      <c r="J161" s="266">
        <v>2411147</v>
      </c>
      <c r="K161" s="266">
        <v>0</v>
      </c>
      <c r="L161" s="266">
        <v>814967</v>
      </c>
      <c r="M161" s="266">
        <v>48224</v>
      </c>
      <c r="N161" s="266">
        <v>90000</v>
      </c>
      <c r="O161" s="622">
        <v>5.2439</v>
      </c>
      <c r="P161" s="678">
        <v>3.5230999999999999</v>
      </c>
      <c r="Q161" s="744">
        <v>1.7208000000000001</v>
      </c>
      <c r="R161" s="267">
        <f t="shared" si="201"/>
        <v>0</v>
      </c>
      <c r="S161" s="269">
        <v>0</v>
      </c>
      <c r="T161" s="269">
        <v>0</v>
      </c>
      <c r="U161" s="269">
        <v>0</v>
      </c>
      <c r="V161" s="269">
        <f t="shared" si="178"/>
        <v>0</v>
      </c>
      <c r="W161" s="269">
        <v>0</v>
      </c>
      <c r="X161" s="269">
        <v>0</v>
      </c>
      <c r="Y161" s="269">
        <f t="shared" si="202"/>
        <v>0</v>
      </c>
      <c r="Z161" s="269">
        <f t="shared" si="203"/>
        <v>0</v>
      </c>
      <c r="AA161" s="577">
        <f t="shared" si="204"/>
        <v>0</v>
      </c>
      <c r="AB161" s="270">
        <f t="shared" si="205"/>
        <v>0</v>
      </c>
      <c r="AC161" s="269">
        <v>0</v>
      </c>
      <c r="AD161" s="269">
        <v>0</v>
      </c>
      <c r="AE161" s="269">
        <f t="shared" si="179"/>
        <v>0</v>
      </c>
      <c r="AF161" s="269">
        <f t="shared" si="180"/>
        <v>0</v>
      </c>
      <c r="AG161" s="271">
        <v>0</v>
      </c>
      <c r="AH161" s="271">
        <v>0</v>
      </c>
      <c r="AI161" s="271">
        <v>0</v>
      </c>
      <c r="AJ161" s="271">
        <v>0</v>
      </c>
      <c r="AK161" s="271">
        <v>0</v>
      </c>
      <c r="AL161" s="271">
        <f t="shared" si="181"/>
        <v>0</v>
      </c>
      <c r="AM161" s="271">
        <f t="shared" si="182"/>
        <v>0</v>
      </c>
      <c r="AN161" s="696">
        <f t="shared" si="183"/>
        <v>0</v>
      </c>
      <c r="AO161" s="267">
        <f t="shared" si="206"/>
        <v>3364338</v>
      </c>
      <c r="AP161" s="269">
        <f t="shared" si="207"/>
        <v>2411147</v>
      </c>
      <c r="AQ161" s="269">
        <f t="shared" si="208"/>
        <v>0</v>
      </c>
      <c r="AR161" s="269">
        <f t="shared" si="209"/>
        <v>814967</v>
      </c>
      <c r="AS161" s="269">
        <f t="shared" si="209"/>
        <v>48224</v>
      </c>
      <c r="AT161" s="269">
        <f t="shared" si="210"/>
        <v>90000</v>
      </c>
      <c r="AU161" s="271">
        <f t="shared" si="211"/>
        <v>5.2439</v>
      </c>
      <c r="AV161" s="271">
        <f t="shared" si="212"/>
        <v>3.5230999999999999</v>
      </c>
      <c r="AW161" s="272">
        <f t="shared" si="212"/>
        <v>1.7208000000000001</v>
      </c>
    </row>
    <row r="162" spans="1:49" s="579" customFormat="1" x14ac:dyDescent="0.2">
      <c r="A162" s="490">
        <v>35</v>
      </c>
      <c r="B162" s="26">
        <v>3428</v>
      </c>
      <c r="C162" s="26">
        <v>600078311</v>
      </c>
      <c r="D162" s="26">
        <v>72742518</v>
      </c>
      <c r="E162" s="485" t="s">
        <v>77</v>
      </c>
      <c r="F162" s="26">
        <v>3117</v>
      </c>
      <c r="G162" s="486" t="s">
        <v>318</v>
      </c>
      <c r="H162" s="673" t="s">
        <v>284</v>
      </c>
      <c r="I162" s="265">
        <v>922359</v>
      </c>
      <c r="J162" s="266">
        <v>679204</v>
      </c>
      <c r="K162" s="882">
        <v>0</v>
      </c>
      <c r="L162" s="577">
        <v>229571</v>
      </c>
      <c r="M162" s="577">
        <v>13584</v>
      </c>
      <c r="N162" s="266">
        <v>0</v>
      </c>
      <c r="O162" s="622">
        <v>2</v>
      </c>
      <c r="P162" s="678">
        <v>2</v>
      </c>
      <c r="Q162" s="744">
        <v>0</v>
      </c>
      <c r="R162" s="267">
        <f t="shared" si="201"/>
        <v>0</v>
      </c>
      <c r="S162" s="269">
        <v>0</v>
      </c>
      <c r="T162" s="269">
        <v>0</v>
      </c>
      <c r="U162" s="269">
        <v>0</v>
      </c>
      <c r="V162" s="269">
        <f t="shared" si="178"/>
        <v>0</v>
      </c>
      <c r="W162" s="269">
        <v>0</v>
      </c>
      <c r="X162" s="269">
        <v>0</v>
      </c>
      <c r="Y162" s="269">
        <f t="shared" si="202"/>
        <v>0</v>
      </c>
      <c r="Z162" s="269">
        <f t="shared" si="203"/>
        <v>0</v>
      </c>
      <c r="AA162" s="577">
        <f t="shared" si="204"/>
        <v>0</v>
      </c>
      <c r="AB162" s="270">
        <f t="shared" si="205"/>
        <v>0</v>
      </c>
      <c r="AC162" s="269">
        <v>0</v>
      </c>
      <c r="AD162" s="269">
        <v>0</v>
      </c>
      <c r="AE162" s="269">
        <f t="shared" si="179"/>
        <v>0</v>
      </c>
      <c r="AF162" s="269">
        <f t="shared" si="180"/>
        <v>0</v>
      </c>
      <c r="AG162" s="271">
        <v>0</v>
      </c>
      <c r="AH162" s="271">
        <v>0</v>
      </c>
      <c r="AI162" s="271">
        <v>0</v>
      </c>
      <c r="AJ162" s="271">
        <v>0</v>
      </c>
      <c r="AK162" s="271">
        <v>0</v>
      </c>
      <c r="AL162" s="271">
        <f t="shared" si="181"/>
        <v>0</v>
      </c>
      <c r="AM162" s="271">
        <f t="shared" si="182"/>
        <v>0</v>
      </c>
      <c r="AN162" s="696">
        <f t="shared" si="183"/>
        <v>0</v>
      </c>
      <c r="AO162" s="267">
        <f t="shared" si="206"/>
        <v>922359</v>
      </c>
      <c r="AP162" s="269">
        <f t="shared" si="207"/>
        <v>679204</v>
      </c>
      <c r="AQ162" s="269">
        <f t="shared" si="208"/>
        <v>0</v>
      </c>
      <c r="AR162" s="269">
        <f t="shared" si="209"/>
        <v>229571</v>
      </c>
      <c r="AS162" s="269">
        <f t="shared" si="209"/>
        <v>13584</v>
      </c>
      <c r="AT162" s="269">
        <f t="shared" si="210"/>
        <v>0</v>
      </c>
      <c r="AU162" s="271">
        <f t="shared" si="211"/>
        <v>2</v>
      </c>
      <c r="AV162" s="271">
        <f t="shared" si="212"/>
        <v>2</v>
      </c>
      <c r="AW162" s="272">
        <f t="shared" si="212"/>
        <v>0</v>
      </c>
    </row>
    <row r="163" spans="1:49" s="579" customFormat="1" ht="12.75" customHeight="1" x14ac:dyDescent="0.2">
      <c r="A163" s="490">
        <v>35</v>
      </c>
      <c r="B163" s="26">
        <v>3428</v>
      </c>
      <c r="C163" s="26">
        <v>600078311</v>
      </c>
      <c r="D163" s="26">
        <v>72742518</v>
      </c>
      <c r="E163" s="485" t="s">
        <v>77</v>
      </c>
      <c r="F163" s="26">
        <v>3141</v>
      </c>
      <c r="G163" s="486" t="s">
        <v>321</v>
      </c>
      <c r="H163" s="673" t="s">
        <v>284</v>
      </c>
      <c r="I163" s="265">
        <v>790848</v>
      </c>
      <c r="J163" s="266">
        <v>579757</v>
      </c>
      <c r="K163" s="882">
        <v>0</v>
      </c>
      <c r="L163" s="577">
        <v>195958</v>
      </c>
      <c r="M163" s="577">
        <v>11595</v>
      </c>
      <c r="N163" s="266">
        <v>3538</v>
      </c>
      <c r="O163" s="622">
        <v>1.97</v>
      </c>
      <c r="P163" s="678">
        <v>0</v>
      </c>
      <c r="Q163" s="744">
        <v>1.97</v>
      </c>
      <c r="R163" s="267">
        <f t="shared" si="201"/>
        <v>0</v>
      </c>
      <c r="S163" s="269">
        <v>0</v>
      </c>
      <c r="T163" s="269">
        <v>0</v>
      </c>
      <c r="U163" s="269">
        <v>0</v>
      </c>
      <c r="V163" s="269">
        <f t="shared" si="178"/>
        <v>0</v>
      </c>
      <c r="W163" s="269">
        <v>0</v>
      </c>
      <c r="X163" s="269">
        <v>0</v>
      </c>
      <c r="Y163" s="269">
        <f t="shared" si="202"/>
        <v>0</v>
      </c>
      <c r="Z163" s="269">
        <f t="shared" si="203"/>
        <v>0</v>
      </c>
      <c r="AA163" s="577">
        <f t="shared" si="204"/>
        <v>0</v>
      </c>
      <c r="AB163" s="270">
        <f t="shared" si="205"/>
        <v>0</v>
      </c>
      <c r="AC163" s="269">
        <v>0</v>
      </c>
      <c r="AD163" s="269">
        <v>0</v>
      </c>
      <c r="AE163" s="269">
        <f t="shared" si="179"/>
        <v>0</v>
      </c>
      <c r="AF163" s="269">
        <f t="shared" si="180"/>
        <v>0</v>
      </c>
      <c r="AG163" s="271">
        <v>0</v>
      </c>
      <c r="AH163" s="271">
        <v>0</v>
      </c>
      <c r="AI163" s="271">
        <v>0</v>
      </c>
      <c r="AJ163" s="271">
        <v>0</v>
      </c>
      <c r="AK163" s="271">
        <v>0</v>
      </c>
      <c r="AL163" s="271">
        <f t="shared" si="181"/>
        <v>0</v>
      </c>
      <c r="AM163" s="271">
        <f t="shared" si="182"/>
        <v>0</v>
      </c>
      <c r="AN163" s="696">
        <f t="shared" si="183"/>
        <v>0</v>
      </c>
      <c r="AO163" s="267">
        <f t="shared" si="206"/>
        <v>790848</v>
      </c>
      <c r="AP163" s="269">
        <f t="shared" si="207"/>
        <v>579757</v>
      </c>
      <c r="AQ163" s="269">
        <f t="shared" si="208"/>
        <v>0</v>
      </c>
      <c r="AR163" s="269">
        <f t="shared" si="209"/>
        <v>195958</v>
      </c>
      <c r="AS163" s="269">
        <f t="shared" si="209"/>
        <v>11595</v>
      </c>
      <c r="AT163" s="269">
        <f t="shared" si="210"/>
        <v>3538</v>
      </c>
      <c r="AU163" s="271">
        <f t="shared" si="211"/>
        <v>1.97</v>
      </c>
      <c r="AV163" s="271">
        <f t="shared" si="212"/>
        <v>0</v>
      </c>
      <c r="AW163" s="272">
        <f t="shared" si="212"/>
        <v>1.97</v>
      </c>
    </row>
    <row r="164" spans="1:49" s="579" customFormat="1" ht="12.75" customHeight="1" x14ac:dyDescent="0.2">
      <c r="A164" s="490">
        <v>35</v>
      </c>
      <c r="B164" s="26">
        <v>3428</v>
      </c>
      <c r="C164" s="26">
        <v>600078311</v>
      </c>
      <c r="D164" s="26">
        <v>72742518</v>
      </c>
      <c r="E164" s="485" t="s">
        <v>77</v>
      </c>
      <c r="F164" s="26">
        <v>3143</v>
      </c>
      <c r="G164" s="486" t="s">
        <v>635</v>
      </c>
      <c r="H164" s="673" t="s">
        <v>283</v>
      </c>
      <c r="I164" s="265">
        <v>774216</v>
      </c>
      <c r="J164" s="266">
        <v>570115</v>
      </c>
      <c r="K164" s="882">
        <v>0</v>
      </c>
      <c r="L164" s="577">
        <v>192699</v>
      </c>
      <c r="M164" s="577">
        <v>11402</v>
      </c>
      <c r="N164" s="266">
        <v>0</v>
      </c>
      <c r="O164" s="622">
        <v>1.1606000000000001</v>
      </c>
      <c r="P164" s="678">
        <v>1.1606000000000001</v>
      </c>
      <c r="Q164" s="744">
        <v>0</v>
      </c>
      <c r="R164" s="267">
        <f t="shared" si="201"/>
        <v>0</v>
      </c>
      <c r="S164" s="269">
        <v>0</v>
      </c>
      <c r="T164" s="269">
        <v>0</v>
      </c>
      <c r="U164" s="269">
        <v>0</v>
      </c>
      <c r="V164" s="269">
        <f t="shared" si="178"/>
        <v>0</v>
      </c>
      <c r="W164" s="269">
        <v>0</v>
      </c>
      <c r="X164" s="269">
        <v>0</v>
      </c>
      <c r="Y164" s="269">
        <f t="shared" si="202"/>
        <v>0</v>
      </c>
      <c r="Z164" s="269">
        <f t="shared" si="203"/>
        <v>0</v>
      </c>
      <c r="AA164" s="577">
        <f t="shared" si="204"/>
        <v>0</v>
      </c>
      <c r="AB164" s="270">
        <f t="shared" si="205"/>
        <v>0</v>
      </c>
      <c r="AC164" s="269">
        <v>0</v>
      </c>
      <c r="AD164" s="269">
        <v>0</v>
      </c>
      <c r="AE164" s="269">
        <f t="shared" si="179"/>
        <v>0</v>
      </c>
      <c r="AF164" s="269">
        <f t="shared" si="180"/>
        <v>0</v>
      </c>
      <c r="AG164" s="271">
        <v>0</v>
      </c>
      <c r="AH164" s="271">
        <v>0</v>
      </c>
      <c r="AI164" s="271">
        <v>0</v>
      </c>
      <c r="AJ164" s="271">
        <v>0</v>
      </c>
      <c r="AK164" s="271">
        <v>0</v>
      </c>
      <c r="AL164" s="271">
        <f t="shared" si="181"/>
        <v>0</v>
      </c>
      <c r="AM164" s="271">
        <f t="shared" si="182"/>
        <v>0</v>
      </c>
      <c r="AN164" s="696">
        <f t="shared" si="183"/>
        <v>0</v>
      </c>
      <c r="AO164" s="267">
        <f t="shared" si="206"/>
        <v>774216</v>
      </c>
      <c r="AP164" s="269">
        <f t="shared" si="207"/>
        <v>570115</v>
      </c>
      <c r="AQ164" s="269">
        <f t="shared" si="208"/>
        <v>0</v>
      </c>
      <c r="AR164" s="269">
        <f t="shared" si="209"/>
        <v>192699</v>
      </c>
      <c r="AS164" s="269">
        <f t="shared" si="209"/>
        <v>11402</v>
      </c>
      <c r="AT164" s="269">
        <f t="shared" si="210"/>
        <v>0</v>
      </c>
      <c r="AU164" s="271">
        <f t="shared" si="211"/>
        <v>1.1606000000000001</v>
      </c>
      <c r="AV164" s="271">
        <f t="shared" si="212"/>
        <v>1.1606000000000001</v>
      </c>
      <c r="AW164" s="272">
        <f t="shared" si="212"/>
        <v>0</v>
      </c>
    </row>
    <row r="165" spans="1:49" s="579" customFormat="1" ht="12.75" customHeight="1" x14ac:dyDescent="0.2">
      <c r="A165" s="490">
        <v>35</v>
      </c>
      <c r="B165" s="26">
        <v>3428</v>
      </c>
      <c r="C165" s="26">
        <v>600078311</v>
      </c>
      <c r="D165" s="26">
        <v>72742518</v>
      </c>
      <c r="E165" s="485" t="s">
        <v>77</v>
      </c>
      <c r="F165" s="26">
        <v>3143</v>
      </c>
      <c r="G165" s="486" t="s">
        <v>636</v>
      </c>
      <c r="H165" s="673" t="s">
        <v>284</v>
      </c>
      <c r="I165" s="265">
        <v>21066</v>
      </c>
      <c r="J165" s="266">
        <v>14850</v>
      </c>
      <c r="K165" s="882">
        <v>0</v>
      </c>
      <c r="L165" s="577">
        <v>5019</v>
      </c>
      <c r="M165" s="577">
        <v>297</v>
      </c>
      <c r="N165" s="266">
        <v>900</v>
      </c>
      <c r="O165" s="622">
        <v>0.06</v>
      </c>
      <c r="P165" s="678">
        <v>0</v>
      </c>
      <c r="Q165" s="744">
        <v>0.06</v>
      </c>
      <c r="R165" s="267">
        <f t="shared" si="201"/>
        <v>0</v>
      </c>
      <c r="S165" s="269">
        <v>0</v>
      </c>
      <c r="T165" s="269">
        <v>0</v>
      </c>
      <c r="U165" s="269">
        <v>0</v>
      </c>
      <c r="V165" s="269">
        <f t="shared" si="178"/>
        <v>0</v>
      </c>
      <c r="W165" s="269">
        <v>0</v>
      </c>
      <c r="X165" s="269">
        <v>0</v>
      </c>
      <c r="Y165" s="269">
        <f t="shared" si="202"/>
        <v>0</v>
      </c>
      <c r="Z165" s="269">
        <f t="shared" si="203"/>
        <v>0</v>
      </c>
      <c r="AA165" s="577">
        <f t="shared" si="204"/>
        <v>0</v>
      </c>
      <c r="AB165" s="270">
        <f t="shared" si="205"/>
        <v>0</v>
      </c>
      <c r="AC165" s="269">
        <v>0</v>
      </c>
      <c r="AD165" s="269">
        <v>0</v>
      </c>
      <c r="AE165" s="269">
        <f t="shared" si="179"/>
        <v>0</v>
      </c>
      <c r="AF165" s="269">
        <f t="shared" si="180"/>
        <v>0</v>
      </c>
      <c r="AG165" s="271">
        <v>0</v>
      </c>
      <c r="AH165" s="271">
        <v>0</v>
      </c>
      <c r="AI165" s="271">
        <v>0</v>
      </c>
      <c r="AJ165" s="271">
        <v>0</v>
      </c>
      <c r="AK165" s="271">
        <v>0</v>
      </c>
      <c r="AL165" s="271">
        <f t="shared" si="181"/>
        <v>0</v>
      </c>
      <c r="AM165" s="271">
        <f t="shared" si="182"/>
        <v>0</v>
      </c>
      <c r="AN165" s="696">
        <f t="shared" si="183"/>
        <v>0</v>
      </c>
      <c r="AO165" s="267">
        <f t="shared" si="206"/>
        <v>21066</v>
      </c>
      <c r="AP165" s="269">
        <f t="shared" si="207"/>
        <v>14850</v>
      </c>
      <c r="AQ165" s="269">
        <f t="shared" si="208"/>
        <v>0</v>
      </c>
      <c r="AR165" s="269">
        <f t="shared" si="209"/>
        <v>5019</v>
      </c>
      <c r="AS165" s="269">
        <f t="shared" si="209"/>
        <v>297</v>
      </c>
      <c r="AT165" s="269">
        <f t="shared" si="210"/>
        <v>900</v>
      </c>
      <c r="AU165" s="271">
        <f t="shared" si="211"/>
        <v>0.06</v>
      </c>
      <c r="AV165" s="271">
        <f t="shared" si="212"/>
        <v>0</v>
      </c>
      <c r="AW165" s="272">
        <f t="shared" si="212"/>
        <v>0.06</v>
      </c>
    </row>
    <row r="166" spans="1:49" s="579" customFormat="1" ht="12.75" customHeight="1" x14ac:dyDescent="0.2">
      <c r="A166" s="491">
        <v>35</v>
      </c>
      <c r="B166" s="28">
        <v>3428</v>
      </c>
      <c r="C166" s="487">
        <v>600078311</v>
      </c>
      <c r="D166" s="487">
        <v>72742518</v>
      </c>
      <c r="E166" s="488" t="s">
        <v>78</v>
      </c>
      <c r="F166" s="28"/>
      <c r="G166" s="489"/>
      <c r="H166" s="767"/>
      <c r="I166" s="41">
        <v>8601731</v>
      </c>
      <c r="J166" s="474">
        <v>6248596</v>
      </c>
      <c r="K166" s="474">
        <v>0</v>
      </c>
      <c r="L166" s="474">
        <v>2112025</v>
      </c>
      <c r="M166" s="474">
        <v>124972</v>
      </c>
      <c r="N166" s="474">
        <v>116138</v>
      </c>
      <c r="O166" s="679">
        <v>15.356300000000003</v>
      </c>
      <c r="P166" s="679">
        <v>10.6837</v>
      </c>
      <c r="Q166" s="771">
        <v>4.6725999999999992</v>
      </c>
      <c r="R166" s="41">
        <f t="shared" ref="R166:AW166" si="213">SUM(R160:R165)</f>
        <v>0</v>
      </c>
      <c r="S166" s="29">
        <f t="shared" si="213"/>
        <v>0</v>
      </c>
      <c r="T166" s="29">
        <f t="shared" si="213"/>
        <v>0</v>
      </c>
      <c r="U166" s="29">
        <f t="shared" si="213"/>
        <v>0</v>
      </c>
      <c r="V166" s="29">
        <f t="shared" si="213"/>
        <v>0</v>
      </c>
      <c r="W166" s="29">
        <f t="shared" si="213"/>
        <v>0</v>
      </c>
      <c r="X166" s="29">
        <f t="shared" si="213"/>
        <v>0</v>
      </c>
      <c r="Y166" s="29">
        <f t="shared" si="213"/>
        <v>0</v>
      </c>
      <c r="Z166" s="29">
        <f t="shared" si="213"/>
        <v>0</v>
      </c>
      <c r="AA166" s="29">
        <f t="shared" si="213"/>
        <v>0</v>
      </c>
      <c r="AB166" s="29">
        <f t="shared" si="213"/>
        <v>0</v>
      </c>
      <c r="AC166" s="29">
        <f t="shared" si="213"/>
        <v>0</v>
      </c>
      <c r="AD166" s="29">
        <f t="shared" si="213"/>
        <v>0</v>
      </c>
      <c r="AE166" s="29">
        <f t="shared" si="213"/>
        <v>0</v>
      </c>
      <c r="AF166" s="29">
        <f t="shared" si="213"/>
        <v>0</v>
      </c>
      <c r="AG166" s="30">
        <f t="shared" si="213"/>
        <v>0</v>
      </c>
      <c r="AH166" s="30">
        <f t="shared" si="213"/>
        <v>0</v>
      </c>
      <c r="AI166" s="30">
        <f t="shared" si="213"/>
        <v>0</v>
      </c>
      <c r="AJ166" s="30">
        <f t="shared" si="213"/>
        <v>0</v>
      </c>
      <c r="AK166" s="30">
        <f t="shared" si="213"/>
        <v>0</v>
      </c>
      <c r="AL166" s="30">
        <f t="shared" si="213"/>
        <v>0</v>
      </c>
      <c r="AM166" s="30">
        <f t="shared" si="213"/>
        <v>0</v>
      </c>
      <c r="AN166" s="680">
        <f t="shared" si="213"/>
        <v>0</v>
      </c>
      <c r="AO166" s="41">
        <f t="shared" si="213"/>
        <v>8601731</v>
      </c>
      <c r="AP166" s="29">
        <f t="shared" si="213"/>
        <v>6248596</v>
      </c>
      <c r="AQ166" s="29">
        <f t="shared" si="213"/>
        <v>0</v>
      </c>
      <c r="AR166" s="29">
        <f t="shared" si="213"/>
        <v>2112025</v>
      </c>
      <c r="AS166" s="29">
        <f t="shared" si="213"/>
        <v>124972</v>
      </c>
      <c r="AT166" s="29">
        <f t="shared" si="213"/>
        <v>116138</v>
      </c>
      <c r="AU166" s="30">
        <f t="shared" si="213"/>
        <v>15.356300000000003</v>
      </c>
      <c r="AV166" s="30">
        <f t="shared" si="213"/>
        <v>10.6837</v>
      </c>
      <c r="AW166" s="81">
        <f t="shared" si="213"/>
        <v>4.6725999999999992</v>
      </c>
    </row>
    <row r="167" spans="1:49" s="579" customFormat="1" ht="12.75" customHeight="1" x14ac:dyDescent="0.2">
      <c r="A167" s="490">
        <v>36</v>
      </c>
      <c r="B167" s="26">
        <v>3433</v>
      </c>
      <c r="C167" s="26">
        <v>600078043</v>
      </c>
      <c r="D167" s="26">
        <v>70695130</v>
      </c>
      <c r="E167" s="485" t="s">
        <v>79</v>
      </c>
      <c r="F167" s="26">
        <v>3111</v>
      </c>
      <c r="G167" s="486" t="s">
        <v>317</v>
      </c>
      <c r="H167" s="673" t="s">
        <v>283</v>
      </c>
      <c r="I167" s="265">
        <v>3289284</v>
      </c>
      <c r="J167" s="266">
        <v>2400504</v>
      </c>
      <c r="K167" s="266">
        <v>0</v>
      </c>
      <c r="L167" s="266">
        <v>811370</v>
      </c>
      <c r="M167" s="266">
        <v>48010</v>
      </c>
      <c r="N167" s="266">
        <v>29400</v>
      </c>
      <c r="O167" s="622">
        <v>5.4897999999999998</v>
      </c>
      <c r="P167" s="678">
        <v>4</v>
      </c>
      <c r="Q167" s="744">
        <v>1.4897999999999998</v>
      </c>
      <c r="R167" s="267">
        <f t="shared" ref="R167:R168" si="214">W167*-1</f>
        <v>0</v>
      </c>
      <c r="S167" s="269">
        <v>0</v>
      </c>
      <c r="T167" s="269">
        <v>0</v>
      </c>
      <c r="U167" s="269">
        <v>0</v>
      </c>
      <c r="V167" s="269">
        <f t="shared" si="178"/>
        <v>0</v>
      </c>
      <c r="W167" s="269">
        <v>0</v>
      </c>
      <c r="X167" s="269">
        <v>0</v>
      </c>
      <c r="Y167" s="269">
        <f>SUM(W167:X167)</f>
        <v>0</v>
      </c>
      <c r="Z167" s="269">
        <f>V167+Y167</f>
        <v>0</v>
      </c>
      <c r="AA167" s="577">
        <f t="shared" ref="AA167:AA168" si="215">ROUND((V167+W167)*33.8%,0)</f>
        <v>0</v>
      </c>
      <c r="AB167" s="270">
        <f>ROUND(V167*2%,0)</f>
        <v>0</v>
      </c>
      <c r="AC167" s="269">
        <v>0</v>
      </c>
      <c r="AD167" s="269">
        <v>0</v>
      </c>
      <c r="AE167" s="269">
        <f t="shared" si="179"/>
        <v>0</v>
      </c>
      <c r="AF167" s="269">
        <f t="shared" si="180"/>
        <v>0</v>
      </c>
      <c r="AG167" s="271">
        <v>0</v>
      </c>
      <c r="AH167" s="271">
        <v>0</v>
      </c>
      <c r="AI167" s="271">
        <v>0</v>
      </c>
      <c r="AJ167" s="271">
        <v>0</v>
      </c>
      <c r="AK167" s="271">
        <v>0</v>
      </c>
      <c r="AL167" s="271">
        <f t="shared" si="181"/>
        <v>0</v>
      </c>
      <c r="AM167" s="271">
        <f t="shared" si="182"/>
        <v>0</v>
      </c>
      <c r="AN167" s="696">
        <f t="shared" si="183"/>
        <v>0</v>
      </c>
      <c r="AO167" s="267">
        <f>I167+AF167</f>
        <v>3289284</v>
      </c>
      <c r="AP167" s="269">
        <f>J167+V167</f>
        <v>2400504</v>
      </c>
      <c r="AQ167" s="269">
        <f t="shared" ref="AQ167:AQ168" si="216">K167+Y167</f>
        <v>0</v>
      </c>
      <c r="AR167" s="269">
        <f>L167+AA167</f>
        <v>811370</v>
      </c>
      <c r="AS167" s="269">
        <f>M167+AB167</f>
        <v>48010</v>
      </c>
      <c r="AT167" s="269">
        <f>N167+AE167</f>
        <v>29400</v>
      </c>
      <c r="AU167" s="271">
        <f>O167+AN167</f>
        <v>5.4897999999999998</v>
      </c>
      <c r="AV167" s="271">
        <f>P167+AL167</f>
        <v>4</v>
      </c>
      <c r="AW167" s="272">
        <f>Q167+AM167</f>
        <v>1.4897999999999998</v>
      </c>
    </row>
    <row r="168" spans="1:49" s="579" customFormat="1" ht="12.75" customHeight="1" x14ac:dyDescent="0.2">
      <c r="A168" s="490">
        <v>36</v>
      </c>
      <c r="B168" s="26">
        <v>3433</v>
      </c>
      <c r="C168" s="26">
        <v>600078043</v>
      </c>
      <c r="D168" s="26">
        <v>70695130</v>
      </c>
      <c r="E168" s="485" t="s">
        <v>79</v>
      </c>
      <c r="F168" s="26">
        <v>3141</v>
      </c>
      <c r="G168" s="486" t="s">
        <v>321</v>
      </c>
      <c r="H168" s="673" t="s">
        <v>284</v>
      </c>
      <c r="I168" s="265">
        <v>564729</v>
      </c>
      <c r="J168" s="266">
        <v>414060</v>
      </c>
      <c r="K168" s="882">
        <v>0</v>
      </c>
      <c r="L168" s="577">
        <v>139952</v>
      </c>
      <c r="M168" s="577">
        <v>8281</v>
      </c>
      <c r="N168" s="266">
        <v>2436</v>
      </c>
      <c r="O168" s="622">
        <v>1.41</v>
      </c>
      <c r="P168" s="678">
        <v>0</v>
      </c>
      <c r="Q168" s="744">
        <v>1.41</v>
      </c>
      <c r="R168" s="267">
        <f t="shared" si="214"/>
        <v>0</v>
      </c>
      <c r="S168" s="269">
        <v>0</v>
      </c>
      <c r="T168" s="269">
        <v>0</v>
      </c>
      <c r="U168" s="269">
        <v>0</v>
      </c>
      <c r="V168" s="269">
        <f t="shared" si="178"/>
        <v>0</v>
      </c>
      <c r="W168" s="269">
        <v>0</v>
      </c>
      <c r="X168" s="269">
        <v>0</v>
      </c>
      <c r="Y168" s="269">
        <f>SUM(W168:X168)</f>
        <v>0</v>
      </c>
      <c r="Z168" s="269">
        <f>V168+Y168</f>
        <v>0</v>
      </c>
      <c r="AA168" s="577">
        <f t="shared" si="215"/>
        <v>0</v>
      </c>
      <c r="AB168" s="270">
        <f>ROUND(V168*2%,0)</f>
        <v>0</v>
      </c>
      <c r="AC168" s="269">
        <v>0</v>
      </c>
      <c r="AD168" s="269">
        <v>0</v>
      </c>
      <c r="AE168" s="269">
        <f t="shared" si="179"/>
        <v>0</v>
      </c>
      <c r="AF168" s="269">
        <f t="shared" si="180"/>
        <v>0</v>
      </c>
      <c r="AG168" s="271">
        <v>0</v>
      </c>
      <c r="AH168" s="271">
        <v>0</v>
      </c>
      <c r="AI168" s="271">
        <v>0</v>
      </c>
      <c r="AJ168" s="271">
        <v>0</v>
      </c>
      <c r="AK168" s="271">
        <v>0</v>
      </c>
      <c r="AL168" s="271">
        <f t="shared" si="181"/>
        <v>0</v>
      </c>
      <c r="AM168" s="271">
        <f t="shared" si="182"/>
        <v>0</v>
      </c>
      <c r="AN168" s="696">
        <f t="shared" si="183"/>
        <v>0</v>
      </c>
      <c r="AO168" s="267">
        <f>I168+AF168</f>
        <v>564729</v>
      </c>
      <c r="AP168" s="269">
        <f>J168+V168</f>
        <v>414060</v>
      </c>
      <c r="AQ168" s="269">
        <f t="shared" si="216"/>
        <v>0</v>
      </c>
      <c r="AR168" s="269">
        <f>L168+AA168</f>
        <v>139952</v>
      </c>
      <c r="AS168" s="269">
        <f>M168+AB168</f>
        <v>8281</v>
      </c>
      <c r="AT168" s="269">
        <f>N168+AE168</f>
        <v>2436</v>
      </c>
      <c r="AU168" s="271">
        <f>O168+AN168</f>
        <v>1.41</v>
      </c>
      <c r="AV168" s="271">
        <f>P168+AL168</f>
        <v>0</v>
      </c>
      <c r="AW168" s="272">
        <f>Q168+AM168</f>
        <v>1.41</v>
      </c>
    </row>
    <row r="169" spans="1:49" s="579" customFormat="1" ht="12.75" customHeight="1" x14ac:dyDescent="0.2">
      <c r="A169" s="491">
        <v>36</v>
      </c>
      <c r="B169" s="28">
        <v>3433</v>
      </c>
      <c r="C169" s="487">
        <v>600078043</v>
      </c>
      <c r="D169" s="487">
        <v>70695130</v>
      </c>
      <c r="E169" s="488" t="s">
        <v>80</v>
      </c>
      <c r="F169" s="28"/>
      <c r="G169" s="489"/>
      <c r="H169" s="767"/>
      <c r="I169" s="41">
        <v>3854013</v>
      </c>
      <c r="J169" s="474">
        <v>2814564</v>
      </c>
      <c r="K169" s="474">
        <v>0</v>
      </c>
      <c r="L169" s="474">
        <v>951322</v>
      </c>
      <c r="M169" s="474">
        <v>56291</v>
      </c>
      <c r="N169" s="474">
        <v>31836</v>
      </c>
      <c r="O169" s="679">
        <v>6.8997999999999999</v>
      </c>
      <c r="P169" s="679">
        <v>4</v>
      </c>
      <c r="Q169" s="771">
        <v>2.8997999999999999</v>
      </c>
      <c r="R169" s="41">
        <f t="shared" ref="R169:AW169" si="217">SUM(R167:R168)</f>
        <v>0</v>
      </c>
      <c r="S169" s="29">
        <f t="shared" si="217"/>
        <v>0</v>
      </c>
      <c r="T169" s="29">
        <f t="shared" si="217"/>
        <v>0</v>
      </c>
      <c r="U169" s="29">
        <f t="shared" si="217"/>
        <v>0</v>
      </c>
      <c r="V169" s="29">
        <f t="shared" si="217"/>
        <v>0</v>
      </c>
      <c r="W169" s="29">
        <f t="shared" si="217"/>
        <v>0</v>
      </c>
      <c r="X169" s="29">
        <f t="shared" si="217"/>
        <v>0</v>
      </c>
      <c r="Y169" s="29">
        <f t="shared" si="217"/>
        <v>0</v>
      </c>
      <c r="Z169" s="29">
        <f t="shared" si="217"/>
        <v>0</v>
      </c>
      <c r="AA169" s="29">
        <f t="shared" si="217"/>
        <v>0</v>
      </c>
      <c r="AB169" s="29">
        <f t="shared" si="217"/>
        <v>0</v>
      </c>
      <c r="AC169" s="29">
        <f t="shared" si="217"/>
        <v>0</v>
      </c>
      <c r="AD169" s="29">
        <f t="shared" si="217"/>
        <v>0</v>
      </c>
      <c r="AE169" s="29">
        <f t="shared" si="217"/>
        <v>0</v>
      </c>
      <c r="AF169" s="29">
        <f t="shared" si="217"/>
        <v>0</v>
      </c>
      <c r="AG169" s="30">
        <f t="shared" si="217"/>
        <v>0</v>
      </c>
      <c r="AH169" s="30">
        <f t="shared" si="217"/>
        <v>0</v>
      </c>
      <c r="AI169" s="30">
        <f t="shared" si="217"/>
        <v>0</v>
      </c>
      <c r="AJ169" s="30">
        <f t="shared" si="217"/>
        <v>0</v>
      </c>
      <c r="AK169" s="30">
        <f t="shared" si="217"/>
        <v>0</v>
      </c>
      <c r="AL169" s="30">
        <f t="shared" si="217"/>
        <v>0</v>
      </c>
      <c r="AM169" s="30">
        <f t="shared" si="217"/>
        <v>0</v>
      </c>
      <c r="AN169" s="680">
        <f t="shared" si="217"/>
        <v>0</v>
      </c>
      <c r="AO169" s="41">
        <f t="shared" si="217"/>
        <v>3854013</v>
      </c>
      <c r="AP169" s="29">
        <f t="shared" si="217"/>
        <v>2814564</v>
      </c>
      <c r="AQ169" s="29">
        <f t="shared" si="217"/>
        <v>0</v>
      </c>
      <c r="AR169" s="29">
        <f t="shared" si="217"/>
        <v>951322</v>
      </c>
      <c r="AS169" s="29">
        <f t="shared" si="217"/>
        <v>56291</v>
      </c>
      <c r="AT169" s="29">
        <f t="shared" si="217"/>
        <v>31836</v>
      </c>
      <c r="AU169" s="30">
        <f t="shared" si="217"/>
        <v>6.8997999999999999</v>
      </c>
      <c r="AV169" s="30">
        <f t="shared" si="217"/>
        <v>4</v>
      </c>
      <c r="AW169" s="81">
        <f t="shared" si="217"/>
        <v>2.8997999999999999</v>
      </c>
    </row>
    <row r="170" spans="1:49" s="579" customFormat="1" ht="12.75" customHeight="1" x14ac:dyDescent="0.2">
      <c r="A170" s="490">
        <v>37</v>
      </c>
      <c r="B170" s="26">
        <v>3432</v>
      </c>
      <c r="C170" s="26">
        <v>600078329</v>
      </c>
      <c r="D170" s="26">
        <v>70695121</v>
      </c>
      <c r="E170" s="485" t="s">
        <v>81</v>
      </c>
      <c r="F170" s="26">
        <v>3117</v>
      </c>
      <c r="G170" s="486" t="s">
        <v>320</v>
      </c>
      <c r="H170" s="673" t="s">
        <v>283</v>
      </c>
      <c r="I170" s="265">
        <v>5159288</v>
      </c>
      <c r="J170" s="266">
        <v>3637660</v>
      </c>
      <c r="K170" s="266">
        <v>22680</v>
      </c>
      <c r="L170" s="266">
        <v>1237195</v>
      </c>
      <c r="M170" s="266">
        <v>72753</v>
      </c>
      <c r="N170" s="266">
        <v>189000</v>
      </c>
      <c r="O170" s="622">
        <v>7.7403000000000004</v>
      </c>
      <c r="P170" s="678">
        <v>5.45</v>
      </c>
      <c r="Q170" s="744">
        <v>2.2903000000000002</v>
      </c>
      <c r="R170" s="267">
        <f t="shared" ref="R170:R174" si="218">W170*-1</f>
        <v>0</v>
      </c>
      <c r="S170" s="269">
        <v>0</v>
      </c>
      <c r="T170" s="269">
        <v>0</v>
      </c>
      <c r="U170" s="269">
        <v>0</v>
      </c>
      <c r="V170" s="269">
        <f t="shared" si="178"/>
        <v>0</v>
      </c>
      <c r="W170" s="269">
        <v>0</v>
      </c>
      <c r="X170" s="269">
        <v>0</v>
      </c>
      <c r="Y170" s="269">
        <f>SUM(W170:X170)</f>
        <v>0</v>
      </c>
      <c r="Z170" s="269">
        <f>V170+Y170</f>
        <v>0</v>
      </c>
      <c r="AA170" s="577">
        <f t="shared" ref="AA170:AA174" si="219">ROUND((V170+W170)*33.8%,0)</f>
        <v>0</v>
      </c>
      <c r="AB170" s="270">
        <f>ROUND(V170*2%,0)</f>
        <v>0</v>
      </c>
      <c r="AC170" s="269">
        <v>0</v>
      </c>
      <c r="AD170" s="269">
        <v>0</v>
      </c>
      <c r="AE170" s="269">
        <f t="shared" si="179"/>
        <v>0</v>
      </c>
      <c r="AF170" s="269">
        <f t="shared" si="180"/>
        <v>0</v>
      </c>
      <c r="AG170" s="271">
        <v>0</v>
      </c>
      <c r="AH170" s="271">
        <v>0</v>
      </c>
      <c r="AI170" s="271">
        <v>0</v>
      </c>
      <c r="AJ170" s="271">
        <v>0</v>
      </c>
      <c r="AK170" s="271">
        <v>0</v>
      </c>
      <c r="AL170" s="271">
        <f t="shared" si="181"/>
        <v>0</v>
      </c>
      <c r="AM170" s="271">
        <f t="shared" si="182"/>
        <v>0</v>
      </c>
      <c r="AN170" s="696">
        <f t="shared" si="183"/>
        <v>0</v>
      </c>
      <c r="AO170" s="267">
        <f>I170+AF170</f>
        <v>5159288</v>
      </c>
      <c r="AP170" s="269">
        <f>J170+V170</f>
        <v>3637660</v>
      </c>
      <c r="AQ170" s="269">
        <f t="shared" ref="AQ170:AQ174" si="220">K170+Y170</f>
        <v>22680</v>
      </c>
      <c r="AR170" s="269">
        <f t="shared" ref="AR170:AS174" si="221">L170+AA170</f>
        <v>1237195</v>
      </c>
      <c r="AS170" s="269">
        <f t="shared" si="221"/>
        <v>72753</v>
      </c>
      <c r="AT170" s="269">
        <f>N170+AE170</f>
        <v>189000</v>
      </c>
      <c r="AU170" s="271">
        <f>O170+AN170</f>
        <v>7.7403000000000004</v>
      </c>
      <c r="AV170" s="271">
        <f t="shared" ref="AV170:AW174" si="222">P170+AL170</f>
        <v>5.45</v>
      </c>
      <c r="AW170" s="272">
        <f t="shared" si="222"/>
        <v>2.2903000000000002</v>
      </c>
    </row>
    <row r="171" spans="1:49" s="579" customFormat="1" x14ac:dyDescent="0.2">
      <c r="A171" s="490">
        <v>37</v>
      </c>
      <c r="B171" s="26">
        <v>3432</v>
      </c>
      <c r="C171" s="26">
        <v>600078329</v>
      </c>
      <c r="D171" s="26">
        <v>70695121</v>
      </c>
      <c r="E171" s="485" t="s">
        <v>81</v>
      </c>
      <c r="F171" s="26">
        <v>3117</v>
      </c>
      <c r="G171" s="486" t="s">
        <v>318</v>
      </c>
      <c r="H171" s="673" t="s">
        <v>284</v>
      </c>
      <c r="I171" s="265">
        <v>233157</v>
      </c>
      <c r="J171" s="266">
        <v>171691</v>
      </c>
      <c r="K171" s="882">
        <v>0</v>
      </c>
      <c r="L171" s="577">
        <v>58032</v>
      </c>
      <c r="M171" s="577">
        <v>3434</v>
      </c>
      <c r="N171" s="266">
        <v>0</v>
      </c>
      <c r="O171" s="622">
        <v>0.5</v>
      </c>
      <c r="P171" s="678">
        <v>0.5</v>
      </c>
      <c r="Q171" s="744">
        <v>0</v>
      </c>
      <c r="R171" s="267">
        <f t="shared" si="218"/>
        <v>0</v>
      </c>
      <c r="S171" s="269">
        <v>0</v>
      </c>
      <c r="T171" s="269">
        <v>0</v>
      </c>
      <c r="U171" s="269">
        <v>0</v>
      </c>
      <c r="V171" s="269">
        <f t="shared" si="178"/>
        <v>0</v>
      </c>
      <c r="W171" s="269">
        <v>0</v>
      </c>
      <c r="X171" s="269">
        <v>0</v>
      </c>
      <c r="Y171" s="269">
        <f>SUM(W171:X171)</f>
        <v>0</v>
      </c>
      <c r="Z171" s="269">
        <f>V171+Y171</f>
        <v>0</v>
      </c>
      <c r="AA171" s="577">
        <f t="shared" si="219"/>
        <v>0</v>
      </c>
      <c r="AB171" s="270">
        <f>ROUND(V171*2%,0)</f>
        <v>0</v>
      </c>
      <c r="AC171" s="269">
        <v>0</v>
      </c>
      <c r="AD171" s="269">
        <v>0</v>
      </c>
      <c r="AE171" s="269">
        <f t="shared" si="179"/>
        <v>0</v>
      </c>
      <c r="AF171" s="269">
        <f t="shared" si="180"/>
        <v>0</v>
      </c>
      <c r="AG171" s="271">
        <v>0</v>
      </c>
      <c r="AH171" s="271">
        <v>0</v>
      </c>
      <c r="AI171" s="271">
        <v>0</v>
      </c>
      <c r="AJ171" s="271">
        <v>0</v>
      </c>
      <c r="AK171" s="271">
        <v>0</v>
      </c>
      <c r="AL171" s="271">
        <f t="shared" si="181"/>
        <v>0</v>
      </c>
      <c r="AM171" s="271">
        <f t="shared" si="182"/>
        <v>0</v>
      </c>
      <c r="AN171" s="696">
        <f t="shared" si="183"/>
        <v>0</v>
      </c>
      <c r="AO171" s="267">
        <f>I171+AF171</f>
        <v>233157</v>
      </c>
      <c r="AP171" s="269">
        <f>J171+V171</f>
        <v>171691</v>
      </c>
      <c r="AQ171" s="269">
        <f t="shared" si="220"/>
        <v>0</v>
      </c>
      <c r="AR171" s="269">
        <f t="shared" si="221"/>
        <v>58032</v>
      </c>
      <c r="AS171" s="269">
        <f t="shared" si="221"/>
        <v>3434</v>
      </c>
      <c r="AT171" s="269">
        <f>N171+AE171</f>
        <v>0</v>
      </c>
      <c r="AU171" s="271">
        <f>O171+AN171</f>
        <v>0.5</v>
      </c>
      <c r="AV171" s="271">
        <f t="shared" si="222"/>
        <v>0.5</v>
      </c>
      <c r="AW171" s="272">
        <f t="shared" si="222"/>
        <v>0</v>
      </c>
    </row>
    <row r="172" spans="1:49" s="579" customFormat="1" ht="12.75" customHeight="1" x14ac:dyDescent="0.2">
      <c r="A172" s="490">
        <v>37</v>
      </c>
      <c r="B172" s="26">
        <v>3432</v>
      </c>
      <c r="C172" s="26">
        <v>600078329</v>
      </c>
      <c r="D172" s="26">
        <v>70695121</v>
      </c>
      <c r="E172" s="485" t="s">
        <v>81</v>
      </c>
      <c r="F172" s="26">
        <v>3141</v>
      </c>
      <c r="G172" s="486" t="s">
        <v>321</v>
      </c>
      <c r="H172" s="673" t="s">
        <v>284</v>
      </c>
      <c r="I172" s="265">
        <v>584302</v>
      </c>
      <c r="J172" s="266">
        <v>427533</v>
      </c>
      <c r="K172" s="882">
        <v>0</v>
      </c>
      <c r="L172" s="577">
        <v>144506</v>
      </c>
      <c r="M172" s="577">
        <v>8551</v>
      </c>
      <c r="N172" s="266">
        <v>3712</v>
      </c>
      <c r="O172" s="622">
        <v>1.45</v>
      </c>
      <c r="P172" s="678">
        <v>0</v>
      </c>
      <c r="Q172" s="744">
        <v>1.45</v>
      </c>
      <c r="R172" s="267">
        <f t="shared" si="218"/>
        <v>0</v>
      </c>
      <c r="S172" s="269">
        <v>0</v>
      </c>
      <c r="T172" s="269">
        <v>0</v>
      </c>
      <c r="U172" s="269">
        <v>0</v>
      </c>
      <c r="V172" s="269">
        <f t="shared" si="178"/>
        <v>0</v>
      </c>
      <c r="W172" s="269">
        <v>0</v>
      </c>
      <c r="X172" s="269">
        <v>0</v>
      </c>
      <c r="Y172" s="269">
        <f>SUM(W172:X172)</f>
        <v>0</v>
      </c>
      <c r="Z172" s="269">
        <f>V172+Y172</f>
        <v>0</v>
      </c>
      <c r="AA172" s="577">
        <f t="shared" si="219"/>
        <v>0</v>
      </c>
      <c r="AB172" s="270">
        <f>ROUND(V172*2%,0)</f>
        <v>0</v>
      </c>
      <c r="AC172" s="269">
        <v>0</v>
      </c>
      <c r="AD172" s="269">
        <v>0</v>
      </c>
      <c r="AE172" s="269">
        <f t="shared" si="179"/>
        <v>0</v>
      </c>
      <c r="AF172" s="269">
        <f t="shared" si="180"/>
        <v>0</v>
      </c>
      <c r="AG172" s="271">
        <v>0</v>
      </c>
      <c r="AH172" s="271">
        <v>0</v>
      </c>
      <c r="AI172" s="271">
        <v>0</v>
      </c>
      <c r="AJ172" s="271">
        <v>0</v>
      </c>
      <c r="AK172" s="271">
        <v>0</v>
      </c>
      <c r="AL172" s="271">
        <f t="shared" si="181"/>
        <v>0</v>
      </c>
      <c r="AM172" s="271">
        <f t="shared" si="182"/>
        <v>0</v>
      </c>
      <c r="AN172" s="696">
        <f t="shared" si="183"/>
        <v>0</v>
      </c>
      <c r="AO172" s="267">
        <f>I172+AF172</f>
        <v>584302</v>
      </c>
      <c r="AP172" s="269">
        <f>J172+V172</f>
        <v>427533</v>
      </c>
      <c r="AQ172" s="269">
        <f t="shared" si="220"/>
        <v>0</v>
      </c>
      <c r="AR172" s="269">
        <f t="shared" si="221"/>
        <v>144506</v>
      </c>
      <c r="AS172" s="269">
        <f t="shared" si="221"/>
        <v>8551</v>
      </c>
      <c r="AT172" s="269">
        <f>N172+AE172</f>
        <v>3712</v>
      </c>
      <c r="AU172" s="271">
        <f>O172+AN172</f>
        <v>1.45</v>
      </c>
      <c r="AV172" s="271">
        <f t="shared" si="222"/>
        <v>0</v>
      </c>
      <c r="AW172" s="272">
        <f t="shared" si="222"/>
        <v>1.45</v>
      </c>
    </row>
    <row r="173" spans="1:49" s="579" customFormat="1" ht="12.75" customHeight="1" x14ac:dyDescent="0.2">
      <c r="A173" s="490">
        <v>37</v>
      </c>
      <c r="B173" s="26">
        <v>3432</v>
      </c>
      <c r="C173" s="26">
        <v>600078329</v>
      </c>
      <c r="D173" s="26">
        <v>70695121</v>
      </c>
      <c r="E173" s="485" t="s">
        <v>82</v>
      </c>
      <c r="F173" s="26">
        <v>3143</v>
      </c>
      <c r="G173" s="486" t="s">
        <v>635</v>
      </c>
      <c r="H173" s="673" t="s">
        <v>283</v>
      </c>
      <c r="I173" s="265">
        <v>555981</v>
      </c>
      <c r="J173" s="266">
        <v>409412</v>
      </c>
      <c r="K173" s="882">
        <v>0</v>
      </c>
      <c r="L173" s="577">
        <v>138381</v>
      </c>
      <c r="M173" s="577">
        <v>8188</v>
      </c>
      <c r="N173" s="266">
        <v>0</v>
      </c>
      <c r="O173" s="622">
        <v>0.82</v>
      </c>
      <c r="P173" s="678">
        <v>0.82</v>
      </c>
      <c r="Q173" s="744">
        <v>0</v>
      </c>
      <c r="R173" s="267">
        <f t="shared" si="218"/>
        <v>0</v>
      </c>
      <c r="S173" s="269">
        <v>0</v>
      </c>
      <c r="T173" s="269">
        <v>0</v>
      </c>
      <c r="U173" s="269">
        <v>0</v>
      </c>
      <c r="V173" s="269">
        <f t="shared" si="178"/>
        <v>0</v>
      </c>
      <c r="W173" s="269">
        <v>0</v>
      </c>
      <c r="X173" s="269">
        <v>0</v>
      </c>
      <c r="Y173" s="269">
        <f>SUM(W173:X173)</f>
        <v>0</v>
      </c>
      <c r="Z173" s="269">
        <f>V173+Y173</f>
        <v>0</v>
      </c>
      <c r="AA173" s="577">
        <f t="shared" si="219"/>
        <v>0</v>
      </c>
      <c r="AB173" s="270">
        <f>ROUND(V173*2%,0)</f>
        <v>0</v>
      </c>
      <c r="AC173" s="269">
        <v>0</v>
      </c>
      <c r="AD173" s="269">
        <v>0</v>
      </c>
      <c r="AE173" s="269">
        <f t="shared" si="179"/>
        <v>0</v>
      </c>
      <c r="AF173" s="269">
        <f t="shared" si="180"/>
        <v>0</v>
      </c>
      <c r="AG173" s="271">
        <v>0</v>
      </c>
      <c r="AH173" s="271">
        <v>0</v>
      </c>
      <c r="AI173" s="271">
        <v>0</v>
      </c>
      <c r="AJ173" s="271">
        <v>0</v>
      </c>
      <c r="AK173" s="271">
        <v>0</v>
      </c>
      <c r="AL173" s="271">
        <f t="shared" si="181"/>
        <v>0</v>
      </c>
      <c r="AM173" s="271">
        <f t="shared" si="182"/>
        <v>0</v>
      </c>
      <c r="AN173" s="696">
        <f t="shared" si="183"/>
        <v>0</v>
      </c>
      <c r="AO173" s="267">
        <f>I173+AF173</f>
        <v>555981</v>
      </c>
      <c r="AP173" s="269">
        <f>J173+V173</f>
        <v>409412</v>
      </c>
      <c r="AQ173" s="269">
        <f t="shared" si="220"/>
        <v>0</v>
      </c>
      <c r="AR173" s="269">
        <f t="shared" si="221"/>
        <v>138381</v>
      </c>
      <c r="AS173" s="269">
        <f t="shared" si="221"/>
        <v>8188</v>
      </c>
      <c r="AT173" s="269">
        <f>N173+AE173</f>
        <v>0</v>
      </c>
      <c r="AU173" s="271">
        <f>O173+AN173</f>
        <v>0.82</v>
      </c>
      <c r="AV173" s="271">
        <f t="shared" si="222"/>
        <v>0.82</v>
      </c>
      <c r="AW173" s="272">
        <f t="shared" si="222"/>
        <v>0</v>
      </c>
    </row>
    <row r="174" spans="1:49" s="579" customFormat="1" ht="12.75" customHeight="1" x14ac:dyDescent="0.2">
      <c r="A174" s="490">
        <v>37</v>
      </c>
      <c r="B174" s="26">
        <v>3432</v>
      </c>
      <c r="C174" s="26">
        <v>600078329</v>
      </c>
      <c r="D174" s="26">
        <v>70695121</v>
      </c>
      <c r="E174" s="485" t="s">
        <v>82</v>
      </c>
      <c r="F174" s="26">
        <v>3143</v>
      </c>
      <c r="G174" s="486" t="s">
        <v>636</v>
      </c>
      <c r="H174" s="673" t="s">
        <v>284</v>
      </c>
      <c r="I174" s="265">
        <v>17556</v>
      </c>
      <c r="J174" s="266">
        <v>12375</v>
      </c>
      <c r="K174" s="882">
        <v>0</v>
      </c>
      <c r="L174" s="577">
        <v>4183</v>
      </c>
      <c r="M174" s="577">
        <v>248</v>
      </c>
      <c r="N174" s="266">
        <v>750</v>
      </c>
      <c r="O174" s="622">
        <v>0.05</v>
      </c>
      <c r="P174" s="678">
        <v>0</v>
      </c>
      <c r="Q174" s="744">
        <v>0.05</v>
      </c>
      <c r="R174" s="267">
        <f t="shared" si="218"/>
        <v>0</v>
      </c>
      <c r="S174" s="269">
        <v>0</v>
      </c>
      <c r="T174" s="269">
        <v>0</v>
      </c>
      <c r="U174" s="269">
        <v>0</v>
      </c>
      <c r="V174" s="269">
        <f t="shared" si="178"/>
        <v>0</v>
      </c>
      <c r="W174" s="269">
        <v>0</v>
      </c>
      <c r="X174" s="269">
        <v>0</v>
      </c>
      <c r="Y174" s="269">
        <f>SUM(W174:X174)</f>
        <v>0</v>
      </c>
      <c r="Z174" s="269">
        <f>V174+Y174</f>
        <v>0</v>
      </c>
      <c r="AA174" s="577">
        <f t="shared" si="219"/>
        <v>0</v>
      </c>
      <c r="AB174" s="270">
        <f>ROUND(V174*2%,0)</f>
        <v>0</v>
      </c>
      <c r="AC174" s="269">
        <v>0</v>
      </c>
      <c r="AD174" s="269">
        <v>0</v>
      </c>
      <c r="AE174" s="269">
        <f t="shared" si="179"/>
        <v>0</v>
      </c>
      <c r="AF174" s="269">
        <f t="shared" si="180"/>
        <v>0</v>
      </c>
      <c r="AG174" s="271">
        <v>0</v>
      </c>
      <c r="AH174" s="271">
        <v>0</v>
      </c>
      <c r="AI174" s="271">
        <v>0</v>
      </c>
      <c r="AJ174" s="271">
        <v>0</v>
      </c>
      <c r="AK174" s="271">
        <v>0</v>
      </c>
      <c r="AL174" s="271">
        <f t="shared" si="181"/>
        <v>0</v>
      </c>
      <c r="AM174" s="271">
        <f t="shared" si="182"/>
        <v>0</v>
      </c>
      <c r="AN174" s="696">
        <f t="shared" si="183"/>
        <v>0</v>
      </c>
      <c r="AO174" s="267">
        <f>I174+AF174</f>
        <v>17556</v>
      </c>
      <c r="AP174" s="269">
        <f>J174+V174</f>
        <v>12375</v>
      </c>
      <c r="AQ174" s="269">
        <f t="shared" si="220"/>
        <v>0</v>
      </c>
      <c r="AR174" s="269">
        <f t="shared" si="221"/>
        <v>4183</v>
      </c>
      <c r="AS174" s="269">
        <f t="shared" si="221"/>
        <v>248</v>
      </c>
      <c r="AT174" s="269">
        <f>N174+AE174</f>
        <v>750</v>
      </c>
      <c r="AU174" s="271">
        <f>O174+AN174</f>
        <v>0.05</v>
      </c>
      <c r="AV174" s="271">
        <f t="shared" si="222"/>
        <v>0</v>
      </c>
      <c r="AW174" s="272">
        <f t="shared" si="222"/>
        <v>0.05</v>
      </c>
    </row>
    <row r="175" spans="1:49" s="579" customFormat="1" ht="12.75" customHeight="1" x14ac:dyDescent="0.2">
      <c r="A175" s="491">
        <v>37</v>
      </c>
      <c r="B175" s="28">
        <v>3432</v>
      </c>
      <c r="C175" s="487">
        <v>600078329</v>
      </c>
      <c r="D175" s="487">
        <v>70695121</v>
      </c>
      <c r="E175" s="488" t="s">
        <v>83</v>
      </c>
      <c r="F175" s="28"/>
      <c r="G175" s="489"/>
      <c r="H175" s="767"/>
      <c r="I175" s="41">
        <v>6550284</v>
      </c>
      <c r="J175" s="474">
        <v>4658671</v>
      </c>
      <c r="K175" s="474">
        <v>22680</v>
      </c>
      <c r="L175" s="474">
        <v>1582297</v>
      </c>
      <c r="M175" s="474">
        <v>93174</v>
      </c>
      <c r="N175" s="474">
        <v>193462</v>
      </c>
      <c r="O175" s="679">
        <v>10.560300000000002</v>
      </c>
      <c r="P175" s="679">
        <v>6.7700000000000005</v>
      </c>
      <c r="Q175" s="771">
        <v>3.7903000000000002</v>
      </c>
      <c r="R175" s="41">
        <f t="shared" ref="R175:AW175" si="223">SUM(R170:R174)</f>
        <v>0</v>
      </c>
      <c r="S175" s="29">
        <f t="shared" si="223"/>
        <v>0</v>
      </c>
      <c r="T175" s="29">
        <f t="shared" si="223"/>
        <v>0</v>
      </c>
      <c r="U175" s="29">
        <f t="shared" si="223"/>
        <v>0</v>
      </c>
      <c r="V175" s="29">
        <f t="shared" si="223"/>
        <v>0</v>
      </c>
      <c r="W175" s="29">
        <f t="shared" si="223"/>
        <v>0</v>
      </c>
      <c r="X175" s="29">
        <f t="shared" si="223"/>
        <v>0</v>
      </c>
      <c r="Y175" s="29">
        <f t="shared" si="223"/>
        <v>0</v>
      </c>
      <c r="Z175" s="29">
        <f t="shared" si="223"/>
        <v>0</v>
      </c>
      <c r="AA175" s="29">
        <f t="shared" si="223"/>
        <v>0</v>
      </c>
      <c r="AB175" s="29">
        <f t="shared" si="223"/>
        <v>0</v>
      </c>
      <c r="AC175" s="29">
        <f t="shared" si="223"/>
        <v>0</v>
      </c>
      <c r="AD175" s="29">
        <f t="shared" si="223"/>
        <v>0</v>
      </c>
      <c r="AE175" s="29">
        <f t="shared" si="223"/>
        <v>0</v>
      </c>
      <c r="AF175" s="29">
        <f t="shared" si="223"/>
        <v>0</v>
      </c>
      <c r="AG175" s="30">
        <f t="shared" si="223"/>
        <v>0</v>
      </c>
      <c r="AH175" s="30">
        <f t="shared" si="223"/>
        <v>0</v>
      </c>
      <c r="AI175" s="30">
        <f t="shared" si="223"/>
        <v>0</v>
      </c>
      <c r="AJ175" s="30">
        <f t="shared" si="223"/>
        <v>0</v>
      </c>
      <c r="AK175" s="30">
        <f t="shared" si="223"/>
        <v>0</v>
      </c>
      <c r="AL175" s="30">
        <f t="shared" si="223"/>
        <v>0</v>
      </c>
      <c r="AM175" s="30">
        <f t="shared" si="223"/>
        <v>0</v>
      </c>
      <c r="AN175" s="680">
        <f t="shared" si="223"/>
        <v>0</v>
      </c>
      <c r="AO175" s="41">
        <f t="shared" si="223"/>
        <v>6550284</v>
      </c>
      <c r="AP175" s="29">
        <f t="shared" si="223"/>
        <v>4658671</v>
      </c>
      <c r="AQ175" s="29">
        <f t="shared" si="223"/>
        <v>22680</v>
      </c>
      <c r="AR175" s="29">
        <f t="shared" si="223"/>
        <v>1582297</v>
      </c>
      <c r="AS175" s="29">
        <f t="shared" si="223"/>
        <v>93174</v>
      </c>
      <c r="AT175" s="29">
        <f t="shared" si="223"/>
        <v>193462</v>
      </c>
      <c r="AU175" s="30">
        <f t="shared" si="223"/>
        <v>10.560300000000002</v>
      </c>
      <c r="AV175" s="30">
        <f t="shared" si="223"/>
        <v>6.7700000000000005</v>
      </c>
      <c r="AW175" s="81">
        <f t="shared" si="223"/>
        <v>3.7903000000000002</v>
      </c>
    </row>
    <row r="176" spans="1:49" s="579" customFormat="1" ht="12.75" customHeight="1" x14ac:dyDescent="0.2">
      <c r="A176" s="490">
        <v>38</v>
      </c>
      <c r="B176" s="26">
        <v>3435</v>
      </c>
      <c r="C176" s="26">
        <v>650022131</v>
      </c>
      <c r="D176" s="26">
        <v>70981531</v>
      </c>
      <c r="E176" s="485" t="s">
        <v>84</v>
      </c>
      <c r="F176" s="26">
        <v>3111</v>
      </c>
      <c r="G176" s="486" t="s">
        <v>317</v>
      </c>
      <c r="H176" s="673" t="s">
        <v>283</v>
      </c>
      <c r="I176" s="265">
        <v>7824381</v>
      </c>
      <c r="J176" s="266">
        <v>5700870</v>
      </c>
      <c r="K176" s="882">
        <v>0</v>
      </c>
      <c r="L176" s="577">
        <v>1926894</v>
      </c>
      <c r="M176" s="577">
        <v>114017</v>
      </c>
      <c r="N176" s="266">
        <v>82600</v>
      </c>
      <c r="O176" s="622">
        <v>13.765499999999999</v>
      </c>
      <c r="P176" s="678">
        <v>11</v>
      </c>
      <c r="Q176" s="744">
        <v>2.7654999999999998</v>
      </c>
      <c r="R176" s="267">
        <f t="shared" ref="R176:R181" si="224">W176*-1</f>
        <v>0</v>
      </c>
      <c r="S176" s="269">
        <v>0</v>
      </c>
      <c r="T176" s="269">
        <v>0</v>
      </c>
      <c r="U176" s="269">
        <v>0</v>
      </c>
      <c r="V176" s="269">
        <f t="shared" si="178"/>
        <v>0</v>
      </c>
      <c r="W176" s="269">
        <v>0</v>
      </c>
      <c r="X176" s="269">
        <v>0</v>
      </c>
      <c r="Y176" s="269">
        <f t="shared" ref="Y176:Y181" si="225">SUM(W176:X176)</f>
        <v>0</v>
      </c>
      <c r="Z176" s="269">
        <f t="shared" ref="Z176:Z181" si="226">V176+Y176</f>
        <v>0</v>
      </c>
      <c r="AA176" s="577">
        <f t="shared" ref="AA176:AA181" si="227">ROUND((V176+W176)*33.8%,0)</f>
        <v>0</v>
      </c>
      <c r="AB176" s="270">
        <f t="shared" ref="AB176:AB181" si="228">ROUND(V176*2%,0)</f>
        <v>0</v>
      </c>
      <c r="AC176" s="269">
        <v>0</v>
      </c>
      <c r="AD176" s="269">
        <v>0</v>
      </c>
      <c r="AE176" s="269">
        <f t="shared" si="179"/>
        <v>0</v>
      </c>
      <c r="AF176" s="269">
        <f t="shared" si="180"/>
        <v>0</v>
      </c>
      <c r="AG176" s="271">
        <v>0</v>
      </c>
      <c r="AH176" s="271">
        <v>0</v>
      </c>
      <c r="AI176" s="271">
        <v>0</v>
      </c>
      <c r="AJ176" s="271">
        <v>0</v>
      </c>
      <c r="AK176" s="271">
        <v>0</v>
      </c>
      <c r="AL176" s="271">
        <f t="shared" si="181"/>
        <v>0</v>
      </c>
      <c r="AM176" s="271">
        <f t="shared" si="182"/>
        <v>0</v>
      </c>
      <c r="AN176" s="696">
        <f t="shared" si="183"/>
        <v>0</v>
      </c>
      <c r="AO176" s="267">
        <f t="shared" ref="AO176:AO181" si="229">I176+AF176</f>
        <v>7824381</v>
      </c>
      <c r="AP176" s="269">
        <f t="shared" ref="AP176:AP181" si="230">J176+V176</f>
        <v>5700870</v>
      </c>
      <c r="AQ176" s="269">
        <f t="shared" ref="AQ176:AQ181" si="231">K176+Y176</f>
        <v>0</v>
      </c>
      <c r="AR176" s="269">
        <f t="shared" ref="AR176:AS181" si="232">L176+AA176</f>
        <v>1926894</v>
      </c>
      <c r="AS176" s="269">
        <f t="shared" si="232"/>
        <v>114017</v>
      </c>
      <c r="AT176" s="269">
        <f t="shared" ref="AT176:AT181" si="233">N176+AE176</f>
        <v>82600</v>
      </c>
      <c r="AU176" s="271">
        <f t="shared" ref="AU176:AU181" si="234">O176+AN176</f>
        <v>13.765499999999999</v>
      </c>
      <c r="AV176" s="271">
        <f t="shared" ref="AV176:AW181" si="235">P176+AL176</f>
        <v>11</v>
      </c>
      <c r="AW176" s="272">
        <f t="shared" si="235"/>
        <v>2.7654999999999998</v>
      </c>
    </row>
    <row r="177" spans="1:49" s="579" customFormat="1" ht="12.75" customHeight="1" x14ac:dyDescent="0.2">
      <c r="A177" s="490">
        <v>38</v>
      </c>
      <c r="B177" s="26">
        <v>3435</v>
      </c>
      <c r="C177" s="26">
        <v>650022131</v>
      </c>
      <c r="D177" s="26">
        <v>70981531</v>
      </c>
      <c r="E177" s="485" t="s">
        <v>84</v>
      </c>
      <c r="F177" s="26">
        <v>3113</v>
      </c>
      <c r="G177" s="486" t="s">
        <v>320</v>
      </c>
      <c r="H177" s="673" t="s">
        <v>283</v>
      </c>
      <c r="I177" s="265">
        <v>21694925</v>
      </c>
      <c r="J177" s="266">
        <v>15369679</v>
      </c>
      <c r="K177" s="266">
        <v>50000</v>
      </c>
      <c r="L177" s="266">
        <v>5211852</v>
      </c>
      <c r="M177" s="266">
        <v>307394</v>
      </c>
      <c r="N177" s="266">
        <v>756000</v>
      </c>
      <c r="O177" s="622">
        <v>29.8415</v>
      </c>
      <c r="P177" s="678">
        <v>22.087900000000001</v>
      </c>
      <c r="Q177" s="744">
        <v>7.7535999999999987</v>
      </c>
      <c r="R177" s="267">
        <f t="shared" si="224"/>
        <v>0</v>
      </c>
      <c r="S177" s="269">
        <v>0</v>
      </c>
      <c r="T177" s="269">
        <v>0</v>
      </c>
      <c r="U177" s="269">
        <v>0</v>
      </c>
      <c r="V177" s="269">
        <f t="shared" si="178"/>
        <v>0</v>
      </c>
      <c r="W177" s="269">
        <v>0</v>
      </c>
      <c r="X177" s="269">
        <v>0</v>
      </c>
      <c r="Y177" s="269">
        <f t="shared" si="225"/>
        <v>0</v>
      </c>
      <c r="Z177" s="269">
        <f t="shared" si="226"/>
        <v>0</v>
      </c>
      <c r="AA177" s="577">
        <f t="shared" si="227"/>
        <v>0</v>
      </c>
      <c r="AB177" s="270">
        <f t="shared" si="228"/>
        <v>0</v>
      </c>
      <c r="AC177" s="269">
        <v>0</v>
      </c>
      <c r="AD177" s="269">
        <v>0</v>
      </c>
      <c r="AE177" s="269">
        <f t="shared" si="179"/>
        <v>0</v>
      </c>
      <c r="AF177" s="269">
        <f t="shared" si="180"/>
        <v>0</v>
      </c>
      <c r="AG177" s="271">
        <v>0</v>
      </c>
      <c r="AH177" s="271">
        <v>0</v>
      </c>
      <c r="AI177" s="271">
        <v>0</v>
      </c>
      <c r="AJ177" s="271">
        <v>0</v>
      </c>
      <c r="AK177" s="271">
        <v>0</v>
      </c>
      <c r="AL177" s="271">
        <f t="shared" si="181"/>
        <v>0</v>
      </c>
      <c r="AM177" s="271">
        <f t="shared" si="182"/>
        <v>0</v>
      </c>
      <c r="AN177" s="696">
        <f t="shared" si="183"/>
        <v>0</v>
      </c>
      <c r="AO177" s="267">
        <f t="shared" si="229"/>
        <v>21694925</v>
      </c>
      <c r="AP177" s="269">
        <f t="shared" si="230"/>
        <v>15369679</v>
      </c>
      <c r="AQ177" s="269">
        <f t="shared" si="231"/>
        <v>50000</v>
      </c>
      <c r="AR177" s="269">
        <f t="shared" si="232"/>
        <v>5211852</v>
      </c>
      <c r="AS177" s="269">
        <f t="shared" si="232"/>
        <v>307394</v>
      </c>
      <c r="AT177" s="269">
        <f t="shared" si="233"/>
        <v>756000</v>
      </c>
      <c r="AU177" s="271">
        <f t="shared" si="234"/>
        <v>29.8415</v>
      </c>
      <c r="AV177" s="271">
        <f t="shared" si="235"/>
        <v>22.087900000000001</v>
      </c>
      <c r="AW177" s="272">
        <f t="shared" si="235"/>
        <v>7.7535999999999987</v>
      </c>
    </row>
    <row r="178" spans="1:49" s="579" customFormat="1" x14ac:dyDescent="0.2">
      <c r="A178" s="490">
        <v>38</v>
      </c>
      <c r="B178" s="26">
        <v>3435</v>
      </c>
      <c r="C178" s="26">
        <v>650022131</v>
      </c>
      <c r="D178" s="26">
        <v>70981531</v>
      </c>
      <c r="E178" s="485" t="s">
        <v>84</v>
      </c>
      <c r="F178" s="26">
        <v>3113</v>
      </c>
      <c r="G178" s="486" t="s">
        <v>318</v>
      </c>
      <c r="H178" s="673" t="s">
        <v>284</v>
      </c>
      <c r="I178" s="265">
        <v>3172811</v>
      </c>
      <c r="J178" s="266">
        <v>2336385</v>
      </c>
      <c r="K178" s="882">
        <v>0</v>
      </c>
      <c r="L178" s="577">
        <v>789698</v>
      </c>
      <c r="M178" s="577">
        <v>46728</v>
      </c>
      <c r="N178" s="266">
        <v>0</v>
      </c>
      <c r="O178" s="622">
        <v>6.6</v>
      </c>
      <c r="P178" s="678">
        <v>6.6</v>
      </c>
      <c r="Q178" s="744">
        <v>0</v>
      </c>
      <c r="R178" s="267">
        <f t="shared" si="224"/>
        <v>0</v>
      </c>
      <c r="S178" s="269">
        <v>34020</v>
      </c>
      <c r="T178" s="269">
        <v>0</v>
      </c>
      <c r="U178" s="269">
        <v>0</v>
      </c>
      <c r="V178" s="269">
        <f t="shared" si="178"/>
        <v>34020</v>
      </c>
      <c r="W178" s="269">
        <v>0</v>
      </c>
      <c r="X178" s="269">
        <v>0</v>
      </c>
      <c r="Y178" s="269">
        <f t="shared" si="225"/>
        <v>0</v>
      </c>
      <c r="Z178" s="269">
        <f t="shared" si="226"/>
        <v>34020</v>
      </c>
      <c r="AA178" s="577">
        <f t="shared" si="227"/>
        <v>11499</v>
      </c>
      <c r="AB178" s="270">
        <f t="shared" si="228"/>
        <v>680</v>
      </c>
      <c r="AC178" s="269">
        <v>0</v>
      </c>
      <c r="AD178" s="269">
        <v>0</v>
      </c>
      <c r="AE178" s="269">
        <f t="shared" si="179"/>
        <v>0</v>
      </c>
      <c r="AF178" s="269">
        <f t="shared" si="180"/>
        <v>46199</v>
      </c>
      <c r="AG178" s="271">
        <v>0</v>
      </c>
      <c r="AH178" s="271">
        <v>0</v>
      </c>
      <c r="AI178" s="271">
        <v>0.08</v>
      </c>
      <c r="AJ178" s="271">
        <v>0</v>
      </c>
      <c r="AK178" s="271">
        <v>0</v>
      </c>
      <c r="AL178" s="271">
        <f t="shared" si="181"/>
        <v>0.08</v>
      </c>
      <c r="AM178" s="271">
        <f t="shared" si="182"/>
        <v>0</v>
      </c>
      <c r="AN178" s="696">
        <f t="shared" si="183"/>
        <v>0.08</v>
      </c>
      <c r="AO178" s="267">
        <f t="shared" si="229"/>
        <v>3219010</v>
      </c>
      <c r="AP178" s="269">
        <f t="shared" si="230"/>
        <v>2370405</v>
      </c>
      <c r="AQ178" s="269">
        <f t="shared" si="231"/>
        <v>0</v>
      </c>
      <c r="AR178" s="269">
        <f t="shared" si="232"/>
        <v>801197</v>
      </c>
      <c r="AS178" s="269">
        <f t="shared" si="232"/>
        <v>47408</v>
      </c>
      <c r="AT178" s="269">
        <f t="shared" si="233"/>
        <v>0</v>
      </c>
      <c r="AU178" s="271">
        <f t="shared" si="234"/>
        <v>6.68</v>
      </c>
      <c r="AV178" s="271">
        <f t="shared" si="235"/>
        <v>6.68</v>
      </c>
      <c r="AW178" s="272">
        <f t="shared" si="235"/>
        <v>0</v>
      </c>
    </row>
    <row r="179" spans="1:49" s="579" customFormat="1" ht="12.75" customHeight="1" x14ac:dyDescent="0.2">
      <c r="A179" s="490">
        <v>38</v>
      </c>
      <c r="B179" s="26">
        <v>3435</v>
      </c>
      <c r="C179" s="26">
        <v>650022131</v>
      </c>
      <c r="D179" s="26">
        <v>70981531</v>
      </c>
      <c r="E179" s="485" t="s">
        <v>84</v>
      </c>
      <c r="F179" s="26">
        <v>3141</v>
      </c>
      <c r="G179" s="486" t="s">
        <v>321</v>
      </c>
      <c r="H179" s="673" t="s">
        <v>284</v>
      </c>
      <c r="I179" s="265">
        <v>3061249</v>
      </c>
      <c r="J179" s="266">
        <v>2236637</v>
      </c>
      <c r="K179" s="882">
        <v>0</v>
      </c>
      <c r="L179" s="577">
        <v>755983</v>
      </c>
      <c r="M179" s="577">
        <v>44733</v>
      </c>
      <c r="N179" s="266">
        <v>23896</v>
      </c>
      <c r="O179" s="622">
        <v>7.61</v>
      </c>
      <c r="P179" s="678">
        <v>0</v>
      </c>
      <c r="Q179" s="744">
        <v>7.61</v>
      </c>
      <c r="R179" s="267">
        <f t="shared" si="224"/>
        <v>0</v>
      </c>
      <c r="S179" s="269">
        <v>0</v>
      </c>
      <c r="T179" s="269">
        <v>0</v>
      </c>
      <c r="U179" s="269">
        <v>0</v>
      </c>
      <c r="V179" s="269">
        <f t="shared" si="178"/>
        <v>0</v>
      </c>
      <c r="W179" s="269">
        <v>0</v>
      </c>
      <c r="X179" s="269">
        <v>0</v>
      </c>
      <c r="Y179" s="269">
        <f t="shared" si="225"/>
        <v>0</v>
      </c>
      <c r="Z179" s="269">
        <f t="shared" si="226"/>
        <v>0</v>
      </c>
      <c r="AA179" s="577">
        <f t="shared" si="227"/>
        <v>0</v>
      </c>
      <c r="AB179" s="270">
        <f t="shared" si="228"/>
        <v>0</v>
      </c>
      <c r="AC179" s="269">
        <v>0</v>
      </c>
      <c r="AD179" s="269">
        <v>0</v>
      </c>
      <c r="AE179" s="269">
        <f t="shared" si="179"/>
        <v>0</v>
      </c>
      <c r="AF179" s="269">
        <f t="shared" si="180"/>
        <v>0</v>
      </c>
      <c r="AG179" s="271">
        <v>0</v>
      </c>
      <c r="AH179" s="271">
        <v>0</v>
      </c>
      <c r="AI179" s="271">
        <v>0</v>
      </c>
      <c r="AJ179" s="271">
        <v>0</v>
      </c>
      <c r="AK179" s="271">
        <v>0</v>
      </c>
      <c r="AL179" s="271">
        <f t="shared" si="181"/>
        <v>0</v>
      </c>
      <c r="AM179" s="271">
        <f t="shared" si="182"/>
        <v>0</v>
      </c>
      <c r="AN179" s="696">
        <f t="shared" si="183"/>
        <v>0</v>
      </c>
      <c r="AO179" s="267">
        <f t="shared" si="229"/>
        <v>3061249</v>
      </c>
      <c r="AP179" s="269">
        <f t="shared" si="230"/>
        <v>2236637</v>
      </c>
      <c r="AQ179" s="269">
        <f t="shared" si="231"/>
        <v>0</v>
      </c>
      <c r="AR179" s="269">
        <f t="shared" si="232"/>
        <v>755983</v>
      </c>
      <c r="AS179" s="269">
        <f t="shared" si="232"/>
        <v>44733</v>
      </c>
      <c r="AT179" s="269">
        <f t="shared" si="233"/>
        <v>23896</v>
      </c>
      <c r="AU179" s="271">
        <f t="shared" si="234"/>
        <v>7.61</v>
      </c>
      <c r="AV179" s="271">
        <f t="shared" si="235"/>
        <v>0</v>
      </c>
      <c r="AW179" s="272">
        <f t="shared" si="235"/>
        <v>7.61</v>
      </c>
    </row>
    <row r="180" spans="1:49" s="579" customFormat="1" ht="12.75" customHeight="1" x14ac:dyDescent="0.2">
      <c r="A180" s="490">
        <v>38</v>
      </c>
      <c r="B180" s="26">
        <v>3435</v>
      </c>
      <c r="C180" s="26">
        <v>650022131</v>
      </c>
      <c r="D180" s="26">
        <v>70981531</v>
      </c>
      <c r="E180" s="485" t="s">
        <v>84</v>
      </c>
      <c r="F180" s="26">
        <v>3143</v>
      </c>
      <c r="G180" s="486" t="s">
        <v>635</v>
      </c>
      <c r="H180" s="673" t="s">
        <v>283</v>
      </c>
      <c r="I180" s="265">
        <v>1393815</v>
      </c>
      <c r="J180" s="266">
        <v>1026374</v>
      </c>
      <c r="K180" s="882">
        <v>0</v>
      </c>
      <c r="L180" s="577">
        <v>346914</v>
      </c>
      <c r="M180" s="577">
        <v>20527</v>
      </c>
      <c r="N180" s="266">
        <v>0</v>
      </c>
      <c r="O180" s="622">
        <v>2.254</v>
      </c>
      <c r="P180" s="622">
        <v>2.254</v>
      </c>
      <c r="Q180" s="744">
        <v>0</v>
      </c>
      <c r="R180" s="267">
        <f t="shared" si="224"/>
        <v>0</v>
      </c>
      <c r="S180" s="269">
        <v>0</v>
      </c>
      <c r="T180" s="269">
        <v>0</v>
      </c>
      <c r="U180" s="269">
        <v>0</v>
      </c>
      <c r="V180" s="269">
        <f t="shared" si="178"/>
        <v>0</v>
      </c>
      <c r="W180" s="269">
        <v>0</v>
      </c>
      <c r="X180" s="269">
        <v>0</v>
      </c>
      <c r="Y180" s="269">
        <f t="shared" si="225"/>
        <v>0</v>
      </c>
      <c r="Z180" s="269">
        <f t="shared" si="226"/>
        <v>0</v>
      </c>
      <c r="AA180" s="577">
        <f t="shared" si="227"/>
        <v>0</v>
      </c>
      <c r="AB180" s="270">
        <f t="shared" si="228"/>
        <v>0</v>
      </c>
      <c r="AC180" s="269">
        <v>0</v>
      </c>
      <c r="AD180" s="269">
        <v>0</v>
      </c>
      <c r="AE180" s="269">
        <f t="shared" si="179"/>
        <v>0</v>
      </c>
      <c r="AF180" s="269">
        <f t="shared" si="180"/>
        <v>0</v>
      </c>
      <c r="AG180" s="271">
        <v>0</v>
      </c>
      <c r="AH180" s="271">
        <v>0</v>
      </c>
      <c r="AI180" s="271">
        <v>0</v>
      </c>
      <c r="AJ180" s="271">
        <v>0</v>
      </c>
      <c r="AK180" s="271">
        <v>0</v>
      </c>
      <c r="AL180" s="271">
        <f t="shared" si="181"/>
        <v>0</v>
      </c>
      <c r="AM180" s="271">
        <f t="shared" si="182"/>
        <v>0</v>
      </c>
      <c r="AN180" s="696">
        <f t="shared" si="183"/>
        <v>0</v>
      </c>
      <c r="AO180" s="267">
        <f t="shared" si="229"/>
        <v>1393815</v>
      </c>
      <c r="AP180" s="269">
        <f t="shared" si="230"/>
        <v>1026374</v>
      </c>
      <c r="AQ180" s="269">
        <f t="shared" si="231"/>
        <v>0</v>
      </c>
      <c r="AR180" s="269">
        <f t="shared" si="232"/>
        <v>346914</v>
      </c>
      <c r="AS180" s="269">
        <f t="shared" si="232"/>
        <v>20527</v>
      </c>
      <c r="AT180" s="269">
        <f t="shared" si="233"/>
        <v>0</v>
      </c>
      <c r="AU180" s="271">
        <f t="shared" si="234"/>
        <v>2.254</v>
      </c>
      <c r="AV180" s="271">
        <f t="shared" si="235"/>
        <v>2.254</v>
      </c>
      <c r="AW180" s="272">
        <f t="shared" si="235"/>
        <v>0</v>
      </c>
    </row>
    <row r="181" spans="1:49" s="579" customFormat="1" ht="12.75" customHeight="1" x14ac:dyDescent="0.2">
      <c r="A181" s="490">
        <v>38</v>
      </c>
      <c r="B181" s="26">
        <v>3435</v>
      </c>
      <c r="C181" s="26">
        <v>650022131</v>
      </c>
      <c r="D181" s="26">
        <v>70981531</v>
      </c>
      <c r="E181" s="485" t="s">
        <v>84</v>
      </c>
      <c r="F181" s="26">
        <v>3143</v>
      </c>
      <c r="G181" s="486" t="s">
        <v>636</v>
      </c>
      <c r="H181" s="673" t="s">
        <v>284</v>
      </c>
      <c r="I181" s="265">
        <v>44942</v>
      </c>
      <c r="J181" s="266">
        <v>31680</v>
      </c>
      <c r="K181" s="882">
        <v>0</v>
      </c>
      <c r="L181" s="577">
        <v>10708</v>
      </c>
      <c r="M181" s="577">
        <v>634</v>
      </c>
      <c r="N181" s="266">
        <v>1920</v>
      </c>
      <c r="O181" s="622">
        <v>0.13</v>
      </c>
      <c r="P181" s="678">
        <v>0</v>
      </c>
      <c r="Q181" s="744">
        <v>0.13</v>
      </c>
      <c r="R181" s="267">
        <f t="shared" si="224"/>
        <v>0</v>
      </c>
      <c r="S181" s="269">
        <v>0</v>
      </c>
      <c r="T181" s="269">
        <v>0</v>
      </c>
      <c r="U181" s="269">
        <v>0</v>
      </c>
      <c r="V181" s="269">
        <f t="shared" si="178"/>
        <v>0</v>
      </c>
      <c r="W181" s="269">
        <v>0</v>
      </c>
      <c r="X181" s="269">
        <v>0</v>
      </c>
      <c r="Y181" s="269">
        <f t="shared" si="225"/>
        <v>0</v>
      </c>
      <c r="Z181" s="269">
        <f t="shared" si="226"/>
        <v>0</v>
      </c>
      <c r="AA181" s="577">
        <f t="shared" si="227"/>
        <v>0</v>
      </c>
      <c r="AB181" s="270">
        <f t="shared" si="228"/>
        <v>0</v>
      </c>
      <c r="AC181" s="269">
        <v>0</v>
      </c>
      <c r="AD181" s="269">
        <v>0</v>
      </c>
      <c r="AE181" s="269">
        <f t="shared" si="179"/>
        <v>0</v>
      </c>
      <c r="AF181" s="269">
        <f t="shared" si="180"/>
        <v>0</v>
      </c>
      <c r="AG181" s="271">
        <v>0</v>
      </c>
      <c r="AH181" s="271">
        <v>0</v>
      </c>
      <c r="AI181" s="271">
        <v>0</v>
      </c>
      <c r="AJ181" s="271">
        <v>0</v>
      </c>
      <c r="AK181" s="271">
        <v>0</v>
      </c>
      <c r="AL181" s="271">
        <f t="shared" si="181"/>
        <v>0</v>
      </c>
      <c r="AM181" s="271">
        <f t="shared" si="182"/>
        <v>0</v>
      </c>
      <c r="AN181" s="696">
        <f t="shared" si="183"/>
        <v>0</v>
      </c>
      <c r="AO181" s="267">
        <f t="shared" si="229"/>
        <v>44942</v>
      </c>
      <c r="AP181" s="269">
        <f t="shared" si="230"/>
        <v>31680</v>
      </c>
      <c r="AQ181" s="269">
        <f t="shared" si="231"/>
        <v>0</v>
      </c>
      <c r="AR181" s="269">
        <f t="shared" si="232"/>
        <v>10708</v>
      </c>
      <c r="AS181" s="269">
        <f t="shared" si="232"/>
        <v>634</v>
      </c>
      <c r="AT181" s="269">
        <f t="shared" si="233"/>
        <v>1920</v>
      </c>
      <c r="AU181" s="271">
        <f t="shared" si="234"/>
        <v>0.13</v>
      </c>
      <c r="AV181" s="271">
        <f t="shared" si="235"/>
        <v>0</v>
      </c>
      <c r="AW181" s="272">
        <f t="shared" si="235"/>
        <v>0.13</v>
      </c>
    </row>
    <row r="182" spans="1:49" s="579" customFormat="1" ht="13.5" customHeight="1" thickBot="1" x14ac:dyDescent="0.25">
      <c r="A182" s="503">
        <v>38</v>
      </c>
      <c r="B182" s="504">
        <v>3435</v>
      </c>
      <c r="C182" s="505">
        <v>650022131</v>
      </c>
      <c r="D182" s="505">
        <v>70981531</v>
      </c>
      <c r="E182" s="506" t="s">
        <v>85</v>
      </c>
      <c r="F182" s="504"/>
      <c r="G182" s="507"/>
      <c r="H182" s="768"/>
      <c r="I182" s="92">
        <v>37192123</v>
      </c>
      <c r="J182" s="475">
        <v>26701625</v>
      </c>
      <c r="K182" s="475">
        <v>50000</v>
      </c>
      <c r="L182" s="475">
        <v>9042049</v>
      </c>
      <c r="M182" s="475">
        <v>534033</v>
      </c>
      <c r="N182" s="475">
        <v>864416</v>
      </c>
      <c r="O182" s="769">
        <v>60.201000000000001</v>
      </c>
      <c r="P182" s="769">
        <v>41.941900000000004</v>
      </c>
      <c r="Q182" s="772">
        <v>18.259099999999997</v>
      </c>
      <c r="R182" s="92">
        <f t="shared" ref="R182:AW182" si="236">SUM(R176:R181)</f>
        <v>0</v>
      </c>
      <c r="S182" s="93">
        <f t="shared" si="236"/>
        <v>34020</v>
      </c>
      <c r="T182" s="93">
        <f t="shared" si="236"/>
        <v>0</v>
      </c>
      <c r="U182" s="93">
        <f t="shared" si="236"/>
        <v>0</v>
      </c>
      <c r="V182" s="93">
        <f t="shared" si="236"/>
        <v>34020</v>
      </c>
      <c r="W182" s="93">
        <f t="shared" si="236"/>
        <v>0</v>
      </c>
      <c r="X182" s="93">
        <f t="shared" si="236"/>
        <v>0</v>
      </c>
      <c r="Y182" s="93">
        <f t="shared" si="236"/>
        <v>0</v>
      </c>
      <c r="Z182" s="93">
        <f t="shared" si="236"/>
        <v>34020</v>
      </c>
      <c r="AA182" s="93">
        <f t="shared" si="236"/>
        <v>11499</v>
      </c>
      <c r="AB182" s="93">
        <f t="shared" si="236"/>
        <v>680</v>
      </c>
      <c r="AC182" s="93">
        <f t="shared" si="236"/>
        <v>0</v>
      </c>
      <c r="AD182" s="93">
        <f t="shared" si="236"/>
        <v>0</v>
      </c>
      <c r="AE182" s="93">
        <f t="shared" si="236"/>
        <v>0</v>
      </c>
      <c r="AF182" s="93">
        <f t="shared" si="236"/>
        <v>46199</v>
      </c>
      <c r="AG182" s="95">
        <f t="shared" si="236"/>
        <v>0</v>
      </c>
      <c r="AH182" s="95">
        <f t="shared" si="236"/>
        <v>0</v>
      </c>
      <c r="AI182" s="95">
        <f t="shared" si="236"/>
        <v>0.08</v>
      </c>
      <c r="AJ182" s="95">
        <f t="shared" si="236"/>
        <v>0</v>
      </c>
      <c r="AK182" s="95">
        <f t="shared" si="236"/>
        <v>0</v>
      </c>
      <c r="AL182" s="95">
        <f t="shared" si="236"/>
        <v>0.08</v>
      </c>
      <c r="AM182" s="95">
        <f t="shared" si="236"/>
        <v>0</v>
      </c>
      <c r="AN182" s="773">
        <f t="shared" si="236"/>
        <v>0.08</v>
      </c>
      <c r="AO182" s="92">
        <f t="shared" si="236"/>
        <v>37238322</v>
      </c>
      <c r="AP182" s="93">
        <f t="shared" si="236"/>
        <v>26735645</v>
      </c>
      <c r="AQ182" s="93">
        <f t="shared" si="236"/>
        <v>50000</v>
      </c>
      <c r="AR182" s="93">
        <f t="shared" si="236"/>
        <v>9053548</v>
      </c>
      <c r="AS182" s="93">
        <f t="shared" si="236"/>
        <v>534713</v>
      </c>
      <c r="AT182" s="93">
        <f t="shared" si="236"/>
        <v>864416</v>
      </c>
      <c r="AU182" s="95">
        <f t="shared" si="236"/>
        <v>60.280999999999999</v>
      </c>
      <c r="AV182" s="95">
        <f t="shared" si="236"/>
        <v>42.021900000000002</v>
      </c>
      <c r="AW182" s="96">
        <f t="shared" si="236"/>
        <v>18.259099999999997</v>
      </c>
    </row>
    <row r="183" spans="1:49" s="579" customFormat="1" ht="13.5" customHeight="1" thickBot="1" x14ac:dyDescent="0.25">
      <c r="A183" s="508"/>
      <c r="B183" s="509"/>
      <c r="C183" s="509"/>
      <c r="D183" s="509"/>
      <c r="E183" s="306" t="s">
        <v>797</v>
      </c>
      <c r="F183" s="509"/>
      <c r="G183" s="509"/>
      <c r="H183" s="770"/>
      <c r="I183" s="42">
        <f>I13+I16+I19+I22+I25+I28+I31+I34+I38+I42+I46+I50+I53+I57+I61+I64+I68+I71+I76+I82+I88+I94+I100+I106+I112+I118+I124+I130+I132+I140+I147+I151+I156+I159+I166+I169+I175+I182</f>
        <v>598166132</v>
      </c>
      <c r="J183" s="31">
        <f>J13+J16+J19+J22+J25+J28+J31+J34+J38+J42+J46+J50+J53+J57+J61+J64+J68+J71+J76+J82+J88+J94+J100+J106+J112+J118+J124+J130+J132+J140+J147+J151+J156+J159+J166+J169+J175+J182</f>
        <v>429519458</v>
      </c>
      <c r="K183" s="31">
        <f>K13+K16+K19+K22+K25+K28+K31+K34+K38+K42+K46+K50+K53+K57+K61+K64+K68+K71+K76+K82+K88+K94+K100+K106+K112+K118+K124+K130+K132+K140+K147+K151+K156+K159+K166+K169+K175+K182</f>
        <v>1393072</v>
      </c>
      <c r="L183" s="31">
        <f t="shared" ref="L183:AW183" si="237">L13+L16+L19+L22+L25+L28+L31+L34+L38+L42+L46+L50+L53+L57+L61+L64+L68+L71+L76+L82+L88+L94+L100+L106+L112+L118+L124+L130+L132+L140+L147+L151+L156+L159+L166+L169+L175+L182</f>
        <v>145659046</v>
      </c>
      <c r="M183" s="31">
        <f t="shared" si="237"/>
        <v>8590391</v>
      </c>
      <c r="N183" s="31">
        <f t="shared" si="237"/>
        <v>13004165</v>
      </c>
      <c r="O183" s="681">
        <f t="shared" si="237"/>
        <v>960.19169999999974</v>
      </c>
      <c r="P183" s="32">
        <f t="shared" si="237"/>
        <v>658.20300000000009</v>
      </c>
      <c r="Q183" s="82">
        <f t="shared" si="237"/>
        <v>301.98869999999994</v>
      </c>
      <c r="R183" s="42">
        <f t="shared" si="237"/>
        <v>0</v>
      </c>
      <c r="S183" s="31">
        <f t="shared" si="237"/>
        <v>34020</v>
      </c>
      <c r="T183" s="31">
        <f t="shared" si="237"/>
        <v>0</v>
      </c>
      <c r="U183" s="31">
        <f t="shared" si="237"/>
        <v>0</v>
      </c>
      <c r="V183" s="31">
        <f t="shared" si="237"/>
        <v>34020</v>
      </c>
      <c r="W183" s="31">
        <f t="shared" si="237"/>
        <v>0</v>
      </c>
      <c r="X183" s="31">
        <f t="shared" si="237"/>
        <v>0</v>
      </c>
      <c r="Y183" s="31">
        <f t="shared" si="237"/>
        <v>0</v>
      </c>
      <c r="Z183" s="31">
        <f t="shared" si="237"/>
        <v>34020</v>
      </c>
      <c r="AA183" s="31">
        <f t="shared" si="237"/>
        <v>11499</v>
      </c>
      <c r="AB183" s="31">
        <f t="shared" si="237"/>
        <v>680</v>
      </c>
      <c r="AC183" s="31">
        <f t="shared" si="237"/>
        <v>10750</v>
      </c>
      <c r="AD183" s="31">
        <f t="shared" si="237"/>
        <v>0</v>
      </c>
      <c r="AE183" s="31">
        <f t="shared" si="237"/>
        <v>10750</v>
      </c>
      <c r="AF183" s="31">
        <f t="shared" si="237"/>
        <v>56949</v>
      </c>
      <c r="AG183" s="32">
        <f t="shared" si="237"/>
        <v>0</v>
      </c>
      <c r="AH183" s="32">
        <f t="shared" si="237"/>
        <v>0</v>
      </c>
      <c r="AI183" s="32">
        <f t="shared" si="237"/>
        <v>0.08</v>
      </c>
      <c r="AJ183" s="32">
        <f t="shared" si="237"/>
        <v>0</v>
      </c>
      <c r="AK183" s="32">
        <f t="shared" si="237"/>
        <v>0</v>
      </c>
      <c r="AL183" s="32">
        <f t="shared" si="237"/>
        <v>0.08</v>
      </c>
      <c r="AM183" s="32">
        <f t="shared" si="237"/>
        <v>0</v>
      </c>
      <c r="AN183" s="682">
        <f t="shared" si="237"/>
        <v>0.08</v>
      </c>
      <c r="AO183" s="42">
        <f t="shared" si="237"/>
        <v>598223081</v>
      </c>
      <c r="AP183" s="31">
        <f t="shared" si="237"/>
        <v>429553478</v>
      </c>
      <c r="AQ183" s="31">
        <f t="shared" si="237"/>
        <v>1393072</v>
      </c>
      <c r="AR183" s="31">
        <f t="shared" si="237"/>
        <v>145670545</v>
      </c>
      <c r="AS183" s="31">
        <f t="shared" si="237"/>
        <v>8591071</v>
      </c>
      <c r="AT183" s="31">
        <f t="shared" si="237"/>
        <v>13014915</v>
      </c>
      <c r="AU183" s="32">
        <f t="shared" si="237"/>
        <v>960.27169999999967</v>
      </c>
      <c r="AV183" s="32">
        <f t="shared" si="237"/>
        <v>658.28300000000002</v>
      </c>
      <c r="AW183" s="82">
        <f t="shared" si="237"/>
        <v>301.98869999999994</v>
      </c>
    </row>
    <row r="184" spans="1:49" ht="12.75" customHeight="1" x14ac:dyDescent="0.2">
      <c r="D184" s="21"/>
      <c r="E184" s="16"/>
      <c r="F184" s="21"/>
      <c r="G184" s="48"/>
      <c r="H184" s="16"/>
      <c r="I184" s="249">
        <f>SUM(J183:N183)</f>
        <v>598166132</v>
      </c>
      <c r="J184" s="249"/>
      <c r="K184" s="249"/>
      <c r="L184" s="249"/>
      <c r="M184" s="249"/>
      <c r="N184" s="249"/>
      <c r="O184" s="250">
        <f>SUM(P183:Q183)</f>
        <v>960.19170000000008</v>
      </c>
      <c r="P184" s="250"/>
      <c r="Q184" s="250"/>
      <c r="R184" s="703"/>
      <c r="S184" s="703"/>
      <c r="T184" s="703"/>
      <c r="U184" s="703"/>
      <c r="V184" s="704">
        <f>SUM(R183:U183)</f>
        <v>34020</v>
      </c>
      <c r="W184" s="705"/>
      <c r="X184" s="705"/>
      <c r="Y184" s="704">
        <f>SUM(W183:X183)</f>
        <v>0</v>
      </c>
      <c r="Z184" s="704">
        <f>V183+Y183</f>
        <v>34020</v>
      </c>
      <c r="AA184" s="706"/>
      <c r="AB184" s="706"/>
      <c r="AC184" s="705"/>
      <c r="AD184" s="705"/>
      <c r="AE184" s="704">
        <f>SUM(AC183:AD183)</f>
        <v>10750</v>
      </c>
      <c r="AF184" s="704">
        <f>Z183+AA183+AB183+AE183</f>
        <v>56949</v>
      </c>
      <c r="AG184" s="707"/>
      <c r="AH184" s="707"/>
      <c r="AI184" s="707"/>
      <c r="AJ184" s="707"/>
      <c r="AK184" s="707"/>
      <c r="AL184" s="708">
        <f>AG183+AI183+AJ183</f>
        <v>0.08</v>
      </c>
      <c r="AM184" s="708">
        <f>AH183+AK183</f>
        <v>0</v>
      </c>
      <c r="AN184" s="708">
        <f>SUM(AL183:AM183)</f>
        <v>0.08</v>
      </c>
      <c r="AO184" s="709">
        <f>SUM(AP183:AT183)</f>
        <v>598223081</v>
      </c>
      <c r="AP184" s="710"/>
      <c r="AQ184" s="710"/>
      <c r="AR184" s="710"/>
      <c r="AS184" s="710"/>
      <c r="AT184" s="710"/>
      <c r="AU184" s="731">
        <f>SUM(AV183:AW183)</f>
        <v>960.27170000000001</v>
      </c>
      <c r="AV184" s="710"/>
      <c r="AW184" s="710"/>
    </row>
    <row r="185" spans="1:49" ht="13.5" customHeight="1" thickBot="1" x14ac:dyDescent="0.25">
      <c r="D185" s="21"/>
      <c r="E185" s="16"/>
      <c r="F185" s="21"/>
      <c r="G185" s="48"/>
      <c r="H185" s="16"/>
      <c r="I185" s="311">
        <f ca="1">SUM(J186:N186)</f>
        <v>598166132</v>
      </c>
      <c r="J185" s="312"/>
      <c r="K185" s="312"/>
      <c r="L185" s="312"/>
      <c r="M185" s="312"/>
      <c r="N185" s="312"/>
      <c r="O185" s="313">
        <f ca="1">SUM(P186:Q186)</f>
        <v>960.19169999999986</v>
      </c>
      <c r="P185" s="607"/>
      <c r="Q185" s="607"/>
      <c r="R185" s="732"/>
      <c r="S185" s="732"/>
      <c r="T185" s="732"/>
      <c r="U185" s="732"/>
      <c r="V185" s="711">
        <f ca="1">SUM(R186:U186)</f>
        <v>34020</v>
      </c>
      <c r="W185" s="712"/>
      <c r="X185" s="712"/>
      <c r="Y185" s="711">
        <f ca="1">SUM(W186:X186)</f>
        <v>0</v>
      </c>
      <c r="Z185" s="711">
        <f ca="1">V186+Y186</f>
        <v>34020</v>
      </c>
      <c r="AA185" s="713"/>
      <c r="AB185" s="713"/>
      <c r="AC185" s="712"/>
      <c r="AD185" s="712"/>
      <c r="AE185" s="711">
        <f ca="1">SUM(AC186:AD186)</f>
        <v>10750</v>
      </c>
      <c r="AF185" s="711">
        <f ca="1">Z186+AA186+AB186+AE186</f>
        <v>56949</v>
      </c>
      <c r="AG185" s="714"/>
      <c r="AH185" s="714"/>
      <c r="AI185" s="714"/>
      <c r="AJ185" s="714"/>
      <c r="AK185" s="714"/>
      <c r="AL185" s="715">
        <f ca="1">AG186+AI186+AJ186</f>
        <v>0.08</v>
      </c>
      <c r="AM185" s="715">
        <f ca="1">AH186+AK186</f>
        <v>0</v>
      </c>
      <c r="AN185" s="715">
        <f ca="1">SUM(AL186:AM186)</f>
        <v>0.08</v>
      </c>
      <c r="AO185" s="733">
        <f ca="1">SUM(AP186:AT186)</f>
        <v>598223081</v>
      </c>
      <c r="AP185" s="734"/>
      <c r="AQ185" s="734"/>
      <c r="AR185" s="734"/>
      <c r="AS185" s="734"/>
      <c r="AT185" s="734"/>
      <c r="AU185" s="716">
        <f ca="1">SUM(AV186:AW186)</f>
        <v>960.27170000000001</v>
      </c>
      <c r="AV185" s="734"/>
      <c r="AW185" s="734"/>
    </row>
    <row r="186" spans="1:49" ht="13.5" customHeight="1" thickBot="1" x14ac:dyDescent="0.25">
      <c r="D186" s="21"/>
      <c r="E186" s="16"/>
      <c r="F186" s="21"/>
      <c r="G186" s="48"/>
      <c r="H186" s="55" t="s">
        <v>0</v>
      </c>
      <c r="I186" s="453">
        <f t="shared" ref="I186:AW186" ca="1" si="238">SUM(I187:I196)</f>
        <v>598166132</v>
      </c>
      <c r="J186" s="72">
        <f t="shared" ca="1" si="238"/>
        <v>429519458</v>
      </c>
      <c r="K186" s="72">
        <f t="shared" ca="1" si="238"/>
        <v>1393072</v>
      </c>
      <c r="L186" s="72">
        <f t="shared" ca="1" si="238"/>
        <v>145659046</v>
      </c>
      <c r="M186" s="72">
        <f t="shared" ca="1" si="238"/>
        <v>8590391</v>
      </c>
      <c r="N186" s="72">
        <f t="shared" ca="1" si="238"/>
        <v>13004165</v>
      </c>
      <c r="O186" s="73">
        <f t="shared" ca="1" si="238"/>
        <v>960.19169999999986</v>
      </c>
      <c r="P186" s="73">
        <f t="shared" ca="1" si="238"/>
        <v>658.20299999999997</v>
      </c>
      <c r="Q186" s="74">
        <f t="shared" ca="1" si="238"/>
        <v>301.98869999999994</v>
      </c>
      <c r="R186" s="471">
        <f t="shared" ca="1" si="238"/>
        <v>0</v>
      </c>
      <c r="S186" s="471">
        <f t="shared" ca="1" si="238"/>
        <v>34020</v>
      </c>
      <c r="T186" s="471">
        <f t="shared" ca="1" si="238"/>
        <v>0</v>
      </c>
      <c r="U186" s="471">
        <f t="shared" ca="1" si="238"/>
        <v>0</v>
      </c>
      <c r="V186" s="471">
        <f t="shared" ca="1" si="238"/>
        <v>34020</v>
      </c>
      <c r="W186" s="471">
        <f t="shared" ca="1" si="238"/>
        <v>0</v>
      </c>
      <c r="X186" s="471">
        <f t="shared" ca="1" si="238"/>
        <v>0</v>
      </c>
      <c r="Y186" s="471">
        <f t="shared" ca="1" si="238"/>
        <v>0</v>
      </c>
      <c r="Z186" s="471">
        <f t="shared" ca="1" si="238"/>
        <v>34020</v>
      </c>
      <c r="AA186" s="471">
        <f t="shared" ca="1" si="238"/>
        <v>11499</v>
      </c>
      <c r="AB186" s="471">
        <f t="shared" ca="1" si="238"/>
        <v>680</v>
      </c>
      <c r="AC186" s="471">
        <f t="shared" ca="1" si="238"/>
        <v>10750</v>
      </c>
      <c r="AD186" s="471">
        <f t="shared" ca="1" si="238"/>
        <v>0</v>
      </c>
      <c r="AE186" s="471">
        <f t="shared" ca="1" si="238"/>
        <v>10750</v>
      </c>
      <c r="AF186" s="471">
        <f t="shared" ca="1" si="238"/>
        <v>56949</v>
      </c>
      <c r="AG186" s="782">
        <f t="shared" ca="1" si="238"/>
        <v>0</v>
      </c>
      <c r="AH186" s="782">
        <f t="shared" ca="1" si="238"/>
        <v>0</v>
      </c>
      <c r="AI186" s="782">
        <f t="shared" ca="1" si="238"/>
        <v>0.08</v>
      </c>
      <c r="AJ186" s="782">
        <f t="shared" ca="1" si="238"/>
        <v>0</v>
      </c>
      <c r="AK186" s="782">
        <f t="shared" ca="1" si="238"/>
        <v>0</v>
      </c>
      <c r="AL186" s="782">
        <f t="shared" ca="1" si="238"/>
        <v>0.08</v>
      </c>
      <c r="AM186" s="782">
        <f t="shared" ca="1" si="238"/>
        <v>0</v>
      </c>
      <c r="AN186" s="747">
        <f t="shared" ca="1" si="238"/>
        <v>0.08</v>
      </c>
      <c r="AO186" s="453">
        <f t="shared" ca="1" si="238"/>
        <v>598223081</v>
      </c>
      <c r="AP186" s="471">
        <f t="shared" ca="1" si="238"/>
        <v>429553478</v>
      </c>
      <c r="AQ186" s="471">
        <f t="shared" ca="1" si="238"/>
        <v>1393072</v>
      </c>
      <c r="AR186" s="471">
        <f t="shared" ca="1" si="238"/>
        <v>145670545</v>
      </c>
      <c r="AS186" s="471">
        <f t="shared" ca="1" si="238"/>
        <v>8591071</v>
      </c>
      <c r="AT186" s="471">
        <f t="shared" ca="1" si="238"/>
        <v>13014915</v>
      </c>
      <c r="AU186" s="782">
        <f t="shared" ca="1" si="238"/>
        <v>960.2716999999999</v>
      </c>
      <c r="AV186" s="782">
        <f t="shared" ca="1" si="238"/>
        <v>658.28300000000002</v>
      </c>
      <c r="AW186" s="804">
        <f t="shared" ca="1" si="238"/>
        <v>301.98869999999994</v>
      </c>
    </row>
    <row r="187" spans="1:49" ht="12.75" customHeight="1" x14ac:dyDescent="0.2">
      <c r="D187" s="21"/>
      <c r="E187" s="16"/>
      <c r="F187" s="21"/>
      <c r="G187" s="48"/>
      <c r="H187" s="2">
        <v>3111</v>
      </c>
      <c r="I187" s="581">
        <f t="shared" ref="I187:AW187" ca="1" si="239">SUMIF($F$12:$F$428,"=3111",I$12:I$384)</f>
        <v>150274683</v>
      </c>
      <c r="J187" s="582">
        <f t="shared" ca="1" si="239"/>
        <v>109235117</v>
      </c>
      <c r="K187" s="582">
        <f t="shared" ca="1" si="239"/>
        <v>403800</v>
      </c>
      <c r="L187" s="582">
        <f t="shared" ca="1" si="239"/>
        <v>37068564</v>
      </c>
      <c r="M187" s="582">
        <f t="shared" ca="1" si="239"/>
        <v>2184702</v>
      </c>
      <c r="N187" s="582">
        <f t="shared" ca="1" si="239"/>
        <v>1382500</v>
      </c>
      <c r="O187" s="583">
        <f t="shared" ca="1" si="239"/>
        <v>262.40960000000001</v>
      </c>
      <c r="P187" s="583">
        <f t="shared" ca="1" si="239"/>
        <v>198.45680000000002</v>
      </c>
      <c r="Q187" s="584">
        <f t="shared" ca="1" si="239"/>
        <v>63.952799999999996</v>
      </c>
      <c r="R187" s="585">
        <f t="shared" ca="1" si="239"/>
        <v>0</v>
      </c>
      <c r="S187" s="585">
        <f t="shared" ca="1" si="239"/>
        <v>0</v>
      </c>
      <c r="T187" s="585">
        <f t="shared" ca="1" si="239"/>
        <v>0</v>
      </c>
      <c r="U187" s="585">
        <f t="shared" ca="1" si="239"/>
        <v>0</v>
      </c>
      <c r="V187" s="585">
        <f t="shared" ca="1" si="239"/>
        <v>0</v>
      </c>
      <c r="W187" s="585">
        <f t="shared" ca="1" si="239"/>
        <v>0</v>
      </c>
      <c r="X187" s="585">
        <f t="shared" ca="1" si="239"/>
        <v>0</v>
      </c>
      <c r="Y187" s="585">
        <f t="shared" ca="1" si="239"/>
        <v>0</v>
      </c>
      <c r="Z187" s="585">
        <f t="shared" ca="1" si="239"/>
        <v>0</v>
      </c>
      <c r="AA187" s="585">
        <f t="shared" ca="1" si="239"/>
        <v>0</v>
      </c>
      <c r="AB187" s="585">
        <f t="shared" ca="1" si="239"/>
        <v>0</v>
      </c>
      <c r="AC187" s="585">
        <f t="shared" ca="1" si="239"/>
        <v>0</v>
      </c>
      <c r="AD187" s="585">
        <f t="shared" ca="1" si="239"/>
        <v>0</v>
      </c>
      <c r="AE187" s="585">
        <f t="shared" ca="1" si="239"/>
        <v>0</v>
      </c>
      <c r="AF187" s="585">
        <f t="shared" ca="1" si="239"/>
        <v>0</v>
      </c>
      <c r="AG187" s="751">
        <f t="shared" ca="1" si="239"/>
        <v>0</v>
      </c>
      <c r="AH187" s="751">
        <f t="shared" ca="1" si="239"/>
        <v>0</v>
      </c>
      <c r="AI187" s="751">
        <f t="shared" ca="1" si="239"/>
        <v>0</v>
      </c>
      <c r="AJ187" s="751">
        <f t="shared" ca="1" si="239"/>
        <v>0</v>
      </c>
      <c r="AK187" s="751">
        <f t="shared" ca="1" si="239"/>
        <v>0</v>
      </c>
      <c r="AL187" s="751">
        <f t="shared" ca="1" si="239"/>
        <v>0</v>
      </c>
      <c r="AM187" s="751">
        <f t="shared" ca="1" si="239"/>
        <v>0</v>
      </c>
      <c r="AN187" s="748">
        <f t="shared" ca="1" si="239"/>
        <v>0</v>
      </c>
      <c r="AO187" s="581">
        <f t="shared" ca="1" si="239"/>
        <v>150274683</v>
      </c>
      <c r="AP187" s="585">
        <f t="shared" ca="1" si="239"/>
        <v>109235117</v>
      </c>
      <c r="AQ187" s="585">
        <f t="shared" ca="1" si="239"/>
        <v>403800</v>
      </c>
      <c r="AR187" s="585">
        <f t="shared" ca="1" si="239"/>
        <v>37068564</v>
      </c>
      <c r="AS187" s="585">
        <f t="shared" ca="1" si="239"/>
        <v>2184702</v>
      </c>
      <c r="AT187" s="585">
        <f t="shared" ca="1" si="239"/>
        <v>1382500</v>
      </c>
      <c r="AU187" s="751">
        <f t="shared" ca="1" si="239"/>
        <v>262.40960000000001</v>
      </c>
      <c r="AV187" s="751">
        <f t="shared" ca="1" si="239"/>
        <v>198.45680000000002</v>
      </c>
      <c r="AW187" s="805">
        <f t="shared" ca="1" si="239"/>
        <v>63.952799999999996</v>
      </c>
    </row>
    <row r="188" spans="1:49" ht="12.75" customHeight="1" x14ac:dyDescent="0.2">
      <c r="D188" s="21"/>
      <c r="E188" s="16"/>
      <c r="F188" s="21"/>
      <c r="G188" s="48"/>
      <c r="H188" s="3">
        <v>3113</v>
      </c>
      <c r="I188" s="587">
        <f t="shared" ref="I188:AW188" si="240">SUMIF($F$12:$F$428,"=3113",I$12:I$428)</f>
        <v>323123421</v>
      </c>
      <c r="J188" s="588">
        <f t="shared" si="240"/>
        <v>229554427</v>
      </c>
      <c r="K188" s="588">
        <f t="shared" si="240"/>
        <v>477592</v>
      </c>
      <c r="L188" s="588">
        <f t="shared" si="240"/>
        <v>77740213</v>
      </c>
      <c r="M188" s="588">
        <f t="shared" si="240"/>
        <v>4591089</v>
      </c>
      <c r="N188" s="588">
        <f t="shared" si="240"/>
        <v>10760100</v>
      </c>
      <c r="O188" s="589">
        <f t="shared" si="240"/>
        <v>457.19359999999989</v>
      </c>
      <c r="P188" s="589">
        <f t="shared" si="240"/>
        <v>360.42439999999993</v>
      </c>
      <c r="Q188" s="590">
        <f t="shared" si="240"/>
        <v>96.769199999999984</v>
      </c>
      <c r="R188" s="591">
        <f t="shared" si="240"/>
        <v>0</v>
      </c>
      <c r="S188" s="591">
        <f t="shared" si="240"/>
        <v>34020</v>
      </c>
      <c r="T188" s="591">
        <f t="shared" si="240"/>
        <v>0</v>
      </c>
      <c r="U188" s="591">
        <f t="shared" si="240"/>
        <v>0</v>
      </c>
      <c r="V188" s="591">
        <f t="shared" si="240"/>
        <v>34020</v>
      </c>
      <c r="W188" s="591">
        <f t="shared" si="240"/>
        <v>0</v>
      </c>
      <c r="X188" s="591">
        <f t="shared" si="240"/>
        <v>0</v>
      </c>
      <c r="Y188" s="591">
        <f t="shared" si="240"/>
        <v>0</v>
      </c>
      <c r="Z188" s="591">
        <f t="shared" si="240"/>
        <v>34020</v>
      </c>
      <c r="AA188" s="591">
        <f t="shared" si="240"/>
        <v>11499</v>
      </c>
      <c r="AB188" s="591">
        <f t="shared" si="240"/>
        <v>680</v>
      </c>
      <c r="AC188" s="591">
        <f t="shared" si="240"/>
        <v>10750</v>
      </c>
      <c r="AD188" s="591">
        <f t="shared" si="240"/>
        <v>0</v>
      </c>
      <c r="AE188" s="591">
        <f t="shared" si="240"/>
        <v>10750</v>
      </c>
      <c r="AF188" s="591">
        <f t="shared" si="240"/>
        <v>56949</v>
      </c>
      <c r="AG188" s="752">
        <f t="shared" si="240"/>
        <v>0</v>
      </c>
      <c r="AH188" s="752">
        <f t="shared" si="240"/>
        <v>0</v>
      </c>
      <c r="AI188" s="752">
        <f t="shared" si="240"/>
        <v>0.08</v>
      </c>
      <c r="AJ188" s="752">
        <f t="shared" si="240"/>
        <v>0</v>
      </c>
      <c r="AK188" s="752">
        <f t="shared" si="240"/>
        <v>0</v>
      </c>
      <c r="AL188" s="752">
        <f t="shared" si="240"/>
        <v>0.08</v>
      </c>
      <c r="AM188" s="752">
        <f t="shared" si="240"/>
        <v>0</v>
      </c>
      <c r="AN188" s="749">
        <f t="shared" si="240"/>
        <v>0.08</v>
      </c>
      <c r="AO188" s="587">
        <f t="shared" si="240"/>
        <v>323180370</v>
      </c>
      <c r="AP188" s="591">
        <f t="shared" si="240"/>
        <v>229588447</v>
      </c>
      <c r="AQ188" s="591">
        <f t="shared" si="240"/>
        <v>477592</v>
      </c>
      <c r="AR188" s="591">
        <f t="shared" si="240"/>
        <v>77751712</v>
      </c>
      <c r="AS188" s="591">
        <f t="shared" si="240"/>
        <v>4591769</v>
      </c>
      <c r="AT188" s="591">
        <f t="shared" si="240"/>
        <v>10770850</v>
      </c>
      <c r="AU188" s="752">
        <f t="shared" si="240"/>
        <v>457.27359999999987</v>
      </c>
      <c r="AV188" s="752">
        <f t="shared" si="240"/>
        <v>360.50439999999992</v>
      </c>
      <c r="AW188" s="806">
        <f t="shared" si="240"/>
        <v>96.769199999999984</v>
      </c>
    </row>
    <row r="189" spans="1:49" ht="12.75" customHeight="1" x14ac:dyDescent="0.2">
      <c r="D189" s="21"/>
      <c r="E189" s="16"/>
      <c r="F189" s="21"/>
      <c r="G189" s="48"/>
      <c r="H189" s="3">
        <v>3114</v>
      </c>
      <c r="I189" s="587">
        <f t="shared" ref="I189:AW189" si="241">SUMIF($F$12:$F$428,"=3114",I$12:I$428)</f>
        <v>0</v>
      </c>
      <c r="J189" s="588">
        <f t="shared" si="241"/>
        <v>0</v>
      </c>
      <c r="K189" s="588">
        <f t="shared" si="241"/>
        <v>0</v>
      </c>
      <c r="L189" s="588">
        <f t="shared" si="241"/>
        <v>0</v>
      </c>
      <c r="M189" s="588">
        <f t="shared" si="241"/>
        <v>0</v>
      </c>
      <c r="N189" s="588">
        <f t="shared" si="241"/>
        <v>0</v>
      </c>
      <c r="O189" s="589">
        <f t="shared" si="241"/>
        <v>0</v>
      </c>
      <c r="P189" s="589">
        <f t="shared" si="241"/>
        <v>0</v>
      </c>
      <c r="Q189" s="590">
        <f t="shared" si="241"/>
        <v>0</v>
      </c>
      <c r="R189" s="591">
        <f t="shared" si="241"/>
        <v>0</v>
      </c>
      <c r="S189" s="591">
        <f t="shared" si="241"/>
        <v>0</v>
      </c>
      <c r="T189" s="591">
        <f t="shared" si="241"/>
        <v>0</v>
      </c>
      <c r="U189" s="591">
        <f t="shared" si="241"/>
        <v>0</v>
      </c>
      <c r="V189" s="591">
        <f t="shared" si="241"/>
        <v>0</v>
      </c>
      <c r="W189" s="591">
        <f t="shared" si="241"/>
        <v>0</v>
      </c>
      <c r="X189" s="591">
        <f t="shared" si="241"/>
        <v>0</v>
      </c>
      <c r="Y189" s="591">
        <f t="shared" si="241"/>
        <v>0</v>
      </c>
      <c r="Z189" s="591">
        <f t="shared" si="241"/>
        <v>0</v>
      </c>
      <c r="AA189" s="591">
        <f t="shared" si="241"/>
        <v>0</v>
      </c>
      <c r="AB189" s="591">
        <f t="shared" si="241"/>
        <v>0</v>
      </c>
      <c r="AC189" s="591">
        <f t="shared" si="241"/>
        <v>0</v>
      </c>
      <c r="AD189" s="591">
        <f t="shared" si="241"/>
        <v>0</v>
      </c>
      <c r="AE189" s="591">
        <f t="shared" si="241"/>
        <v>0</v>
      </c>
      <c r="AF189" s="591">
        <f t="shared" si="241"/>
        <v>0</v>
      </c>
      <c r="AG189" s="752">
        <f t="shared" si="241"/>
        <v>0</v>
      </c>
      <c r="AH189" s="752">
        <f t="shared" si="241"/>
        <v>0</v>
      </c>
      <c r="AI189" s="752">
        <f t="shared" si="241"/>
        <v>0</v>
      </c>
      <c r="AJ189" s="752">
        <f t="shared" si="241"/>
        <v>0</v>
      </c>
      <c r="AK189" s="752">
        <f t="shared" si="241"/>
        <v>0</v>
      </c>
      <c r="AL189" s="752">
        <f t="shared" si="241"/>
        <v>0</v>
      </c>
      <c r="AM189" s="752">
        <f t="shared" si="241"/>
        <v>0</v>
      </c>
      <c r="AN189" s="749">
        <f t="shared" si="241"/>
        <v>0</v>
      </c>
      <c r="AO189" s="587">
        <f t="shared" si="241"/>
        <v>0</v>
      </c>
      <c r="AP189" s="591">
        <f t="shared" si="241"/>
        <v>0</v>
      </c>
      <c r="AQ189" s="591">
        <f t="shared" si="241"/>
        <v>0</v>
      </c>
      <c r="AR189" s="591">
        <f t="shared" si="241"/>
        <v>0</v>
      </c>
      <c r="AS189" s="591">
        <f t="shared" si="241"/>
        <v>0</v>
      </c>
      <c r="AT189" s="591">
        <f t="shared" si="241"/>
        <v>0</v>
      </c>
      <c r="AU189" s="752">
        <f t="shared" si="241"/>
        <v>0</v>
      </c>
      <c r="AV189" s="752">
        <f t="shared" si="241"/>
        <v>0</v>
      </c>
      <c r="AW189" s="806">
        <f t="shared" si="241"/>
        <v>0</v>
      </c>
    </row>
    <row r="190" spans="1:49" ht="12.75" customHeight="1" x14ac:dyDescent="0.2">
      <c r="D190" s="21"/>
      <c r="E190" s="16"/>
      <c r="F190" s="21"/>
      <c r="G190" s="48"/>
      <c r="H190" s="3">
        <v>3117</v>
      </c>
      <c r="I190" s="587">
        <f t="shared" ref="I190:AW190" si="242">SUMIF($F$12:$F$428,"=3117",I$12:I$428)</f>
        <v>9679142</v>
      </c>
      <c r="J190" s="588">
        <f t="shared" si="242"/>
        <v>6899702</v>
      </c>
      <c r="K190" s="588">
        <f t="shared" si="242"/>
        <v>22680</v>
      </c>
      <c r="L190" s="588">
        <f t="shared" si="242"/>
        <v>2339765</v>
      </c>
      <c r="M190" s="588">
        <f t="shared" si="242"/>
        <v>137995</v>
      </c>
      <c r="N190" s="588">
        <f t="shared" si="242"/>
        <v>279000</v>
      </c>
      <c r="O190" s="589">
        <f t="shared" si="242"/>
        <v>15.484200000000001</v>
      </c>
      <c r="P190" s="589">
        <f t="shared" si="242"/>
        <v>11.473099999999999</v>
      </c>
      <c r="Q190" s="590">
        <f t="shared" si="242"/>
        <v>4.0111000000000008</v>
      </c>
      <c r="R190" s="591">
        <f t="shared" si="242"/>
        <v>0</v>
      </c>
      <c r="S190" s="591">
        <f t="shared" si="242"/>
        <v>0</v>
      </c>
      <c r="T190" s="591">
        <f t="shared" si="242"/>
        <v>0</v>
      </c>
      <c r="U190" s="591">
        <f t="shared" si="242"/>
        <v>0</v>
      </c>
      <c r="V190" s="591">
        <f t="shared" si="242"/>
        <v>0</v>
      </c>
      <c r="W190" s="591">
        <f t="shared" si="242"/>
        <v>0</v>
      </c>
      <c r="X190" s="591">
        <f t="shared" si="242"/>
        <v>0</v>
      </c>
      <c r="Y190" s="591">
        <f t="shared" si="242"/>
        <v>0</v>
      </c>
      <c r="Z190" s="591">
        <f t="shared" si="242"/>
        <v>0</v>
      </c>
      <c r="AA190" s="591">
        <f t="shared" si="242"/>
        <v>0</v>
      </c>
      <c r="AB190" s="591">
        <f t="shared" si="242"/>
        <v>0</v>
      </c>
      <c r="AC190" s="591">
        <f t="shared" si="242"/>
        <v>0</v>
      </c>
      <c r="AD190" s="591">
        <f t="shared" si="242"/>
        <v>0</v>
      </c>
      <c r="AE190" s="591">
        <f t="shared" si="242"/>
        <v>0</v>
      </c>
      <c r="AF190" s="591">
        <f t="shared" si="242"/>
        <v>0</v>
      </c>
      <c r="AG190" s="752">
        <f t="shared" si="242"/>
        <v>0</v>
      </c>
      <c r="AH190" s="752">
        <f t="shared" si="242"/>
        <v>0</v>
      </c>
      <c r="AI190" s="752">
        <f t="shared" si="242"/>
        <v>0</v>
      </c>
      <c r="AJ190" s="752">
        <f t="shared" si="242"/>
        <v>0</v>
      </c>
      <c r="AK190" s="752">
        <f t="shared" si="242"/>
        <v>0</v>
      </c>
      <c r="AL190" s="752">
        <f t="shared" si="242"/>
        <v>0</v>
      </c>
      <c r="AM190" s="752">
        <f t="shared" si="242"/>
        <v>0</v>
      </c>
      <c r="AN190" s="749">
        <f t="shared" si="242"/>
        <v>0</v>
      </c>
      <c r="AO190" s="587">
        <f t="shared" si="242"/>
        <v>9679142</v>
      </c>
      <c r="AP190" s="591">
        <f t="shared" si="242"/>
        <v>6899702</v>
      </c>
      <c r="AQ190" s="591">
        <f t="shared" si="242"/>
        <v>22680</v>
      </c>
      <c r="AR190" s="591">
        <f t="shared" si="242"/>
        <v>2339765</v>
      </c>
      <c r="AS190" s="591">
        <f t="shared" si="242"/>
        <v>137995</v>
      </c>
      <c r="AT190" s="591">
        <f t="shared" si="242"/>
        <v>279000</v>
      </c>
      <c r="AU190" s="752">
        <f t="shared" si="242"/>
        <v>15.484200000000001</v>
      </c>
      <c r="AV190" s="752">
        <f t="shared" si="242"/>
        <v>11.473099999999999</v>
      </c>
      <c r="AW190" s="806">
        <f t="shared" si="242"/>
        <v>4.0111000000000008</v>
      </c>
    </row>
    <row r="191" spans="1:49" ht="12.75" customHeight="1" x14ac:dyDescent="0.2">
      <c r="D191" s="21"/>
      <c r="E191" s="16"/>
      <c r="F191" s="21"/>
      <c r="G191" s="48"/>
      <c r="H191" s="3">
        <v>3122</v>
      </c>
      <c r="I191" s="587">
        <f t="shared" ref="I191:AW191" si="243">SUMIF($F$12:$F$384,"=3122",I$12:I$384)</f>
        <v>0</v>
      </c>
      <c r="J191" s="588">
        <f t="shared" si="243"/>
        <v>0</v>
      </c>
      <c r="K191" s="588">
        <f t="shared" si="243"/>
        <v>0</v>
      </c>
      <c r="L191" s="588">
        <f t="shared" si="243"/>
        <v>0</v>
      </c>
      <c r="M191" s="588">
        <f t="shared" si="243"/>
        <v>0</v>
      </c>
      <c r="N191" s="588">
        <f t="shared" si="243"/>
        <v>0</v>
      </c>
      <c r="O191" s="589">
        <f t="shared" si="243"/>
        <v>0</v>
      </c>
      <c r="P191" s="589">
        <f t="shared" si="243"/>
        <v>0</v>
      </c>
      <c r="Q191" s="590">
        <f t="shared" si="243"/>
        <v>0</v>
      </c>
      <c r="R191" s="591">
        <f t="shared" si="243"/>
        <v>0</v>
      </c>
      <c r="S191" s="591">
        <f t="shared" si="243"/>
        <v>0</v>
      </c>
      <c r="T191" s="591">
        <f t="shared" si="243"/>
        <v>0</v>
      </c>
      <c r="U191" s="591">
        <f t="shared" si="243"/>
        <v>0</v>
      </c>
      <c r="V191" s="591">
        <f t="shared" si="243"/>
        <v>0</v>
      </c>
      <c r="W191" s="591">
        <f t="shared" si="243"/>
        <v>0</v>
      </c>
      <c r="X191" s="591">
        <f t="shared" si="243"/>
        <v>0</v>
      </c>
      <c r="Y191" s="591">
        <f t="shared" si="243"/>
        <v>0</v>
      </c>
      <c r="Z191" s="591">
        <f t="shared" si="243"/>
        <v>0</v>
      </c>
      <c r="AA191" s="591">
        <f t="shared" si="243"/>
        <v>0</v>
      </c>
      <c r="AB191" s="591">
        <f t="shared" si="243"/>
        <v>0</v>
      </c>
      <c r="AC191" s="591">
        <f t="shared" si="243"/>
        <v>0</v>
      </c>
      <c r="AD191" s="591">
        <f t="shared" si="243"/>
        <v>0</v>
      </c>
      <c r="AE191" s="591">
        <f t="shared" si="243"/>
        <v>0</v>
      </c>
      <c r="AF191" s="591">
        <f t="shared" si="243"/>
        <v>0</v>
      </c>
      <c r="AG191" s="752">
        <f t="shared" si="243"/>
        <v>0</v>
      </c>
      <c r="AH191" s="752">
        <f t="shared" si="243"/>
        <v>0</v>
      </c>
      <c r="AI191" s="752">
        <f t="shared" si="243"/>
        <v>0</v>
      </c>
      <c r="AJ191" s="752">
        <f t="shared" si="243"/>
        <v>0</v>
      </c>
      <c r="AK191" s="752">
        <f t="shared" si="243"/>
        <v>0</v>
      </c>
      <c r="AL191" s="752">
        <f t="shared" si="243"/>
        <v>0</v>
      </c>
      <c r="AM191" s="752">
        <f t="shared" si="243"/>
        <v>0</v>
      </c>
      <c r="AN191" s="749">
        <f t="shared" si="243"/>
        <v>0</v>
      </c>
      <c r="AO191" s="587">
        <f t="shared" si="243"/>
        <v>0</v>
      </c>
      <c r="AP191" s="591">
        <f t="shared" si="243"/>
        <v>0</v>
      </c>
      <c r="AQ191" s="591">
        <f t="shared" si="243"/>
        <v>0</v>
      </c>
      <c r="AR191" s="591">
        <f t="shared" si="243"/>
        <v>0</v>
      </c>
      <c r="AS191" s="591">
        <f t="shared" si="243"/>
        <v>0</v>
      </c>
      <c r="AT191" s="591">
        <f t="shared" si="243"/>
        <v>0</v>
      </c>
      <c r="AU191" s="752">
        <f t="shared" si="243"/>
        <v>0</v>
      </c>
      <c r="AV191" s="752">
        <f t="shared" si="243"/>
        <v>0</v>
      </c>
      <c r="AW191" s="806">
        <f t="shared" si="243"/>
        <v>0</v>
      </c>
    </row>
    <row r="192" spans="1:49" ht="12.75" customHeight="1" x14ac:dyDescent="0.2">
      <c r="D192" s="21"/>
      <c r="E192" s="16"/>
      <c r="F192" s="21"/>
      <c r="G192" s="48"/>
      <c r="H192" s="3">
        <v>3124</v>
      </c>
      <c r="I192" s="587">
        <f t="shared" ref="I192:AW192" si="244">SUMIF($F$12:$F$384,"=3124",I$12:I$384)</f>
        <v>0</v>
      </c>
      <c r="J192" s="588">
        <f t="shared" si="244"/>
        <v>0</v>
      </c>
      <c r="K192" s="588">
        <f t="shared" si="244"/>
        <v>0</v>
      </c>
      <c r="L192" s="588">
        <f t="shared" si="244"/>
        <v>0</v>
      </c>
      <c r="M192" s="588">
        <f t="shared" si="244"/>
        <v>0</v>
      </c>
      <c r="N192" s="588">
        <f t="shared" si="244"/>
        <v>0</v>
      </c>
      <c r="O192" s="589">
        <f t="shared" si="244"/>
        <v>0</v>
      </c>
      <c r="P192" s="589">
        <f t="shared" si="244"/>
        <v>0</v>
      </c>
      <c r="Q192" s="590">
        <f t="shared" si="244"/>
        <v>0</v>
      </c>
      <c r="R192" s="591">
        <f t="shared" si="244"/>
        <v>0</v>
      </c>
      <c r="S192" s="591">
        <f t="shared" si="244"/>
        <v>0</v>
      </c>
      <c r="T192" s="591">
        <f t="shared" si="244"/>
        <v>0</v>
      </c>
      <c r="U192" s="591">
        <f t="shared" si="244"/>
        <v>0</v>
      </c>
      <c r="V192" s="591">
        <f t="shared" si="244"/>
        <v>0</v>
      </c>
      <c r="W192" s="591">
        <f t="shared" si="244"/>
        <v>0</v>
      </c>
      <c r="X192" s="591">
        <f t="shared" si="244"/>
        <v>0</v>
      </c>
      <c r="Y192" s="591">
        <f t="shared" si="244"/>
        <v>0</v>
      </c>
      <c r="Z192" s="591">
        <f t="shared" si="244"/>
        <v>0</v>
      </c>
      <c r="AA192" s="591">
        <f t="shared" si="244"/>
        <v>0</v>
      </c>
      <c r="AB192" s="591">
        <f t="shared" si="244"/>
        <v>0</v>
      </c>
      <c r="AC192" s="591">
        <f t="shared" si="244"/>
        <v>0</v>
      </c>
      <c r="AD192" s="591">
        <f t="shared" si="244"/>
        <v>0</v>
      </c>
      <c r="AE192" s="591">
        <f t="shared" si="244"/>
        <v>0</v>
      </c>
      <c r="AF192" s="591">
        <f t="shared" si="244"/>
        <v>0</v>
      </c>
      <c r="AG192" s="752">
        <f t="shared" si="244"/>
        <v>0</v>
      </c>
      <c r="AH192" s="752">
        <f t="shared" si="244"/>
        <v>0</v>
      </c>
      <c r="AI192" s="752">
        <f t="shared" si="244"/>
        <v>0</v>
      </c>
      <c r="AJ192" s="752">
        <f t="shared" si="244"/>
        <v>0</v>
      </c>
      <c r="AK192" s="752">
        <f t="shared" si="244"/>
        <v>0</v>
      </c>
      <c r="AL192" s="752">
        <f t="shared" si="244"/>
        <v>0</v>
      </c>
      <c r="AM192" s="752">
        <f t="shared" si="244"/>
        <v>0</v>
      </c>
      <c r="AN192" s="749">
        <f t="shared" si="244"/>
        <v>0</v>
      </c>
      <c r="AO192" s="587">
        <f t="shared" si="244"/>
        <v>0</v>
      </c>
      <c r="AP192" s="591">
        <f t="shared" si="244"/>
        <v>0</v>
      </c>
      <c r="AQ192" s="591">
        <f t="shared" si="244"/>
        <v>0</v>
      </c>
      <c r="AR192" s="591">
        <f t="shared" si="244"/>
        <v>0</v>
      </c>
      <c r="AS192" s="591">
        <f t="shared" si="244"/>
        <v>0</v>
      </c>
      <c r="AT192" s="591">
        <f t="shared" si="244"/>
        <v>0</v>
      </c>
      <c r="AU192" s="752">
        <f t="shared" si="244"/>
        <v>0</v>
      </c>
      <c r="AV192" s="752">
        <f t="shared" si="244"/>
        <v>0</v>
      </c>
      <c r="AW192" s="806">
        <f t="shared" si="244"/>
        <v>0</v>
      </c>
    </row>
    <row r="193" spans="4:49" ht="12.75" customHeight="1" x14ac:dyDescent="0.2">
      <c r="D193" s="21"/>
      <c r="E193" s="16"/>
      <c r="F193" s="21"/>
      <c r="G193" s="48"/>
      <c r="H193" s="3">
        <v>3141</v>
      </c>
      <c r="I193" s="587">
        <f t="shared" ref="I193:AW193" si="245">SUMIF($F$12:$F$428,"=3141",I$12:I$428)</f>
        <v>50459727</v>
      </c>
      <c r="J193" s="588">
        <f t="shared" si="245"/>
        <v>36783156</v>
      </c>
      <c r="K193" s="588">
        <f t="shared" si="245"/>
        <v>95000</v>
      </c>
      <c r="L193" s="588">
        <f t="shared" si="245"/>
        <v>12475426</v>
      </c>
      <c r="M193" s="588">
        <f t="shared" si="245"/>
        <v>735663</v>
      </c>
      <c r="N193" s="588">
        <f t="shared" si="245"/>
        <v>370482</v>
      </c>
      <c r="O193" s="589">
        <f t="shared" si="245"/>
        <v>125.47</v>
      </c>
      <c r="P193" s="589">
        <f t="shared" si="245"/>
        <v>0</v>
      </c>
      <c r="Q193" s="590">
        <f t="shared" si="245"/>
        <v>125.47</v>
      </c>
      <c r="R193" s="591">
        <f t="shared" si="245"/>
        <v>0</v>
      </c>
      <c r="S193" s="591">
        <f t="shared" si="245"/>
        <v>0</v>
      </c>
      <c r="T193" s="591">
        <f t="shared" si="245"/>
        <v>0</v>
      </c>
      <c r="U193" s="591">
        <f t="shared" si="245"/>
        <v>0</v>
      </c>
      <c r="V193" s="591">
        <f t="shared" si="245"/>
        <v>0</v>
      </c>
      <c r="W193" s="591">
        <f t="shared" si="245"/>
        <v>0</v>
      </c>
      <c r="X193" s="591">
        <f t="shared" si="245"/>
        <v>0</v>
      </c>
      <c r="Y193" s="591">
        <f t="shared" si="245"/>
        <v>0</v>
      </c>
      <c r="Z193" s="591">
        <f t="shared" si="245"/>
        <v>0</v>
      </c>
      <c r="AA193" s="591">
        <f t="shared" si="245"/>
        <v>0</v>
      </c>
      <c r="AB193" s="591">
        <f t="shared" si="245"/>
        <v>0</v>
      </c>
      <c r="AC193" s="591">
        <f t="shared" si="245"/>
        <v>0</v>
      </c>
      <c r="AD193" s="591">
        <f t="shared" si="245"/>
        <v>0</v>
      </c>
      <c r="AE193" s="591">
        <f t="shared" si="245"/>
        <v>0</v>
      </c>
      <c r="AF193" s="591">
        <f t="shared" si="245"/>
        <v>0</v>
      </c>
      <c r="AG193" s="752">
        <f t="shared" si="245"/>
        <v>0</v>
      </c>
      <c r="AH193" s="752">
        <f t="shared" si="245"/>
        <v>0</v>
      </c>
      <c r="AI193" s="752">
        <f t="shared" si="245"/>
        <v>0</v>
      </c>
      <c r="AJ193" s="752">
        <f t="shared" si="245"/>
        <v>0</v>
      </c>
      <c r="AK193" s="752">
        <f t="shared" si="245"/>
        <v>0</v>
      </c>
      <c r="AL193" s="752">
        <f t="shared" si="245"/>
        <v>0</v>
      </c>
      <c r="AM193" s="752">
        <f t="shared" si="245"/>
        <v>0</v>
      </c>
      <c r="AN193" s="749">
        <f t="shared" si="245"/>
        <v>0</v>
      </c>
      <c r="AO193" s="587">
        <f t="shared" si="245"/>
        <v>50459727</v>
      </c>
      <c r="AP193" s="591">
        <f t="shared" si="245"/>
        <v>36783156</v>
      </c>
      <c r="AQ193" s="591">
        <f t="shared" si="245"/>
        <v>95000</v>
      </c>
      <c r="AR193" s="591">
        <f t="shared" si="245"/>
        <v>12475426</v>
      </c>
      <c r="AS193" s="591">
        <f t="shared" si="245"/>
        <v>735663</v>
      </c>
      <c r="AT193" s="591">
        <f t="shared" si="245"/>
        <v>370482</v>
      </c>
      <c r="AU193" s="752">
        <f t="shared" si="245"/>
        <v>125.47</v>
      </c>
      <c r="AV193" s="752">
        <f t="shared" si="245"/>
        <v>0</v>
      </c>
      <c r="AW193" s="806">
        <f t="shared" si="245"/>
        <v>125.47</v>
      </c>
    </row>
    <row r="194" spans="4:49" ht="12.75" customHeight="1" x14ac:dyDescent="0.2">
      <c r="D194" s="21"/>
      <c r="E194" s="16"/>
      <c r="F194" s="21"/>
      <c r="G194" s="48"/>
      <c r="H194" s="3">
        <v>3143</v>
      </c>
      <c r="I194" s="587">
        <f t="shared" ref="I194:AW194" si="246">SUMIF($F$12:$F$428,"=3143",I$12:I$428)</f>
        <v>30334722</v>
      </c>
      <c r="J194" s="588">
        <f t="shared" si="246"/>
        <v>22228740</v>
      </c>
      <c r="K194" s="588">
        <f t="shared" si="246"/>
        <v>79000</v>
      </c>
      <c r="L194" s="588">
        <f t="shared" si="246"/>
        <v>7540017</v>
      </c>
      <c r="M194" s="588">
        <f t="shared" si="246"/>
        <v>444575</v>
      </c>
      <c r="N194" s="588">
        <f t="shared" si="246"/>
        <v>42390</v>
      </c>
      <c r="O194" s="589">
        <f t="shared" si="246"/>
        <v>48.907899999999998</v>
      </c>
      <c r="P194" s="589">
        <f t="shared" si="246"/>
        <v>45.947899999999997</v>
      </c>
      <c r="Q194" s="590">
        <f t="shared" si="246"/>
        <v>2.9599999999999995</v>
      </c>
      <c r="R194" s="591">
        <f t="shared" si="246"/>
        <v>0</v>
      </c>
      <c r="S194" s="591">
        <f t="shared" si="246"/>
        <v>0</v>
      </c>
      <c r="T194" s="591">
        <f t="shared" si="246"/>
        <v>0</v>
      </c>
      <c r="U194" s="591">
        <f t="shared" si="246"/>
        <v>0</v>
      </c>
      <c r="V194" s="591">
        <f t="shared" si="246"/>
        <v>0</v>
      </c>
      <c r="W194" s="591">
        <f t="shared" si="246"/>
        <v>0</v>
      </c>
      <c r="X194" s="591">
        <f t="shared" si="246"/>
        <v>0</v>
      </c>
      <c r="Y194" s="591">
        <f t="shared" si="246"/>
        <v>0</v>
      </c>
      <c r="Z194" s="591">
        <f t="shared" si="246"/>
        <v>0</v>
      </c>
      <c r="AA194" s="591">
        <f t="shared" si="246"/>
        <v>0</v>
      </c>
      <c r="AB194" s="591">
        <f t="shared" si="246"/>
        <v>0</v>
      </c>
      <c r="AC194" s="591">
        <f t="shared" si="246"/>
        <v>0</v>
      </c>
      <c r="AD194" s="591">
        <f t="shared" si="246"/>
        <v>0</v>
      </c>
      <c r="AE194" s="591">
        <f t="shared" si="246"/>
        <v>0</v>
      </c>
      <c r="AF194" s="591">
        <f t="shared" si="246"/>
        <v>0</v>
      </c>
      <c r="AG194" s="752">
        <f t="shared" si="246"/>
        <v>0</v>
      </c>
      <c r="AH194" s="752">
        <f t="shared" si="246"/>
        <v>0</v>
      </c>
      <c r="AI194" s="752">
        <f t="shared" si="246"/>
        <v>0</v>
      </c>
      <c r="AJ194" s="752">
        <f t="shared" si="246"/>
        <v>0</v>
      </c>
      <c r="AK194" s="752">
        <f t="shared" si="246"/>
        <v>0</v>
      </c>
      <c r="AL194" s="752">
        <f t="shared" si="246"/>
        <v>0</v>
      </c>
      <c r="AM194" s="752">
        <f t="shared" si="246"/>
        <v>0</v>
      </c>
      <c r="AN194" s="749">
        <f t="shared" si="246"/>
        <v>0</v>
      </c>
      <c r="AO194" s="587">
        <f t="shared" si="246"/>
        <v>30334722</v>
      </c>
      <c r="AP194" s="591">
        <f t="shared" si="246"/>
        <v>22228740</v>
      </c>
      <c r="AQ194" s="591">
        <f t="shared" si="246"/>
        <v>79000</v>
      </c>
      <c r="AR194" s="591">
        <f t="shared" si="246"/>
        <v>7540017</v>
      </c>
      <c r="AS194" s="591">
        <f t="shared" si="246"/>
        <v>444575</v>
      </c>
      <c r="AT194" s="591">
        <f t="shared" si="246"/>
        <v>42390</v>
      </c>
      <c r="AU194" s="752">
        <f t="shared" si="246"/>
        <v>48.907899999999998</v>
      </c>
      <c r="AV194" s="752">
        <f t="shared" si="246"/>
        <v>45.947899999999997</v>
      </c>
      <c r="AW194" s="806">
        <f t="shared" si="246"/>
        <v>2.9599999999999995</v>
      </c>
    </row>
    <row r="195" spans="4:49" ht="12.75" customHeight="1" x14ac:dyDescent="0.2">
      <c r="D195" s="21"/>
      <c r="E195" s="16"/>
      <c r="F195" s="21"/>
      <c r="G195" s="48"/>
      <c r="H195" s="3">
        <v>3231</v>
      </c>
      <c r="I195" s="587">
        <f t="shared" ref="I195:AW195" si="247">SUMIF($F$12:$F$428,"=3231",I$12:I$428)</f>
        <v>28165652</v>
      </c>
      <c r="J195" s="588">
        <f t="shared" si="247"/>
        <v>20471934</v>
      </c>
      <c r="K195" s="588">
        <f t="shared" si="247"/>
        <v>200000</v>
      </c>
      <c r="L195" s="588">
        <f t="shared" si="247"/>
        <v>6987114</v>
      </c>
      <c r="M195" s="588">
        <f t="shared" si="247"/>
        <v>409439</v>
      </c>
      <c r="N195" s="588">
        <f t="shared" si="247"/>
        <v>97165</v>
      </c>
      <c r="O195" s="589">
        <f t="shared" si="247"/>
        <v>40.166400000000003</v>
      </c>
      <c r="P195" s="589">
        <f t="shared" si="247"/>
        <v>35.790800000000004</v>
      </c>
      <c r="Q195" s="590">
        <f t="shared" si="247"/>
        <v>4.3755999999999995</v>
      </c>
      <c r="R195" s="591">
        <f t="shared" si="247"/>
        <v>0</v>
      </c>
      <c r="S195" s="591">
        <f t="shared" si="247"/>
        <v>0</v>
      </c>
      <c r="T195" s="591">
        <f t="shared" si="247"/>
        <v>0</v>
      </c>
      <c r="U195" s="591">
        <f t="shared" si="247"/>
        <v>0</v>
      </c>
      <c r="V195" s="591">
        <f t="shared" si="247"/>
        <v>0</v>
      </c>
      <c r="W195" s="591">
        <f t="shared" si="247"/>
        <v>0</v>
      </c>
      <c r="X195" s="591">
        <f t="shared" si="247"/>
        <v>0</v>
      </c>
      <c r="Y195" s="591">
        <f t="shared" si="247"/>
        <v>0</v>
      </c>
      <c r="Z195" s="591">
        <f t="shared" si="247"/>
        <v>0</v>
      </c>
      <c r="AA195" s="591">
        <f t="shared" si="247"/>
        <v>0</v>
      </c>
      <c r="AB195" s="591">
        <f t="shared" si="247"/>
        <v>0</v>
      </c>
      <c r="AC195" s="591">
        <f t="shared" si="247"/>
        <v>0</v>
      </c>
      <c r="AD195" s="591">
        <f t="shared" si="247"/>
        <v>0</v>
      </c>
      <c r="AE195" s="591">
        <f t="shared" si="247"/>
        <v>0</v>
      </c>
      <c r="AF195" s="591">
        <f t="shared" si="247"/>
        <v>0</v>
      </c>
      <c r="AG195" s="752">
        <f t="shared" si="247"/>
        <v>0</v>
      </c>
      <c r="AH195" s="752">
        <f t="shared" si="247"/>
        <v>0</v>
      </c>
      <c r="AI195" s="752">
        <f t="shared" si="247"/>
        <v>0</v>
      </c>
      <c r="AJ195" s="752">
        <f t="shared" si="247"/>
        <v>0</v>
      </c>
      <c r="AK195" s="752">
        <f t="shared" si="247"/>
        <v>0</v>
      </c>
      <c r="AL195" s="752">
        <f t="shared" si="247"/>
        <v>0</v>
      </c>
      <c r="AM195" s="752">
        <f t="shared" si="247"/>
        <v>0</v>
      </c>
      <c r="AN195" s="749">
        <f t="shared" si="247"/>
        <v>0</v>
      </c>
      <c r="AO195" s="587">
        <f t="shared" si="247"/>
        <v>28165652</v>
      </c>
      <c r="AP195" s="591">
        <f t="shared" si="247"/>
        <v>20471934</v>
      </c>
      <c r="AQ195" s="591">
        <f t="shared" si="247"/>
        <v>200000</v>
      </c>
      <c r="AR195" s="591">
        <f t="shared" si="247"/>
        <v>6987114</v>
      </c>
      <c r="AS195" s="591">
        <f t="shared" si="247"/>
        <v>409439</v>
      </c>
      <c r="AT195" s="591">
        <f t="shared" si="247"/>
        <v>97165</v>
      </c>
      <c r="AU195" s="752">
        <f t="shared" si="247"/>
        <v>40.166400000000003</v>
      </c>
      <c r="AV195" s="752">
        <f t="shared" si="247"/>
        <v>35.790800000000004</v>
      </c>
      <c r="AW195" s="806">
        <f t="shared" si="247"/>
        <v>4.3755999999999995</v>
      </c>
    </row>
    <row r="196" spans="4:49" ht="13.5" customHeight="1" thickBot="1" x14ac:dyDescent="0.25">
      <c r="D196" s="21"/>
      <c r="E196" s="16"/>
      <c r="F196" s="21"/>
      <c r="G196" s="48"/>
      <c r="H196" s="473">
        <v>3233</v>
      </c>
      <c r="I196" s="593">
        <f t="shared" ref="I196:AW196" si="248">SUMIF($F$12:$F$428,"=3233",I$12:I$428)</f>
        <v>6128785</v>
      </c>
      <c r="J196" s="594">
        <f t="shared" si="248"/>
        <v>4346382</v>
      </c>
      <c r="K196" s="594">
        <f t="shared" si="248"/>
        <v>115000</v>
      </c>
      <c r="L196" s="594">
        <f t="shared" si="248"/>
        <v>1507947</v>
      </c>
      <c r="M196" s="594">
        <f t="shared" si="248"/>
        <v>86928</v>
      </c>
      <c r="N196" s="594">
        <f t="shared" si="248"/>
        <v>72528</v>
      </c>
      <c r="O196" s="595">
        <f t="shared" si="248"/>
        <v>10.559999999999999</v>
      </c>
      <c r="P196" s="595">
        <f t="shared" si="248"/>
        <v>6.1099999999999994</v>
      </c>
      <c r="Q196" s="596">
        <f t="shared" si="248"/>
        <v>4.45</v>
      </c>
      <c r="R196" s="597">
        <f t="shared" si="248"/>
        <v>0</v>
      </c>
      <c r="S196" s="597">
        <f t="shared" si="248"/>
        <v>0</v>
      </c>
      <c r="T196" s="597">
        <f t="shared" si="248"/>
        <v>0</v>
      </c>
      <c r="U196" s="597">
        <f t="shared" si="248"/>
        <v>0</v>
      </c>
      <c r="V196" s="597">
        <f t="shared" si="248"/>
        <v>0</v>
      </c>
      <c r="W196" s="597">
        <f t="shared" si="248"/>
        <v>0</v>
      </c>
      <c r="X196" s="597">
        <f t="shared" si="248"/>
        <v>0</v>
      </c>
      <c r="Y196" s="597">
        <f t="shared" si="248"/>
        <v>0</v>
      </c>
      <c r="Z196" s="597">
        <f t="shared" si="248"/>
        <v>0</v>
      </c>
      <c r="AA196" s="597">
        <f t="shared" si="248"/>
        <v>0</v>
      </c>
      <c r="AB196" s="597">
        <f t="shared" si="248"/>
        <v>0</v>
      </c>
      <c r="AC196" s="597">
        <f t="shared" si="248"/>
        <v>0</v>
      </c>
      <c r="AD196" s="597">
        <f t="shared" si="248"/>
        <v>0</v>
      </c>
      <c r="AE196" s="597">
        <f t="shared" si="248"/>
        <v>0</v>
      </c>
      <c r="AF196" s="597">
        <f t="shared" si="248"/>
        <v>0</v>
      </c>
      <c r="AG196" s="753">
        <f t="shared" si="248"/>
        <v>0</v>
      </c>
      <c r="AH196" s="753">
        <f t="shared" si="248"/>
        <v>0</v>
      </c>
      <c r="AI196" s="753">
        <f t="shared" si="248"/>
        <v>0</v>
      </c>
      <c r="AJ196" s="753">
        <f t="shared" si="248"/>
        <v>0</v>
      </c>
      <c r="AK196" s="753">
        <f t="shared" si="248"/>
        <v>0</v>
      </c>
      <c r="AL196" s="753">
        <f t="shared" si="248"/>
        <v>0</v>
      </c>
      <c r="AM196" s="753">
        <f t="shared" si="248"/>
        <v>0</v>
      </c>
      <c r="AN196" s="750">
        <f t="shared" si="248"/>
        <v>0</v>
      </c>
      <c r="AO196" s="593">
        <f t="shared" si="248"/>
        <v>6128785</v>
      </c>
      <c r="AP196" s="597">
        <f t="shared" si="248"/>
        <v>4346382</v>
      </c>
      <c r="AQ196" s="597">
        <f t="shared" si="248"/>
        <v>115000</v>
      </c>
      <c r="AR196" s="597">
        <f t="shared" si="248"/>
        <v>1507947</v>
      </c>
      <c r="AS196" s="597">
        <f t="shared" si="248"/>
        <v>86928</v>
      </c>
      <c r="AT196" s="597">
        <f t="shared" si="248"/>
        <v>72528</v>
      </c>
      <c r="AU196" s="753">
        <f t="shared" si="248"/>
        <v>10.559999999999999</v>
      </c>
      <c r="AV196" s="753">
        <f t="shared" si="248"/>
        <v>6.1099999999999994</v>
      </c>
      <c r="AW196" s="807">
        <f t="shared" si="248"/>
        <v>4.45</v>
      </c>
    </row>
    <row r="197" spans="4:49" ht="12.75" customHeight="1" x14ac:dyDescent="0.2">
      <c r="D197" s="16"/>
      <c r="E197" s="16"/>
      <c r="F197" s="16"/>
      <c r="G197" s="48"/>
      <c r="H197" s="16"/>
      <c r="I197" s="33"/>
      <c r="J197" s="33"/>
      <c r="K197" s="33"/>
      <c r="L197" s="33"/>
      <c r="M197" s="33"/>
      <c r="N197" s="33"/>
      <c r="O197" s="9"/>
      <c r="P197" s="9"/>
      <c r="Q197" s="9"/>
    </row>
    <row r="199" spans="4:49" x14ac:dyDescent="0.2">
      <c r="I199"/>
      <c r="J199"/>
      <c r="K199"/>
      <c r="L199"/>
      <c r="M199"/>
      <c r="N199"/>
      <c r="O199"/>
      <c r="P199"/>
      <c r="Q199"/>
      <c r="R199"/>
    </row>
    <row r="201" spans="4:49" x14ac:dyDescent="0.2">
      <c r="O201" s="20"/>
      <c r="P201" s="20"/>
      <c r="Q201" s="20"/>
    </row>
  </sheetData>
  <mergeCells count="24">
    <mergeCell ref="AO6:AW7"/>
    <mergeCell ref="Z7:Z10"/>
    <mergeCell ref="AB7:AB10"/>
    <mergeCell ref="AC7:AE9"/>
    <mergeCell ref="AF7:AF10"/>
    <mergeCell ref="AG7:AN7"/>
    <mergeCell ref="AG8:AH9"/>
    <mergeCell ref="AI8:AI9"/>
    <mergeCell ref="AJ8:AK9"/>
    <mergeCell ref="AL8:AN9"/>
    <mergeCell ref="AO8:AO10"/>
    <mergeCell ref="AP8:AT9"/>
    <mergeCell ref="AU8:AU10"/>
    <mergeCell ref="AV8:AW9"/>
    <mergeCell ref="AA7:AA10"/>
    <mergeCell ref="A3:E3"/>
    <mergeCell ref="I8:I10"/>
    <mergeCell ref="I6:Q7"/>
    <mergeCell ref="R6:AN6"/>
    <mergeCell ref="R7:V9"/>
    <mergeCell ref="W7:Y9"/>
    <mergeCell ref="J8:N9"/>
    <mergeCell ref="O8:O10"/>
    <mergeCell ref="P8:Q9"/>
  </mergeCells>
  <pageMargins left="0.7" right="0.7" top="0.78740157499999996" bottom="0.78740157499999996" header="0.3" footer="0.3"/>
  <pageSetup paperSize="8" scale="3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115"/>
  <sheetViews>
    <sheetView workbookViewId="0">
      <pane xSplit="8" ySplit="11" topLeftCell="I87" activePane="bottomRight" state="frozen"/>
      <selection activeCell="AO8" sqref="AO8:AO10"/>
      <selection pane="topRight" activeCell="AO8" sqref="AO8:AO10"/>
      <selection pane="bottomLeft" activeCell="AO8" sqref="AO8:AO10"/>
      <selection pane="bottomRight" activeCell="AO8" sqref="AO8:AO10"/>
    </sheetView>
  </sheetViews>
  <sheetFormatPr defaultRowHeight="12.75" x14ac:dyDescent="0.2"/>
  <cols>
    <col min="1" max="1" width="5" customWidth="1"/>
    <col min="2" max="2" width="7.140625" bestFit="1" customWidth="1"/>
    <col min="3" max="3" width="8.7109375" bestFit="1" customWidth="1"/>
    <col min="4" max="4" width="7.85546875" bestFit="1" customWidth="1"/>
    <col min="5" max="5" width="28.85546875" customWidth="1"/>
    <col min="6" max="6" width="4.42578125" bestFit="1" customWidth="1"/>
    <col min="7" max="7" width="10.28515625" style="107" bestFit="1" customWidth="1"/>
    <col min="8" max="8" width="8" bestFit="1" customWidth="1"/>
    <col min="9" max="11" width="11" style="20" customWidth="1"/>
    <col min="12" max="12" width="11.7109375" style="20" customWidth="1"/>
    <col min="13" max="13" width="11.85546875" style="20" customWidth="1"/>
    <col min="14" max="14" width="12" style="20" customWidth="1"/>
    <col min="15" max="15" width="11.28515625" style="19" customWidth="1"/>
    <col min="16" max="16" width="8.42578125" style="19" customWidth="1"/>
    <col min="17" max="17" width="8.28515625" style="19" customWidth="1"/>
    <col min="18" max="18" width="9.140625" style="20" customWidth="1"/>
    <col min="19" max="19" width="9.140625" customWidth="1"/>
    <col min="20" max="20" width="10.42578125" customWidth="1"/>
    <col min="21" max="21" width="10.140625" customWidth="1"/>
    <col min="22" max="25" width="9.140625" customWidth="1"/>
    <col min="26" max="26" width="10.140625" customWidth="1"/>
    <col min="27" max="32" width="9.140625" customWidth="1"/>
    <col min="33" max="40" width="9.140625" style="19" customWidth="1"/>
    <col min="41" max="41" width="11" customWidth="1"/>
    <col min="42" max="42" width="10" customWidth="1"/>
    <col min="43" max="46" width="9.140625" customWidth="1"/>
    <col min="47" max="47" width="11.5703125" style="19" customWidth="1"/>
    <col min="48" max="49" width="9.140625" style="19" customWidth="1"/>
    <col min="222" max="222" width="7" customWidth="1"/>
    <col min="223" max="223" width="30.140625" customWidth="1"/>
    <col min="224" max="224" width="6.28515625" customWidth="1"/>
    <col min="225" max="225" width="31.42578125" customWidth="1"/>
    <col min="226" max="226" width="10.5703125" customWidth="1"/>
    <col min="227" max="227" width="10.42578125" customWidth="1"/>
    <col min="228" max="228" width="9.5703125" customWidth="1"/>
    <col min="229" max="229" width="8.42578125" customWidth="1"/>
    <col min="230" max="230" width="9" customWidth="1"/>
    <col min="231" max="231" width="10.42578125" customWidth="1"/>
    <col min="234" max="234" width="10.28515625" customWidth="1"/>
    <col min="478" max="478" width="7" customWidth="1"/>
    <col min="479" max="479" width="30.140625" customWidth="1"/>
    <col min="480" max="480" width="6.28515625" customWidth="1"/>
    <col min="481" max="481" width="31.42578125" customWidth="1"/>
    <col min="482" max="482" width="10.5703125" customWidth="1"/>
    <col min="483" max="483" width="10.42578125" customWidth="1"/>
    <col min="484" max="484" width="9.5703125" customWidth="1"/>
    <col min="485" max="485" width="8.42578125" customWidth="1"/>
    <col min="486" max="486" width="9" customWidth="1"/>
    <col min="487" max="487" width="10.42578125" customWidth="1"/>
    <col min="490" max="490" width="10.28515625" customWidth="1"/>
    <col min="734" max="734" width="7" customWidth="1"/>
    <col min="735" max="735" width="30.140625" customWidth="1"/>
    <col min="736" max="736" width="6.28515625" customWidth="1"/>
    <col min="737" max="737" width="31.42578125" customWidth="1"/>
    <col min="738" max="738" width="10.5703125" customWidth="1"/>
    <col min="739" max="739" width="10.42578125" customWidth="1"/>
    <col min="740" max="740" width="9.5703125" customWidth="1"/>
    <col min="741" max="741" width="8.42578125" customWidth="1"/>
    <col min="742" max="742" width="9" customWidth="1"/>
    <col min="743" max="743" width="10.42578125" customWidth="1"/>
    <col min="746" max="746" width="10.28515625" customWidth="1"/>
    <col min="990" max="990" width="7" customWidth="1"/>
    <col min="991" max="991" width="30.140625" customWidth="1"/>
    <col min="992" max="992" width="6.28515625" customWidth="1"/>
    <col min="993" max="993" width="31.42578125" customWidth="1"/>
    <col min="994" max="994" width="10.5703125" customWidth="1"/>
    <col min="995" max="995" width="10.42578125" customWidth="1"/>
    <col min="996" max="996" width="9.5703125" customWidth="1"/>
    <col min="997" max="997" width="8.42578125" customWidth="1"/>
    <col min="998" max="998" width="9" customWidth="1"/>
    <col min="999" max="999" width="10.42578125" customWidth="1"/>
    <col min="1002" max="1002" width="10.28515625" customWidth="1"/>
    <col min="1246" max="1246" width="7" customWidth="1"/>
    <col min="1247" max="1247" width="30.140625" customWidth="1"/>
    <col min="1248" max="1248" width="6.28515625" customWidth="1"/>
    <col min="1249" max="1249" width="31.42578125" customWidth="1"/>
    <col min="1250" max="1250" width="10.5703125" customWidth="1"/>
    <col min="1251" max="1251" width="10.42578125" customWidth="1"/>
    <col min="1252" max="1252" width="9.5703125" customWidth="1"/>
    <col min="1253" max="1253" width="8.42578125" customWidth="1"/>
    <col min="1254" max="1254" width="9" customWidth="1"/>
    <col min="1255" max="1255" width="10.42578125" customWidth="1"/>
    <col min="1258" max="1258" width="10.28515625" customWidth="1"/>
    <col min="1502" max="1502" width="7" customWidth="1"/>
    <col min="1503" max="1503" width="30.140625" customWidth="1"/>
    <col min="1504" max="1504" width="6.28515625" customWidth="1"/>
    <col min="1505" max="1505" width="31.42578125" customWidth="1"/>
    <col min="1506" max="1506" width="10.5703125" customWidth="1"/>
    <col min="1507" max="1507" width="10.42578125" customWidth="1"/>
    <col min="1508" max="1508" width="9.5703125" customWidth="1"/>
    <col min="1509" max="1509" width="8.42578125" customWidth="1"/>
    <col min="1510" max="1510" width="9" customWidth="1"/>
    <col min="1511" max="1511" width="10.42578125" customWidth="1"/>
    <col min="1514" max="1514" width="10.28515625" customWidth="1"/>
    <col min="1758" max="1758" width="7" customWidth="1"/>
    <col min="1759" max="1759" width="30.140625" customWidth="1"/>
    <col min="1760" max="1760" width="6.28515625" customWidth="1"/>
    <col min="1761" max="1761" width="31.42578125" customWidth="1"/>
    <col min="1762" max="1762" width="10.5703125" customWidth="1"/>
    <col min="1763" max="1763" width="10.42578125" customWidth="1"/>
    <col min="1764" max="1764" width="9.5703125" customWidth="1"/>
    <col min="1765" max="1765" width="8.42578125" customWidth="1"/>
    <col min="1766" max="1766" width="9" customWidth="1"/>
    <col min="1767" max="1767" width="10.42578125" customWidth="1"/>
    <col min="1770" max="1770" width="10.28515625" customWidth="1"/>
    <col min="2014" max="2014" width="7" customWidth="1"/>
    <col min="2015" max="2015" width="30.140625" customWidth="1"/>
    <col min="2016" max="2016" width="6.28515625" customWidth="1"/>
    <col min="2017" max="2017" width="31.42578125" customWidth="1"/>
    <col min="2018" max="2018" width="10.5703125" customWidth="1"/>
    <col min="2019" max="2019" width="10.42578125" customWidth="1"/>
    <col min="2020" max="2020" width="9.5703125" customWidth="1"/>
    <col min="2021" max="2021" width="8.42578125" customWidth="1"/>
    <col min="2022" max="2022" width="9" customWidth="1"/>
    <col min="2023" max="2023" width="10.42578125" customWidth="1"/>
    <col min="2026" max="2026" width="10.28515625" customWidth="1"/>
    <col min="2270" max="2270" width="7" customWidth="1"/>
    <col min="2271" max="2271" width="30.140625" customWidth="1"/>
    <col min="2272" max="2272" width="6.28515625" customWidth="1"/>
    <col min="2273" max="2273" width="31.42578125" customWidth="1"/>
    <col min="2274" max="2274" width="10.5703125" customWidth="1"/>
    <col min="2275" max="2275" width="10.42578125" customWidth="1"/>
    <col min="2276" max="2276" width="9.5703125" customWidth="1"/>
    <col min="2277" max="2277" width="8.42578125" customWidth="1"/>
    <col min="2278" max="2278" width="9" customWidth="1"/>
    <col min="2279" max="2279" width="10.42578125" customWidth="1"/>
    <col min="2282" max="2282" width="10.28515625" customWidth="1"/>
    <col min="2526" max="2526" width="7" customWidth="1"/>
    <col min="2527" max="2527" width="30.140625" customWidth="1"/>
    <col min="2528" max="2528" width="6.28515625" customWidth="1"/>
    <col min="2529" max="2529" width="31.42578125" customWidth="1"/>
    <col min="2530" max="2530" width="10.5703125" customWidth="1"/>
    <col min="2531" max="2531" width="10.42578125" customWidth="1"/>
    <col min="2532" max="2532" width="9.5703125" customWidth="1"/>
    <col min="2533" max="2533" width="8.42578125" customWidth="1"/>
    <col min="2534" max="2534" width="9" customWidth="1"/>
    <col min="2535" max="2535" width="10.42578125" customWidth="1"/>
    <col min="2538" max="2538" width="10.28515625" customWidth="1"/>
    <col min="2782" max="2782" width="7" customWidth="1"/>
    <col min="2783" max="2783" width="30.140625" customWidth="1"/>
    <col min="2784" max="2784" width="6.28515625" customWidth="1"/>
    <col min="2785" max="2785" width="31.42578125" customWidth="1"/>
    <col min="2786" max="2786" width="10.5703125" customWidth="1"/>
    <col min="2787" max="2787" width="10.42578125" customWidth="1"/>
    <col min="2788" max="2788" width="9.5703125" customWidth="1"/>
    <col min="2789" max="2789" width="8.42578125" customWidth="1"/>
    <col min="2790" max="2790" width="9" customWidth="1"/>
    <col min="2791" max="2791" width="10.42578125" customWidth="1"/>
    <col min="2794" max="2794" width="10.28515625" customWidth="1"/>
    <col min="3038" max="3038" width="7" customWidth="1"/>
    <col min="3039" max="3039" width="30.140625" customWidth="1"/>
    <col min="3040" max="3040" width="6.28515625" customWidth="1"/>
    <col min="3041" max="3041" width="31.42578125" customWidth="1"/>
    <col min="3042" max="3042" width="10.5703125" customWidth="1"/>
    <col min="3043" max="3043" width="10.42578125" customWidth="1"/>
    <col min="3044" max="3044" width="9.5703125" customWidth="1"/>
    <col min="3045" max="3045" width="8.42578125" customWidth="1"/>
    <col min="3046" max="3046" width="9" customWidth="1"/>
    <col min="3047" max="3047" width="10.42578125" customWidth="1"/>
    <col min="3050" max="3050" width="10.28515625" customWidth="1"/>
    <col min="3294" max="3294" width="7" customWidth="1"/>
    <col min="3295" max="3295" width="30.140625" customWidth="1"/>
    <col min="3296" max="3296" width="6.28515625" customWidth="1"/>
    <col min="3297" max="3297" width="31.42578125" customWidth="1"/>
    <col min="3298" max="3298" width="10.5703125" customWidth="1"/>
    <col min="3299" max="3299" width="10.42578125" customWidth="1"/>
    <col min="3300" max="3300" width="9.5703125" customWidth="1"/>
    <col min="3301" max="3301" width="8.42578125" customWidth="1"/>
    <col min="3302" max="3302" width="9" customWidth="1"/>
    <col min="3303" max="3303" width="10.42578125" customWidth="1"/>
    <col min="3306" max="3306" width="10.28515625" customWidth="1"/>
    <col min="3550" max="3550" width="7" customWidth="1"/>
    <col min="3551" max="3551" width="30.140625" customWidth="1"/>
    <col min="3552" max="3552" width="6.28515625" customWidth="1"/>
    <col min="3553" max="3553" width="31.42578125" customWidth="1"/>
    <col min="3554" max="3554" width="10.5703125" customWidth="1"/>
    <col min="3555" max="3555" width="10.42578125" customWidth="1"/>
    <col min="3556" max="3556" width="9.5703125" customWidth="1"/>
    <col min="3557" max="3557" width="8.42578125" customWidth="1"/>
    <col min="3558" max="3558" width="9" customWidth="1"/>
    <col min="3559" max="3559" width="10.42578125" customWidth="1"/>
    <col min="3562" max="3562" width="10.28515625" customWidth="1"/>
    <col min="3806" max="3806" width="7" customWidth="1"/>
    <col min="3807" max="3807" width="30.140625" customWidth="1"/>
    <col min="3808" max="3808" width="6.28515625" customWidth="1"/>
    <col min="3809" max="3809" width="31.42578125" customWidth="1"/>
    <col min="3810" max="3810" width="10.5703125" customWidth="1"/>
    <col min="3811" max="3811" width="10.42578125" customWidth="1"/>
    <col min="3812" max="3812" width="9.5703125" customWidth="1"/>
    <col min="3813" max="3813" width="8.42578125" customWidth="1"/>
    <col min="3814" max="3814" width="9" customWidth="1"/>
    <col min="3815" max="3815" width="10.42578125" customWidth="1"/>
    <col min="3818" max="3818" width="10.28515625" customWidth="1"/>
    <col min="4062" max="4062" width="7" customWidth="1"/>
    <col min="4063" max="4063" width="30.140625" customWidth="1"/>
    <col min="4064" max="4064" width="6.28515625" customWidth="1"/>
    <col min="4065" max="4065" width="31.42578125" customWidth="1"/>
    <col min="4066" max="4066" width="10.5703125" customWidth="1"/>
    <col min="4067" max="4067" width="10.42578125" customWidth="1"/>
    <col min="4068" max="4068" width="9.5703125" customWidth="1"/>
    <col min="4069" max="4069" width="8.42578125" customWidth="1"/>
    <col min="4070" max="4070" width="9" customWidth="1"/>
    <col min="4071" max="4071" width="10.42578125" customWidth="1"/>
    <col min="4074" max="4074" width="10.28515625" customWidth="1"/>
    <col min="4318" max="4318" width="7" customWidth="1"/>
    <col min="4319" max="4319" width="30.140625" customWidth="1"/>
    <col min="4320" max="4320" width="6.28515625" customWidth="1"/>
    <col min="4321" max="4321" width="31.42578125" customWidth="1"/>
    <col min="4322" max="4322" width="10.5703125" customWidth="1"/>
    <col min="4323" max="4323" width="10.42578125" customWidth="1"/>
    <col min="4324" max="4324" width="9.5703125" customWidth="1"/>
    <col min="4325" max="4325" width="8.42578125" customWidth="1"/>
    <col min="4326" max="4326" width="9" customWidth="1"/>
    <col min="4327" max="4327" width="10.42578125" customWidth="1"/>
    <col min="4330" max="4330" width="10.28515625" customWidth="1"/>
    <col min="4574" max="4574" width="7" customWidth="1"/>
    <col min="4575" max="4575" width="30.140625" customWidth="1"/>
    <col min="4576" max="4576" width="6.28515625" customWidth="1"/>
    <col min="4577" max="4577" width="31.42578125" customWidth="1"/>
    <col min="4578" max="4578" width="10.5703125" customWidth="1"/>
    <col min="4579" max="4579" width="10.42578125" customWidth="1"/>
    <col min="4580" max="4580" width="9.5703125" customWidth="1"/>
    <col min="4581" max="4581" width="8.42578125" customWidth="1"/>
    <col min="4582" max="4582" width="9" customWidth="1"/>
    <col min="4583" max="4583" width="10.42578125" customWidth="1"/>
    <col min="4586" max="4586" width="10.28515625" customWidth="1"/>
    <col min="4830" max="4830" width="7" customWidth="1"/>
    <col min="4831" max="4831" width="30.140625" customWidth="1"/>
    <col min="4832" max="4832" width="6.28515625" customWidth="1"/>
    <col min="4833" max="4833" width="31.42578125" customWidth="1"/>
    <col min="4834" max="4834" width="10.5703125" customWidth="1"/>
    <col min="4835" max="4835" width="10.42578125" customWidth="1"/>
    <col min="4836" max="4836" width="9.5703125" customWidth="1"/>
    <col min="4837" max="4837" width="8.42578125" customWidth="1"/>
    <col min="4838" max="4838" width="9" customWidth="1"/>
    <col min="4839" max="4839" width="10.42578125" customWidth="1"/>
    <col min="4842" max="4842" width="10.28515625" customWidth="1"/>
    <col min="5086" max="5086" width="7" customWidth="1"/>
    <col min="5087" max="5087" width="30.140625" customWidth="1"/>
    <col min="5088" max="5088" width="6.28515625" customWidth="1"/>
    <col min="5089" max="5089" width="31.42578125" customWidth="1"/>
    <col min="5090" max="5090" width="10.5703125" customWidth="1"/>
    <col min="5091" max="5091" width="10.42578125" customWidth="1"/>
    <col min="5092" max="5092" width="9.5703125" customWidth="1"/>
    <col min="5093" max="5093" width="8.42578125" customWidth="1"/>
    <col min="5094" max="5094" width="9" customWidth="1"/>
    <col min="5095" max="5095" width="10.42578125" customWidth="1"/>
    <col min="5098" max="5098" width="10.28515625" customWidth="1"/>
    <col min="5342" max="5342" width="7" customWidth="1"/>
    <col min="5343" max="5343" width="30.140625" customWidth="1"/>
    <col min="5344" max="5344" width="6.28515625" customWidth="1"/>
    <col min="5345" max="5345" width="31.42578125" customWidth="1"/>
    <col min="5346" max="5346" width="10.5703125" customWidth="1"/>
    <col min="5347" max="5347" width="10.42578125" customWidth="1"/>
    <col min="5348" max="5348" width="9.5703125" customWidth="1"/>
    <col min="5349" max="5349" width="8.42578125" customWidth="1"/>
    <col min="5350" max="5350" width="9" customWidth="1"/>
    <col min="5351" max="5351" width="10.42578125" customWidth="1"/>
    <col min="5354" max="5354" width="10.28515625" customWidth="1"/>
    <col min="5598" max="5598" width="7" customWidth="1"/>
    <col min="5599" max="5599" width="30.140625" customWidth="1"/>
    <col min="5600" max="5600" width="6.28515625" customWidth="1"/>
    <col min="5601" max="5601" width="31.42578125" customWidth="1"/>
    <col min="5602" max="5602" width="10.5703125" customWidth="1"/>
    <col min="5603" max="5603" width="10.42578125" customWidth="1"/>
    <col min="5604" max="5604" width="9.5703125" customWidth="1"/>
    <col min="5605" max="5605" width="8.42578125" customWidth="1"/>
    <col min="5606" max="5606" width="9" customWidth="1"/>
    <col min="5607" max="5607" width="10.42578125" customWidth="1"/>
    <col min="5610" max="5610" width="10.28515625" customWidth="1"/>
    <col min="5854" max="5854" width="7" customWidth="1"/>
    <col min="5855" max="5855" width="30.140625" customWidth="1"/>
    <col min="5856" max="5856" width="6.28515625" customWidth="1"/>
    <col min="5857" max="5857" width="31.42578125" customWidth="1"/>
    <col min="5858" max="5858" width="10.5703125" customWidth="1"/>
    <col min="5859" max="5859" width="10.42578125" customWidth="1"/>
    <col min="5860" max="5860" width="9.5703125" customWidth="1"/>
    <col min="5861" max="5861" width="8.42578125" customWidth="1"/>
    <col min="5862" max="5862" width="9" customWidth="1"/>
    <col min="5863" max="5863" width="10.42578125" customWidth="1"/>
    <col min="5866" max="5866" width="10.28515625" customWidth="1"/>
    <col min="6110" max="6110" width="7" customWidth="1"/>
    <col min="6111" max="6111" width="30.140625" customWidth="1"/>
    <col min="6112" max="6112" width="6.28515625" customWidth="1"/>
    <col min="6113" max="6113" width="31.42578125" customWidth="1"/>
    <col min="6114" max="6114" width="10.5703125" customWidth="1"/>
    <col min="6115" max="6115" width="10.42578125" customWidth="1"/>
    <col min="6116" max="6116" width="9.5703125" customWidth="1"/>
    <col min="6117" max="6117" width="8.42578125" customWidth="1"/>
    <col min="6118" max="6118" width="9" customWidth="1"/>
    <col min="6119" max="6119" width="10.42578125" customWidth="1"/>
    <col min="6122" max="6122" width="10.28515625" customWidth="1"/>
    <col min="6366" max="6366" width="7" customWidth="1"/>
    <col min="6367" max="6367" width="30.140625" customWidth="1"/>
    <col min="6368" max="6368" width="6.28515625" customWidth="1"/>
    <col min="6369" max="6369" width="31.42578125" customWidth="1"/>
    <col min="6370" max="6370" width="10.5703125" customWidth="1"/>
    <col min="6371" max="6371" width="10.42578125" customWidth="1"/>
    <col min="6372" max="6372" width="9.5703125" customWidth="1"/>
    <col min="6373" max="6373" width="8.42578125" customWidth="1"/>
    <col min="6374" max="6374" width="9" customWidth="1"/>
    <col min="6375" max="6375" width="10.42578125" customWidth="1"/>
    <col min="6378" max="6378" width="10.28515625" customWidth="1"/>
    <col min="6622" max="6622" width="7" customWidth="1"/>
    <col min="6623" max="6623" width="30.140625" customWidth="1"/>
    <col min="6624" max="6624" width="6.28515625" customWidth="1"/>
    <col min="6625" max="6625" width="31.42578125" customWidth="1"/>
    <col min="6626" max="6626" width="10.5703125" customWidth="1"/>
    <col min="6627" max="6627" width="10.42578125" customWidth="1"/>
    <col min="6628" max="6628" width="9.5703125" customWidth="1"/>
    <col min="6629" max="6629" width="8.42578125" customWidth="1"/>
    <col min="6630" max="6630" width="9" customWidth="1"/>
    <col min="6631" max="6631" width="10.42578125" customWidth="1"/>
    <col min="6634" max="6634" width="10.28515625" customWidth="1"/>
    <col min="6878" max="6878" width="7" customWidth="1"/>
    <col min="6879" max="6879" width="30.140625" customWidth="1"/>
    <col min="6880" max="6880" width="6.28515625" customWidth="1"/>
    <col min="6881" max="6881" width="31.42578125" customWidth="1"/>
    <col min="6882" max="6882" width="10.5703125" customWidth="1"/>
    <col min="6883" max="6883" width="10.42578125" customWidth="1"/>
    <col min="6884" max="6884" width="9.5703125" customWidth="1"/>
    <col min="6885" max="6885" width="8.42578125" customWidth="1"/>
    <col min="6886" max="6886" width="9" customWidth="1"/>
    <col min="6887" max="6887" width="10.42578125" customWidth="1"/>
    <col min="6890" max="6890" width="10.28515625" customWidth="1"/>
    <col min="7134" max="7134" width="7" customWidth="1"/>
    <col min="7135" max="7135" width="30.140625" customWidth="1"/>
    <col min="7136" max="7136" width="6.28515625" customWidth="1"/>
    <col min="7137" max="7137" width="31.42578125" customWidth="1"/>
    <col min="7138" max="7138" width="10.5703125" customWidth="1"/>
    <col min="7139" max="7139" width="10.42578125" customWidth="1"/>
    <col min="7140" max="7140" width="9.5703125" customWidth="1"/>
    <col min="7141" max="7141" width="8.42578125" customWidth="1"/>
    <col min="7142" max="7142" width="9" customWidth="1"/>
    <col min="7143" max="7143" width="10.42578125" customWidth="1"/>
    <col min="7146" max="7146" width="10.28515625" customWidth="1"/>
    <col min="7390" max="7390" width="7" customWidth="1"/>
    <col min="7391" max="7391" width="30.140625" customWidth="1"/>
    <col min="7392" max="7392" width="6.28515625" customWidth="1"/>
    <col min="7393" max="7393" width="31.42578125" customWidth="1"/>
    <col min="7394" max="7394" width="10.5703125" customWidth="1"/>
    <col min="7395" max="7395" width="10.42578125" customWidth="1"/>
    <col min="7396" max="7396" width="9.5703125" customWidth="1"/>
    <col min="7397" max="7397" width="8.42578125" customWidth="1"/>
    <col min="7398" max="7398" width="9" customWidth="1"/>
    <col min="7399" max="7399" width="10.42578125" customWidth="1"/>
    <col min="7402" max="7402" width="10.28515625" customWidth="1"/>
    <col min="7646" max="7646" width="7" customWidth="1"/>
    <col min="7647" max="7647" width="30.140625" customWidth="1"/>
    <col min="7648" max="7648" width="6.28515625" customWidth="1"/>
    <col min="7649" max="7649" width="31.42578125" customWidth="1"/>
    <col min="7650" max="7650" width="10.5703125" customWidth="1"/>
    <col min="7651" max="7651" width="10.42578125" customWidth="1"/>
    <col min="7652" max="7652" width="9.5703125" customWidth="1"/>
    <col min="7653" max="7653" width="8.42578125" customWidth="1"/>
    <col min="7654" max="7654" width="9" customWidth="1"/>
    <col min="7655" max="7655" width="10.42578125" customWidth="1"/>
    <col min="7658" max="7658" width="10.28515625" customWidth="1"/>
    <col min="7902" max="7902" width="7" customWidth="1"/>
    <col min="7903" max="7903" width="30.140625" customWidth="1"/>
    <col min="7904" max="7904" width="6.28515625" customWidth="1"/>
    <col min="7905" max="7905" width="31.42578125" customWidth="1"/>
    <col min="7906" max="7906" width="10.5703125" customWidth="1"/>
    <col min="7907" max="7907" width="10.42578125" customWidth="1"/>
    <col min="7908" max="7908" width="9.5703125" customWidth="1"/>
    <col min="7909" max="7909" width="8.42578125" customWidth="1"/>
    <col min="7910" max="7910" width="9" customWidth="1"/>
    <col min="7911" max="7911" width="10.42578125" customWidth="1"/>
    <col min="7914" max="7914" width="10.28515625" customWidth="1"/>
    <col min="8158" max="8158" width="7" customWidth="1"/>
    <col min="8159" max="8159" width="30.140625" customWidth="1"/>
    <col min="8160" max="8160" width="6.28515625" customWidth="1"/>
    <col min="8161" max="8161" width="31.42578125" customWidth="1"/>
    <col min="8162" max="8162" width="10.5703125" customWidth="1"/>
    <col min="8163" max="8163" width="10.42578125" customWidth="1"/>
    <col min="8164" max="8164" width="9.5703125" customWidth="1"/>
    <col min="8165" max="8165" width="8.42578125" customWidth="1"/>
    <col min="8166" max="8166" width="9" customWidth="1"/>
    <col min="8167" max="8167" width="10.42578125" customWidth="1"/>
    <col min="8170" max="8170" width="10.28515625" customWidth="1"/>
    <col min="8414" max="8414" width="7" customWidth="1"/>
    <col min="8415" max="8415" width="30.140625" customWidth="1"/>
    <col min="8416" max="8416" width="6.28515625" customWidth="1"/>
    <col min="8417" max="8417" width="31.42578125" customWidth="1"/>
    <col min="8418" max="8418" width="10.5703125" customWidth="1"/>
    <col min="8419" max="8419" width="10.42578125" customWidth="1"/>
    <col min="8420" max="8420" width="9.5703125" customWidth="1"/>
    <col min="8421" max="8421" width="8.42578125" customWidth="1"/>
    <col min="8422" max="8422" width="9" customWidth="1"/>
    <col min="8423" max="8423" width="10.42578125" customWidth="1"/>
    <col min="8426" max="8426" width="10.28515625" customWidth="1"/>
    <col min="8670" max="8670" width="7" customWidth="1"/>
    <col min="8671" max="8671" width="30.140625" customWidth="1"/>
    <col min="8672" max="8672" width="6.28515625" customWidth="1"/>
    <col min="8673" max="8673" width="31.42578125" customWidth="1"/>
    <col min="8674" max="8674" width="10.5703125" customWidth="1"/>
    <col min="8675" max="8675" width="10.42578125" customWidth="1"/>
    <col min="8676" max="8676" width="9.5703125" customWidth="1"/>
    <col min="8677" max="8677" width="8.42578125" customWidth="1"/>
    <col min="8678" max="8678" width="9" customWidth="1"/>
    <col min="8679" max="8679" width="10.42578125" customWidth="1"/>
    <col min="8682" max="8682" width="10.28515625" customWidth="1"/>
    <col min="8926" max="8926" width="7" customWidth="1"/>
    <col min="8927" max="8927" width="30.140625" customWidth="1"/>
    <col min="8928" max="8928" width="6.28515625" customWidth="1"/>
    <col min="8929" max="8929" width="31.42578125" customWidth="1"/>
    <col min="8930" max="8930" width="10.5703125" customWidth="1"/>
    <col min="8931" max="8931" width="10.42578125" customWidth="1"/>
    <col min="8932" max="8932" width="9.5703125" customWidth="1"/>
    <col min="8933" max="8933" width="8.42578125" customWidth="1"/>
    <col min="8934" max="8934" width="9" customWidth="1"/>
    <col min="8935" max="8935" width="10.42578125" customWidth="1"/>
    <col min="8938" max="8938" width="10.28515625" customWidth="1"/>
    <col min="9182" max="9182" width="7" customWidth="1"/>
    <col min="9183" max="9183" width="30.140625" customWidth="1"/>
    <col min="9184" max="9184" width="6.28515625" customWidth="1"/>
    <col min="9185" max="9185" width="31.42578125" customWidth="1"/>
    <col min="9186" max="9186" width="10.5703125" customWidth="1"/>
    <col min="9187" max="9187" width="10.42578125" customWidth="1"/>
    <col min="9188" max="9188" width="9.5703125" customWidth="1"/>
    <col min="9189" max="9189" width="8.42578125" customWidth="1"/>
    <col min="9190" max="9190" width="9" customWidth="1"/>
    <col min="9191" max="9191" width="10.42578125" customWidth="1"/>
    <col min="9194" max="9194" width="10.28515625" customWidth="1"/>
    <col min="9438" max="9438" width="7" customWidth="1"/>
    <col min="9439" max="9439" width="30.140625" customWidth="1"/>
    <col min="9440" max="9440" width="6.28515625" customWidth="1"/>
    <col min="9441" max="9441" width="31.42578125" customWidth="1"/>
    <col min="9442" max="9442" width="10.5703125" customWidth="1"/>
    <col min="9443" max="9443" width="10.42578125" customWidth="1"/>
    <col min="9444" max="9444" width="9.5703125" customWidth="1"/>
    <col min="9445" max="9445" width="8.42578125" customWidth="1"/>
    <col min="9446" max="9446" width="9" customWidth="1"/>
    <col min="9447" max="9447" width="10.42578125" customWidth="1"/>
    <col min="9450" max="9450" width="10.28515625" customWidth="1"/>
    <col min="9694" max="9694" width="7" customWidth="1"/>
    <col min="9695" max="9695" width="30.140625" customWidth="1"/>
    <col min="9696" max="9696" width="6.28515625" customWidth="1"/>
    <col min="9697" max="9697" width="31.42578125" customWidth="1"/>
    <col min="9698" max="9698" width="10.5703125" customWidth="1"/>
    <col min="9699" max="9699" width="10.42578125" customWidth="1"/>
    <col min="9700" max="9700" width="9.5703125" customWidth="1"/>
    <col min="9701" max="9701" width="8.42578125" customWidth="1"/>
    <col min="9702" max="9702" width="9" customWidth="1"/>
    <col min="9703" max="9703" width="10.42578125" customWidth="1"/>
    <col min="9706" max="9706" width="10.28515625" customWidth="1"/>
    <col min="9950" max="9950" width="7" customWidth="1"/>
    <col min="9951" max="9951" width="30.140625" customWidth="1"/>
    <col min="9952" max="9952" width="6.28515625" customWidth="1"/>
    <col min="9953" max="9953" width="31.42578125" customWidth="1"/>
    <col min="9954" max="9954" width="10.5703125" customWidth="1"/>
    <col min="9955" max="9955" width="10.42578125" customWidth="1"/>
    <col min="9956" max="9956" width="9.5703125" customWidth="1"/>
    <col min="9957" max="9957" width="8.42578125" customWidth="1"/>
    <col min="9958" max="9958" width="9" customWidth="1"/>
    <col min="9959" max="9959" width="10.42578125" customWidth="1"/>
    <col min="9962" max="9962" width="10.28515625" customWidth="1"/>
    <col min="10206" max="10206" width="7" customWidth="1"/>
    <col min="10207" max="10207" width="30.140625" customWidth="1"/>
    <col min="10208" max="10208" width="6.28515625" customWidth="1"/>
    <col min="10209" max="10209" width="31.42578125" customWidth="1"/>
    <col min="10210" max="10210" width="10.5703125" customWidth="1"/>
    <col min="10211" max="10211" width="10.42578125" customWidth="1"/>
    <col min="10212" max="10212" width="9.5703125" customWidth="1"/>
    <col min="10213" max="10213" width="8.42578125" customWidth="1"/>
    <col min="10214" max="10214" width="9" customWidth="1"/>
    <col min="10215" max="10215" width="10.42578125" customWidth="1"/>
    <col min="10218" max="10218" width="10.28515625" customWidth="1"/>
    <col min="10462" max="10462" width="7" customWidth="1"/>
    <col min="10463" max="10463" width="30.140625" customWidth="1"/>
    <col min="10464" max="10464" width="6.28515625" customWidth="1"/>
    <col min="10465" max="10465" width="31.42578125" customWidth="1"/>
    <col min="10466" max="10466" width="10.5703125" customWidth="1"/>
    <col min="10467" max="10467" width="10.42578125" customWidth="1"/>
    <col min="10468" max="10468" width="9.5703125" customWidth="1"/>
    <col min="10469" max="10469" width="8.42578125" customWidth="1"/>
    <col min="10470" max="10470" width="9" customWidth="1"/>
    <col min="10471" max="10471" width="10.42578125" customWidth="1"/>
    <col min="10474" max="10474" width="10.28515625" customWidth="1"/>
    <col min="10718" max="10718" width="7" customWidth="1"/>
    <col min="10719" max="10719" width="30.140625" customWidth="1"/>
    <col min="10720" max="10720" width="6.28515625" customWidth="1"/>
    <col min="10721" max="10721" width="31.42578125" customWidth="1"/>
    <col min="10722" max="10722" width="10.5703125" customWidth="1"/>
    <col min="10723" max="10723" width="10.42578125" customWidth="1"/>
    <col min="10724" max="10724" width="9.5703125" customWidth="1"/>
    <col min="10725" max="10725" width="8.42578125" customWidth="1"/>
    <col min="10726" max="10726" width="9" customWidth="1"/>
    <col min="10727" max="10727" width="10.42578125" customWidth="1"/>
    <col min="10730" max="10730" width="10.28515625" customWidth="1"/>
    <col min="10974" max="10974" width="7" customWidth="1"/>
    <col min="10975" max="10975" width="30.140625" customWidth="1"/>
    <col min="10976" max="10976" width="6.28515625" customWidth="1"/>
    <col min="10977" max="10977" width="31.42578125" customWidth="1"/>
    <col min="10978" max="10978" width="10.5703125" customWidth="1"/>
    <col min="10979" max="10979" width="10.42578125" customWidth="1"/>
    <col min="10980" max="10980" width="9.5703125" customWidth="1"/>
    <col min="10981" max="10981" width="8.42578125" customWidth="1"/>
    <col min="10982" max="10982" width="9" customWidth="1"/>
    <col min="10983" max="10983" width="10.42578125" customWidth="1"/>
    <col min="10986" max="10986" width="10.28515625" customWidth="1"/>
    <col min="11230" max="11230" width="7" customWidth="1"/>
    <col min="11231" max="11231" width="30.140625" customWidth="1"/>
    <col min="11232" max="11232" width="6.28515625" customWidth="1"/>
    <col min="11233" max="11233" width="31.42578125" customWidth="1"/>
    <col min="11234" max="11234" width="10.5703125" customWidth="1"/>
    <col min="11235" max="11235" width="10.42578125" customWidth="1"/>
    <col min="11236" max="11236" width="9.5703125" customWidth="1"/>
    <col min="11237" max="11237" width="8.42578125" customWidth="1"/>
    <col min="11238" max="11238" width="9" customWidth="1"/>
    <col min="11239" max="11239" width="10.42578125" customWidth="1"/>
    <col min="11242" max="11242" width="10.28515625" customWidth="1"/>
    <col min="11486" max="11486" width="7" customWidth="1"/>
    <col min="11487" max="11487" width="30.140625" customWidth="1"/>
    <col min="11488" max="11488" width="6.28515625" customWidth="1"/>
    <col min="11489" max="11489" width="31.42578125" customWidth="1"/>
    <col min="11490" max="11490" width="10.5703125" customWidth="1"/>
    <col min="11491" max="11491" width="10.42578125" customWidth="1"/>
    <col min="11492" max="11492" width="9.5703125" customWidth="1"/>
    <col min="11493" max="11493" width="8.42578125" customWidth="1"/>
    <col min="11494" max="11494" width="9" customWidth="1"/>
    <col min="11495" max="11495" width="10.42578125" customWidth="1"/>
    <col min="11498" max="11498" width="10.28515625" customWidth="1"/>
    <col min="11742" max="11742" width="7" customWidth="1"/>
    <col min="11743" max="11743" width="30.140625" customWidth="1"/>
    <col min="11744" max="11744" width="6.28515625" customWidth="1"/>
    <col min="11745" max="11745" width="31.42578125" customWidth="1"/>
    <col min="11746" max="11746" width="10.5703125" customWidth="1"/>
    <col min="11747" max="11747" width="10.42578125" customWidth="1"/>
    <col min="11748" max="11748" width="9.5703125" customWidth="1"/>
    <col min="11749" max="11749" width="8.42578125" customWidth="1"/>
    <col min="11750" max="11750" width="9" customWidth="1"/>
    <col min="11751" max="11751" width="10.42578125" customWidth="1"/>
    <col min="11754" max="11754" width="10.28515625" customWidth="1"/>
    <col min="11998" max="11998" width="7" customWidth="1"/>
    <col min="11999" max="11999" width="30.140625" customWidth="1"/>
    <col min="12000" max="12000" width="6.28515625" customWidth="1"/>
    <col min="12001" max="12001" width="31.42578125" customWidth="1"/>
    <col min="12002" max="12002" width="10.5703125" customWidth="1"/>
    <col min="12003" max="12003" width="10.42578125" customWidth="1"/>
    <col min="12004" max="12004" width="9.5703125" customWidth="1"/>
    <col min="12005" max="12005" width="8.42578125" customWidth="1"/>
    <col min="12006" max="12006" width="9" customWidth="1"/>
    <col min="12007" max="12007" width="10.42578125" customWidth="1"/>
    <col min="12010" max="12010" width="10.28515625" customWidth="1"/>
    <col min="12254" max="12254" width="7" customWidth="1"/>
    <col min="12255" max="12255" width="30.140625" customWidth="1"/>
    <col min="12256" max="12256" width="6.28515625" customWidth="1"/>
    <col min="12257" max="12257" width="31.42578125" customWidth="1"/>
    <col min="12258" max="12258" width="10.5703125" customWidth="1"/>
    <col min="12259" max="12259" width="10.42578125" customWidth="1"/>
    <col min="12260" max="12260" width="9.5703125" customWidth="1"/>
    <col min="12261" max="12261" width="8.42578125" customWidth="1"/>
    <col min="12262" max="12262" width="9" customWidth="1"/>
    <col min="12263" max="12263" width="10.42578125" customWidth="1"/>
    <col min="12266" max="12266" width="10.28515625" customWidth="1"/>
    <col min="12510" max="12510" width="7" customWidth="1"/>
    <col min="12511" max="12511" width="30.140625" customWidth="1"/>
    <col min="12512" max="12512" width="6.28515625" customWidth="1"/>
    <col min="12513" max="12513" width="31.42578125" customWidth="1"/>
    <col min="12514" max="12514" width="10.5703125" customWidth="1"/>
    <col min="12515" max="12515" width="10.42578125" customWidth="1"/>
    <col min="12516" max="12516" width="9.5703125" customWidth="1"/>
    <col min="12517" max="12517" width="8.42578125" customWidth="1"/>
    <col min="12518" max="12518" width="9" customWidth="1"/>
    <col min="12519" max="12519" width="10.42578125" customWidth="1"/>
    <col min="12522" max="12522" width="10.28515625" customWidth="1"/>
    <col min="12766" max="12766" width="7" customWidth="1"/>
    <col min="12767" max="12767" width="30.140625" customWidth="1"/>
    <col min="12768" max="12768" width="6.28515625" customWidth="1"/>
    <col min="12769" max="12769" width="31.42578125" customWidth="1"/>
    <col min="12770" max="12770" width="10.5703125" customWidth="1"/>
    <col min="12771" max="12771" width="10.42578125" customWidth="1"/>
    <col min="12772" max="12772" width="9.5703125" customWidth="1"/>
    <col min="12773" max="12773" width="8.42578125" customWidth="1"/>
    <col min="12774" max="12774" width="9" customWidth="1"/>
    <col min="12775" max="12775" width="10.42578125" customWidth="1"/>
    <col min="12778" max="12778" width="10.28515625" customWidth="1"/>
    <col min="13022" max="13022" width="7" customWidth="1"/>
    <col min="13023" max="13023" width="30.140625" customWidth="1"/>
    <col min="13024" max="13024" width="6.28515625" customWidth="1"/>
    <col min="13025" max="13025" width="31.42578125" customWidth="1"/>
    <col min="13026" max="13026" width="10.5703125" customWidth="1"/>
    <col min="13027" max="13027" width="10.42578125" customWidth="1"/>
    <col min="13028" max="13028" width="9.5703125" customWidth="1"/>
    <col min="13029" max="13029" width="8.42578125" customWidth="1"/>
    <col min="13030" max="13030" width="9" customWidth="1"/>
    <col min="13031" max="13031" width="10.42578125" customWidth="1"/>
    <col min="13034" max="13034" width="10.28515625" customWidth="1"/>
    <col min="13278" max="13278" width="7" customWidth="1"/>
    <col min="13279" max="13279" width="30.140625" customWidth="1"/>
    <col min="13280" max="13280" width="6.28515625" customWidth="1"/>
    <col min="13281" max="13281" width="31.42578125" customWidth="1"/>
    <col min="13282" max="13282" width="10.5703125" customWidth="1"/>
    <col min="13283" max="13283" width="10.42578125" customWidth="1"/>
    <col min="13284" max="13284" width="9.5703125" customWidth="1"/>
    <col min="13285" max="13285" width="8.42578125" customWidth="1"/>
    <col min="13286" max="13286" width="9" customWidth="1"/>
    <col min="13287" max="13287" width="10.42578125" customWidth="1"/>
    <col min="13290" max="13290" width="10.28515625" customWidth="1"/>
    <col min="13534" max="13534" width="7" customWidth="1"/>
    <col min="13535" max="13535" width="30.140625" customWidth="1"/>
    <col min="13536" max="13536" width="6.28515625" customWidth="1"/>
    <col min="13537" max="13537" width="31.42578125" customWidth="1"/>
    <col min="13538" max="13538" width="10.5703125" customWidth="1"/>
    <col min="13539" max="13539" width="10.42578125" customWidth="1"/>
    <col min="13540" max="13540" width="9.5703125" customWidth="1"/>
    <col min="13541" max="13541" width="8.42578125" customWidth="1"/>
    <col min="13542" max="13542" width="9" customWidth="1"/>
    <col min="13543" max="13543" width="10.42578125" customWidth="1"/>
    <col min="13546" max="13546" width="10.28515625" customWidth="1"/>
    <col min="13790" max="13790" width="7" customWidth="1"/>
    <col min="13791" max="13791" width="30.140625" customWidth="1"/>
    <col min="13792" max="13792" width="6.28515625" customWidth="1"/>
    <col min="13793" max="13793" width="31.42578125" customWidth="1"/>
    <col min="13794" max="13794" width="10.5703125" customWidth="1"/>
    <col min="13795" max="13795" width="10.42578125" customWidth="1"/>
    <col min="13796" max="13796" width="9.5703125" customWidth="1"/>
    <col min="13797" max="13797" width="8.42578125" customWidth="1"/>
    <col min="13798" max="13798" width="9" customWidth="1"/>
    <col min="13799" max="13799" width="10.42578125" customWidth="1"/>
    <col min="13802" max="13802" width="10.28515625" customWidth="1"/>
    <col min="14046" max="14046" width="7" customWidth="1"/>
    <col min="14047" max="14047" width="30.140625" customWidth="1"/>
    <col min="14048" max="14048" width="6.28515625" customWidth="1"/>
    <col min="14049" max="14049" width="31.42578125" customWidth="1"/>
    <col min="14050" max="14050" width="10.5703125" customWidth="1"/>
    <col min="14051" max="14051" width="10.42578125" customWidth="1"/>
    <col min="14052" max="14052" width="9.5703125" customWidth="1"/>
    <col min="14053" max="14053" width="8.42578125" customWidth="1"/>
    <col min="14054" max="14054" width="9" customWidth="1"/>
    <col min="14055" max="14055" width="10.42578125" customWidth="1"/>
    <col min="14058" max="14058" width="10.28515625" customWidth="1"/>
    <col min="14302" max="14302" width="7" customWidth="1"/>
    <col min="14303" max="14303" width="30.140625" customWidth="1"/>
    <col min="14304" max="14304" width="6.28515625" customWidth="1"/>
    <col min="14305" max="14305" width="31.42578125" customWidth="1"/>
    <col min="14306" max="14306" width="10.5703125" customWidth="1"/>
    <col min="14307" max="14307" width="10.42578125" customWidth="1"/>
    <col min="14308" max="14308" width="9.5703125" customWidth="1"/>
    <col min="14309" max="14309" width="8.42578125" customWidth="1"/>
    <col min="14310" max="14310" width="9" customWidth="1"/>
    <col min="14311" max="14311" width="10.42578125" customWidth="1"/>
    <col min="14314" max="14314" width="10.28515625" customWidth="1"/>
    <col min="14558" max="14558" width="7" customWidth="1"/>
    <col min="14559" max="14559" width="30.140625" customWidth="1"/>
    <col min="14560" max="14560" width="6.28515625" customWidth="1"/>
    <col min="14561" max="14561" width="31.42578125" customWidth="1"/>
    <col min="14562" max="14562" width="10.5703125" customWidth="1"/>
    <col min="14563" max="14563" width="10.42578125" customWidth="1"/>
    <col min="14564" max="14564" width="9.5703125" customWidth="1"/>
    <col min="14565" max="14565" width="8.42578125" customWidth="1"/>
    <col min="14566" max="14566" width="9" customWidth="1"/>
    <col min="14567" max="14567" width="10.42578125" customWidth="1"/>
    <col min="14570" max="14570" width="10.28515625" customWidth="1"/>
    <col min="14814" max="14814" width="7" customWidth="1"/>
    <col min="14815" max="14815" width="30.140625" customWidth="1"/>
    <col min="14816" max="14816" width="6.28515625" customWidth="1"/>
    <col min="14817" max="14817" width="31.42578125" customWidth="1"/>
    <col min="14818" max="14818" width="10.5703125" customWidth="1"/>
    <col min="14819" max="14819" width="10.42578125" customWidth="1"/>
    <col min="14820" max="14820" width="9.5703125" customWidth="1"/>
    <col min="14821" max="14821" width="8.42578125" customWidth="1"/>
    <col min="14822" max="14822" width="9" customWidth="1"/>
    <col min="14823" max="14823" width="10.42578125" customWidth="1"/>
    <col min="14826" max="14826" width="10.28515625" customWidth="1"/>
    <col min="15070" max="15070" width="7" customWidth="1"/>
    <col min="15071" max="15071" width="30.140625" customWidth="1"/>
    <col min="15072" max="15072" width="6.28515625" customWidth="1"/>
    <col min="15073" max="15073" width="31.42578125" customWidth="1"/>
    <col min="15074" max="15074" width="10.5703125" customWidth="1"/>
    <col min="15075" max="15075" width="10.42578125" customWidth="1"/>
    <col min="15076" max="15076" width="9.5703125" customWidth="1"/>
    <col min="15077" max="15077" width="8.42578125" customWidth="1"/>
    <col min="15078" max="15078" width="9" customWidth="1"/>
    <col min="15079" max="15079" width="10.42578125" customWidth="1"/>
    <col min="15082" max="15082" width="10.28515625" customWidth="1"/>
    <col min="15326" max="15326" width="7" customWidth="1"/>
    <col min="15327" max="15327" width="30.140625" customWidth="1"/>
    <col min="15328" max="15328" width="6.28515625" customWidth="1"/>
    <col min="15329" max="15329" width="31.42578125" customWidth="1"/>
    <col min="15330" max="15330" width="10.5703125" customWidth="1"/>
    <col min="15331" max="15331" width="10.42578125" customWidth="1"/>
    <col min="15332" max="15332" width="9.5703125" customWidth="1"/>
    <col min="15333" max="15333" width="8.42578125" customWidth="1"/>
    <col min="15334" max="15334" width="9" customWidth="1"/>
    <col min="15335" max="15335" width="10.42578125" customWidth="1"/>
    <col min="15338" max="15338" width="10.28515625" customWidth="1"/>
    <col min="15582" max="15582" width="7" customWidth="1"/>
    <col min="15583" max="15583" width="30.140625" customWidth="1"/>
    <col min="15584" max="15584" width="6.28515625" customWidth="1"/>
    <col min="15585" max="15585" width="31.42578125" customWidth="1"/>
    <col min="15586" max="15586" width="10.5703125" customWidth="1"/>
    <col min="15587" max="15587" width="10.42578125" customWidth="1"/>
    <col min="15588" max="15588" width="9.5703125" customWidth="1"/>
    <col min="15589" max="15589" width="8.42578125" customWidth="1"/>
    <col min="15590" max="15590" width="9" customWidth="1"/>
    <col min="15591" max="15591" width="10.42578125" customWidth="1"/>
    <col min="15594" max="15594" width="10.28515625" customWidth="1"/>
    <col min="15838" max="15838" width="7" customWidth="1"/>
    <col min="15839" max="15839" width="30.140625" customWidth="1"/>
    <col min="15840" max="15840" width="6.28515625" customWidth="1"/>
    <col min="15841" max="15841" width="31.42578125" customWidth="1"/>
    <col min="15842" max="15842" width="10.5703125" customWidth="1"/>
    <col min="15843" max="15843" width="10.42578125" customWidth="1"/>
    <col min="15844" max="15844" width="9.5703125" customWidth="1"/>
    <col min="15845" max="15845" width="8.42578125" customWidth="1"/>
    <col min="15846" max="15846" width="9" customWidth="1"/>
    <col min="15847" max="15847" width="10.42578125" customWidth="1"/>
    <col min="15850" max="15850" width="10.28515625" customWidth="1"/>
    <col min="16094" max="16094" width="7" customWidth="1"/>
    <col min="16095" max="16095" width="30.140625" customWidth="1"/>
    <col min="16096" max="16096" width="6.28515625" customWidth="1"/>
    <col min="16097" max="16097" width="31.42578125" customWidth="1"/>
    <col min="16098" max="16098" width="10.5703125" customWidth="1"/>
    <col min="16099" max="16099" width="10.42578125" customWidth="1"/>
    <col min="16100" max="16100" width="9.5703125" customWidth="1"/>
    <col min="16101" max="16101" width="8.42578125" customWidth="1"/>
    <col min="16102" max="16102" width="9" customWidth="1"/>
    <col min="16103" max="16103" width="10.42578125" customWidth="1"/>
    <col min="16106" max="16106" width="10.28515625" customWidth="1"/>
  </cols>
  <sheetData>
    <row r="1" spans="1:49" ht="15" x14ac:dyDescent="0.25">
      <c r="A1" s="911" t="s">
        <v>2</v>
      </c>
      <c r="B1" s="911"/>
      <c r="C1" s="107"/>
      <c r="D1" s="911"/>
      <c r="E1" s="911"/>
      <c r="F1" s="330"/>
      <c r="G1" s="330"/>
      <c r="H1" s="330"/>
      <c r="I1" s="912"/>
      <c r="J1" s="332"/>
      <c r="K1" s="332"/>
      <c r="L1" s="332"/>
      <c r="M1" s="332"/>
      <c r="N1" s="332"/>
      <c r="O1" s="913"/>
      <c r="P1" s="334"/>
      <c r="Q1" s="334"/>
      <c r="R1" s="334"/>
      <c r="S1" s="251"/>
      <c r="T1" s="251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627"/>
      <c r="AH1" s="627"/>
      <c r="AI1" s="627"/>
      <c r="AJ1" s="252"/>
      <c r="AK1" s="252"/>
      <c r="AL1" s="252"/>
      <c r="AM1" s="252"/>
      <c r="AN1" s="252"/>
      <c r="AO1" s="251"/>
      <c r="AP1" s="251"/>
      <c r="AQ1" s="251"/>
      <c r="AR1" s="251"/>
      <c r="AS1" s="251"/>
      <c r="AT1" s="252"/>
      <c r="AU1" s="252"/>
      <c r="AV1" s="252"/>
      <c r="AW1" s="252"/>
    </row>
    <row r="2" spans="1:49" ht="15" x14ac:dyDescent="0.25">
      <c r="A2" s="911" t="s">
        <v>3</v>
      </c>
      <c r="B2" s="911"/>
      <c r="C2" s="107"/>
      <c r="D2" s="911"/>
      <c r="E2" s="911"/>
      <c r="F2" s="330"/>
      <c r="G2" s="330"/>
      <c r="H2" s="330"/>
      <c r="I2" s="386"/>
      <c r="J2" s="386"/>
      <c r="K2" s="386"/>
      <c r="L2" s="386"/>
      <c r="M2" s="386"/>
      <c r="N2" s="386"/>
      <c r="O2" s="465"/>
      <c r="P2" s="465"/>
      <c r="Q2" s="465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465"/>
      <c r="AG2" s="465"/>
      <c r="AH2" s="465"/>
      <c r="AI2" s="465"/>
      <c r="AJ2" s="465"/>
      <c r="AK2" s="465"/>
      <c r="AL2" s="465"/>
      <c r="AM2" s="465"/>
      <c r="AN2" s="465"/>
      <c r="AO2" s="386"/>
      <c r="AP2" s="386"/>
      <c r="AQ2" s="386"/>
      <c r="AR2" s="386"/>
      <c r="AS2" s="386"/>
      <c r="AT2" s="465"/>
      <c r="AU2" s="465"/>
      <c r="AV2" s="465"/>
      <c r="AW2" s="252"/>
    </row>
    <row r="3" spans="1:49" ht="12.75" customHeight="1" x14ac:dyDescent="0.25">
      <c r="A3" s="956" t="s">
        <v>4</v>
      </c>
      <c r="B3" s="956"/>
      <c r="C3" s="956"/>
      <c r="D3" s="956"/>
      <c r="E3" s="956"/>
      <c r="F3" s="330"/>
      <c r="G3" s="330"/>
      <c r="H3" s="330"/>
      <c r="I3" s="386"/>
      <c r="J3" s="386"/>
      <c r="K3" s="386"/>
      <c r="L3" s="386"/>
      <c r="M3" s="386"/>
      <c r="N3" s="386"/>
      <c r="O3" s="465"/>
      <c r="P3" s="465"/>
      <c r="Q3" s="465"/>
      <c r="R3" s="390"/>
      <c r="S3" s="390"/>
      <c r="T3" s="390"/>
      <c r="U3" s="390"/>
      <c r="V3" s="390"/>
      <c r="W3" s="390"/>
      <c r="X3" s="390"/>
      <c r="Y3" s="391"/>
      <c r="Z3" s="391"/>
      <c r="AA3" s="391"/>
      <c r="AB3" s="392"/>
      <c r="AC3" s="392"/>
      <c r="AD3" s="392"/>
      <c r="AE3" s="391"/>
      <c r="AF3" s="387"/>
      <c r="AG3" s="387"/>
      <c r="AH3" s="387"/>
      <c r="AI3" s="387"/>
      <c r="AJ3" s="387"/>
      <c r="AK3" s="387"/>
      <c r="AL3" s="387"/>
      <c r="AM3" s="387"/>
      <c r="AN3" s="465"/>
      <c r="AO3" s="386"/>
      <c r="AP3" s="386"/>
      <c r="AQ3" s="386"/>
      <c r="AR3" s="386"/>
      <c r="AS3" s="386"/>
      <c r="AT3" s="465"/>
      <c r="AU3" s="465"/>
      <c r="AV3" s="465"/>
      <c r="AW3" s="252"/>
    </row>
    <row r="4" spans="1:49" ht="12.75" customHeight="1" x14ac:dyDescent="0.25">
      <c r="A4" s="335"/>
      <c r="B4" s="911"/>
      <c r="C4" s="911"/>
      <c r="D4" s="911"/>
      <c r="E4" s="911"/>
      <c r="F4" s="330"/>
      <c r="G4" s="330"/>
      <c r="H4" s="330"/>
      <c r="I4" s="386"/>
      <c r="J4" s="386"/>
      <c r="K4" s="386"/>
      <c r="L4" s="386"/>
      <c r="M4" s="386"/>
      <c r="N4" s="386"/>
      <c r="O4" s="465"/>
      <c r="P4" s="465"/>
      <c r="Q4" s="465"/>
      <c r="R4" s="390"/>
      <c r="S4" s="390"/>
      <c r="T4" s="390"/>
      <c r="U4" s="390"/>
      <c r="V4" s="390"/>
      <c r="W4" s="390"/>
      <c r="X4" s="390"/>
      <c r="Y4" s="391"/>
      <c r="Z4" s="391"/>
      <c r="AA4" s="391"/>
      <c r="AB4" s="392"/>
      <c r="AC4" s="392"/>
      <c r="AD4" s="392"/>
      <c r="AE4" s="391"/>
      <c r="AF4" s="387"/>
      <c r="AG4" s="387"/>
      <c r="AH4" s="387"/>
      <c r="AI4" s="387"/>
      <c r="AJ4" s="387"/>
      <c r="AK4" s="387"/>
      <c r="AL4" s="387"/>
      <c r="AM4" s="387"/>
      <c r="AN4" s="465"/>
      <c r="AO4" s="386"/>
      <c r="AP4" s="386"/>
      <c r="AQ4" s="386"/>
      <c r="AR4" s="386"/>
      <c r="AS4" s="386"/>
      <c r="AT4" s="465"/>
      <c r="AU4" s="465"/>
      <c r="AV4" s="465"/>
      <c r="AW4" s="252"/>
    </row>
    <row r="5" spans="1:49" ht="16.5" thickBot="1" x14ac:dyDescent="0.3">
      <c r="A5" s="688" t="s">
        <v>837</v>
      </c>
      <c r="B5" s="246"/>
      <c r="C5" s="246"/>
      <c r="D5" s="246"/>
      <c r="E5" s="247"/>
      <c r="F5" s="247"/>
      <c r="G5" s="247"/>
      <c r="H5" s="247"/>
      <c r="I5" s="393"/>
      <c r="J5" s="393"/>
      <c r="K5" s="393"/>
      <c r="L5" s="393"/>
      <c r="M5" s="393"/>
      <c r="N5" s="393"/>
      <c r="O5" s="619"/>
      <c r="P5" s="619"/>
      <c r="Q5" s="619"/>
      <c r="R5" s="390"/>
      <c r="S5" s="390"/>
      <c r="T5" s="390"/>
      <c r="U5" s="390"/>
      <c r="V5" s="251"/>
      <c r="W5" s="390"/>
      <c r="X5" s="390"/>
      <c r="Y5" s="391"/>
      <c r="Z5" s="391"/>
      <c r="AA5" s="391"/>
      <c r="AB5" s="392"/>
      <c r="AC5" s="392"/>
      <c r="AD5" s="392"/>
      <c r="AE5" s="391"/>
      <c r="AF5" s="252"/>
      <c r="AG5" s="252"/>
      <c r="AH5" s="388"/>
      <c r="AI5" s="388"/>
      <c r="AJ5" s="388"/>
      <c r="AK5" s="388"/>
      <c r="AL5" s="388"/>
      <c r="AM5" s="388"/>
      <c r="AN5" s="619"/>
      <c r="AO5" s="393"/>
      <c r="AP5" s="393"/>
      <c r="AQ5" s="393"/>
      <c r="AR5" s="393"/>
      <c r="AS5" s="393"/>
      <c r="AT5" s="619"/>
      <c r="AU5" s="619"/>
      <c r="AV5" s="619"/>
      <c r="AW5" s="252"/>
    </row>
    <row r="6" spans="1:49" ht="15" x14ac:dyDescent="0.25">
      <c r="A6" s="330"/>
      <c r="B6" s="329"/>
      <c r="C6" s="329"/>
      <c r="D6" s="329"/>
      <c r="E6" s="330"/>
      <c r="F6" s="330"/>
      <c r="G6" s="330"/>
      <c r="H6" s="330"/>
      <c r="I6" s="950" t="s">
        <v>834</v>
      </c>
      <c r="J6" s="951"/>
      <c r="K6" s="951"/>
      <c r="L6" s="951"/>
      <c r="M6" s="951"/>
      <c r="N6" s="951"/>
      <c r="O6" s="951"/>
      <c r="P6" s="951"/>
      <c r="Q6" s="952"/>
      <c r="R6" s="974" t="s">
        <v>835</v>
      </c>
      <c r="S6" s="975"/>
      <c r="T6" s="975"/>
      <c r="U6" s="975"/>
      <c r="V6" s="975"/>
      <c r="W6" s="975"/>
      <c r="X6" s="975"/>
      <c r="Y6" s="975"/>
      <c r="Z6" s="975"/>
      <c r="AA6" s="975"/>
      <c r="AB6" s="975"/>
      <c r="AC6" s="975"/>
      <c r="AD6" s="975"/>
      <c r="AE6" s="975"/>
      <c r="AF6" s="975"/>
      <c r="AG6" s="975"/>
      <c r="AH6" s="975"/>
      <c r="AI6" s="975"/>
      <c r="AJ6" s="975"/>
      <c r="AK6" s="975"/>
      <c r="AL6" s="975"/>
      <c r="AM6" s="975"/>
      <c r="AN6" s="976"/>
      <c r="AO6" s="977" t="s">
        <v>838</v>
      </c>
      <c r="AP6" s="978"/>
      <c r="AQ6" s="978"/>
      <c r="AR6" s="978"/>
      <c r="AS6" s="978"/>
      <c r="AT6" s="978"/>
      <c r="AU6" s="978"/>
      <c r="AV6" s="978"/>
      <c r="AW6" s="979"/>
    </row>
    <row r="7" spans="1:49" ht="16.5" customHeight="1" thickBot="1" x14ac:dyDescent="0.3">
      <c r="A7" s="335"/>
      <c r="B7" s="17"/>
      <c r="D7" s="22"/>
      <c r="E7" s="17"/>
      <c r="F7" s="330"/>
      <c r="G7" s="330"/>
      <c r="H7" s="330"/>
      <c r="I7" s="953"/>
      <c r="J7" s="954"/>
      <c r="K7" s="954"/>
      <c r="L7" s="954"/>
      <c r="M7" s="954"/>
      <c r="N7" s="954"/>
      <c r="O7" s="954"/>
      <c r="P7" s="954"/>
      <c r="Q7" s="955"/>
      <c r="R7" s="1025" t="s">
        <v>289</v>
      </c>
      <c r="S7" s="1026"/>
      <c r="T7" s="1026"/>
      <c r="U7" s="1026"/>
      <c r="V7" s="1027"/>
      <c r="W7" s="1034" t="s">
        <v>290</v>
      </c>
      <c r="X7" s="1026"/>
      <c r="Y7" s="1027"/>
      <c r="Z7" s="957" t="s">
        <v>291</v>
      </c>
      <c r="AA7" s="957" t="s">
        <v>5</v>
      </c>
      <c r="AB7" s="957" t="s">
        <v>292</v>
      </c>
      <c r="AC7" s="995" t="s">
        <v>293</v>
      </c>
      <c r="AD7" s="996"/>
      <c r="AE7" s="997"/>
      <c r="AF7" s="957" t="s">
        <v>315</v>
      </c>
      <c r="AG7" s="1004" t="s">
        <v>294</v>
      </c>
      <c r="AH7" s="1005"/>
      <c r="AI7" s="1005"/>
      <c r="AJ7" s="1005"/>
      <c r="AK7" s="1005"/>
      <c r="AL7" s="1005"/>
      <c r="AM7" s="1005"/>
      <c r="AN7" s="1006"/>
      <c r="AO7" s="980"/>
      <c r="AP7" s="981"/>
      <c r="AQ7" s="981"/>
      <c r="AR7" s="981"/>
      <c r="AS7" s="981"/>
      <c r="AT7" s="981"/>
      <c r="AU7" s="981"/>
      <c r="AV7" s="981"/>
      <c r="AW7" s="982"/>
    </row>
    <row r="8" spans="1:49" ht="12.75" customHeight="1" x14ac:dyDescent="0.25">
      <c r="A8" s="397"/>
      <c r="B8" s="336"/>
      <c r="C8" s="336"/>
      <c r="D8" s="336"/>
      <c r="E8" s="337"/>
      <c r="F8" s="337"/>
      <c r="G8" s="337"/>
      <c r="H8" s="337"/>
      <c r="I8" s="960" t="s">
        <v>6</v>
      </c>
      <c r="J8" s="963" t="s">
        <v>826</v>
      </c>
      <c r="K8" s="964"/>
      <c r="L8" s="964"/>
      <c r="M8" s="964"/>
      <c r="N8" s="965"/>
      <c r="O8" s="969" t="s">
        <v>286</v>
      </c>
      <c r="P8" s="963" t="s">
        <v>827</v>
      </c>
      <c r="Q8" s="972"/>
      <c r="R8" s="1028"/>
      <c r="S8" s="1029"/>
      <c r="T8" s="1029"/>
      <c r="U8" s="1029"/>
      <c r="V8" s="1030"/>
      <c r="W8" s="1035"/>
      <c r="X8" s="1029"/>
      <c r="Y8" s="1030"/>
      <c r="Z8" s="958"/>
      <c r="AA8" s="958"/>
      <c r="AB8" s="958"/>
      <c r="AC8" s="998"/>
      <c r="AD8" s="999"/>
      <c r="AE8" s="1000"/>
      <c r="AF8" s="958"/>
      <c r="AG8" s="1007" t="s">
        <v>295</v>
      </c>
      <c r="AH8" s="1008"/>
      <c r="AI8" s="1023" t="s">
        <v>296</v>
      </c>
      <c r="AJ8" s="1007" t="s">
        <v>297</v>
      </c>
      <c r="AK8" s="1008"/>
      <c r="AL8" s="1011" t="s">
        <v>298</v>
      </c>
      <c r="AM8" s="1012"/>
      <c r="AN8" s="1013"/>
      <c r="AO8" s="960" t="s">
        <v>6</v>
      </c>
      <c r="AP8" s="1017" t="s">
        <v>826</v>
      </c>
      <c r="AQ8" s="1018"/>
      <c r="AR8" s="1018"/>
      <c r="AS8" s="1018"/>
      <c r="AT8" s="1019"/>
      <c r="AU8" s="969" t="s">
        <v>286</v>
      </c>
      <c r="AV8" s="963" t="s">
        <v>828</v>
      </c>
      <c r="AW8" s="972"/>
    </row>
    <row r="9" spans="1:49" ht="13.5" thickBot="1" x14ac:dyDescent="0.25">
      <c r="A9" s="25" t="s">
        <v>819</v>
      </c>
      <c r="B9" s="18"/>
      <c r="D9" s="25"/>
      <c r="E9" s="18"/>
      <c r="F9" s="338"/>
      <c r="G9" s="339"/>
      <c r="H9" s="339"/>
      <c r="I9" s="961"/>
      <c r="J9" s="966"/>
      <c r="K9" s="967"/>
      <c r="L9" s="967"/>
      <c r="M9" s="967"/>
      <c r="N9" s="968"/>
      <c r="O9" s="970"/>
      <c r="P9" s="966"/>
      <c r="Q9" s="973"/>
      <c r="R9" s="1031"/>
      <c r="S9" s="1032"/>
      <c r="T9" s="1032"/>
      <c r="U9" s="1032"/>
      <c r="V9" s="1033"/>
      <c r="W9" s="1036"/>
      <c r="X9" s="1032"/>
      <c r="Y9" s="1033"/>
      <c r="Z9" s="958"/>
      <c r="AA9" s="958"/>
      <c r="AB9" s="958"/>
      <c r="AC9" s="1001"/>
      <c r="AD9" s="1002"/>
      <c r="AE9" s="1003"/>
      <c r="AF9" s="958"/>
      <c r="AG9" s="1009"/>
      <c r="AH9" s="1010"/>
      <c r="AI9" s="1024"/>
      <c r="AJ9" s="1009"/>
      <c r="AK9" s="1010"/>
      <c r="AL9" s="1014"/>
      <c r="AM9" s="1015"/>
      <c r="AN9" s="1016"/>
      <c r="AO9" s="961"/>
      <c r="AP9" s="1020"/>
      <c r="AQ9" s="1021"/>
      <c r="AR9" s="1021"/>
      <c r="AS9" s="1021"/>
      <c r="AT9" s="1022"/>
      <c r="AU9" s="970"/>
      <c r="AV9" s="966"/>
      <c r="AW9" s="973"/>
    </row>
    <row r="10" spans="1:49" ht="37.5" customHeight="1" thickBot="1" x14ac:dyDescent="0.25">
      <c r="A10" s="341" t="s">
        <v>800</v>
      </c>
      <c r="B10" s="342" t="s">
        <v>566</v>
      </c>
      <c r="C10" s="342" t="s">
        <v>567</v>
      </c>
      <c r="D10" s="342" t="s">
        <v>270</v>
      </c>
      <c r="E10" s="515" t="s">
        <v>802</v>
      </c>
      <c r="F10" s="342" t="s">
        <v>0</v>
      </c>
      <c r="G10" s="402" t="s">
        <v>271</v>
      </c>
      <c r="H10" s="83" t="s">
        <v>282</v>
      </c>
      <c r="I10" s="962"/>
      <c r="J10" s="84" t="s">
        <v>280</v>
      </c>
      <c r="K10" s="84" t="s">
        <v>290</v>
      </c>
      <c r="L10" s="85" t="s">
        <v>5</v>
      </c>
      <c r="M10" s="85" t="s">
        <v>1</v>
      </c>
      <c r="N10" s="85" t="s">
        <v>7</v>
      </c>
      <c r="O10" s="971"/>
      <c r="P10" s="86" t="s">
        <v>287</v>
      </c>
      <c r="Q10" s="87" t="s">
        <v>288</v>
      </c>
      <c r="R10" s="881" t="s">
        <v>299</v>
      </c>
      <c r="S10" s="90" t="s">
        <v>296</v>
      </c>
      <c r="T10" s="90" t="s">
        <v>815</v>
      </c>
      <c r="U10" s="91" t="s">
        <v>297</v>
      </c>
      <c r="V10" s="90" t="s">
        <v>791</v>
      </c>
      <c r="W10" s="94" t="s">
        <v>300</v>
      </c>
      <c r="X10" s="94" t="s">
        <v>301</v>
      </c>
      <c r="Y10" s="90" t="s">
        <v>792</v>
      </c>
      <c r="Z10" s="959"/>
      <c r="AA10" s="959"/>
      <c r="AB10" s="959"/>
      <c r="AC10" s="90" t="s">
        <v>296</v>
      </c>
      <c r="AD10" s="91" t="s">
        <v>302</v>
      </c>
      <c r="AE10" s="90" t="s">
        <v>793</v>
      </c>
      <c r="AF10" s="959"/>
      <c r="AG10" s="578" t="s">
        <v>287</v>
      </c>
      <c r="AH10" s="608" t="s">
        <v>288</v>
      </c>
      <c r="AI10" s="578" t="s">
        <v>287</v>
      </c>
      <c r="AJ10" s="578" t="s">
        <v>287</v>
      </c>
      <c r="AK10" s="608" t="s">
        <v>288</v>
      </c>
      <c r="AL10" s="578" t="s">
        <v>287</v>
      </c>
      <c r="AM10" s="608" t="s">
        <v>288</v>
      </c>
      <c r="AN10" s="617" t="s">
        <v>311</v>
      </c>
      <c r="AO10" s="962"/>
      <c r="AP10" s="88" t="s">
        <v>280</v>
      </c>
      <c r="AQ10" s="89" t="s">
        <v>290</v>
      </c>
      <c r="AR10" s="85" t="s">
        <v>5</v>
      </c>
      <c r="AS10" s="85" t="s">
        <v>1</v>
      </c>
      <c r="AT10" s="85" t="s">
        <v>7</v>
      </c>
      <c r="AU10" s="971"/>
      <c r="AV10" s="86" t="s">
        <v>287</v>
      </c>
      <c r="AW10" s="87" t="s">
        <v>288</v>
      </c>
    </row>
    <row r="11" spans="1:49" s="415" customFormat="1" ht="11.25" customHeight="1" thickBot="1" x14ac:dyDescent="0.25">
      <c r="A11" s="445" t="s">
        <v>568</v>
      </c>
      <c r="B11" s="446" t="s">
        <v>569</v>
      </c>
      <c r="C11" s="446" t="s">
        <v>272</v>
      </c>
      <c r="D11" s="446" t="s">
        <v>273</v>
      </c>
      <c r="E11" s="446" t="s">
        <v>570</v>
      </c>
      <c r="F11" s="446" t="s">
        <v>0</v>
      </c>
      <c r="G11" s="446" t="s">
        <v>571</v>
      </c>
      <c r="H11" s="447" t="s">
        <v>796</v>
      </c>
      <c r="I11" s="448" t="s">
        <v>274</v>
      </c>
      <c r="J11" s="449" t="s">
        <v>275</v>
      </c>
      <c r="K11" s="455" t="s">
        <v>281</v>
      </c>
      <c r="L11" s="449" t="s">
        <v>276</v>
      </c>
      <c r="M11" s="449" t="s">
        <v>277</v>
      </c>
      <c r="N11" s="449" t="s">
        <v>278</v>
      </c>
      <c r="O11" s="620" t="s">
        <v>279</v>
      </c>
      <c r="P11" s="456" t="s">
        <v>572</v>
      </c>
      <c r="Q11" s="621" t="s">
        <v>573</v>
      </c>
      <c r="R11" s="454" t="s">
        <v>303</v>
      </c>
      <c r="S11" s="883" t="s">
        <v>303</v>
      </c>
      <c r="T11" s="455" t="s">
        <v>303</v>
      </c>
      <c r="U11" s="455" t="s">
        <v>303</v>
      </c>
      <c r="V11" s="455" t="s">
        <v>303</v>
      </c>
      <c r="W11" s="455" t="s">
        <v>304</v>
      </c>
      <c r="X11" s="455" t="s">
        <v>305</v>
      </c>
      <c r="Y11" s="455" t="s">
        <v>304</v>
      </c>
      <c r="Z11" s="455" t="s">
        <v>306</v>
      </c>
      <c r="AA11" s="455" t="s">
        <v>307</v>
      </c>
      <c r="AB11" s="455" t="s">
        <v>308</v>
      </c>
      <c r="AC11" s="455" t="s">
        <v>310</v>
      </c>
      <c r="AD11" s="455" t="s">
        <v>309</v>
      </c>
      <c r="AE11" s="455" t="s">
        <v>309</v>
      </c>
      <c r="AF11" s="455" t="s">
        <v>316</v>
      </c>
      <c r="AG11" s="456" t="s">
        <v>312</v>
      </c>
      <c r="AH11" s="456" t="s">
        <v>313</v>
      </c>
      <c r="AI11" s="456" t="s">
        <v>312</v>
      </c>
      <c r="AJ11" s="456" t="s">
        <v>312</v>
      </c>
      <c r="AK11" s="456" t="s">
        <v>313</v>
      </c>
      <c r="AL11" s="456" t="s">
        <v>312</v>
      </c>
      <c r="AM11" s="456" t="s">
        <v>313</v>
      </c>
      <c r="AN11" s="457" t="s">
        <v>314</v>
      </c>
      <c r="AO11" s="883" t="s">
        <v>274</v>
      </c>
      <c r="AP11" s="455" t="s">
        <v>275</v>
      </c>
      <c r="AQ11" s="455" t="s">
        <v>281</v>
      </c>
      <c r="AR11" s="455" t="s">
        <v>276</v>
      </c>
      <c r="AS11" s="455" t="s">
        <v>277</v>
      </c>
      <c r="AT11" s="455" t="s">
        <v>278</v>
      </c>
      <c r="AU11" s="456" t="s">
        <v>279</v>
      </c>
      <c r="AV11" s="456" t="s">
        <v>572</v>
      </c>
      <c r="AW11" s="621" t="s">
        <v>573</v>
      </c>
    </row>
    <row r="12" spans="1:49" s="37" customFormat="1" x14ac:dyDescent="0.2">
      <c r="A12" s="516">
        <v>1</v>
      </c>
      <c r="B12" s="435">
        <v>3440</v>
      </c>
      <c r="C12" s="435">
        <v>600078078</v>
      </c>
      <c r="D12" s="435">
        <v>72743441</v>
      </c>
      <c r="E12" s="517" t="s">
        <v>86</v>
      </c>
      <c r="F12" s="435">
        <v>3111</v>
      </c>
      <c r="G12" s="518" t="s">
        <v>317</v>
      </c>
      <c r="H12" s="670" t="s">
        <v>283</v>
      </c>
      <c r="I12" s="623">
        <v>10241699</v>
      </c>
      <c r="J12" s="624">
        <v>7327010</v>
      </c>
      <c r="K12" s="624">
        <v>140000</v>
      </c>
      <c r="L12" s="624">
        <v>2523849</v>
      </c>
      <c r="M12" s="624">
        <v>146540</v>
      </c>
      <c r="N12" s="624">
        <v>104300</v>
      </c>
      <c r="O12" s="625">
        <v>17.034499999999998</v>
      </c>
      <c r="P12" s="677">
        <v>12.4</v>
      </c>
      <c r="Q12" s="745">
        <v>4.6344999999999983</v>
      </c>
      <c r="R12" s="689">
        <f>W12*-1</f>
        <v>0</v>
      </c>
      <c r="S12" s="461">
        <v>0</v>
      </c>
      <c r="T12" s="461">
        <v>0</v>
      </c>
      <c r="U12" s="461">
        <v>0</v>
      </c>
      <c r="V12" s="461">
        <f>SUM(R12:U12)</f>
        <v>0</v>
      </c>
      <c r="W12" s="461">
        <v>0</v>
      </c>
      <c r="X12" s="461">
        <v>0</v>
      </c>
      <c r="Y12" s="461">
        <f>SUM(W12:X12)</f>
        <v>0</v>
      </c>
      <c r="Z12" s="461">
        <f>V12+Y12</f>
        <v>0</v>
      </c>
      <c r="AA12" s="577">
        <f>ROUND((V12+W12)*33.8%,0)</f>
        <v>0</v>
      </c>
      <c r="AB12" s="462">
        <f>ROUND(V12*2%,0)</f>
        <v>0</v>
      </c>
      <c r="AC12" s="461">
        <v>0</v>
      </c>
      <c r="AD12" s="461">
        <v>0</v>
      </c>
      <c r="AE12" s="461">
        <f>SUM(AC12:AD12)</f>
        <v>0</v>
      </c>
      <c r="AF12" s="461">
        <f>Z12+AA12+AB12+AE12</f>
        <v>0</v>
      </c>
      <c r="AG12" s="463">
        <v>0</v>
      </c>
      <c r="AH12" s="463">
        <v>0</v>
      </c>
      <c r="AI12" s="463">
        <v>0</v>
      </c>
      <c r="AJ12" s="463">
        <v>0</v>
      </c>
      <c r="AK12" s="463">
        <v>0</v>
      </c>
      <c r="AL12" s="463">
        <f>AG12+AI12+AJ12</f>
        <v>0</v>
      </c>
      <c r="AM12" s="463">
        <f>AH12+AK12</f>
        <v>0</v>
      </c>
      <c r="AN12" s="694">
        <f>SUM(AL12:AM12)</f>
        <v>0</v>
      </c>
      <c r="AO12" s="689">
        <f>I12+AF12</f>
        <v>10241699</v>
      </c>
      <c r="AP12" s="461">
        <f>J12+V12</f>
        <v>7327010</v>
      </c>
      <c r="AQ12" s="461">
        <f>K12+Y12</f>
        <v>140000</v>
      </c>
      <c r="AR12" s="461">
        <f>L12+AA12</f>
        <v>2523849</v>
      </c>
      <c r="AS12" s="461">
        <f>M12+AB12</f>
        <v>146540</v>
      </c>
      <c r="AT12" s="461">
        <f>N12+AE12</f>
        <v>104300</v>
      </c>
      <c r="AU12" s="463">
        <f>O12+AN12</f>
        <v>17.034499999999998</v>
      </c>
      <c r="AV12" s="463">
        <f>P12+AL12</f>
        <v>12.4</v>
      </c>
      <c r="AW12" s="464">
        <f>Q12+AM12</f>
        <v>4.6344999999999983</v>
      </c>
    </row>
    <row r="13" spans="1:49" s="37" customFormat="1" x14ac:dyDescent="0.2">
      <c r="A13" s="501">
        <v>1</v>
      </c>
      <c r="B13" s="36">
        <v>3440</v>
      </c>
      <c r="C13" s="36">
        <v>600078078</v>
      </c>
      <c r="D13" s="36">
        <v>72743441</v>
      </c>
      <c r="E13" s="497" t="s">
        <v>86</v>
      </c>
      <c r="F13" s="36">
        <v>3141</v>
      </c>
      <c r="G13" s="498" t="s">
        <v>321</v>
      </c>
      <c r="H13" s="671" t="s">
        <v>284</v>
      </c>
      <c r="I13" s="265">
        <v>1853534</v>
      </c>
      <c r="J13" s="266">
        <v>1299088</v>
      </c>
      <c r="K13" s="882">
        <v>60000</v>
      </c>
      <c r="L13" s="577">
        <v>459372</v>
      </c>
      <c r="M13" s="577">
        <v>25982</v>
      </c>
      <c r="N13" s="266">
        <v>9092</v>
      </c>
      <c r="O13" s="622">
        <v>4.47</v>
      </c>
      <c r="P13" s="678">
        <v>0</v>
      </c>
      <c r="Q13" s="744">
        <v>4.47</v>
      </c>
      <c r="R13" s="268">
        <f>W13*-1</f>
        <v>0</v>
      </c>
      <c r="S13" s="269">
        <v>0</v>
      </c>
      <c r="T13" s="269">
        <v>0</v>
      </c>
      <c r="U13" s="269">
        <v>0</v>
      </c>
      <c r="V13" s="269">
        <f t="shared" ref="V13:V76" si="0">SUM(R13:U13)</f>
        <v>0</v>
      </c>
      <c r="W13" s="269">
        <v>0</v>
      </c>
      <c r="X13" s="269">
        <v>0</v>
      </c>
      <c r="Y13" s="269">
        <f>SUM(W13:X13)</f>
        <v>0</v>
      </c>
      <c r="Z13" s="269">
        <f>V13+Y13</f>
        <v>0</v>
      </c>
      <c r="AA13" s="577">
        <f>ROUND((V13+W13)*33.8%,0)</f>
        <v>0</v>
      </c>
      <c r="AB13" s="270">
        <f>ROUND(V13*2%,0)</f>
        <v>0</v>
      </c>
      <c r="AC13" s="269">
        <v>0</v>
      </c>
      <c r="AD13" s="269">
        <v>0</v>
      </c>
      <c r="AE13" s="269">
        <f t="shared" ref="AE13:AE76" si="1">SUM(AC13:AD13)</f>
        <v>0</v>
      </c>
      <c r="AF13" s="269">
        <f t="shared" ref="AF13:AF76" si="2">Z13+AA13+AB13+AE13</f>
        <v>0</v>
      </c>
      <c r="AG13" s="271">
        <v>0</v>
      </c>
      <c r="AH13" s="271">
        <v>0</v>
      </c>
      <c r="AI13" s="271">
        <v>0</v>
      </c>
      <c r="AJ13" s="271">
        <v>0</v>
      </c>
      <c r="AK13" s="271">
        <v>0</v>
      </c>
      <c r="AL13" s="271">
        <f t="shared" ref="AL13:AL76" si="3">AG13+AI13+AJ13</f>
        <v>0</v>
      </c>
      <c r="AM13" s="271">
        <f t="shared" ref="AM13:AM76" si="4">AH13+AK13</f>
        <v>0</v>
      </c>
      <c r="AN13" s="696">
        <f t="shared" ref="AN13:AN76" si="5">SUM(AL13:AM13)</f>
        <v>0</v>
      </c>
      <c r="AO13" s="267">
        <f>I13+AF13</f>
        <v>1853534</v>
      </c>
      <c r="AP13" s="269">
        <f>J13+V13</f>
        <v>1299088</v>
      </c>
      <c r="AQ13" s="269">
        <f>K13+Y13</f>
        <v>60000</v>
      </c>
      <c r="AR13" s="269">
        <f>L13+AA13</f>
        <v>459372</v>
      </c>
      <c r="AS13" s="269">
        <f>M13+AB13</f>
        <v>25982</v>
      </c>
      <c r="AT13" s="269">
        <f>N13+AE13</f>
        <v>9092</v>
      </c>
      <c r="AU13" s="271">
        <f>O13+AN13</f>
        <v>4.47</v>
      </c>
      <c r="AV13" s="271">
        <f>P13+AL13</f>
        <v>0</v>
      </c>
      <c r="AW13" s="272">
        <f>Q13+AM13</f>
        <v>4.47</v>
      </c>
    </row>
    <row r="14" spans="1:49" s="37" customFormat="1" x14ac:dyDescent="0.2">
      <c r="A14" s="502">
        <v>1</v>
      </c>
      <c r="B14" s="38">
        <v>3440</v>
      </c>
      <c r="C14" s="38">
        <v>600078078</v>
      </c>
      <c r="D14" s="38">
        <v>72743441</v>
      </c>
      <c r="E14" s="499" t="s">
        <v>87</v>
      </c>
      <c r="F14" s="38"/>
      <c r="G14" s="500"/>
      <c r="H14" s="672"/>
      <c r="I14" s="7">
        <v>12095233</v>
      </c>
      <c r="J14" s="12">
        <v>8626098</v>
      </c>
      <c r="K14" s="12">
        <v>200000</v>
      </c>
      <c r="L14" s="12">
        <v>2983221</v>
      </c>
      <c r="M14" s="12">
        <v>172522</v>
      </c>
      <c r="N14" s="12">
        <v>113392</v>
      </c>
      <c r="O14" s="13">
        <v>21.504499999999997</v>
      </c>
      <c r="P14" s="13">
        <v>12.4</v>
      </c>
      <c r="Q14" s="102">
        <v>9.104499999999998</v>
      </c>
      <c r="R14" s="479">
        <f t="shared" ref="R14:AW14" si="6">SUM(R12:R13)</f>
        <v>0</v>
      </c>
      <c r="S14" s="12">
        <f t="shared" si="6"/>
        <v>0</v>
      </c>
      <c r="T14" s="12">
        <f t="shared" si="6"/>
        <v>0</v>
      </c>
      <c r="U14" s="12">
        <f t="shared" si="6"/>
        <v>0</v>
      </c>
      <c r="V14" s="12">
        <f t="shared" si="6"/>
        <v>0</v>
      </c>
      <c r="W14" s="12">
        <f t="shared" si="6"/>
        <v>0</v>
      </c>
      <c r="X14" s="12">
        <f t="shared" si="6"/>
        <v>0</v>
      </c>
      <c r="Y14" s="12">
        <f t="shared" si="6"/>
        <v>0</v>
      </c>
      <c r="Z14" s="12">
        <f t="shared" si="6"/>
        <v>0</v>
      </c>
      <c r="AA14" s="12">
        <f t="shared" si="6"/>
        <v>0</v>
      </c>
      <c r="AB14" s="12">
        <f t="shared" si="6"/>
        <v>0</v>
      </c>
      <c r="AC14" s="12">
        <f t="shared" si="6"/>
        <v>0</v>
      </c>
      <c r="AD14" s="12">
        <f t="shared" si="6"/>
        <v>0</v>
      </c>
      <c r="AE14" s="12">
        <f t="shared" si="6"/>
        <v>0</v>
      </c>
      <c r="AF14" s="12">
        <f t="shared" si="6"/>
        <v>0</v>
      </c>
      <c r="AG14" s="13">
        <f t="shared" si="6"/>
        <v>0</v>
      </c>
      <c r="AH14" s="13">
        <f t="shared" si="6"/>
        <v>0</v>
      </c>
      <c r="AI14" s="13">
        <f t="shared" si="6"/>
        <v>0</v>
      </c>
      <c r="AJ14" s="13">
        <f t="shared" si="6"/>
        <v>0</v>
      </c>
      <c r="AK14" s="13">
        <f t="shared" si="6"/>
        <v>0</v>
      </c>
      <c r="AL14" s="13">
        <f t="shared" si="6"/>
        <v>0</v>
      </c>
      <c r="AM14" s="13">
        <f t="shared" si="6"/>
        <v>0</v>
      </c>
      <c r="AN14" s="44">
        <f t="shared" si="6"/>
        <v>0</v>
      </c>
      <c r="AO14" s="7">
        <f t="shared" si="6"/>
        <v>12095233</v>
      </c>
      <c r="AP14" s="12">
        <f t="shared" si="6"/>
        <v>8626098</v>
      </c>
      <c r="AQ14" s="12">
        <f t="shared" si="6"/>
        <v>200000</v>
      </c>
      <c r="AR14" s="12">
        <f t="shared" si="6"/>
        <v>2983221</v>
      </c>
      <c r="AS14" s="12">
        <f t="shared" si="6"/>
        <v>172522</v>
      </c>
      <c r="AT14" s="12">
        <f t="shared" si="6"/>
        <v>113392</v>
      </c>
      <c r="AU14" s="13">
        <f t="shared" si="6"/>
        <v>21.504499999999997</v>
      </c>
      <c r="AV14" s="13">
        <f t="shared" si="6"/>
        <v>12.4</v>
      </c>
      <c r="AW14" s="102">
        <f t="shared" si="6"/>
        <v>9.104499999999998</v>
      </c>
    </row>
    <row r="15" spans="1:49" s="37" customFormat="1" x14ac:dyDescent="0.2">
      <c r="A15" s="501">
        <v>2</v>
      </c>
      <c r="B15" s="36">
        <v>3458</v>
      </c>
      <c r="C15" s="36">
        <v>600029069</v>
      </c>
      <c r="D15" s="36">
        <v>75121557</v>
      </c>
      <c r="E15" s="497" t="s">
        <v>88</v>
      </c>
      <c r="F15" s="36">
        <v>3233</v>
      </c>
      <c r="G15" s="498" t="s">
        <v>324</v>
      </c>
      <c r="H15" s="671" t="s">
        <v>284</v>
      </c>
      <c r="I15" s="265">
        <v>3198215</v>
      </c>
      <c r="J15" s="266">
        <v>2234697</v>
      </c>
      <c r="K15" s="882">
        <v>100000</v>
      </c>
      <c r="L15" s="577">
        <v>789128</v>
      </c>
      <c r="M15" s="577">
        <v>44694</v>
      </c>
      <c r="N15" s="266">
        <v>29696</v>
      </c>
      <c r="O15" s="622">
        <v>5.2299999999999995</v>
      </c>
      <c r="P15" s="678">
        <v>3.3899999999999997</v>
      </c>
      <c r="Q15" s="744">
        <v>1.84</v>
      </c>
      <c r="R15" s="268">
        <f>W15*-1</f>
        <v>0</v>
      </c>
      <c r="S15" s="269">
        <v>0</v>
      </c>
      <c r="T15" s="269">
        <v>0</v>
      </c>
      <c r="U15" s="269">
        <v>0</v>
      </c>
      <c r="V15" s="269">
        <f t="shared" si="0"/>
        <v>0</v>
      </c>
      <c r="W15" s="269">
        <v>0</v>
      </c>
      <c r="X15" s="269">
        <v>0</v>
      </c>
      <c r="Y15" s="269">
        <f>SUM(W15:X15)</f>
        <v>0</v>
      </c>
      <c r="Z15" s="269">
        <f>V15+Y15</f>
        <v>0</v>
      </c>
      <c r="AA15" s="577">
        <f>ROUND((V15+W15)*33.8%,0)</f>
        <v>0</v>
      </c>
      <c r="AB15" s="270">
        <f>ROUND(V15*2%,0)</f>
        <v>0</v>
      </c>
      <c r="AC15" s="269">
        <v>0</v>
      </c>
      <c r="AD15" s="269">
        <v>0</v>
      </c>
      <c r="AE15" s="269">
        <f t="shared" si="1"/>
        <v>0</v>
      </c>
      <c r="AF15" s="269">
        <f t="shared" si="2"/>
        <v>0</v>
      </c>
      <c r="AG15" s="271">
        <v>0</v>
      </c>
      <c r="AH15" s="271">
        <v>0</v>
      </c>
      <c r="AI15" s="271">
        <v>0</v>
      </c>
      <c r="AJ15" s="271">
        <v>0</v>
      </c>
      <c r="AK15" s="271">
        <v>0</v>
      </c>
      <c r="AL15" s="271">
        <f t="shared" si="3"/>
        <v>0</v>
      </c>
      <c r="AM15" s="271">
        <f t="shared" si="4"/>
        <v>0</v>
      </c>
      <c r="AN15" s="696">
        <f t="shared" si="5"/>
        <v>0</v>
      </c>
      <c r="AO15" s="267">
        <f>I15+AF15</f>
        <v>3198215</v>
      </c>
      <c r="AP15" s="269">
        <f>J15+V15</f>
        <v>2234697</v>
      </c>
      <c r="AQ15" s="269">
        <f>K15+Y15</f>
        <v>100000</v>
      </c>
      <c r="AR15" s="269">
        <f>L15+AA15</f>
        <v>789128</v>
      </c>
      <c r="AS15" s="269">
        <f>M15+AB15</f>
        <v>44694</v>
      </c>
      <c r="AT15" s="269">
        <f>N15+AE15</f>
        <v>29696</v>
      </c>
      <c r="AU15" s="271">
        <f>O15+AN15</f>
        <v>5.2299999999999995</v>
      </c>
      <c r="AV15" s="271">
        <f>P15+AL15</f>
        <v>3.3899999999999997</v>
      </c>
      <c r="AW15" s="272">
        <f>Q15+AM15</f>
        <v>1.84</v>
      </c>
    </row>
    <row r="16" spans="1:49" s="37" customFormat="1" x14ac:dyDescent="0.2">
      <c r="A16" s="502">
        <v>2</v>
      </c>
      <c r="B16" s="38">
        <v>3458</v>
      </c>
      <c r="C16" s="38">
        <v>600029069</v>
      </c>
      <c r="D16" s="38">
        <v>75121557</v>
      </c>
      <c r="E16" s="499" t="s">
        <v>89</v>
      </c>
      <c r="F16" s="38"/>
      <c r="G16" s="500"/>
      <c r="H16" s="672"/>
      <c r="I16" s="7">
        <v>3198215</v>
      </c>
      <c r="J16" s="12">
        <v>2234697</v>
      </c>
      <c r="K16" s="12">
        <v>100000</v>
      </c>
      <c r="L16" s="12">
        <v>789128</v>
      </c>
      <c r="M16" s="12">
        <v>44694</v>
      </c>
      <c r="N16" s="12">
        <v>29696</v>
      </c>
      <c r="O16" s="13">
        <v>5.2299999999999995</v>
      </c>
      <c r="P16" s="13">
        <v>3.3899999999999997</v>
      </c>
      <c r="Q16" s="102">
        <v>1.84</v>
      </c>
      <c r="R16" s="479">
        <f t="shared" ref="R16:AW16" si="7">SUM(R15)</f>
        <v>0</v>
      </c>
      <c r="S16" s="12">
        <f t="shared" si="7"/>
        <v>0</v>
      </c>
      <c r="T16" s="12">
        <f t="shared" si="7"/>
        <v>0</v>
      </c>
      <c r="U16" s="12">
        <f t="shared" si="7"/>
        <v>0</v>
      </c>
      <c r="V16" s="12">
        <f t="shared" si="7"/>
        <v>0</v>
      </c>
      <c r="W16" s="12">
        <f t="shared" si="7"/>
        <v>0</v>
      </c>
      <c r="X16" s="12">
        <f t="shared" si="7"/>
        <v>0</v>
      </c>
      <c r="Y16" s="12">
        <f t="shared" si="7"/>
        <v>0</v>
      </c>
      <c r="Z16" s="12">
        <f t="shared" si="7"/>
        <v>0</v>
      </c>
      <c r="AA16" s="12">
        <f t="shared" si="7"/>
        <v>0</v>
      </c>
      <c r="AB16" s="12">
        <f t="shared" si="7"/>
        <v>0</v>
      </c>
      <c r="AC16" s="12">
        <f t="shared" si="7"/>
        <v>0</v>
      </c>
      <c r="AD16" s="12">
        <f t="shared" si="7"/>
        <v>0</v>
      </c>
      <c r="AE16" s="12">
        <f t="shared" si="7"/>
        <v>0</v>
      </c>
      <c r="AF16" s="12">
        <f t="shared" si="7"/>
        <v>0</v>
      </c>
      <c r="AG16" s="13">
        <f t="shared" si="7"/>
        <v>0</v>
      </c>
      <c r="AH16" s="13">
        <f t="shared" si="7"/>
        <v>0</v>
      </c>
      <c r="AI16" s="13">
        <f t="shared" si="7"/>
        <v>0</v>
      </c>
      <c r="AJ16" s="13">
        <f t="shared" si="7"/>
        <v>0</v>
      </c>
      <c r="AK16" s="13">
        <f t="shared" si="7"/>
        <v>0</v>
      </c>
      <c r="AL16" s="13">
        <f t="shared" si="7"/>
        <v>0</v>
      </c>
      <c r="AM16" s="13">
        <f t="shared" si="7"/>
        <v>0</v>
      </c>
      <c r="AN16" s="44">
        <f t="shared" si="7"/>
        <v>0</v>
      </c>
      <c r="AO16" s="7">
        <f t="shared" si="7"/>
        <v>3198215</v>
      </c>
      <c r="AP16" s="12">
        <f t="shared" si="7"/>
        <v>2234697</v>
      </c>
      <c r="AQ16" s="12">
        <f t="shared" si="7"/>
        <v>100000</v>
      </c>
      <c r="AR16" s="12">
        <f t="shared" si="7"/>
        <v>789128</v>
      </c>
      <c r="AS16" s="12">
        <f t="shared" si="7"/>
        <v>44694</v>
      </c>
      <c r="AT16" s="12">
        <f t="shared" si="7"/>
        <v>29696</v>
      </c>
      <c r="AU16" s="13">
        <f t="shared" si="7"/>
        <v>5.2299999999999995</v>
      </c>
      <c r="AV16" s="13">
        <f t="shared" si="7"/>
        <v>3.3899999999999997</v>
      </c>
      <c r="AW16" s="102">
        <f t="shared" si="7"/>
        <v>1.84</v>
      </c>
    </row>
    <row r="17" spans="1:49" s="37" customFormat="1" x14ac:dyDescent="0.2">
      <c r="A17" s="501">
        <v>3</v>
      </c>
      <c r="B17" s="36">
        <v>3439</v>
      </c>
      <c r="C17" s="36">
        <v>600010473</v>
      </c>
      <c r="D17" s="36">
        <v>43256791</v>
      </c>
      <c r="E17" s="497" t="s">
        <v>812</v>
      </c>
      <c r="F17" s="36">
        <v>3113</v>
      </c>
      <c r="G17" s="498" t="s">
        <v>320</v>
      </c>
      <c r="H17" s="671" t="s">
        <v>283</v>
      </c>
      <c r="I17" s="265">
        <v>16403083</v>
      </c>
      <c r="J17" s="266">
        <v>11410805</v>
      </c>
      <c r="K17" s="266">
        <v>116000</v>
      </c>
      <c r="L17" s="266">
        <v>3896061</v>
      </c>
      <c r="M17" s="266">
        <v>228217</v>
      </c>
      <c r="N17" s="266">
        <v>752000</v>
      </c>
      <c r="O17" s="622">
        <v>23.559899999999999</v>
      </c>
      <c r="P17" s="678">
        <v>18.726900000000001</v>
      </c>
      <c r="Q17" s="744">
        <v>4.8330000000000002</v>
      </c>
      <c r="R17" s="268">
        <f t="shared" ref="R17:R21" si="8">W17*-1</f>
        <v>0</v>
      </c>
      <c r="S17" s="269">
        <v>0</v>
      </c>
      <c r="T17" s="269">
        <v>0</v>
      </c>
      <c r="U17" s="269">
        <v>0</v>
      </c>
      <c r="V17" s="269">
        <f t="shared" si="0"/>
        <v>0</v>
      </c>
      <c r="W17" s="269">
        <v>0</v>
      </c>
      <c r="X17" s="269">
        <v>0</v>
      </c>
      <c r="Y17" s="269">
        <f>SUM(W17:X17)</f>
        <v>0</v>
      </c>
      <c r="Z17" s="269">
        <f>V17+Y17</f>
        <v>0</v>
      </c>
      <c r="AA17" s="577">
        <f t="shared" ref="AA17:AA21" si="9">ROUND((V17+W17)*33.8%,0)</f>
        <v>0</v>
      </c>
      <c r="AB17" s="270">
        <f>ROUND(V17*2%,0)</f>
        <v>0</v>
      </c>
      <c r="AC17" s="269">
        <v>0</v>
      </c>
      <c r="AD17" s="269">
        <v>0</v>
      </c>
      <c r="AE17" s="269">
        <f t="shared" si="1"/>
        <v>0</v>
      </c>
      <c r="AF17" s="269">
        <f t="shared" si="2"/>
        <v>0</v>
      </c>
      <c r="AG17" s="271">
        <v>0</v>
      </c>
      <c r="AH17" s="271">
        <v>0</v>
      </c>
      <c r="AI17" s="271">
        <v>0</v>
      </c>
      <c r="AJ17" s="271">
        <v>0</v>
      </c>
      <c r="AK17" s="271">
        <v>0</v>
      </c>
      <c r="AL17" s="271">
        <f t="shared" si="3"/>
        <v>0</v>
      </c>
      <c r="AM17" s="271">
        <f t="shared" si="4"/>
        <v>0</v>
      </c>
      <c r="AN17" s="696">
        <f t="shared" si="5"/>
        <v>0</v>
      </c>
      <c r="AO17" s="267">
        <f>I17+AF17</f>
        <v>16403083</v>
      </c>
      <c r="AP17" s="269">
        <f>J17+V17</f>
        <v>11410805</v>
      </c>
      <c r="AQ17" s="269">
        <f t="shared" ref="AQ17:AQ21" si="10">K17+Y17</f>
        <v>116000</v>
      </c>
      <c r="AR17" s="269">
        <f t="shared" ref="AR17:AS21" si="11">L17+AA17</f>
        <v>3896061</v>
      </c>
      <c r="AS17" s="269">
        <f t="shared" si="11"/>
        <v>228217</v>
      </c>
      <c r="AT17" s="269">
        <f>N17+AE17</f>
        <v>752000</v>
      </c>
      <c r="AU17" s="271">
        <f>O17+AN17</f>
        <v>23.559899999999999</v>
      </c>
      <c r="AV17" s="271">
        <f t="shared" ref="AV17:AW21" si="12">P17+AL17</f>
        <v>18.726900000000001</v>
      </c>
      <c r="AW17" s="272">
        <f t="shared" si="12"/>
        <v>4.8330000000000002</v>
      </c>
    </row>
    <row r="18" spans="1:49" s="37" customFormat="1" x14ac:dyDescent="0.2">
      <c r="A18" s="501">
        <v>3</v>
      </c>
      <c r="B18" s="36">
        <v>3439</v>
      </c>
      <c r="C18" s="36">
        <v>600010473</v>
      </c>
      <c r="D18" s="36">
        <v>43256791</v>
      </c>
      <c r="E18" s="497" t="s">
        <v>812</v>
      </c>
      <c r="F18" s="36">
        <v>3113</v>
      </c>
      <c r="G18" s="498" t="s">
        <v>318</v>
      </c>
      <c r="H18" s="671" t="s">
        <v>284</v>
      </c>
      <c r="I18" s="265">
        <v>4827753</v>
      </c>
      <c r="J18" s="266">
        <v>3544737</v>
      </c>
      <c r="K18" s="882">
        <v>0</v>
      </c>
      <c r="L18" s="577">
        <v>1198121</v>
      </c>
      <c r="M18" s="577">
        <v>70895</v>
      </c>
      <c r="N18" s="266">
        <v>14000</v>
      </c>
      <c r="O18" s="622">
        <v>9.9699999999999989</v>
      </c>
      <c r="P18" s="678">
        <v>9.9699999999999989</v>
      </c>
      <c r="Q18" s="744">
        <v>0</v>
      </c>
      <c r="R18" s="268">
        <f t="shared" si="8"/>
        <v>0</v>
      </c>
      <c r="S18" s="269">
        <v>0</v>
      </c>
      <c r="T18" s="269">
        <v>0</v>
      </c>
      <c r="U18" s="269">
        <v>0</v>
      </c>
      <c r="V18" s="269">
        <f t="shared" si="0"/>
        <v>0</v>
      </c>
      <c r="W18" s="269">
        <v>0</v>
      </c>
      <c r="X18" s="269">
        <v>0</v>
      </c>
      <c r="Y18" s="269">
        <f>SUM(W18:X18)</f>
        <v>0</v>
      </c>
      <c r="Z18" s="269">
        <f>V18+Y18</f>
        <v>0</v>
      </c>
      <c r="AA18" s="577">
        <f t="shared" si="9"/>
        <v>0</v>
      </c>
      <c r="AB18" s="270">
        <f>ROUND(V18*2%,0)</f>
        <v>0</v>
      </c>
      <c r="AC18" s="269">
        <v>0</v>
      </c>
      <c r="AD18" s="269">
        <v>0</v>
      </c>
      <c r="AE18" s="269">
        <f t="shared" si="1"/>
        <v>0</v>
      </c>
      <c r="AF18" s="269">
        <f t="shared" si="2"/>
        <v>0</v>
      </c>
      <c r="AG18" s="271">
        <v>0</v>
      </c>
      <c r="AH18" s="271">
        <v>0</v>
      </c>
      <c r="AI18" s="271">
        <v>0</v>
      </c>
      <c r="AJ18" s="271">
        <v>0</v>
      </c>
      <c r="AK18" s="271">
        <v>0</v>
      </c>
      <c r="AL18" s="271">
        <f t="shared" si="3"/>
        <v>0</v>
      </c>
      <c r="AM18" s="271">
        <f t="shared" si="4"/>
        <v>0</v>
      </c>
      <c r="AN18" s="696">
        <f t="shared" si="5"/>
        <v>0</v>
      </c>
      <c r="AO18" s="267">
        <f>I18+AF18</f>
        <v>4827753</v>
      </c>
      <c r="AP18" s="269">
        <f>J18+V18</f>
        <v>3544737</v>
      </c>
      <c r="AQ18" s="269">
        <f t="shared" si="10"/>
        <v>0</v>
      </c>
      <c r="AR18" s="269">
        <f t="shared" si="11"/>
        <v>1198121</v>
      </c>
      <c r="AS18" s="269">
        <f t="shared" si="11"/>
        <v>70895</v>
      </c>
      <c r="AT18" s="269">
        <f>N18+AE18</f>
        <v>14000</v>
      </c>
      <c r="AU18" s="271">
        <f>O18+AN18</f>
        <v>9.9699999999999989</v>
      </c>
      <c r="AV18" s="271">
        <f t="shared" si="12"/>
        <v>9.9699999999999989</v>
      </c>
      <c r="AW18" s="272">
        <f t="shared" si="12"/>
        <v>0</v>
      </c>
    </row>
    <row r="19" spans="1:49" s="37" customFormat="1" x14ac:dyDescent="0.2">
      <c r="A19" s="501">
        <v>3</v>
      </c>
      <c r="B19" s="36">
        <v>3439</v>
      </c>
      <c r="C19" s="36">
        <v>600010473</v>
      </c>
      <c r="D19" s="36">
        <v>43256791</v>
      </c>
      <c r="E19" s="497" t="s">
        <v>812</v>
      </c>
      <c r="F19" s="36">
        <v>3143</v>
      </c>
      <c r="G19" s="498" t="s">
        <v>635</v>
      </c>
      <c r="H19" s="673" t="s">
        <v>283</v>
      </c>
      <c r="I19" s="265">
        <v>1439454</v>
      </c>
      <c r="J19" s="266">
        <v>1048158</v>
      </c>
      <c r="K19" s="882">
        <v>12000</v>
      </c>
      <c r="L19" s="577">
        <v>358333</v>
      </c>
      <c r="M19" s="577">
        <v>20963</v>
      </c>
      <c r="N19" s="266">
        <v>0</v>
      </c>
      <c r="O19" s="622">
        <v>2.37</v>
      </c>
      <c r="P19" s="678">
        <v>2.37</v>
      </c>
      <c r="Q19" s="744">
        <v>0</v>
      </c>
      <c r="R19" s="268">
        <f t="shared" si="8"/>
        <v>0</v>
      </c>
      <c r="S19" s="269">
        <v>0</v>
      </c>
      <c r="T19" s="269">
        <v>0</v>
      </c>
      <c r="U19" s="269">
        <v>0</v>
      </c>
      <c r="V19" s="269">
        <f t="shared" si="0"/>
        <v>0</v>
      </c>
      <c r="W19" s="269">
        <v>0</v>
      </c>
      <c r="X19" s="269">
        <v>0</v>
      </c>
      <c r="Y19" s="269">
        <f>SUM(W19:X19)</f>
        <v>0</v>
      </c>
      <c r="Z19" s="269">
        <f>V19+Y19</f>
        <v>0</v>
      </c>
      <c r="AA19" s="577">
        <f t="shared" si="9"/>
        <v>0</v>
      </c>
      <c r="AB19" s="270">
        <f>ROUND(V19*2%,0)</f>
        <v>0</v>
      </c>
      <c r="AC19" s="269">
        <v>0</v>
      </c>
      <c r="AD19" s="269">
        <v>0</v>
      </c>
      <c r="AE19" s="269">
        <f t="shared" si="1"/>
        <v>0</v>
      </c>
      <c r="AF19" s="269">
        <f t="shared" si="2"/>
        <v>0</v>
      </c>
      <c r="AG19" s="271">
        <v>0</v>
      </c>
      <c r="AH19" s="271">
        <v>0</v>
      </c>
      <c r="AI19" s="271">
        <v>0</v>
      </c>
      <c r="AJ19" s="271">
        <v>0</v>
      </c>
      <c r="AK19" s="271">
        <v>0</v>
      </c>
      <c r="AL19" s="271">
        <f t="shared" si="3"/>
        <v>0</v>
      </c>
      <c r="AM19" s="271">
        <f t="shared" si="4"/>
        <v>0</v>
      </c>
      <c r="AN19" s="696">
        <f t="shared" si="5"/>
        <v>0</v>
      </c>
      <c r="AO19" s="267">
        <f>I19+AF19</f>
        <v>1439454</v>
      </c>
      <c r="AP19" s="269">
        <f>J19+V19</f>
        <v>1048158</v>
      </c>
      <c r="AQ19" s="269">
        <f t="shared" si="10"/>
        <v>12000</v>
      </c>
      <c r="AR19" s="269">
        <f t="shared" si="11"/>
        <v>358333</v>
      </c>
      <c r="AS19" s="269">
        <f t="shared" si="11"/>
        <v>20963</v>
      </c>
      <c r="AT19" s="269">
        <f>N19+AE19</f>
        <v>0</v>
      </c>
      <c r="AU19" s="271">
        <f>O19+AN19</f>
        <v>2.37</v>
      </c>
      <c r="AV19" s="271">
        <f t="shared" si="12"/>
        <v>2.37</v>
      </c>
      <c r="AW19" s="272">
        <f t="shared" si="12"/>
        <v>0</v>
      </c>
    </row>
    <row r="20" spans="1:49" s="37" customFormat="1" x14ac:dyDescent="0.2">
      <c r="A20" s="501">
        <v>3</v>
      </c>
      <c r="B20" s="36">
        <v>3439</v>
      </c>
      <c r="C20" s="36">
        <v>600010473</v>
      </c>
      <c r="D20" s="36">
        <v>43256791</v>
      </c>
      <c r="E20" s="497" t="s">
        <v>812</v>
      </c>
      <c r="F20" s="36">
        <v>3143</v>
      </c>
      <c r="G20" s="498" t="s">
        <v>636</v>
      </c>
      <c r="H20" s="673" t="s">
        <v>284</v>
      </c>
      <c r="I20" s="265">
        <v>48452</v>
      </c>
      <c r="J20" s="266">
        <v>34155</v>
      </c>
      <c r="K20" s="882">
        <v>0</v>
      </c>
      <c r="L20" s="577">
        <v>11544</v>
      </c>
      <c r="M20" s="577">
        <v>683</v>
      </c>
      <c r="N20" s="266">
        <v>2070</v>
      </c>
      <c r="O20" s="622">
        <v>0.14000000000000001</v>
      </c>
      <c r="P20" s="678">
        <v>0</v>
      </c>
      <c r="Q20" s="744">
        <v>0.14000000000000001</v>
      </c>
      <c r="R20" s="268">
        <f t="shared" si="8"/>
        <v>0</v>
      </c>
      <c r="S20" s="269">
        <v>0</v>
      </c>
      <c r="T20" s="269">
        <v>0</v>
      </c>
      <c r="U20" s="269">
        <v>0</v>
      </c>
      <c r="V20" s="269">
        <f t="shared" si="0"/>
        <v>0</v>
      </c>
      <c r="W20" s="269">
        <v>0</v>
      </c>
      <c r="X20" s="269">
        <v>0</v>
      </c>
      <c r="Y20" s="269">
        <f>SUM(W20:X20)</f>
        <v>0</v>
      </c>
      <c r="Z20" s="269">
        <f>V20+Y20</f>
        <v>0</v>
      </c>
      <c r="AA20" s="577">
        <f t="shared" si="9"/>
        <v>0</v>
      </c>
      <c r="AB20" s="270">
        <f>ROUND(V20*2%,0)</f>
        <v>0</v>
      </c>
      <c r="AC20" s="269">
        <v>0</v>
      </c>
      <c r="AD20" s="269">
        <v>0</v>
      </c>
      <c r="AE20" s="269">
        <f t="shared" si="1"/>
        <v>0</v>
      </c>
      <c r="AF20" s="269">
        <f t="shared" si="2"/>
        <v>0</v>
      </c>
      <c r="AG20" s="271">
        <v>0</v>
      </c>
      <c r="AH20" s="271">
        <v>0</v>
      </c>
      <c r="AI20" s="271">
        <v>0</v>
      </c>
      <c r="AJ20" s="271">
        <v>0</v>
      </c>
      <c r="AK20" s="271">
        <v>0</v>
      </c>
      <c r="AL20" s="271">
        <f t="shared" si="3"/>
        <v>0</v>
      </c>
      <c r="AM20" s="271">
        <f t="shared" si="4"/>
        <v>0</v>
      </c>
      <c r="AN20" s="696">
        <f t="shared" si="5"/>
        <v>0</v>
      </c>
      <c r="AO20" s="267">
        <f>I20+AF20</f>
        <v>48452</v>
      </c>
      <c r="AP20" s="269">
        <f>J20+V20</f>
        <v>34155</v>
      </c>
      <c r="AQ20" s="269">
        <f t="shared" si="10"/>
        <v>0</v>
      </c>
      <c r="AR20" s="269">
        <f t="shared" si="11"/>
        <v>11544</v>
      </c>
      <c r="AS20" s="269">
        <f t="shared" si="11"/>
        <v>683</v>
      </c>
      <c r="AT20" s="269">
        <f>N20+AE20</f>
        <v>2070</v>
      </c>
      <c r="AU20" s="271">
        <f>O20+AN20</f>
        <v>0.14000000000000001</v>
      </c>
      <c r="AV20" s="271">
        <f t="shared" si="12"/>
        <v>0</v>
      </c>
      <c r="AW20" s="272">
        <f t="shared" si="12"/>
        <v>0.14000000000000001</v>
      </c>
    </row>
    <row r="21" spans="1:49" s="37" customFormat="1" x14ac:dyDescent="0.2">
      <c r="A21" s="501">
        <v>3</v>
      </c>
      <c r="B21" s="36">
        <v>3439</v>
      </c>
      <c r="C21" s="36">
        <v>600010473</v>
      </c>
      <c r="D21" s="36">
        <v>43256791</v>
      </c>
      <c r="E21" s="497" t="s">
        <v>812</v>
      </c>
      <c r="F21" s="36">
        <v>3143</v>
      </c>
      <c r="G21" s="498" t="s">
        <v>323</v>
      </c>
      <c r="H21" s="671" t="s">
        <v>284</v>
      </c>
      <c r="I21" s="265">
        <v>329722</v>
      </c>
      <c r="J21" s="266">
        <v>230490</v>
      </c>
      <c r="K21" s="882">
        <v>12000</v>
      </c>
      <c r="L21" s="577">
        <v>81962</v>
      </c>
      <c r="M21" s="577">
        <v>4610</v>
      </c>
      <c r="N21" s="266">
        <v>660</v>
      </c>
      <c r="O21" s="622">
        <v>0.52</v>
      </c>
      <c r="P21" s="678">
        <v>0.47</v>
      </c>
      <c r="Q21" s="744">
        <v>0.05</v>
      </c>
      <c r="R21" s="268">
        <f t="shared" si="8"/>
        <v>0</v>
      </c>
      <c r="S21" s="269">
        <v>0</v>
      </c>
      <c r="T21" s="269">
        <v>0</v>
      </c>
      <c r="U21" s="269">
        <v>0</v>
      </c>
      <c r="V21" s="269">
        <f t="shared" si="0"/>
        <v>0</v>
      </c>
      <c r="W21" s="269">
        <v>0</v>
      </c>
      <c r="X21" s="269">
        <v>0</v>
      </c>
      <c r="Y21" s="269">
        <f>SUM(W21:X21)</f>
        <v>0</v>
      </c>
      <c r="Z21" s="269">
        <f>V21+Y21</f>
        <v>0</v>
      </c>
      <c r="AA21" s="577">
        <f t="shared" si="9"/>
        <v>0</v>
      </c>
      <c r="AB21" s="270">
        <f>ROUND(V21*2%,0)</f>
        <v>0</v>
      </c>
      <c r="AC21" s="269">
        <v>0</v>
      </c>
      <c r="AD21" s="269">
        <v>0</v>
      </c>
      <c r="AE21" s="269">
        <f t="shared" si="1"/>
        <v>0</v>
      </c>
      <c r="AF21" s="269">
        <f t="shared" si="2"/>
        <v>0</v>
      </c>
      <c r="AG21" s="271">
        <v>0</v>
      </c>
      <c r="AH21" s="271">
        <v>0</v>
      </c>
      <c r="AI21" s="271">
        <v>0</v>
      </c>
      <c r="AJ21" s="271">
        <v>0</v>
      </c>
      <c r="AK21" s="271">
        <v>0</v>
      </c>
      <c r="AL21" s="271">
        <f t="shared" si="3"/>
        <v>0</v>
      </c>
      <c r="AM21" s="271">
        <f t="shared" si="4"/>
        <v>0</v>
      </c>
      <c r="AN21" s="696">
        <f t="shared" si="5"/>
        <v>0</v>
      </c>
      <c r="AO21" s="267">
        <f>I21+AF21</f>
        <v>329722</v>
      </c>
      <c r="AP21" s="269">
        <f>J21+V21</f>
        <v>230490</v>
      </c>
      <c r="AQ21" s="269">
        <f t="shared" si="10"/>
        <v>12000</v>
      </c>
      <c r="AR21" s="269">
        <f t="shared" si="11"/>
        <v>81962</v>
      </c>
      <c r="AS21" s="269">
        <f t="shared" si="11"/>
        <v>4610</v>
      </c>
      <c r="AT21" s="269">
        <f>N21+AE21</f>
        <v>660</v>
      </c>
      <c r="AU21" s="271">
        <f>O21+AN21</f>
        <v>0.52</v>
      </c>
      <c r="AV21" s="271">
        <f t="shared" si="12"/>
        <v>0.47</v>
      </c>
      <c r="AW21" s="272">
        <f t="shared" si="12"/>
        <v>0.05</v>
      </c>
    </row>
    <row r="22" spans="1:49" s="37" customFormat="1" x14ac:dyDescent="0.2">
      <c r="A22" s="502">
        <v>3</v>
      </c>
      <c r="B22" s="38">
        <v>3439</v>
      </c>
      <c r="C22" s="38">
        <v>600010473</v>
      </c>
      <c r="D22" s="38">
        <v>43256791</v>
      </c>
      <c r="E22" s="499" t="s">
        <v>90</v>
      </c>
      <c r="F22" s="38"/>
      <c r="G22" s="500"/>
      <c r="H22" s="672"/>
      <c r="I22" s="8">
        <v>23048464</v>
      </c>
      <c r="J22" s="14">
        <v>16268345</v>
      </c>
      <c r="K22" s="14">
        <v>140000</v>
      </c>
      <c r="L22" s="14">
        <v>5546021</v>
      </c>
      <c r="M22" s="14">
        <v>325368</v>
      </c>
      <c r="N22" s="14">
        <v>768730</v>
      </c>
      <c r="O22" s="15">
        <v>36.559899999999999</v>
      </c>
      <c r="P22" s="15">
        <v>31.536899999999999</v>
      </c>
      <c r="Q22" s="104">
        <v>5.0229999999999997</v>
      </c>
      <c r="R22" s="495">
        <f t="shared" ref="R22:AW22" si="13">SUM(R17:R21)</f>
        <v>0</v>
      </c>
      <c r="S22" s="14">
        <f t="shared" si="13"/>
        <v>0</v>
      </c>
      <c r="T22" s="14">
        <f t="shared" si="13"/>
        <v>0</v>
      </c>
      <c r="U22" s="14">
        <f t="shared" si="13"/>
        <v>0</v>
      </c>
      <c r="V22" s="14">
        <f t="shared" si="13"/>
        <v>0</v>
      </c>
      <c r="W22" s="14">
        <f t="shared" si="13"/>
        <v>0</v>
      </c>
      <c r="X22" s="14">
        <f t="shared" si="13"/>
        <v>0</v>
      </c>
      <c r="Y22" s="14">
        <f t="shared" si="13"/>
        <v>0</v>
      </c>
      <c r="Z22" s="14">
        <f t="shared" si="13"/>
        <v>0</v>
      </c>
      <c r="AA22" s="14">
        <f t="shared" si="13"/>
        <v>0</v>
      </c>
      <c r="AB22" s="14">
        <f t="shared" si="13"/>
        <v>0</v>
      </c>
      <c r="AC22" s="14">
        <f t="shared" si="13"/>
        <v>0</v>
      </c>
      <c r="AD22" s="14">
        <f t="shared" si="13"/>
        <v>0</v>
      </c>
      <c r="AE22" s="14">
        <f t="shared" si="13"/>
        <v>0</v>
      </c>
      <c r="AF22" s="14">
        <f t="shared" si="13"/>
        <v>0</v>
      </c>
      <c r="AG22" s="15">
        <f t="shared" si="13"/>
        <v>0</v>
      </c>
      <c r="AH22" s="15">
        <f t="shared" si="13"/>
        <v>0</v>
      </c>
      <c r="AI22" s="15">
        <f t="shared" si="13"/>
        <v>0</v>
      </c>
      <c r="AJ22" s="15">
        <f t="shared" si="13"/>
        <v>0</v>
      </c>
      <c r="AK22" s="15">
        <f t="shared" si="13"/>
        <v>0</v>
      </c>
      <c r="AL22" s="15">
        <f t="shared" si="13"/>
        <v>0</v>
      </c>
      <c r="AM22" s="15">
        <f t="shared" si="13"/>
        <v>0</v>
      </c>
      <c r="AN22" s="54">
        <f t="shared" si="13"/>
        <v>0</v>
      </c>
      <c r="AO22" s="8">
        <f t="shared" si="13"/>
        <v>23048464</v>
      </c>
      <c r="AP22" s="14">
        <f t="shared" si="13"/>
        <v>16268345</v>
      </c>
      <c r="AQ22" s="14">
        <f t="shared" si="13"/>
        <v>140000</v>
      </c>
      <c r="AR22" s="14">
        <f t="shared" si="13"/>
        <v>5546021</v>
      </c>
      <c r="AS22" s="14">
        <f t="shared" si="13"/>
        <v>325368</v>
      </c>
      <c r="AT22" s="14">
        <f t="shared" si="13"/>
        <v>768730</v>
      </c>
      <c r="AU22" s="15">
        <f t="shared" si="13"/>
        <v>36.559899999999999</v>
      </c>
      <c r="AV22" s="15">
        <f t="shared" si="13"/>
        <v>31.536899999999999</v>
      </c>
      <c r="AW22" s="104">
        <f t="shared" si="13"/>
        <v>5.0229999999999997</v>
      </c>
    </row>
    <row r="23" spans="1:49" s="37" customFormat="1" x14ac:dyDescent="0.2">
      <c r="A23" s="501">
        <v>4</v>
      </c>
      <c r="B23" s="36">
        <v>3438</v>
      </c>
      <c r="C23" s="36">
        <v>600078493</v>
      </c>
      <c r="D23" s="36">
        <v>43257089</v>
      </c>
      <c r="E23" s="497" t="s">
        <v>91</v>
      </c>
      <c r="F23" s="36">
        <v>3113</v>
      </c>
      <c r="G23" s="498" t="s">
        <v>320</v>
      </c>
      <c r="H23" s="671" t="s">
        <v>283</v>
      </c>
      <c r="I23" s="265">
        <v>23892064</v>
      </c>
      <c r="J23" s="266">
        <v>16979650</v>
      </c>
      <c r="K23" s="266">
        <v>50000</v>
      </c>
      <c r="L23" s="266">
        <v>5756021</v>
      </c>
      <c r="M23" s="266">
        <v>339593</v>
      </c>
      <c r="N23" s="266">
        <v>766800</v>
      </c>
      <c r="O23" s="622">
        <v>32.885999999999996</v>
      </c>
      <c r="P23" s="678">
        <v>25.3034</v>
      </c>
      <c r="Q23" s="744">
        <v>7.5825999999999993</v>
      </c>
      <c r="R23" s="268">
        <f t="shared" ref="R23:R26" si="14">W23*-1</f>
        <v>0</v>
      </c>
      <c r="S23" s="269">
        <v>0</v>
      </c>
      <c r="T23" s="269">
        <v>0</v>
      </c>
      <c r="U23" s="269">
        <v>0</v>
      </c>
      <c r="V23" s="269">
        <f t="shared" si="0"/>
        <v>0</v>
      </c>
      <c r="W23" s="269">
        <v>0</v>
      </c>
      <c r="X23" s="269">
        <v>0</v>
      </c>
      <c r="Y23" s="269">
        <f>SUM(W23:X23)</f>
        <v>0</v>
      </c>
      <c r="Z23" s="269">
        <f>V23+Y23</f>
        <v>0</v>
      </c>
      <c r="AA23" s="577">
        <f t="shared" ref="AA23:AA26" si="15">ROUND((V23+W23)*33.8%,0)</f>
        <v>0</v>
      </c>
      <c r="AB23" s="270">
        <f>ROUND(V23*2%,0)</f>
        <v>0</v>
      </c>
      <c r="AC23" s="269">
        <v>0</v>
      </c>
      <c r="AD23" s="269">
        <v>0</v>
      </c>
      <c r="AE23" s="269">
        <f t="shared" si="1"/>
        <v>0</v>
      </c>
      <c r="AF23" s="269">
        <f t="shared" si="2"/>
        <v>0</v>
      </c>
      <c r="AG23" s="271">
        <v>0</v>
      </c>
      <c r="AH23" s="271">
        <v>0</v>
      </c>
      <c r="AI23" s="271">
        <v>0</v>
      </c>
      <c r="AJ23" s="271">
        <v>0</v>
      </c>
      <c r="AK23" s="271">
        <v>0</v>
      </c>
      <c r="AL23" s="271">
        <f t="shared" si="3"/>
        <v>0</v>
      </c>
      <c r="AM23" s="271">
        <f t="shared" si="4"/>
        <v>0</v>
      </c>
      <c r="AN23" s="696">
        <f t="shared" si="5"/>
        <v>0</v>
      </c>
      <c r="AO23" s="267">
        <f>I23+AF23</f>
        <v>23892064</v>
      </c>
      <c r="AP23" s="269">
        <f>J23+V23</f>
        <v>16979650</v>
      </c>
      <c r="AQ23" s="269">
        <f t="shared" ref="AQ23:AQ26" si="16">K23+Y23</f>
        <v>50000</v>
      </c>
      <c r="AR23" s="269">
        <f t="shared" ref="AR23:AS26" si="17">L23+AA23</f>
        <v>5756021</v>
      </c>
      <c r="AS23" s="269">
        <f t="shared" si="17"/>
        <v>339593</v>
      </c>
      <c r="AT23" s="269">
        <f>N23+AE23</f>
        <v>766800</v>
      </c>
      <c r="AU23" s="271">
        <f>O23+AN23</f>
        <v>32.885999999999996</v>
      </c>
      <c r="AV23" s="271">
        <f t="shared" ref="AV23:AW26" si="18">P23+AL23</f>
        <v>25.3034</v>
      </c>
      <c r="AW23" s="272">
        <f t="shared" si="18"/>
        <v>7.5825999999999993</v>
      </c>
    </row>
    <row r="24" spans="1:49" s="37" customFormat="1" x14ac:dyDescent="0.2">
      <c r="A24" s="501">
        <v>4</v>
      </c>
      <c r="B24" s="36">
        <v>3438</v>
      </c>
      <c r="C24" s="36">
        <v>600078493</v>
      </c>
      <c r="D24" s="36">
        <v>43257089</v>
      </c>
      <c r="E24" s="497" t="s">
        <v>91</v>
      </c>
      <c r="F24" s="36">
        <v>3113</v>
      </c>
      <c r="G24" s="498" t="s">
        <v>318</v>
      </c>
      <c r="H24" s="671" t="s">
        <v>284</v>
      </c>
      <c r="I24" s="265">
        <v>1611646</v>
      </c>
      <c r="J24" s="266">
        <v>1186779</v>
      </c>
      <c r="K24" s="882">
        <v>0</v>
      </c>
      <c r="L24" s="577">
        <v>401131</v>
      </c>
      <c r="M24" s="577">
        <v>23736</v>
      </c>
      <c r="N24" s="266">
        <v>0</v>
      </c>
      <c r="O24" s="622">
        <v>3.48</v>
      </c>
      <c r="P24" s="678">
        <v>3.48</v>
      </c>
      <c r="Q24" s="744">
        <v>0</v>
      </c>
      <c r="R24" s="268">
        <f t="shared" si="14"/>
        <v>0</v>
      </c>
      <c r="S24" s="269">
        <v>0</v>
      </c>
      <c r="T24" s="269">
        <v>0</v>
      </c>
      <c r="U24" s="269">
        <v>0</v>
      </c>
      <c r="V24" s="269">
        <f t="shared" si="0"/>
        <v>0</v>
      </c>
      <c r="W24" s="269">
        <v>0</v>
      </c>
      <c r="X24" s="269">
        <v>0</v>
      </c>
      <c r="Y24" s="269">
        <f>SUM(W24:X24)</f>
        <v>0</v>
      </c>
      <c r="Z24" s="269">
        <f>V24+Y24</f>
        <v>0</v>
      </c>
      <c r="AA24" s="577">
        <f t="shared" si="15"/>
        <v>0</v>
      </c>
      <c r="AB24" s="270">
        <f>ROUND(V24*2%,0)</f>
        <v>0</v>
      </c>
      <c r="AC24" s="269">
        <v>0</v>
      </c>
      <c r="AD24" s="269">
        <v>0</v>
      </c>
      <c r="AE24" s="269">
        <f t="shared" si="1"/>
        <v>0</v>
      </c>
      <c r="AF24" s="269">
        <f t="shared" si="2"/>
        <v>0</v>
      </c>
      <c r="AG24" s="271">
        <v>0</v>
      </c>
      <c r="AH24" s="271">
        <v>0</v>
      </c>
      <c r="AI24" s="271">
        <v>0</v>
      </c>
      <c r="AJ24" s="271">
        <v>0</v>
      </c>
      <c r="AK24" s="271">
        <v>0</v>
      </c>
      <c r="AL24" s="271">
        <f t="shared" si="3"/>
        <v>0</v>
      </c>
      <c r="AM24" s="271">
        <f t="shared" si="4"/>
        <v>0</v>
      </c>
      <c r="AN24" s="696">
        <f t="shared" si="5"/>
        <v>0</v>
      </c>
      <c r="AO24" s="267">
        <f>I24+AF24</f>
        <v>1611646</v>
      </c>
      <c r="AP24" s="269">
        <f>J24+V24</f>
        <v>1186779</v>
      </c>
      <c r="AQ24" s="269">
        <f t="shared" si="16"/>
        <v>0</v>
      </c>
      <c r="AR24" s="269">
        <f t="shared" si="17"/>
        <v>401131</v>
      </c>
      <c r="AS24" s="269">
        <f t="shared" si="17"/>
        <v>23736</v>
      </c>
      <c r="AT24" s="269">
        <f>N24+AE24</f>
        <v>0</v>
      </c>
      <c r="AU24" s="271">
        <f>O24+AN24</f>
        <v>3.48</v>
      </c>
      <c r="AV24" s="271">
        <f t="shared" si="18"/>
        <v>3.48</v>
      </c>
      <c r="AW24" s="272">
        <f t="shared" si="18"/>
        <v>0</v>
      </c>
    </row>
    <row r="25" spans="1:49" s="37" customFormat="1" x14ac:dyDescent="0.2">
      <c r="A25" s="501">
        <v>4</v>
      </c>
      <c r="B25" s="36">
        <v>3438</v>
      </c>
      <c r="C25" s="36">
        <v>600078493</v>
      </c>
      <c r="D25" s="36">
        <v>43257089</v>
      </c>
      <c r="E25" s="497" t="s">
        <v>91</v>
      </c>
      <c r="F25" s="36">
        <v>3143</v>
      </c>
      <c r="G25" s="498" t="s">
        <v>635</v>
      </c>
      <c r="H25" s="673" t="s">
        <v>283</v>
      </c>
      <c r="I25" s="265">
        <v>1663541</v>
      </c>
      <c r="J25" s="266">
        <v>1224993</v>
      </c>
      <c r="K25" s="882">
        <v>0</v>
      </c>
      <c r="L25" s="577">
        <v>414048</v>
      </c>
      <c r="M25" s="577">
        <v>24500</v>
      </c>
      <c r="N25" s="266">
        <v>0</v>
      </c>
      <c r="O25" s="622">
        <v>2.6606999999999998</v>
      </c>
      <c r="P25" s="678">
        <v>2.6606999999999998</v>
      </c>
      <c r="Q25" s="744">
        <v>0</v>
      </c>
      <c r="R25" s="268">
        <f t="shared" si="14"/>
        <v>0</v>
      </c>
      <c r="S25" s="269">
        <v>0</v>
      </c>
      <c r="T25" s="269">
        <v>0</v>
      </c>
      <c r="U25" s="269">
        <v>0</v>
      </c>
      <c r="V25" s="269">
        <f t="shared" si="0"/>
        <v>0</v>
      </c>
      <c r="W25" s="269">
        <v>0</v>
      </c>
      <c r="X25" s="269">
        <v>0</v>
      </c>
      <c r="Y25" s="269">
        <f>SUM(W25:X25)</f>
        <v>0</v>
      </c>
      <c r="Z25" s="269">
        <f>V25+Y25</f>
        <v>0</v>
      </c>
      <c r="AA25" s="577">
        <f t="shared" si="15"/>
        <v>0</v>
      </c>
      <c r="AB25" s="270">
        <f>ROUND(V25*2%,0)</f>
        <v>0</v>
      </c>
      <c r="AC25" s="269">
        <v>0</v>
      </c>
      <c r="AD25" s="269">
        <v>0</v>
      </c>
      <c r="AE25" s="269">
        <f t="shared" si="1"/>
        <v>0</v>
      </c>
      <c r="AF25" s="269">
        <f t="shared" si="2"/>
        <v>0</v>
      </c>
      <c r="AG25" s="271">
        <v>0</v>
      </c>
      <c r="AH25" s="271">
        <v>0</v>
      </c>
      <c r="AI25" s="271">
        <v>0</v>
      </c>
      <c r="AJ25" s="271">
        <v>0</v>
      </c>
      <c r="AK25" s="271">
        <v>0</v>
      </c>
      <c r="AL25" s="271">
        <f t="shared" si="3"/>
        <v>0</v>
      </c>
      <c r="AM25" s="271">
        <f t="shared" si="4"/>
        <v>0</v>
      </c>
      <c r="AN25" s="696">
        <f t="shared" si="5"/>
        <v>0</v>
      </c>
      <c r="AO25" s="267">
        <f>I25+AF25</f>
        <v>1663541</v>
      </c>
      <c r="AP25" s="269">
        <f>J25+V25</f>
        <v>1224993</v>
      </c>
      <c r="AQ25" s="269">
        <f t="shared" si="16"/>
        <v>0</v>
      </c>
      <c r="AR25" s="269">
        <f t="shared" si="17"/>
        <v>414048</v>
      </c>
      <c r="AS25" s="269">
        <f t="shared" si="17"/>
        <v>24500</v>
      </c>
      <c r="AT25" s="269">
        <f>N25+AE25</f>
        <v>0</v>
      </c>
      <c r="AU25" s="271">
        <f>O25+AN25</f>
        <v>2.6606999999999998</v>
      </c>
      <c r="AV25" s="271">
        <f t="shared" si="18"/>
        <v>2.6606999999999998</v>
      </c>
      <c r="AW25" s="272">
        <f t="shared" si="18"/>
        <v>0</v>
      </c>
    </row>
    <row r="26" spans="1:49" s="37" customFormat="1" x14ac:dyDescent="0.2">
      <c r="A26" s="501">
        <v>4</v>
      </c>
      <c r="B26" s="36">
        <v>3438</v>
      </c>
      <c r="C26" s="36">
        <v>600078493</v>
      </c>
      <c r="D26" s="36">
        <v>43257089</v>
      </c>
      <c r="E26" s="497" t="s">
        <v>91</v>
      </c>
      <c r="F26" s="36">
        <v>3143</v>
      </c>
      <c r="G26" s="498" t="s">
        <v>636</v>
      </c>
      <c r="H26" s="673" t="s">
        <v>284</v>
      </c>
      <c r="I26" s="265">
        <v>45644</v>
      </c>
      <c r="J26" s="266">
        <v>32175</v>
      </c>
      <c r="K26" s="882">
        <v>0</v>
      </c>
      <c r="L26" s="577">
        <v>10875</v>
      </c>
      <c r="M26" s="577">
        <v>644</v>
      </c>
      <c r="N26" s="266">
        <v>1950</v>
      </c>
      <c r="O26" s="622">
        <v>0.14000000000000001</v>
      </c>
      <c r="P26" s="678">
        <v>0</v>
      </c>
      <c r="Q26" s="744">
        <v>0.14000000000000001</v>
      </c>
      <c r="R26" s="268">
        <f t="shared" si="14"/>
        <v>0</v>
      </c>
      <c r="S26" s="269">
        <v>0</v>
      </c>
      <c r="T26" s="269">
        <v>0</v>
      </c>
      <c r="U26" s="269">
        <v>0</v>
      </c>
      <c r="V26" s="269">
        <f t="shared" si="0"/>
        <v>0</v>
      </c>
      <c r="W26" s="269">
        <v>0</v>
      </c>
      <c r="X26" s="269">
        <v>0</v>
      </c>
      <c r="Y26" s="269">
        <f>SUM(W26:X26)</f>
        <v>0</v>
      </c>
      <c r="Z26" s="269">
        <f>V26+Y26</f>
        <v>0</v>
      </c>
      <c r="AA26" s="577">
        <f t="shared" si="15"/>
        <v>0</v>
      </c>
      <c r="AB26" s="270">
        <f>ROUND(V26*2%,0)</f>
        <v>0</v>
      </c>
      <c r="AC26" s="269">
        <v>0</v>
      </c>
      <c r="AD26" s="269">
        <v>0</v>
      </c>
      <c r="AE26" s="269">
        <f t="shared" si="1"/>
        <v>0</v>
      </c>
      <c r="AF26" s="269">
        <f t="shared" si="2"/>
        <v>0</v>
      </c>
      <c r="AG26" s="271">
        <v>0</v>
      </c>
      <c r="AH26" s="271">
        <v>0</v>
      </c>
      <c r="AI26" s="271">
        <v>0</v>
      </c>
      <c r="AJ26" s="271">
        <v>0</v>
      </c>
      <c r="AK26" s="271">
        <v>0</v>
      </c>
      <c r="AL26" s="271">
        <f t="shared" si="3"/>
        <v>0</v>
      </c>
      <c r="AM26" s="271">
        <f t="shared" si="4"/>
        <v>0</v>
      </c>
      <c r="AN26" s="696">
        <f t="shared" si="5"/>
        <v>0</v>
      </c>
      <c r="AO26" s="267">
        <f>I26+AF26</f>
        <v>45644</v>
      </c>
      <c r="AP26" s="269">
        <f>J26+V26</f>
        <v>32175</v>
      </c>
      <c r="AQ26" s="269">
        <f t="shared" si="16"/>
        <v>0</v>
      </c>
      <c r="AR26" s="269">
        <f t="shared" si="17"/>
        <v>10875</v>
      </c>
      <c r="AS26" s="269">
        <f t="shared" si="17"/>
        <v>644</v>
      </c>
      <c r="AT26" s="269">
        <f>N26+AE26</f>
        <v>1950</v>
      </c>
      <c r="AU26" s="271">
        <f>O26+AN26</f>
        <v>0.14000000000000001</v>
      </c>
      <c r="AV26" s="271">
        <f t="shared" si="18"/>
        <v>0</v>
      </c>
      <c r="AW26" s="272">
        <f t="shared" si="18"/>
        <v>0.14000000000000001</v>
      </c>
    </row>
    <row r="27" spans="1:49" s="37" customFormat="1" x14ac:dyDescent="0.2">
      <c r="A27" s="502">
        <v>4</v>
      </c>
      <c r="B27" s="38">
        <v>3438</v>
      </c>
      <c r="C27" s="38">
        <v>600078493</v>
      </c>
      <c r="D27" s="38">
        <v>43257089</v>
      </c>
      <c r="E27" s="499" t="s">
        <v>92</v>
      </c>
      <c r="F27" s="38"/>
      <c r="G27" s="500"/>
      <c r="H27" s="672"/>
      <c r="I27" s="8">
        <v>27212895</v>
      </c>
      <c r="J27" s="14">
        <v>19423597</v>
      </c>
      <c r="K27" s="14">
        <v>50000</v>
      </c>
      <c r="L27" s="14">
        <v>6582075</v>
      </c>
      <c r="M27" s="14">
        <v>388473</v>
      </c>
      <c r="N27" s="14">
        <v>768750</v>
      </c>
      <c r="O27" s="15">
        <v>39.166699999999992</v>
      </c>
      <c r="P27" s="15">
        <v>31.444099999999999</v>
      </c>
      <c r="Q27" s="104">
        <v>7.722599999999999</v>
      </c>
      <c r="R27" s="495">
        <f t="shared" ref="R27:AW27" si="19">SUM(R23:R26)</f>
        <v>0</v>
      </c>
      <c r="S27" s="14">
        <f t="shared" si="19"/>
        <v>0</v>
      </c>
      <c r="T27" s="14">
        <f t="shared" si="19"/>
        <v>0</v>
      </c>
      <c r="U27" s="14">
        <f t="shared" si="19"/>
        <v>0</v>
      </c>
      <c r="V27" s="14">
        <f t="shared" si="19"/>
        <v>0</v>
      </c>
      <c r="W27" s="14">
        <f t="shared" si="19"/>
        <v>0</v>
      </c>
      <c r="X27" s="14">
        <f t="shared" si="19"/>
        <v>0</v>
      </c>
      <c r="Y27" s="14">
        <f t="shared" si="19"/>
        <v>0</v>
      </c>
      <c r="Z27" s="14">
        <f t="shared" si="19"/>
        <v>0</v>
      </c>
      <c r="AA27" s="14">
        <f t="shared" si="19"/>
        <v>0</v>
      </c>
      <c r="AB27" s="14">
        <f t="shared" si="19"/>
        <v>0</v>
      </c>
      <c r="AC27" s="14">
        <f t="shared" si="19"/>
        <v>0</v>
      </c>
      <c r="AD27" s="14">
        <f t="shared" si="19"/>
        <v>0</v>
      </c>
      <c r="AE27" s="14">
        <f t="shared" si="19"/>
        <v>0</v>
      </c>
      <c r="AF27" s="14">
        <f t="shared" si="19"/>
        <v>0</v>
      </c>
      <c r="AG27" s="15">
        <f t="shared" si="19"/>
        <v>0</v>
      </c>
      <c r="AH27" s="15">
        <f t="shared" si="19"/>
        <v>0</v>
      </c>
      <c r="AI27" s="15">
        <f t="shared" si="19"/>
        <v>0</v>
      </c>
      <c r="AJ27" s="15">
        <f t="shared" si="19"/>
        <v>0</v>
      </c>
      <c r="AK27" s="15">
        <f t="shared" si="19"/>
        <v>0</v>
      </c>
      <c r="AL27" s="15">
        <f t="shared" si="19"/>
        <v>0</v>
      </c>
      <c r="AM27" s="15">
        <f t="shared" si="19"/>
        <v>0</v>
      </c>
      <c r="AN27" s="54">
        <f t="shared" si="19"/>
        <v>0</v>
      </c>
      <c r="AO27" s="8">
        <f t="shared" si="19"/>
        <v>27212895</v>
      </c>
      <c r="AP27" s="14">
        <f t="shared" si="19"/>
        <v>19423597</v>
      </c>
      <c r="AQ27" s="14">
        <f t="shared" si="19"/>
        <v>50000</v>
      </c>
      <c r="AR27" s="14">
        <f t="shared" si="19"/>
        <v>6582075</v>
      </c>
      <c r="AS27" s="14">
        <f t="shared" si="19"/>
        <v>388473</v>
      </c>
      <c r="AT27" s="14">
        <f t="shared" si="19"/>
        <v>768750</v>
      </c>
      <c r="AU27" s="15">
        <f t="shared" si="19"/>
        <v>39.166699999999992</v>
      </c>
      <c r="AV27" s="15">
        <f t="shared" si="19"/>
        <v>31.444099999999999</v>
      </c>
      <c r="AW27" s="104">
        <f t="shared" si="19"/>
        <v>7.722599999999999</v>
      </c>
    </row>
    <row r="28" spans="1:49" s="39" customFormat="1" x14ac:dyDescent="0.2">
      <c r="A28" s="501">
        <v>5</v>
      </c>
      <c r="B28" s="36">
        <v>3459</v>
      </c>
      <c r="C28" s="36">
        <v>651040264</v>
      </c>
      <c r="D28" s="36">
        <v>75121531</v>
      </c>
      <c r="E28" s="497" t="s">
        <v>93</v>
      </c>
      <c r="F28" s="36">
        <v>3231</v>
      </c>
      <c r="G28" s="498" t="s">
        <v>322</v>
      </c>
      <c r="H28" s="673" t="s">
        <v>283</v>
      </c>
      <c r="I28" s="265">
        <v>12991420</v>
      </c>
      <c r="J28" s="266">
        <v>9357489</v>
      </c>
      <c r="K28" s="266">
        <v>180000</v>
      </c>
      <c r="L28" s="266">
        <v>3223671</v>
      </c>
      <c r="M28" s="266">
        <v>187150</v>
      </c>
      <c r="N28" s="266">
        <v>43110</v>
      </c>
      <c r="O28" s="622">
        <v>18.342400000000001</v>
      </c>
      <c r="P28" s="678">
        <v>16.3733</v>
      </c>
      <c r="Q28" s="744">
        <v>1.9690999999999999</v>
      </c>
      <c r="R28" s="268">
        <f>W28*-1</f>
        <v>0</v>
      </c>
      <c r="S28" s="269">
        <v>0</v>
      </c>
      <c r="T28" s="269">
        <v>0</v>
      </c>
      <c r="U28" s="269">
        <v>0</v>
      </c>
      <c r="V28" s="269">
        <f t="shared" si="0"/>
        <v>0</v>
      </c>
      <c r="W28" s="269">
        <v>0</v>
      </c>
      <c r="X28" s="269">
        <v>0</v>
      </c>
      <c r="Y28" s="269">
        <f>SUM(W28:X28)</f>
        <v>0</v>
      </c>
      <c r="Z28" s="269">
        <f>V28+Y28</f>
        <v>0</v>
      </c>
      <c r="AA28" s="577">
        <f>ROUND((V28+W28)*33.8%,0)</f>
        <v>0</v>
      </c>
      <c r="AB28" s="270">
        <f>ROUND(V28*2%,0)</f>
        <v>0</v>
      </c>
      <c r="AC28" s="269">
        <v>0</v>
      </c>
      <c r="AD28" s="269">
        <v>0</v>
      </c>
      <c r="AE28" s="269">
        <f t="shared" si="1"/>
        <v>0</v>
      </c>
      <c r="AF28" s="269">
        <f t="shared" si="2"/>
        <v>0</v>
      </c>
      <c r="AG28" s="271">
        <v>0</v>
      </c>
      <c r="AH28" s="271">
        <v>0</v>
      </c>
      <c r="AI28" s="271">
        <v>0</v>
      </c>
      <c r="AJ28" s="271">
        <v>0</v>
      </c>
      <c r="AK28" s="271">
        <v>0</v>
      </c>
      <c r="AL28" s="271">
        <f t="shared" si="3"/>
        <v>0</v>
      </c>
      <c r="AM28" s="271">
        <f t="shared" si="4"/>
        <v>0</v>
      </c>
      <c r="AN28" s="696">
        <f t="shared" si="5"/>
        <v>0</v>
      </c>
      <c r="AO28" s="267">
        <f>I28+AF28</f>
        <v>12991420</v>
      </c>
      <c r="AP28" s="269">
        <f>J28+V28</f>
        <v>9357489</v>
      </c>
      <c r="AQ28" s="269">
        <f>K28+Y28</f>
        <v>180000</v>
      </c>
      <c r="AR28" s="269">
        <f>L28+AA28</f>
        <v>3223671</v>
      </c>
      <c r="AS28" s="269">
        <f>M28+AB28</f>
        <v>187150</v>
      </c>
      <c r="AT28" s="269">
        <f>N28+AE28</f>
        <v>43110</v>
      </c>
      <c r="AU28" s="271">
        <f>O28+AN28</f>
        <v>18.342400000000001</v>
      </c>
      <c r="AV28" s="271">
        <f>P28+AL28</f>
        <v>16.3733</v>
      </c>
      <c r="AW28" s="272">
        <f>Q28+AM28</f>
        <v>1.9690999999999999</v>
      </c>
    </row>
    <row r="29" spans="1:49" s="39" customFormat="1" x14ac:dyDescent="0.2">
      <c r="A29" s="502">
        <v>5</v>
      </c>
      <c r="B29" s="38">
        <v>3459</v>
      </c>
      <c r="C29" s="38">
        <v>651040264</v>
      </c>
      <c r="D29" s="38">
        <v>75121531</v>
      </c>
      <c r="E29" s="499" t="s">
        <v>94</v>
      </c>
      <c r="F29" s="38"/>
      <c r="G29" s="500"/>
      <c r="H29" s="672"/>
      <c r="I29" s="7">
        <v>12991420</v>
      </c>
      <c r="J29" s="12">
        <v>9357489</v>
      </c>
      <c r="K29" s="12">
        <v>180000</v>
      </c>
      <c r="L29" s="12">
        <v>3223671</v>
      </c>
      <c r="M29" s="12">
        <v>187150</v>
      </c>
      <c r="N29" s="12">
        <v>43110</v>
      </c>
      <c r="O29" s="13">
        <v>18.342400000000001</v>
      </c>
      <c r="P29" s="13">
        <v>16.3733</v>
      </c>
      <c r="Q29" s="102">
        <v>1.9690999999999999</v>
      </c>
      <c r="R29" s="479">
        <f t="shared" ref="R29:AW29" si="20">SUM(R28)</f>
        <v>0</v>
      </c>
      <c r="S29" s="12">
        <f t="shared" si="20"/>
        <v>0</v>
      </c>
      <c r="T29" s="12">
        <f t="shared" si="20"/>
        <v>0</v>
      </c>
      <c r="U29" s="12">
        <f t="shared" si="20"/>
        <v>0</v>
      </c>
      <c r="V29" s="12">
        <f t="shared" si="20"/>
        <v>0</v>
      </c>
      <c r="W29" s="12">
        <f t="shared" si="20"/>
        <v>0</v>
      </c>
      <c r="X29" s="12">
        <f t="shared" si="20"/>
        <v>0</v>
      </c>
      <c r="Y29" s="12">
        <f t="shared" si="20"/>
        <v>0</v>
      </c>
      <c r="Z29" s="12">
        <f t="shared" si="20"/>
        <v>0</v>
      </c>
      <c r="AA29" s="12">
        <f t="shared" si="20"/>
        <v>0</v>
      </c>
      <c r="AB29" s="12">
        <f t="shared" si="20"/>
        <v>0</v>
      </c>
      <c r="AC29" s="12">
        <f t="shared" si="20"/>
        <v>0</v>
      </c>
      <c r="AD29" s="12">
        <f t="shared" si="20"/>
        <v>0</v>
      </c>
      <c r="AE29" s="12">
        <f t="shared" si="20"/>
        <v>0</v>
      </c>
      <c r="AF29" s="12">
        <f t="shared" si="20"/>
        <v>0</v>
      </c>
      <c r="AG29" s="13">
        <f t="shared" si="20"/>
        <v>0</v>
      </c>
      <c r="AH29" s="13">
        <f t="shared" si="20"/>
        <v>0</v>
      </c>
      <c r="AI29" s="13">
        <f t="shared" si="20"/>
        <v>0</v>
      </c>
      <c r="AJ29" s="13">
        <f t="shared" si="20"/>
        <v>0</v>
      </c>
      <c r="AK29" s="13">
        <f t="shared" si="20"/>
        <v>0</v>
      </c>
      <c r="AL29" s="13">
        <f t="shared" si="20"/>
        <v>0</v>
      </c>
      <c r="AM29" s="13">
        <f t="shared" si="20"/>
        <v>0</v>
      </c>
      <c r="AN29" s="44">
        <f t="shared" si="20"/>
        <v>0</v>
      </c>
      <c r="AO29" s="7">
        <f t="shared" si="20"/>
        <v>12991420</v>
      </c>
      <c r="AP29" s="12">
        <f t="shared" si="20"/>
        <v>9357489</v>
      </c>
      <c r="AQ29" s="12">
        <f t="shared" si="20"/>
        <v>180000</v>
      </c>
      <c r="AR29" s="12">
        <f t="shared" si="20"/>
        <v>3223671</v>
      </c>
      <c r="AS29" s="12">
        <f t="shared" si="20"/>
        <v>187150</v>
      </c>
      <c r="AT29" s="12">
        <f t="shared" si="20"/>
        <v>43110</v>
      </c>
      <c r="AU29" s="13">
        <f t="shared" si="20"/>
        <v>18.342400000000001</v>
      </c>
      <c r="AV29" s="13">
        <f t="shared" si="20"/>
        <v>16.3733</v>
      </c>
      <c r="AW29" s="102">
        <f t="shared" si="20"/>
        <v>1.9690999999999999</v>
      </c>
    </row>
    <row r="30" spans="1:49" s="39" customFormat="1" x14ac:dyDescent="0.2">
      <c r="A30" s="501">
        <v>6</v>
      </c>
      <c r="B30" s="36">
        <v>3401</v>
      </c>
      <c r="C30" s="36">
        <v>650023404</v>
      </c>
      <c r="D30" s="36">
        <v>70981477</v>
      </c>
      <c r="E30" s="497" t="s">
        <v>95</v>
      </c>
      <c r="F30" s="36">
        <v>3111</v>
      </c>
      <c r="G30" s="498" t="s">
        <v>317</v>
      </c>
      <c r="H30" s="671" t="s">
        <v>283</v>
      </c>
      <c r="I30" s="265">
        <v>1637167</v>
      </c>
      <c r="J30" s="266">
        <v>1187289</v>
      </c>
      <c r="K30" s="882">
        <v>6000</v>
      </c>
      <c r="L30" s="577">
        <v>403332</v>
      </c>
      <c r="M30" s="577">
        <v>23746</v>
      </c>
      <c r="N30" s="266">
        <v>16800</v>
      </c>
      <c r="O30" s="622">
        <v>2.5009000000000001</v>
      </c>
      <c r="P30" s="678">
        <v>2</v>
      </c>
      <c r="Q30" s="744">
        <v>0.50090000000000001</v>
      </c>
      <c r="R30" s="268">
        <f t="shared" ref="R30:R34" si="21">W30*-1</f>
        <v>0</v>
      </c>
      <c r="S30" s="269">
        <v>0</v>
      </c>
      <c r="T30" s="269">
        <v>0</v>
      </c>
      <c r="U30" s="269">
        <v>0</v>
      </c>
      <c r="V30" s="269">
        <f t="shared" si="0"/>
        <v>0</v>
      </c>
      <c r="W30" s="269">
        <v>0</v>
      </c>
      <c r="X30" s="269">
        <v>0</v>
      </c>
      <c r="Y30" s="269">
        <f>SUM(W30:X30)</f>
        <v>0</v>
      </c>
      <c r="Z30" s="269">
        <f>V30+Y30</f>
        <v>0</v>
      </c>
      <c r="AA30" s="577">
        <f t="shared" ref="AA30:AA34" si="22">ROUND((V30+W30)*33.8%,0)</f>
        <v>0</v>
      </c>
      <c r="AB30" s="270">
        <f>ROUND(V30*2%,0)</f>
        <v>0</v>
      </c>
      <c r="AC30" s="269">
        <v>0</v>
      </c>
      <c r="AD30" s="269">
        <v>0</v>
      </c>
      <c r="AE30" s="269">
        <f t="shared" si="1"/>
        <v>0</v>
      </c>
      <c r="AF30" s="269">
        <f t="shared" si="2"/>
        <v>0</v>
      </c>
      <c r="AG30" s="271">
        <v>0</v>
      </c>
      <c r="AH30" s="271">
        <v>0</v>
      </c>
      <c r="AI30" s="271">
        <v>0</v>
      </c>
      <c r="AJ30" s="271">
        <v>0</v>
      </c>
      <c r="AK30" s="271">
        <v>0</v>
      </c>
      <c r="AL30" s="271">
        <f t="shared" si="3"/>
        <v>0</v>
      </c>
      <c r="AM30" s="271">
        <f t="shared" si="4"/>
        <v>0</v>
      </c>
      <c r="AN30" s="696">
        <f t="shared" si="5"/>
        <v>0</v>
      </c>
      <c r="AO30" s="267">
        <f>I30+AF30</f>
        <v>1637167</v>
      </c>
      <c r="AP30" s="269">
        <f>J30+V30</f>
        <v>1187289</v>
      </c>
      <c r="AQ30" s="269">
        <f t="shared" ref="AQ30:AQ34" si="23">K30+Y30</f>
        <v>6000</v>
      </c>
      <c r="AR30" s="269">
        <f t="shared" ref="AR30:AS34" si="24">L30+AA30</f>
        <v>403332</v>
      </c>
      <c r="AS30" s="269">
        <f t="shared" si="24"/>
        <v>23746</v>
      </c>
      <c r="AT30" s="269">
        <f>N30+AE30</f>
        <v>16800</v>
      </c>
      <c r="AU30" s="271">
        <f>O30+AN30</f>
        <v>2.5009000000000001</v>
      </c>
      <c r="AV30" s="271">
        <f t="shared" ref="AV30:AW34" si="25">P30+AL30</f>
        <v>2</v>
      </c>
      <c r="AW30" s="272">
        <f t="shared" si="25"/>
        <v>0.50090000000000001</v>
      </c>
    </row>
    <row r="31" spans="1:49" s="37" customFormat="1" x14ac:dyDescent="0.2">
      <c r="A31" s="501">
        <v>6</v>
      </c>
      <c r="B31" s="36">
        <v>3401</v>
      </c>
      <c r="C31" s="36">
        <v>650023404</v>
      </c>
      <c r="D31" s="36">
        <v>70981477</v>
      </c>
      <c r="E31" s="497" t="s">
        <v>95</v>
      </c>
      <c r="F31" s="36">
        <v>3117</v>
      </c>
      <c r="G31" s="498" t="s">
        <v>320</v>
      </c>
      <c r="H31" s="671" t="s">
        <v>283</v>
      </c>
      <c r="I31" s="265">
        <v>2982722</v>
      </c>
      <c r="J31" s="266">
        <v>2116102</v>
      </c>
      <c r="K31" s="266">
        <v>12000</v>
      </c>
      <c r="L31" s="266">
        <v>719298</v>
      </c>
      <c r="M31" s="266">
        <v>42322</v>
      </c>
      <c r="N31" s="266">
        <v>93000</v>
      </c>
      <c r="O31" s="622">
        <v>4.2879999999999994</v>
      </c>
      <c r="P31" s="678">
        <v>2.7076000000000002</v>
      </c>
      <c r="Q31" s="744">
        <v>1.5803999999999996</v>
      </c>
      <c r="R31" s="268">
        <f t="shared" si="21"/>
        <v>0</v>
      </c>
      <c r="S31" s="269">
        <v>0</v>
      </c>
      <c r="T31" s="269">
        <v>0</v>
      </c>
      <c r="U31" s="269">
        <v>0</v>
      </c>
      <c r="V31" s="269">
        <f t="shared" si="0"/>
        <v>0</v>
      </c>
      <c r="W31" s="269">
        <v>0</v>
      </c>
      <c r="X31" s="269">
        <v>0</v>
      </c>
      <c r="Y31" s="269">
        <f>SUM(W31:X31)</f>
        <v>0</v>
      </c>
      <c r="Z31" s="269">
        <f>V31+Y31</f>
        <v>0</v>
      </c>
      <c r="AA31" s="577">
        <f t="shared" si="22"/>
        <v>0</v>
      </c>
      <c r="AB31" s="270">
        <f>ROUND(V31*2%,0)</f>
        <v>0</v>
      </c>
      <c r="AC31" s="269">
        <v>0</v>
      </c>
      <c r="AD31" s="269">
        <v>0</v>
      </c>
      <c r="AE31" s="269">
        <f t="shared" si="1"/>
        <v>0</v>
      </c>
      <c r="AF31" s="269">
        <f t="shared" si="2"/>
        <v>0</v>
      </c>
      <c r="AG31" s="271">
        <v>0</v>
      </c>
      <c r="AH31" s="271">
        <v>0</v>
      </c>
      <c r="AI31" s="271">
        <v>0</v>
      </c>
      <c r="AJ31" s="271">
        <v>0</v>
      </c>
      <c r="AK31" s="271">
        <v>0</v>
      </c>
      <c r="AL31" s="271">
        <f t="shared" si="3"/>
        <v>0</v>
      </c>
      <c r="AM31" s="271">
        <f t="shared" si="4"/>
        <v>0</v>
      </c>
      <c r="AN31" s="696">
        <f t="shared" si="5"/>
        <v>0</v>
      </c>
      <c r="AO31" s="267">
        <f>I31+AF31</f>
        <v>2982722</v>
      </c>
      <c r="AP31" s="269">
        <f>J31+V31</f>
        <v>2116102</v>
      </c>
      <c r="AQ31" s="269">
        <f t="shared" si="23"/>
        <v>12000</v>
      </c>
      <c r="AR31" s="269">
        <f t="shared" si="24"/>
        <v>719298</v>
      </c>
      <c r="AS31" s="269">
        <f t="shared" si="24"/>
        <v>42322</v>
      </c>
      <c r="AT31" s="269">
        <f>N31+AE31</f>
        <v>93000</v>
      </c>
      <c r="AU31" s="271">
        <f>O31+AN31</f>
        <v>4.2879999999999994</v>
      </c>
      <c r="AV31" s="271">
        <f t="shared" si="25"/>
        <v>2.7076000000000002</v>
      </c>
      <c r="AW31" s="272">
        <f t="shared" si="25"/>
        <v>1.5803999999999996</v>
      </c>
    </row>
    <row r="32" spans="1:49" s="37" customFormat="1" x14ac:dyDescent="0.2">
      <c r="A32" s="501">
        <v>6</v>
      </c>
      <c r="B32" s="36">
        <v>3401</v>
      </c>
      <c r="C32" s="36">
        <v>650023404</v>
      </c>
      <c r="D32" s="36">
        <v>70981477</v>
      </c>
      <c r="E32" s="497" t="s">
        <v>95</v>
      </c>
      <c r="F32" s="36">
        <v>3141</v>
      </c>
      <c r="G32" s="498" t="s">
        <v>321</v>
      </c>
      <c r="H32" s="671" t="s">
        <v>284</v>
      </c>
      <c r="I32" s="265">
        <v>722512</v>
      </c>
      <c r="J32" s="266">
        <v>527722</v>
      </c>
      <c r="K32" s="882">
        <v>2000</v>
      </c>
      <c r="L32" s="577">
        <v>179046</v>
      </c>
      <c r="M32" s="577">
        <v>10554</v>
      </c>
      <c r="N32" s="266">
        <v>3190</v>
      </c>
      <c r="O32" s="622">
        <v>1.8</v>
      </c>
      <c r="P32" s="678">
        <v>0</v>
      </c>
      <c r="Q32" s="744">
        <v>1.8</v>
      </c>
      <c r="R32" s="268">
        <f t="shared" si="21"/>
        <v>0</v>
      </c>
      <c r="S32" s="269">
        <v>0</v>
      </c>
      <c r="T32" s="269">
        <v>0</v>
      </c>
      <c r="U32" s="269">
        <v>0</v>
      </c>
      <c r="V32" s="269">
        <f t="shared" si="0"/>
        <v>0</v>
      </c>
      <c r="W32" s="269">
        <v>0</v>
      </c>
      <c r="X32" s="269">
        <v>0</v>
      </c>
      <c r="Y32" s="269">
        <f>SUM(W32:X32)</f>
        <v>0</v>
      </c>
      <c r="Z32" s="269">
        <f>V32+Y32</f>
        <v>0</v>
      </c>
      <c r="AA32" s="577">
        <f t="shared" si="22"/>
        <v>0</v>
      </c>
      <c r="AB32" s="270">
        <f>ROUND(V32*2%,0)</f>
        <v>0</v>
      </c>
      <c r="AC32" s="269">
        <v>0</v>
      </c>
      <c r="AD32" s="269">
        <v>0</v>
      </c>
      <c r="AE32" s="269">
        <f t="shared" si="1"/>
        <v>0</v>
      </c>
      <c r="AF32" s="269">
        <f t="shared" si="2"/>
        <v>0</v>
      </c>
      <c r="AG32" s="271">
        <v>0</v>
      </c>
      <c r="AH32" s="271">
        <v>0</v>
      </c>
      <c r="AI32" s="271">
        <v>0</v>
      </c>
      <c r="AJ32" s="271">
        <v>0</v>
      </c>
      <c r="AK32" s="271">
        <v>0</v>
      </c>
      <c r="AL32" s="271">
        <f t="shared" si="3"/>
        <v>0</v>
      </c>
      <c r="AM32" s="271">
        <f t="shared" si="4"/>
        <v>0</v>
      </c>
      <c r="AN32" s="696">
        <f t="shared" si="5"/>
        <v>0</v>
      </c>
      <c r="AO32" s="267">
        <f>I32+AF32</f>
        <v>722512</v>
      </c>
      <c r="AP32" s="269">
        <f>J32+V32</f>
        <v>527722</v>
      </c>
      <c r="AQ32" s="269">
        <f t="shared" si="23"/>
        <v>2000</v>
      </c>
      <c r="AR32" s="269">
        <f t="shared" si="24"/>
        <v>179046</v>
      </c>
      <c r="AS32" s="269">
        <f t="shared" si="24"/>
        <v>10554</v>
      </c>
      <c r="AT32" s="269">
        <f>N32+AE32</f>
        <v>3190</v>
      </c>
      <c r="AU32" s="271">
        <f>O32+AN32</f>
        <v>1.8</v>
      </c>
      <c r="AV32" s="271">
        <f t="shared" si="25"/>
        <v>0</v>
      </c>
      <c r="AW32" s="272">
        <f t="shared" si="25"/>
        <v>1.8</v>
      </c>
    </row>
    <row r="33" spans="1:49" s="37" customFormat="1" x14ac:dyDescent="0.2">
      <c r="A33" s="501">
        <v>6</v>
      </c>
      <c r="B33" s="36">
        <v>3401</v>
      </c>
      <c r="C33" s="36">
        <v>650023404</v>
      </c>
      <c r="D33" s="36">
        <v>70981477</v>
      </c>
      <c r="E33" s="497" t="s">
        <v>95</v>
      </c>
      <c r="F33" s="36">
        <v>3143</v>
      </c>
      <c r="G33" s="498" t="s">
        <v>635</v>
      </c>
      <c r="H33" s="673" t="s">
        <v>283</v>
      </c>
      <c r="I33" s="265">
        <v>599292</v>
      </c>
      <c r="J33" s="266">
        <v>441305</v>
      </c>
      <c r="K33" s="882">
        <v>0</v>
      </c>
      <c r="L33" s="577">
        <v>149161</v>
      </c>
      <c r="M33" s="577">
        <v>8826</v>
      </c>
      <c r="N33" s="266">
        <v>0</v>
      </c>
      <c r="O33" s="622">
        <v>0.86899999999999999</v>
      </c>
      <c r="P33" s="678">
        <v>0.86899999999999999</v>
      </c>
      <c r="Q33" s="744">
        <v>0</v>
      </c>
      <c r="R33" s="268">
        <f t="shared" si="21"/>
        <v>0</v>
      </c>
      <c r="S33" s="269">
        <v>0</v>
      </c>
      <c r="T33" s="269">
        <v>0</v>
      </c>
      <c r="U33" s="269">
        <v>0</v>
      </c>
      <c r="V33" s="269">
        <f t="shared" si="0"/>
        <v>0</v>
      </c>
      <c r="W33" s="269">
        <v>0</v>
      </c>
      <c r="X33" s="269">
        <v>0</v>
      </c>
      <c r="Y33" s="269">
        <f>SUM(W33:X33)</f>
        <v>0</v>
      </c>
      <c r="Z33" s="269">
        <f>V33+Y33</f>
        <v>0</v>
      </c>
      <c r="AA33" s="577">
        <f t="shared" si="22"/>
        <v>0</v>
      </c>
      <c r="AB33" s="270">
        <f>ROUND(V33*2%,0)</f>
        <v>0</v>
      </c>
      <c r="AC33" s="269">
        <v>0</v>
      </c>
      <c r="AD33" s="269">
        <v>0</v>
      </c>
      <c r="AE33" s="269">
        <f t="shared" si="1"/>
        <v>0</v>
      </c>
      <c r="AF33" s="269">
        <f t="shared" si="2"/>
        <v>0</v>
      </c>
      <c r="AG33" s="271">
        <v>0</v>
      </c>
      <c r="AH33" s="271">
        <v>0</v>
      </c>
      <c r="AI33" s="271">
        <v>0</v>
      </c>
      <c r="AJ33" s="271">
        <v>0</v>
      </c>
      <c r="AK33" s="271">
        <v>0</v>
      </c>
      <c r="AL33" s="271">
        <f t="shared" si="3"/>
        <v>0</v>
      </c>
      <c r="AM33" s="271">
        <f t="shared" si="4"/>
        <v>0</v>
      </c>
      <c r="AN33" s="696">
        <f t="shared" si="5"/>
        <v>0</v>
      </c>
      <c r="AO33" s="267">
        <f>I33+AF33</f>
        <v>599292</v>
      </c>
      <c r="AP33" s="269">
        <f>J33+V33</f>
        <v>441305</v>
      </c>
      <c r="AQ33" s="269">
        <f t="shared" si="23"/>
        <v>0</v>
      </c>
      <c r="AR33" s="269">
        <f t="shared" si="24"/>
        <v>149161</v>
      </c>
      <c r="AS33" s="269">
        <f t="shared" si="24"/>
        <v>8826</v>
      </c>
      <c r="AT33" s="269">
        <f>N33+AE33</f>
        <v>0</v>
      </c>
      <c r="AU33" s="271">
        <f>O33+AN33</f>
        <v>0.86899999999999999</v>
      </c>
      <c r="AV33" s="271">
        <f t="shared" si="25"/>
        <v>0.86899999999999999</v>
      </c>
      <c r="AW33" s="272">
        <f t="shared" si="25"/>
        <v>0</v>
      </c>
    </row>
    <row r="34" spans="1:49" s="37" customFormat="1" x14ac:dyDescent="0.2">
      <c r="A34" s="501">
        <v>6</v>
      </c>
      <c r="B34" s="36">
        <v>3401</v>
      </c>
      <c r="C34" s="36">
        <v>650023404</v>
      </c>
      <c r="D34" s="36">
        <v>70981477</v>
      </c>
      <c r="E34" s="497" t="s">
        <v>95</v>
      </c>
      <c r="F34" s="36">
        <v>3143</v>
      </c>
      <c r="G34" s="498" t="s">
        <v>636</v>
      </c>
      <c r="H34" s="673" t="s">
        <v>284</v>
      </c>
      <c r="I34" s="265">
        <v>20364</v>
      </c>
      <c r="J34" s="266">
        <v>14355</v>
      </c>
      <c r="K34" s="882">
        <v>0</v>
      </c>
      <c r="L34" s="577">
        <v>4852</v>
      </c>
      <c r="M34" s="577">
        <v>287</v>
      </c>
      <c r="N34" s="266">
        <v>870</v>
      </c>
      <c r="O34" s="622">
        <v>0.06</v>
      </c>
      <c r="P34" s="678">
        <v>0</v>
      </c>
      <c r="Q34" s="744">
        <v>0.06</v>
      </c>
      <c r="R34" s="268">
        <f t="shared" si="21"/>
        <v>0</v>
      </c>
      <c r="S34" s="269">
        <v>0</v>
      </c>
      <c r="T34" s="269">
        <v>0</v>
      </c>
      <c r="U34" s="269">
        <v>0</v>
      </c>
      <c r="V34" s="269">
        <f t="shared" si="0"/>
        <v>0</v>
      </c>
      <c r="W34" s="269">
        <v>0</v>
      </c>
      <c r="X34" s="269">
        <v>0</v>
      </c>
      <c r="Y34" s="269">
        <f>SUM(W34:X34)</f>
        <v>0</v>
      </c>
      <c r="Z34" s="269">
        <f>V34+Y34</f>
        <v>0</v>
      </c>
      <c r="AA34" s="577">
        <f t="shared" si="22"/>
        <v>0</v>
      </c>
      <c r="AB34" s="270">
        <f>ROUND(V34*2%,0)</f>
        <v>0</v>
      </c>
      <c r="AC34" s="269">
        <v>0</v>
      </c>
      <c r="AD34" s="269">
        <v>0</v>
      </c>
      <c r="AE34" s="269">
        <f t="shared" si="1"/>
        <v>0</v>
      </c>
      <c r="AF34" s="269">
        <f t="shared" si="2"/>
        <v>0</v>
      </c>
      <c r="AG34" s="271">
        <v>0</v>
      </c>
      <c r="AH34" s="271">
        <v>0</v>
      </c>
      <c r="AI34" s="271">
        <v>0</v>
      </c>
      <c r="AJ34" s="271">
        <v>0</v>
      </c>
      <c r="AK34" s="271">
        <v>0</v>
      </c>
      <c r="AL34" s="271">
        <f t="shared" si="3"/>
        <v>0</v>
      </c>
      <c r="AM34" s="271">
        <f t="shared" si="4"/>
        <v>0</v>
      </c>
      <c r="AN34" s="696">
        <f t="shared" si="5"/>
        <v>0</v>
      </c>
      <c r="AO34" s="267">
        <f>I34+AF34</f>
        <v>20364</v>
      </c>
      <c r="AP34" s="269">
        <f>J34+V34</f>
        <v>14355</v>
      </c>
      <c r="AQ34" s="269">
        <f t="shared" si="23"/>
        <v>0</v>
      </c>
      <c r="AR34" s="269">
        <f t="shared" si="24"/>
        <v>4852</v>
      </c>
      <c r="AS34" s="269">
        <f t="shared" si="24"/>
        <v>287</v>
      </c>
      <c r="AT34" s="269">
        <f>N34+AE34</f>
        <v>870</v>
      </c>
      <c r="AU34" s="271">
        <f>O34+AN34</f>
        <v>0.06</v>
      </c>
      <c r="AV34" s="271">
        <f t="shared" si="25"/>
        <v>0</v>
      </c>
      <c r="AW34" s="272">
        <f t="shared" si="25"/>
        <v>0.06</v>
      </c>
    </row>
    <row r="35" spans="1:49" s="37" customFormat="1" x14ac:dyDescent="0.2">
      <c r="A35" s="502">
        <v>6</v>
      </c>
      <c r="B35" s="38">
        <v>3401</v>
      </c>
      <c r="C35" s="38">
        <v>650023404</v>
      </c>
      <c r="D35" s="38">
        <v>70981477</v>
      </c>
      <c r="E35" s="499" t="s">
        <v>96</v>
      </c>
      <c r="F35" s="38"/>
      <c r="G35" s="500"/>
      <c r="H35" s="672"/>
      <c r="I35" s="7">
        <v>5962057</v>
      </c>
      <c r="J35" s="12">
        <v>4286773</v>
      </c>
      <c r="K35" s="12">
        <v>20000</v>
      </c>
      <c r="L35" s="12">
        <v>1455689</v>
      </c>
      <c r="M35" s="12">
        <v>85735</v>
      </c>
      <c r="N35" s="12">
        <v>113860</v>
      </c>
      <c r="O35" s="13">
        <v>9.5179000000000009</v>
      </c>
      <c r="P35" s="13">
        <v>5.5766</v>
      </c>
      <c r="Q35" s="102">
        <v>3.9412999999999996</v>
      </c>
      <c r="R35" s="479">
        <f t="shared" ref="R35:AW35" si="26">SUM(R30:R34)</f>
        <v>0</v>
      </c>
      <c r="S35" s="12">
        <f t="shared" si="26"/>
        <v>0</v>
      </c>
      <c r="T35" s="12">
        <f t="shared" si="26"/>
        <v>0</v>
      </c>
      <c r="U35" s="12">
        <f t="shared" si="26"/>
        <v>0</v>
      </c>
      <c r="V35" s="12">
        <f t="shared" si="26"/>
        <v>0</v>
      </c>
      <c r="W35" s="12">
        <f t="shared" si="26"/>
        <v>0</v>
      </c>
      <c r="X35" s="12">
        <f t="shared" si="26"/>
        <v>0</v>
      </c>
      <c r="Y35" s="12">
        <f t="shared" si="26"/>
        <v>0</v>
      </c>
      <c r="Z35" s="12">
        <f t="shared" si="26"/>
        <v>0</v>
      </c>
      <c r="AA35" s="12">
        <f t="shared" si="26"/>
        <v>0</v>
      </c>
      <c r="AB35" s="12">
        <f t="shared" si="26"/>
        <v>0</v>
      </c>
      <c r="AC35" s="12">
        <f t="shared" si="26"/>
        <v>0</v>
      </c>
      <c r="AD35" s="12">
        <f t="shared" si="26"/>
        <v>0</v>
      </c>
      <c r="AE35" s="12">
        <f t="shared" si="26"/>
        <v>0</v>
      </c>
      <c r="AF35" s="12">
        <f t="shared" si="26"/>
        <v>0</v>
      </c>
      <c r="AG35" s="13">
        <f t="shared" si="26"/>
        <v>0</v>
      </c>
      <c r="AH35" s="13">
        <f t="shared" si="26"/>
        <v>0</v>
      </c>
      <c r="AI35" s="13">
        <f t="shared" si="26"/>
        <v>0</v>
      </c>
      <c r="AJ35" s="13">
        <f t="shared" si="26"/>
        <v>0</v>
      </c>
      <c r="AK35" s="13">
        <f t="shared" si="26"/>
        <v>0</v>
      </c>
      <c r="AL35" s="13">
        <f t="shared" si="26"/>
        <v>0</v>
      </c>
      <c r="AM35" s="13">
        <f t="shared" si="26"/>
        <v>0</v>
      </c>
      <c r="AN35" s="44">
        <f t="shared" si="26"/>
        <v>0</v>
      </c>
      <c r="AO35" s="7">
        <f t="shared" si="26"/>
        <v>5962057</v>
      </c>
      <c r="AP35" s="12">
        <f t="shared" si="26"/>
        <v>4286773</v>
      </c>
      <c r="AQ35" s="12">
        <f t="shared" si="26"/>
        <v>20000</v>
      </c>
      <c r="AR35" s="12">
        <f t="shared" si="26"/>
        <v>1455689</v>
      </c>
      <c r="AS35" s="12">
        <f t="shared" si="26"/>
        <v>85735</v>
      </c>
      <c r="AT35" s="12">
        <f t="shared" si="26"/>
        <v>113860</v>
      </c>
      <c r="AU35" s="13">
        <f t="shared" si="26"/>
        <v>9.5179000000000009</v>
      </c>
      <c r="AV35" s="13">
        <f t="shared" si="26"/>
        <v>5.5766</v>
      </c>
      <c r="AW35" s="102">
        <f t="shared" si="26"/>
        <v>3.9412999999999996</v>
      </c>
    </row>
    <row r="36" spans="1:49" s="37" customFormat="1" x14ac:dyDescent="0.2">
      <c r="A36" s="501">
        <v>7</v>
      </c>
      <c r="B36" s="36">
        <v>3404</v>
      </c>
      <c r="C36" s="36">
        <v>650023021</v>
      </c>
      <c r="D36" s="36">
        <v>70982597</v>
      </c>
      <c r="E36" s="497" t="s">
        <v>97</v>
      </c>
      <c r="F36" s="36">
        <v>3111</v>
      </c>
      <c r="G36" s="498" t="s">
        <v>317</v>
      </c>
      <c r="H36" s="671" t="s">
        <v>283</v>
      </c>
      <c r="I36" s="265">
        <v>5655035</v>
      </c>
      <c r="J36" s="266">
        <v>4126609</v>
      </c>
      <c r="K36" s="882">
        <v>0</v>
      </c>
      <c r="L36" s="577">
        <v>1394794</v>
      </c>
      <c r="M36" s="577">
        <v>82532</v>
      </c>
      <c r="N36" s="266">
        <v>51100</v>
      </c>
      <c r="O36" s="622">
        <v>9.8437000000000001</v>
      </c>
      <c r="P36" s="678">
        <v>8</v>
      </c>
      <c r="Q36" s="744">
        <v>1.8436999999999999</v>
      </c>
      <c r="R36" s="268">
        <f t="shared" ref="R36:R41" si="27">W36*-1</f>
        <v>0</v>
      </c>
      <c r="S36" s="269">
        <v>0</v>
      </c>
      <c r="T36" s="269">
        <v>0</v>
      </c>
      <c r="U36" s="269">
        <v>0</v>
      </c>
      <c r="V36" s="269">
        <f t="shared" si="0"/>
        <v>0</v>
      </c>
      <c r="W36" s="269">
        <v>0</v>
      </c>
      <c r="X36" s="269">
        <v>0</v>
      </c>
      <c r="Y36" s="269">
        <f t="shared" ref="Y36:Y41" si="28">SUM(W36:X36)</f>
        <v>0</v>
      </c>
      <c r="Z36" s="269">
        <f t="shared" ref="Z36:Z41" si="29">V36+Y36</f>
        <v>0</v>
      </c>
      <c r="AA36" s="577">
        <f t="shared" ref="AA36:AA41" si="30">ROUND((V36+W36)*33.8%,0)</f>
        <v>0</v>
      </c>
      <c r="AB36" s="270">
        <f t="shared" ref="AB36:AB41" si="31">ROUND(V36*2%,0)</f>
        <v>0</v>
      </c>
      <c r="AC36" s="269">
        <v>0</v>
      </c>
      <c r="AD36" s="269">
        <v>0</v>
      </c>
      <c r="AE36" s="269">
        <f t="shared" si="1"/>
        <v>0</v>
      </c>
      <c r="AF36" s="269">
        <f t="shared" si="2"/>
        <v>0</v>
      </c>
      <c r="AG36" s="271">
        <v>0</v>
      </c>
      <c r="AH36" s="271">
        <v>0</v>
      </c>
      <c r="AI36" s="271">
        <v>0</v>
      </c>
      <c r="AJ36" s="271">
        <v>0</v>
      </c>
      <c r="AK36" s="271">
        <v>0</v>
      </c>
      <c r="AL36" s="271">
        <f t="shared" si="3"/>
        <v>0</v>
      </c>
      <c r="AM36" s="271">
        <f t="shared" si="4"/>
        <v>0</v>
      </c>
      <c r="AN36" s="696">
        <f t="shared" si="5"/>
        <v>0</v>
      </c>
      <c r="AO36" s="267">
        <f t="shared" ref="AO36:AO41" si="32">I36+AF36</f>
        <v>5655035</v>
      </c>
      <c r="AP36" s="269">
        <f t="shared" ref="AP36:AP41" si="33">J36+V36</f>
        <v>4126609</v>
      </c>
      <c r="AQ36" s="269">
        <f t="shared" ref="AQ36:AQ41" si="34">K36+Y36</f>
        <v>0</v>
      </c>
      <c r="AR36" s="269">
        <f t="shared" ref="AR36:AS41" si="35">L36+AA36</f>
        <v>1394794</v>
      </c>
      <c r="AS36" s="269">
        <f t="shared" si="35"/>
        <v>82532</v>
      </c>
      <c r="AT36" s="269">
        <f t="shared" ref="AT36:AT41" si="36">N36+AE36</f>
        <v>51100</v>
      </c>
      <c r="AU36" s="271">
        <f t="shared" ref="AU36:AU41" si="37">O36+AN36</f>
        <v>9.8437000000000001</v>
      </c>
      <c r="AV36" s="271">
        <f t="shared" ref="AV36:AW41" si="38">P36+AL36</f>
        <v>8</v>
      </c>
      <c r="AW36" s="272">
        <f t="shared" si="38"/>
        <v>1.8436999999999999</v>
      </c>
    </row>
    <row r="37" spans="1:49" s="37" customFormat="1" x14ac:dyDescent="0.2">
      <c r="A37" s="501">
        <v>7</v>
      </c>
      <c r="B37" s="36">
        <v>3404</v>
      </c>
      <c r="C37" s="36">
        <v>650023021</v>
      </c>
      <c r="D37" s="36">
        <v>70982597</v>
      </c>
      <c r="E37" s="497" t="s">
        <v>97</v>
      </c>
      <c r="F37" s="36">
        <v>3113</v>
      </c>
      <c r="G37" s="498" t="s">
        <v>320</v>
      </c>
      <c r="H37" s="671" t="s">
        <v>283</v>
      </c>
      <c r="I37" s="265">
        <v>18552287</v>
      </c>
      <c r="J37" s="266">
        <v>13247929</v>
      </c>
      <c r="K37" s="266">
        <v>0</v>
      </c>
      <c r="L37" s="266">
        <v>4477799</v>
      </c>
      <c r="M37" s="266">
        <v>264959</v>
      </c>
      <c r="N37" s="266">
        <v>561600</v>
      </c>
      <c r="O37" s="622">
        <v>26.580400000000004</v>
      </c>
      <c r="P37" s="678">
        <v>19.6753</v>
      </c>
      <c r="Q37" s="744">
        <v>6.9051000000000045</v>
      </c>
      <c r="R37" s="268">
        <f t="shared" si="27"/>
        <v>0</v>
      </c>
      <c r="S37" s="269">
        <v>0</v>
      </c>
      <c r="T37" s="269">
        <v>0</v>
      </c>
      <c r="U37" s="269">
        <v>0</v>
      </c>
      <c r="V37" s="269">
        <f t="shared" si="0"/>
        <v>0</v>
      </c>
      <c r="W37" s="269">
        <v>0</v>
      </c>
      <c r="X37" s="269">
        <v>0</v>
      </c>
      <c r="Y37" s="269">
        <f t="shared" si="28"/>
        <v>0</v>
      </c>
      <c r="Z37" s="269">
        <f t="shared" si="29"/>
        <v>0</v>
      </c>
      <c r="AA37" s="577">
        <f t="shared" si="30"/>
        <v>0</v>
      </c>
      <c r="AB37" s="270">
        <f t="shared" si="31"/>
        <v>0</v>
      </c>
      <c r="AC37" s="269">
        <v>0</v>
      </c>
      <c r="AD37" s="269">
        <v>0</v>
      </c>
      <c r="AE37" s="269">
        <f t="shared" si="1"/>
        <v>0</v>
      </c>
      <c r="AF37" s="269">
        <f t="shared" si="2"/>
        <v>0</v>
      </c>
      <c r="AG37" s="271">
        <v>0</v>
      </c>
      <c r="AH37" s="271">
        <v>0</v>
      </c>
      <c r="AI37" s="271">
        <v>0</v>
      </c>
      <c r="AJ37" s="271">
        <v>0</v>
      </c>
      <c r="AK37" s="271">
        <v>0</v>
      </c>
      <c r="AL37" s="271">
        <f t="shared" si="3"/>
        <v>0</v>
      </c>
      <c r="AM37" s="271">
        <f t="shared" si="4"/>
        <v>0</v>
      </c>
      <c r="AN37" s="696">
        <f t="shared" si="5"/>
        <v>0</v>
      </c>
      <c r="AO37" s="267">
        <f t="shared" si="32"/>
        <v>18552287</v>
      </c>
      <c r="AP37" s="269">
        <f t="shared" si="33"/>
        <v>13247929</v>
      </c>
      <c r="AQ37" s="269">
        <f t="shared" si="34"/>
        <v>0</v>
      </c>
      <c r="AR37" s="269">
        <f t="shared" si="35"/>
        <v>4477799</v>
      </c>
      <c r="AS37" s="269">
        <f t="shared" si="35"/>
        <v>264959</v>
      </c>
      <c r="AT37" s="269">
        <f t="shared" si="36"/>
        <v>561600</v>
      </c>
      <c r="AU37" s="271">
        <f t="shared" si="37"/>
        <v>26.580400000000004</v>
      </c>
      <c r="AV37" s="271">
        <f t="shared" si="38"/>
        <v>19.6753</v>
      </c>
      <c r="AW37" s="272">
        <f t="shared" si="38"/>
        <v>6.9051000000000045</v>
      </c>
    </row>
    <row r="38" spans="1:49" s="37" customFormat="1" x14ac:dyDescent="0.2">
      <c r="A38" s="501">
        <v>7</v>
      </c>
      <c r="B38" s="36">
        <v>3404</v>
      </c>
      <c r="C38" s="36">
        <v>650023021</v>
      </c>
      <c r="D38" s="36">
        <v>70982597</v>
      </c>
      <c r="E38" s="497" t="s">
        <v>97</v>
      </c>
      <c r="F38" s="36">
        <v>3113</v>
      </c>
      <c r="G38" s="498" t="s">
        <v>318</v>
      </c>
      <c r="H38" s="671" t="s">
        <v>284</v>
      </c>
      <c r="I38" s="265">
        <v>2184501</v>
      </c>
      <c r="J38" s="266">
        <v>1607512</v>
      </c>
      <c r="K38" s="882">
        <v>0</v>
      </c>
      <c r="L38" s="577">
        <v>543339</v>
      </c>
      <c r="M38" s="577">
        <v>32150</v>
      </c>
      <c r="N38" s="266">
        <v>1500</v>
      </c>
      <c r="O38" s="622">
        <v>4.71</v>
      </c>
      <c r="P38" s="678">
        <v>4.71</v>
      </c>
      <c r="Q38" s="744">
        <v>0</v>
      </c>
      <c r="R38" s="268">
        <f t="shared" si="27"/>
        <v>0</v>
      </c>
      <c r="S38" s="269">
        <v>0</v>
      </c>
      <c r="T38" s="269">
        <v>0</v>
      </c>
      <c r="U38" s="269">
        <v>0</v>
      </c>
      <c r="V38" s="269">
        <f t="shared" si="0"/>
        <v>0</v>
      </c>
      <c r="W38" s="269">
        <v>0</v>
      </c>
      <c r="X38" s="269">
        <v>0</v>
      </c>
      <c r="Y38" s="269">
        <f t="shared" si="28"/>
        <v>0</v>
      </c>
      <c r="Z38" s="269">
        <f t="shared" si="29"/>
        <v>0</v>
      </c>
      <c r="AA38" s="577">
        <f t="shared" si="30"/>
        <v>0</v>
      </c>
      <c r="AB38" s="270">
        <f t="shared" si="31"/>
        <v>0</v>
      </c>
      <c r="AC38" s="269">
        <v>0</v>
      </c>
      <c r="AD38" s="269">
        <v>0</v>
      </c>
      <c r="AE38" s="269">
        <f t="shared" si="1"/>
        <v>0</v>
      </c>
      <c r="AF38" s="269">
        <f t="shared" si="2"/>
        <v>0</v>
      </c>
      <c r="AG38" s="271">
        <v>0</v>
      </c>
      <c r="AH38" s="271">
        <v>0</v>
      </c>
      <c r="AI38" s="271">
        <v>0</v>
      </c>
      <c r="AJ38" s="271">
        <v>0</v>
      </c>
      <c r="AK38" s="271">
        <v>0</v>
      </c>
      <c r="AL38" s="271">
        <f t="shared" si="3"/>
        <v>0</v>
      </c>
      <c r="AM38" s="271">
        <f t="shared" si="4"/>
        <v>0</v>
      </c>
      <c r="AN38" s="696">
        <f t="shared" si="5"/>
        <v>0</v>
      </c>
      <c r="AO38" s="267">
        <f t="shared" si="32"/>
        <v>2184501</v>
      </c>
      <c r="AP38" s="269">
        <f t="shared" si="33"/>
        <v>1607512</v>
      </c>
      <c r="AQ38" s="269">
        <f t="shared" si="34"/>
        <v>0</v>
      </c>
      <c r="AR38" s="269">
        <f t="shared" si="35"/>
        <v>543339</v>
      </c>
      <c r="AS38" s="269">
        <f t="shared" si="35"/>
        <v>32150</v>
      </c>
      <c r="AT38" s="269">
        <f t="shared" si="36"/>
        <v>1500</v>
      </c>
      <c r="AU38" s="271">
        <f t="shared" si="37"/>
        <v>4.71</v>
      </c>
      <c r="AV38" s="271">
        <f t="shared" si="38"/>
        <v>4.71</v>
      </c>
      <c r="AW38" s="272">
        <f t="shared" si="38"/>
        <v>0</v>
      </c>
    </row>
    <row r="39" spans="1:49" s="37" customFormat="1" x14ac:dyDescent="0.2">
      <c r="A39" s="501">
        <v>7</v>
      </c>
      <c r="B39" s="36">
        <v>3404</v>
      </c>
      <c r="C39" s="36">
        <v>650023021</v>
      </c>
      <c r="D39" s="36">
        <v>70982597</v>
      </c>
      <c r="E39" s="497" t="s">
        <v>97</v>
      </c>
      <c r="F39" s="36">
        <v>3141</v>
      </c>
      <c r="G39" s="498" t="s">
        <v>321</v>
      </c>
      <c r="H39" s="671" t="s">
        <v>284</v>
      </c>
      <c r="I39" s="265">
        <v>2320926</v>
      </c>
      <c r="J39" s="266">
        <v>1696334</v>
      </c>
      <c r="K39" s="882">
        <v>0</v>
      </c>
      <c r="L39" s="577">
        <v>573361</v>
      </c>
      <c r="M39" s="577">
        <v>33927</v>
      </c>
      <c r="N39" s="266">
        <v>17304</v>
      </c>
      <c r="O39" s="622">
        <v>5.77</v>
      </c>
      <c r="P39" s="678">
        <v>0</v>
      </c>
      <c r="Q39" s="744">
        <v>5.77</v>
      </c>
      <c r="R39" s="268">
        <f t="shared" si="27"/>
        <v>0</v>
      </c>
      <c r="S39" s="269">
        <v>0</v>
      </c>
      <c r="T39" s="269">
        <v>0</v>
      </c>
      <c r="U39" s="269">
        <v>0</v>
      </c>
      <c r="V39" s="269">
        <f t="shared" si="0"/>
        <v>0</v>
      </c>
      <c r="W39" s="269">
        <v>0</v>
      </c>
      <c r="X39" s="269">
        <v>0</v>
      </c>
      <c r="Y39" s="269">
        <f t="shared" si="28"/>
        <v>0</v>
      </c>
      <c r="Z39" s="269">
        <f t="shared" si="29"/>
        <v>0</v>
      </c>
      <c r="AA39" s="577">
        <f t="shared" si="30"/>
        <v>0</v>
      </c>
      <c r="AB39" s="270">
        <f t="shared" si="31"/>
        <v>0</v>
      </c>
      <c r="AC39" s="269">
        <v>0</v>
      </c>
      <c r="AD39" s="269">
        <v>0</v>
      </c>
      <c r="AE39" s="269">
        <f t="shared" si="1"/>
        <v>0</v>
      </c>
      <c r="AF39" s="269">
        <f t="shared" si="2"/>
        <v>0</v>
      </c>
      <c r="AG39" s="271">
        <v>0</v>
      </c>
      <c r="AH39" s="271">
        <v>0</v>
      </c>
      <c r="AI39" s="271">
        <v>0</v>
      </c>
      <c r="AJ39" s="271">
        <v>0</v>
      </c>
      <c r="AK39" s="271">
        <v>0</v>
      </c>
      <c r="AL39" s="271">
        <f t="shared" si="3"/>
        <v>0</v>
      </c>
      <c r="AM39" s="271">
        <f t="shared" si="4"/>
        <v>0</v>
      </c>
      <c r="AN39" s="696">
        <f t="shared" si="5"/>
        <v>0</v>
      </c>
      <c r="AO39" s="267">
        <f t="shared" si="32"/>
        <v>2320926</v>
      </c>
      <c r="AP39" s="269">
        <f t="shared" si="33"/>
        <v>1696334</v>
      </c>
      <c r="AQ39" s="269">
        <f t="shared" si="34"/>
        <v>0</v>
      </c>
      <c r="AR39" s="269">
        <f t="shared" si="35"/>
        <v>573361</v>
      </c>
      <c r="AS39" s="269">
        <f t="shared" si="35"/>
        <v>33927</v>
      </c>
      <c r="AT39" s="269">
        <f t="shared" si="36"/>
        <v>17304</v>
      </c>
      <c r="AU39" s="271">
        <f t="shared" si="37"/>
        <v>5.77</v>
      </c>
      <c r="AV39" s="271">
        <f t="shared" si="38"/>
        <v>0</v>
      </c>
      <c r="AW39" s="272">
        <f t="shared" si="38"/>
        <v>5.77</v>
      </c>
    </row>
    <row r="40" spans="1:49" s="39" customFormat="1" x14ac:dyDescent="0.2">
      <c r="A40" s="501">
        <v>7</v>
      </c>
      <c r="B40" s="36">
        <v>3404</v>
      </c>
      <c r="C40" s="36">
        <v>650023021</v>
      </c>
      <c r="D40" s="36">
        <v>70982597</v>
      </c>
      <c r="E40" s="497" t="s">
        <v>97</v>
      </c>
      <c r="F40" s="36">
        <v>3143</v>
      </c>
      <c r="G40" s="498" t="s">
        <v>635</v>
      </c>
      <c r="H40" s="673" t="s">
        <v>283</v>
      </c>
      <c r="I40" s="265">
        <v>1341976</v>
      </c>
      <c r="J40" s="266">
        <v>988200</v>
      </c>
      <c r="K40" s="882">
        <v>0</v>
      </c>
      <c r="L40" s="577">
        <v>334012</v>
      </c>
      <c r="M40" s="577">
        <v>19764</v>
      </c>
      <c r="N40" s="266">
        <v>0</v>
      </c>
      <c r="O40" s="622">
        <v>2</v>
      </c>
      <c r="P40" s="678">
        <v>2</v>
      </c>
      <c r="Q40" s="744">
        <v>0</v>
      </c>
      <c r="R40" s="268">
        <f t="shared" si="27"/>
        <v>0</v>
      </c>
      <c r="S40" s="269">
        <v>0</v>
      </c>
      <c r="T40" s="269">
        <v>0</v>
      </c>
      <c r="U40" s="269">
        <v>0</v>
      </c>
      <c r="V40" s="269">
        <f t="shared" si="0"/>
        <v>0</v>
      </c>
      <c r="W40" s="269">
        <v>0</v>
      </c>
      <c r="X40" s="269">
        <v>0</v>
      </c>
      <c r="Y40" s="269">
        <f t="shared" si="28"/>
        <v>0</v>
      </c>
      <c r="Z40" s="269">
        <f t="shared" si="29"/>
        <v>0</v>
      </c>
      <c r="AA40" s="577">
        <f t="shared" si="30"/>
        <v>0</v>
      </c>
      <c r="AB40" s="270">
        <f t="shared" si="31"/>
        <v>0</v>
      </c>
      <c r="AC40" s="269">
        <v>0</v>
      </c>
      <c r="AD40" s="269">
        <v>0</v>
      </c>
      <c r="AE40" s="269">
        <f t="shared" si="1"/>
        <v>0</v>
      </c>
      <c r="AF40" s="269">
        <f t="shared" si="2"/>
        <v>0</v>
      </c>
      <c r="AG40" s="271">
        <v>0</v>
      </c>
      <c r="AH40" s="271">
        <v>0</v>
      </c>
      <c r="AI40" s="271">
        <v>0</v>
      </c>
      <c r="AJ40" s="271">
        <v>0</v>
      </c>
      <c r="AK40" s="271">
        <v>0</v>
      </c>
      <c r="AL40" s="271">
        <f t="shared" si="3"/>
        <v>0</v>
      </c>
      <c r="AM40" s="271">
        <f t="shared" si="4"/>
        <v>0</v>
      </c>
      <c r="AN40" s="696">
        <f t="shared" si="5"/>
        <v>0</v>
      </c>
      <c r="AO40" s="267">
        <f t="shared" si="32"/>
        <v>1341976</v>
      </c>
      <c r="AP40" s="269">
        <f t="shared" si="33"/>
        <v>988200</v>
      </c>
      <c r="AQ40" s="269">
        <f t="shared" si="34"/>
        <v>0</v>
      </c>
      <c r="AR40" s="269">
        <f t="shared" si="35"/>
        <v>334012</v>
      </c>
      <c r="AS40" s="269">
        <f t="shared" si="35"/>
        <v>19764</v>
      </c>
      <c r="AT40" s="269">
        <f t="shared" si="36"/>
        <v>0</v>
      </c>
      <c r="AU40" s="271">
        <f t="shared" si="37"/>
        <v>2</v>
      </c>
      <c r="AV40" s="271">
        <f t="shared" si="38"/>
        <v>2</v>
      </c>
      <c r="AW40" s="272">
        <f t="shared" si="38"/>
        <v>0</v>
      </c>
    </row>
    <row r="41" spans="1:49" s="39" customFormat="1" x14ac:dyDescent="0.2">
      <c r="A41" s="501">
        <v>7</v>
      </c>
      <c r="B41" s="36">
        <v>3404</v>
      </c>
      <c r="C41" s="36">
        <v>650023021</v>
      </c>
      <c r="D41" s="36">
        <v>70982597</v>
      </c>
      <c r="E41" s="497" t="s">
        <v>97</v>
      </c>
      <c r="F41" s="36">
        <v>3143</v>
      </c>
      <c r="G41" s="498" t="s">
        <v>636</v>
      </c>
      <c r="H41" s="673" t="s">
        <v>284</v>
      </c>
      <c r="I41" s="265">
        <v>42133</v>
      </c>
      <c r="J41" s="266">
        <v>29700</v>
      </c>
      <c r="K41" s="882">
        <v>0</v>
      </c>
      <c r="L41" s="577">
        <v>10039</v>
      </c>
      <c r="M41" s="577">
        <v>594</v>
      </c>
      <c r="N41" s="266">
        <v>1800</v>
      </c>
      <c r="O41" s="622">
        <v>0.13</v>
      </c>
      <c r="P41" s="678">
        <v>0</v>
      </c>
      <c r="Q41" s="744">
        <v>0.13</v>
      </c>
      <c r="R41" s="268">
        <f t="shared" si="27"/>
        <v>0</v>
      </c>
      <c r="S41" s="269">
        <v>0</v>
      </c>
      <c r="T41" s="269">
        <v>0</v>
      </c>
      <c r="U41" s="269">
        <v>0</v>
      </c>
      <c r="V41" s="269">
        <f t="shared" si="0"/>
        <v>0</v>
      </c>
      <c r="W41" s="269">
        <v>0</v>
      </c>
      <c r="X41" s="269">
        <v>0</v>
      </c>
      <c r="Y41" s="269">
        <f t="shared" si="28"/>
        <v>0</v>
      </c>
      <c r="Z41" s="269">
        <f t="shared" si="29"/>
        <v>0</v>
      </c>
      <c r="AA41" s="577">
        <f t="shared" si="30"/>
        <v>0</v>
      </c>
      <c r="AB41" s="270">
        <f t="shared" si="31"/>
        <v>0</v>
      </c>
      <c r="AC41" s="269">
        <v>0</v>
      </c>
      <c r="AD41" s="269">
        <v>0</v>
      </c>
      <c r="AE41" s="269">
        <f t="shared" si="1"/>
        <v>0</v>
      </c>
      <c r="AF41" s="269">
        <f t="shared" si="2"/>
        <v>0</v>
      </c>
      <c r="AG41" s="271">
        <v>0</v>
      </c>
      <c r="AH41" s="271">
        <v>0</v>
      </c>
      <c r="AI41" s="271">
        <v>0</v>
      </c>
      <c r="AJ41" s="271">
        <v>0</v>
      </c>
      <c r="AK41" s="271">
        <v>0</v>
      </c>
      <c r="AL41" s="271">
        <f t="shared" si="3"/>
        <v>0</v>
      </c>
      <c r="AM41" s="271">
        <f t="shared" si="4"/>
        <v>0</v>
      </c>
      <c r="AN41" s="696">
        <f t="shared" si="5"/>
        <v>0</v>
      </c>
      <c r="AO41" s="267">
        <f t="shared" si="32"/>
        <v>42133</v>
      </c>
      <c r="AP41" s="269">
        <f t="shared" si="33"/>
        <v>29700</v>
      </c>
      <c r="AQ41" s="269">
        <f t="shared" si="34"/>
        <v>0</v>
      </c>
      <c r="AR41" s="269">
        <f t="shared" si="35"/>
        <v>10039</v>
      </c>
      <c r="AS41" s="269">
        <f t="shared" si="35"/>
        <v>594</v>
      </c>
      <c r="AT41" s="269">
        <f t="shared" si="36"/>
        <v>1800</v>
      </c>
      <c r="AU41" s="271">
        <f t="shared" si="37"/>
        <v>0.13</v>
      </c>
      <c r="AV41" s="271">
        <f t="shared" si="38"/>
        <v>0</v>
      </c>
      <c r="AW41" s="272">
        <f t="shared" si="38"/>
        <v>0.13</v>
      </c>
    </row>
    <row r="42" spans="1:49" s="37" customFormat="1" x14ac:dyDescent="0.2">
      <c r="A42" s="502">
        <v>7</v>
      </c>
      <c r="B42" s="38">
        <v>3404</v>
      </c>
      <c r="C42" s="38">
        <v>650023021</v>
      </c>
      <c r="D42" s="38">
        <v>70982597</v>
      </c>
      <c r="E42" s="499" t="s">
        <v>98</v>
      </c>
      <c r="F42" s="38"/>
      <c r="G42" s="500"/>
      <c r="H42" s="672"/>
      <c r="I42" s="7">
        <v>30096858</v>
      </c>
      <c r="J42" s="12">
        <v>21696284</v>
      </c>
      <c r="K42" s="12">
        <v>0</v>
      </c>
      <c r="L42" s="12">
        <v>7333344</v>
      </c>
      <c r="M42" s="12">
        <v>433926</v>
      </c>
      <c r="N42" s="12">
        <v>633304</v>
      </c>
      <c r="O42" s="13">
        <v>49.034100000000002</v>
      </c>
      <c r="P42" s="13">
        <v>34.385300000000001</v>
      </c>
      <c r="Q42" s="102">
        <v>14.648800000000005</v>
      </c>
      <c r="R42" s="479">
        <f t="shared" ref="R42:AW42" si="39">SUM(R36:R41)</f>
        <v>0</v>
      </c>
      <c r="S42" s="12">
        <f t="shared" si="39"/>
        <v>0</v>
      </c>
      <c r="T42" s="12">
        <f t="shared" si="39"/>
        <v>0</v>
      </c>
      <c r="U42" s="12">
        <f t="shared" si="39"/>
        <v>0</v>
      </c>
      <c r="V42" s="12">
        <f t="shared" si="39"/>
        <v>0</v>
      </c>
      <c r="W42" s="12">
        <f t="shared" si="39"/>
        <v>0</v>
      </c>
      <c r="X42" s="12">
        <f t="shared" si="39"/>
        <v>0</v>
      </c>
      <c r="Y42" s="12">
        <f t="shared" si="39"/>
        <v>0</v>
      </c>
      <c r="Z42" s="12">
        <f t="shared" si="39"/>
        <v>0</v>
      </c>
      <c r="AA42" s="12">
        <f t="shared" si="39"/>
        <v>0</v>
      </c>
      <c r="AB42" s="12">
        <f t="shared" si="39"/>
        <v>0</v>
      </c>
      <c r="AC42" s="12">
        <f t="shared" si="39"/>
        <v>0</v>
      </c>
      <c r="AD42" s="12">
        <f t="shared" si="39"/>
        <v>0</v>
      </c>
      <c r="AE42" s="12">
        <f t="shared" si="39"/>
        <v>0</v>
      </c>
      <c r="AF42" s="12">
        <f t="shared" si="39"/>
        <v>0</v>
      </c>
      <c r="AG42" s="13">
        <f t="shared" si="39"/>
        <v>0</v>
      </c>
      <c r="AH42" s="13">
        <f t="shared" si="39"/>
        <v>0</v>
      </c>
      <c r="AI42" s="13">
        <f t="shared" si="39"/>
        <v>0</v>
      </c>
      <c r="AJ42" s="13">
        <f t="shared" si="39"/>
        <v>0</v>
      </c>
      <c r="AK42" s="13">
        <f t="shared" si="39"/>
        <v>0</v>
      </c>
      <c r="AL42" s="13">
        <f t="shared" si="39"/>
        <v>0</v>
      </c>
      <c r="AM42" s="13">
        <f t="shared" si="39"/>
        <v>0</v>
      </c>
      <c r="AN42" s="44">
        <f t="shared" si="39"/>
        <v>0</v>
      </c>
      <c r="AO42" s="7">
        <f t="shared" si="39"/>
        <v>30096858</v>
      </c>
      <c r="AP42" s="12">
        <f t="shared" si="39"/>
        <v>21696284</v>
      </c>
      <c r="AQ42" s="12">
        <f t="shared" si="39"/>
        <v>0</v>
      </c>
      <c r="AR42" s="12">
        <f t="shared" si="39"/>
        <v>7333344</v>
      </c>
      <c r="AS42" s="12">
        <f t="shared" si="39"/>
        <v>433926</v>
      </c>
      <c r="AT42" s="12">
        <f t="shared" si="39"/>
        <v>633304</v>
      </c>
      <c r="AU42" s="13">
        <f t="shared" si="39"/>
        <v>49.034100000000002</v>
      </c>
      <c r="AV42" s="13">
        <f t="shared" si="39"/>
        <v>34.385300000000001</v>
      </c>
      <c r="AW42" s="102">
        <f t="shared" si="39"/>
        <v>14.648800000000005</v>
      </c>
    </row>
    <row r="43" spans="1:49" s="37" customFormat="1" x14ac:dyDescent="0.2">
      <c r="A43" s="501">
        <v>8</v>
      </c>
      <c r="B43" s="36">
        <v>3477</v>
      </c>
      <c r="C43" s="36">
        <v>600098451</v>
      </c>
      <c r="D43" s="36">
        <v>70695491</v>
      </c>
      <c r="E43" s="497" t="s">
        <v>99</v>
      </c>
      <c r="F43" s="36">
        <v>3111</v>
      </c>
      <c r="G43" s="498" t="s">
        <v>317</v>
      </c>
      <c r="H43" s="671" t="s">
        <v>283</v>
      </c>
      <c r="I43" s="265">
        <v>3885858</v>
      </c>
      <c r="J43" s="266">
        <v>2836199</v>
      </c>
      <c r="K43" s="266">
        <v>0</v>
      </c>
      <c r="L43" s="266">
        <v>958635</v>
      </c>
      <c r="M43" s="266">
        <v>56724</v>
      </c>
      <c r="N43" s="266">
        <v>34300</v>
      </c>
      <c r="O43" s="622">
        <v>6.9842000000000004</v>
      </c>
      <c r="P43" s="678">
        <v>5</v>
      </c>
      <c r="Q43" s="744">
        <v>1.9842000000000004</v>
      </c>
      <c r="R43" s="268">
        <f t="shared" ref="R43:R45" si="40">W43*-1</f>
        <v>0</v>
      </c>
      <c r="S43" s="269">
        <v>0</v>
      </c>
      <c r="T43" s="269">
        <v>0</v>
      </c>
      <c r="U43" s="269">
        <v>0</v>
      </c>
      <c r="V43" s="269">
        <f t="shared" si="0"/>
        <v>0</v>
      </c>
      <c r="W43" s="269">
        <v>0</v>
      </c>
      <c r="X43" s="269">
        <v>0</v>
      </c>
      <c r="Y43" s="269">
        <f>SUM(W43:X43)</f>
        <v>0</v>
      </c>
      <c r="Z43" s="269">
        <f>V43+Y43</f>
        <v>0</v>
      </c>
      <c r="AA43" s="577">
        <f t="shared" ref="AA43:AA45" si="41">ROUND((V43+W43)*33.8%,0)</f>
        <v>0</v>
      </c>
      <c r="AB43" s="270">
        <f>ROUND(V43*2%,0)</f>
        <v>0</v>
      </c>
      <c r="AC43" s="269">
        <v>0</v>
      </c>
      <c r="AD43" s="269">
        <v>0</v>
      </c>
      <c r="AE43" s="269">
        <f t="shared" si="1"/>
        <v>0</v>
      </c>
      <c r="AF43" s="269">
        <f t="shared" si="2"/>
        <v>0</v>
      </c>
      <c r="AG43" s="271">
        <v>0</v>
      </c>
      <c r="AH43" s="271">
        <v>0</v>
      </c>
      <c r="AI43" s="271">
        <v>0</v>
      </c>
      <c r="AJ43" s="271">
        <v>0</v>
      </c>
      <c r="AK43" s="271">
        <v>0</v>
      </c>
      <c r="AL43" s="271">
        <f t="shared" si="3"/>
        <v>0</v>
      </c>
      <c r="AM43" s="271">
        <f t="shared" si="4"/>
        <v>0</v>
      </c>
      <c r="AN43" s="696">
        <f t="shared" si="5"/>
        <v>0</v>
      </c>
      <c r="AO43" s="267">
        <f>I43+AF43</f>
        <v>3885858</v>
      </c>
      <c r="AP43" s="269">
        <f>J43+V43</f>
        <v>2836199</v>
      </c>
      <c r="AQ43" s="269">
        <f t="shared" ref="AQ43:AQ45" si="42">K43+Y43</f>
        <v>0</v>
      </c>
      <c r="AR43" s="269">
        <f t="shared" ref="AR43:AS45" si="43">L43+AA43</f>
        <v>958635</v>
      </c>
      <c r="AS43" s="269">
        <f t="shared" si="43"/>
        <v>56724</v>
      </c>
      <c r="AT43" s="269">
        <f>N43+AE43</f>
        <v>34300</v>
      </c>
      <c r="AU43" s="271">
        <f>O43+AN43</f>
        <v>6.9842000000000004</v>
      </c>
      <c r="AV43" s="271">
        <f t="shared" ref="AV43:AW45" si="44">P43+AL43</f>
        <v>5</v>
      </c>
      <c r="AW43" s="272">
        <f t="shared" si="44"/>
        <v>1.9842000000000004</v>
      </c>
    </row>
    <row r="44" spans="1:49" s="37" customFormat="1" x14ac:dyDescent="0.2">
      <c r="A44" s="501">
        <v>8</v>
      </c>
      <c r="B44" s="36">
        <v>3477</v>
      </c>
      <c r="C44" s="36">
        <v>600098451</v>
      </c>
      <c r="D44" s="36">
        <v>70695491</v>
      </c>
      <c r="E44" s="497" t="s">
        <v>99</v>
      </c>
      <c r="F44" s="36">
        <v>3111</v>
      </c>
      <c r="G44" s="498" t="s">
        <v>318</v>
      </c>
      <c r="H44" s="671" t="s">
        <v>284</v>
      </c>
      <c r="I44" s="265">
        <v>461179</v>
      </c>
      <c r="J44" s="266">
        <v>339602</v>
      </c>
      <c r="K44" s="882">
        <v>0</v>
      </c>
      <c r="L44" s="577">
        <v>114785</v>
      </c>
      <c r="M44" s="577">
        <v>6792</v>
      </c>
      <c r="N44" s="266">
        <v>0</v>
      </c>
      <c r="O44" s="622">
        <v>1</v>
      </c>
      <c r="P44" s="678">
        <v>1</v>
      </c>
      <c r="Q44" s="744">
        <v>0</v>
      </c>
      <c r="R44" s="268">
        <f t="shared" si="40"/>
        <v>0</v>
      </c>
      <c r="S44" s="269">
        <v>0</v>
      </c>
      <c r="T44" s="269">
        <v>0</v>
      </c>
      <c r="U44" s="269">
        <v>0</v>
      </c>
      <c r="V44" s="269">
        <f t="shared" si="0"/>
        <v>0</v>
      </c>
      <c r="W44" s="269">
        <v>0</v>
      </c>
      <c r="X44" s="269">
        <v>0</v>
      </c>
      <c r="Y44" s="269">
        <f>SUM(W44:X44)</f>
        <v>0</v>
      </c>
      <c r="Z44" s="269">
        <f>V44+Y44</f>
        <v>0</v>
      </c>
      <c r="AA44" s="577">
        <f t="shared" si="41"/>
        <v>0</v>
      </c>
      <c r="AB44" s="270">
        <f>ROUND(V44*2%,0)</f>
        <v>0</v>
      </c>
      <c r="AC44" s="269">
        <v>0</v>
      </c>
      <c r="AD44" s="269">
        <v>0</v>
      </c>
      <c r="AE44" s="269">
        <f t="shared" si="1"/>
        <v>0</v>
      </c>
      <c r="AF44" s="269">
        <f t="shared" si="2"/>
        <v>0</v>
      </c>
      <c r="AG44" s="271">
        <v>0</v>
      </c>
      <c r="AH44" s="271">
        <v>0</v>
      </c>
      <c r="AI44" s="271">
        <v>0</v>
      </c>
      <c r="AJ44" s="271">
        <v>0</v>
      </c>
      <c r="AK44" s="271">
        <v>0</v>
      </c>
      <c r="AL44" s="271">
        <f t="shared" si="3"/>
        <v>0</v>
      </c>
      <c r="AM44" s="271">
        <f t="shared" si="4"/>
        <v>0</v>
      </c>
      <c r="AN44" s="696">
        <f t="shared" si="5"/>
        <v>0</v>
      </c>
      <c r="AO44" s="267">
        <f>I44+AF44</f>
        <v>461179</v>
      </c>
      <c r="AP44" s="269">
        <f>J44+V44</f>
        <v>339602</v>
      </c>
      <c r="AQ44" s="269">
        <f t="shared" si="42"/>
        <v>0</v>
      </c>
      <c r="AR44" s="269">
        <f t="shared" si="43"/>
        <v>114785</v>
      </c>
      <c r="AS44" s="269">
        <f t="shared" si="43"/>
        <v>6792</v>
      </c>
      <c r="AT44" s="269">
        <f>N44+AE44</f>
        <v>0</v>
      </c>
      <c r="AU44" s="271">
        <f>O44+AN44</f>
        <v>1</v>
      </c>
      <c r="AV44" s="271">
        <f t="shared" si="44"/>
        <v>1</v>
      </c>
      <c r="AW44" s="272">
        <f t="shared" si="44"/>
        <v>0</v>
      </c>
    </row>
    <row r="45" spans="1:49" s="37" customFormat="1" x14ac:dyDescent="0.2">
      <c r="A45" s="501">
        <v>8</v>
      </c>
      <c r="B45" s="36">
        <v>3477</v>
      </c>
      <c r="C45" s="36">
        <v>600098451</v>
      </c>
      <c r="D45" s="36">
        <v>70695491</v>
      </c>
      <c r="E45" s="497" t="s">
        <v>99</v>
      </c>
      <c r="F45" s="36">
        <v>3141</v>
      </c>
      <c r="G45" s="498" t="s">
        <v>321</v>
      </c>
      <c r="H45" s="671" t="s">
        <v>284</v>
      </c>
      <c r="I45" s="265">
        <v>636990</v>
      </c>
      <c r="J45" s="266">
        <v>466929</v>
      </c>
      <c r="K45" s="882">
        <v>0</v>
      </c>
      <c r="L45" s="577">
        <v>157822</v>
      </c>
      <c r="M45" s="577">
        <v>9339</v>
      </c>
      <c r="N45" s="266">
        <v>2900</v>
      </c>
      <c r="O45" s="622">
        <v>1.59</v>
      </c>
      <c r="P45" s="678">
        <v>0</v>
      </c>
      <c r="Q45" s="744">
        <v>1.59</v>
      </c>
      <c r="R45" s="268">
        <f t="shared" si="40"/>
        <v>0</v>
      </c>
      <c r="S45" s="269">
        <v>0</v>
      </c>
      <c r="T45" s="269">
        <v>0</v>
      </c>
      <c r="U45" s="269">
        <v>0</v>
      </c>
      <c r="V45" s="269">
        <f t="shared" si="0"/>
        <v>0</v>
      </c>
      <c r="W45" s="269">
        <v>0</v>
      </c>
      <c r="X45" s="269">
        <v>0</v>
      </c>
      <c r="Y45" s="269">
        <f>SUM(W45:X45)</f>
        <v>0</v>
      </c>
      <c r="Z45" s="269">
        <f>V45+Y45</f>
        <v>0</v>
      </c>
      <c r="AA45" s="577">
        <f t="shared" si="41"/>
        <v>0</v>
      </c>
      <c r="AB45" s="270">
        <f>ROUND(V45*2%,0)</f>
        <v>0</v>
      </c>
      <c r="AC45" s="269">
        <v>0</v>
      </c>
      <c r="AD45" s="269">
        <v>0</v>
      </c>
      <c r="AE45" s="269">
        <f t="shared" si="1"/>
        <v>0</v>
      </c>
      <c r="AF45" s="269">
        <f t="shared" si="2"/>
        <v>0</v>
      </c>
      <c r="AG45" s="271">
        <v>0</v>
      </c>
      <c r="AH45" s="271">
        <v>0</v>
      </c>
      <c r="AI45" s="271">
        <v>0</v>
      </c>
      <c r="AJ45" s="271">
        <v>0</v>
      </c>
      <c r="AK45" s="271">
        <v>0</v>
      </c>
      <c r="AL45" s="271">
        <f t="shared" si="3"/>
        <v>0</v>
      </c>
      <c r="AM45" s="271">
        <f t="shared" si="4"/>
        <v>0</v>
      </c>
      <c r="AN45" s="696">
        <f t="shared" si="5"/>
        <v>0</v>
      </c>
      <c r="AO45" s="267">
        <f>I45+AF45</f>
        <v>636990</v>
      </c>
      <c r="AP45" s="269">
        <f>J45+V45</f>
        <v>466929</v>
      </c>
      <c r="AQ45" s="269">
        <f t="shared" si="42"/>
        <v>0</v>
      </c>
      <c r="AR45" s="269">
        <f t="shared" si="43"/>
        <v>157822</v>
      </c>
      <c r="AS45" s="269">
        <f t="shared" si="43"/>
        <v>9339</v>
      </c>
      <c r="AT45" s="269">
        <f>N45+AE45</f>
        <v>2900</v>
      </c>
      <c r="AU45" s="271">
        <f>O45+AN45</f>
        <v>1.59</v>
      </c>
      <c r="AV45" s="271">
        <f t="shared" si="44"/>
        <v>0</v>
      </c>
      <c r="AW45" s="272">
        <f t="shared" si="44"/>
        <v>1.59</v>
      </c>
    </row>
    <row r="46" spans="1:49" s="37" customFormat="1" x14ac:dyDescent="0.2">
      <c r="A46" s="502">
        <v>8</v>
      </c>
      <c r="B46" s="38">
        <v>3477</v>
      </c>
      <c r="C46" s="38">
        <v>600098451</v>
      </c>
      <c r="D46" s="38">
        <v>70695491</v>
      </c>
      <c r="E46" s="499" t="s">
        <v>100</v>
      </c>
      <c r="F46" s="38"/>
      <c r="G46" s="500"/>
      <c r="H46" s="672"/>
      <c r="I46" s="8">
        <v>4984027</v>
      </c>
      <c r="J46" s="14">
        <v>3642730</v>
      </c>
      <c r="K46" s="14">
        <v>0</v>
      </c>
      <c r="L46" s="14">
        <v>1231242</v>
      </c>
      <c r="M46" s="14">
        <v>72855</v>
      </c>
      <c r="N46" s="14">
        <v>37200</v>
      </c>
      <c r="O46" s="15">
        <v>9.5742000000000012</v>
      </c>
      <c r="P46" s="15">
        <v>6</v>
      </c>
      <c r="Q46" s="104">
        <v>3.5742000000000003</v>
      </c>
      <c r="R46" s="495">
        <f t="shared" ref="R46:AW46" si="45">SUM(R43:R45)</f>
        <v>0</v>
      </c>
      <c r="S46" s="14">
        <f t="shared" si="45"/>
        <v>0</v>
      </c>
      <c r="T46" s="14">
        <f t="shared" si="45"/>
        <v>0</v>
      </c>
      <c r="U46" s="14">
        <f t="shared" si="45"/>
        <v>0</v>
      </c>
      <c r="V46" s="14">
        <f t="shared" si="45"/>
        <v>0</v>
      </c>
      <c r="W46" s="14">
        <f t="shared" si="45"/>
        <v>0</v>
      </c>
      <c r="X46" s="14">
        <f t="shared" si="45"/>
        <v>0</v>
      </c>
      <c r="Y46" s="14">
        <f t="shared" si="45"/>
        <v>0</v>
      </c>
      <c r="Z46" s="14">
        <f t="shared" si="45"/>
        <v>0</v>
      </c>
      <c r="AA46" s="14">
        <f t="shared" si="45"/>
        <v>0</v>
      </c>
      <c r="AB46" s="14">
        <f t="shared" si="45"/>
        <v>0</v>
      </c>
      <c r="AC46" s="14">
        <f t="shared" si="45"/>
        <v>0</v>
      </c>
      <c r="AD46" s="14">
        <f t="shared" si="45"/>
        <v>0</v>
      </c>
      <c r="AE46" s="14">
        <f t="shared" si="45"/>
        <v>0</v>
      </c>
      <c r="AF46" s="14">
        <f t="shared" si="45"/>
        <v>0</v>
      </c>
      <c r="AG46" s="15">
        <f t="shared" si="45"/>
        <v>0</v>
      </c>
      <c r="AH46" s="15">
        <f t="shared" si="45"/>
        <v>0</v>
      </c>
      <c r="AI46" s="15">
        <f t="shared" si="45"/>
        <v>0</v>
      </c>
      <c r="AJ46" s="15">
        <f t="shared" si="45"/>
        <v>0</v>
      </c>
      <c r="AK46" s="15">
        <f t="shared" si="45"/>
        <v>0</v>
      </c>
      <c r="AL46" s="15">
        <f t="shared" si="45"/>
        <v>0</v>
      </c>
      <c r="AM46" s="15">
        <f t="shared" si="45"/>
        <v>0</v>
      </c>
      <c r="AN46" s="54">
        <f t="shared" si="45"/>
        <v>0</v>
      </c>
      <c r="AO46" s="8">
        <f t="shared" si="45"/>
        <v>4984027</v>
      </c>
      <c r="AP46" s="14">
        <f t="shared" si="45"/>
        <v>3642730</v>
      </c>
      <c r="AQ46" s="14">
        <f t="shared" si="45"/>
        <v>0</v>
      </c>
      <c r="AR46" s="14">
        <f t="shared" si="45"/>
        <v>1231242</v>
      </c>
      <c r="AS46" s="14">
        <f t="shared" si="45"/>
        <v>72855</v>
      </c>
      <c r="AT46" s="14">
        <f t="shared" si="45"/>
        <v>37200</v>
      </c>
      <c r="AU46" s="15">
        <f t="shared" si="45"/>
        <v>9.5742000000000012</v>
      </c>
      <c r="AV46" s="15">
        <f t="shared" si="45"/>
        <v>6</v>
      </c>
      <c r="AW46" s="104">
        <f t="shared" si="45"/>
        <v>3.5742000000000003</v>
      </c>
    </row>
    <row r="47" spans="1:49" s="37" customFormat="1" x14ac:dyDescent="0.2">
      <c r="A47" s="501">
        <v>9</v>
      </c>
      <c r="B47" s="36">
        <v>3476</v>
      </c>
      <c r="C47" s="36">
        <v>600099164</v>
      </c>
      <c r="D47" s="36">
        <v>854808</v>
      </c>
      <c r="E47" s="497" t="s">
        <v>101</v>
      </c>
      <c r="F47" s="36">
        <v>3113</v>
      </c>
      <c r="G47" s="498" t="s">
        <v>320</v>
      </c>
      <c r="H47" s="671" t="s">
        <v>283</v>
      </c>
      <c r="I47" s="265">
        <v>10092857</v>
      </c>
      <c r="J47" s="266">
        <v>7222722</v>
      </c>
      <c r="K47" s="266">
        <v>0</v>
      </c>
      <c r="L47" s="266">
        <v>2441280</v>
      </c>
      <c r="M47" s="266">
        <v>144455</v>
      </c>
      <c r="N47" s="266">
        <v>284400</v>
      </c>
      <c r="O47" s="622">
        <v>14.7499</v>
      </c>
      <c r="P47" s="678">
        <v>11.0808</v>
      </c>
      <c r="Q47" s="744">
        <v>3.6691000000000003</v>
      </c>
      <c r="R47" s="268">
        <f t="shared" ref="R47:R51" si="46">W47*-1</f>
        <v>0</v>
      </c>
      <c r="S47" s="269">
        <v>0</v>
      </c>
      <c r="T47" s="269">
        <v>0</v>
      </c>
      <c r="U47" s="269">
        <v>0</v>
      </c>
      <c r="V47" s="269">
        <f t="shared" si="0"/>
        <v>0</v>
      </c>
      <c r="W47" s="269">
        <v>0</v>
      </c>
      <c r="X47" s="269">
        <v>0</v>
      </c>
      <c r="Y47" s="269">
        <f>SUM(W47:X47)</f>
        <v>0</v>
      </c>
      <c r="Z47" s="269">
        <f>V47+Y47</f>
        <v>0</v>
      </c>
      <c r="AA47" s="577">
        <f t="shared" ref="AA47:AA51" si="47">ROUND((V47+W47)*33.8%,0)</f>
        <v>0</v>
      </c>
      <c r="AB47" s="270">
        <f>ROUND(V47*2%,0)</f>
        <v>0</v>
      </c>
      <c r="AC47" s="269">
        <v>0</v>
      </c>
      <c r="AD47" s="269">
        <v>0</v>
      </c>
      <c r="AE47" s="269">
        <f t="shared" si="1"/>
        <v>0</v>
      </c>
      <c r="AF47" s="269">
        <f t="shared" si="2"/>
        <v>0</v>
      </c>
      <c r="AG47" s="271">
        <v>0</v>
      </c>
      <c r="AH47" s="271">
        <v>0</v>
      </c>
      <c r="AI47" s="271">
        <v>0</v>
      </c>
      <c r="AJ47" s="271">
        <v>0</v>
      </c>
      <c r="AK47" s="271">
        <v>0</v>
      </c>
      <c r="AL47" s="271">
        <f t="shared" si="3"/>
        <v>0</v>
      </c>
      <c r="AM47" s="271">
        <f t="shared" si="4"/>
        <v>0</v>
      </c>
      <c r="AN47" s="696">
        <f t="shared" si="5"/>
        <v>0</v>
      </c>
      <c r="AO47" s="267">
        <f>I47+AF47</f>
        <v>10092857</v>
      </c>
      <c r="AP47" s="269">
        <f>J47+V47</f>
        <v>7222722</v>
      </c>
      <c r="AQ47" s="269">
        <f t="shared" ref="AQ47:AQ51" si="48">K47+Y47</f>
        <v>0</v>
      </c>
      <c r="AR47" s="269">
        <f t="shared" ref="AR47:AS51" si="49">L47+AA47</f>
        <v>2441280</v>
      </c>
      <c r="AS47" s="269">
        <f t="shared" si="49"/>
        <v>144455</v>
      </c>
      <c r="AT47" s="269">
        <f>N47+AE47</f>
        <v>284400</v>
      </c>
      <c r="AU47" s="271">
        <f>O47+AN47</f>
        <v>14.7499</v>
      </c>
      <c r="AV47" s="271">
        <f t="shared" ref="AV47:AW51" si="50">P47+AL47</f>
        <v>11.0808</v>
      </c>
      <c r="AW47" s="272">
        <f t="shared" si="50"/>
        <v>3.6691000000000003</v>
      </c>
    </row>
    <row r="48" spans="1:49" s="37" customFormat="1" x14ac:dyDescent="0.2">
      <c r="A48" s="501">
        <v>9</v>
      </c>
      <c r="B48" s="36">
        <v>3476</v>
      </c>
      <c r="C48" s="36">
        <v>600099164</v>
      </c>
      <c r="D48" s="36">
        <v>854808</v>
      </c>
      <c r="E48" s="497" t="s">
        <v>101</v>
      </c>
      <c r="F48" s="36">
        <v>3113</v>
      </c>
      <c r="G48" s="498" t="s">
        <v>318</v>
      </c>
      <c r="H48" s="671" t="s">
        <v>284</v>
      </c>
      <c r="I48" s="265">
        <v>810581</v>
      </c>
      <c r="J48" s="266">
        <v>596893</v>
      </c>
      <c r="K48" s="882">
        <v>0</v>
      </c>
      <c r="L48" s="577">
        <v>201750</v>
      </c>
      <c r="M48" s="577">
        <v>11938</v>
      </c>
      <c r="N48" s="266">
        <v>0</v>
      </c>
      <c r="O48" s="622">
        <v>1.9000000000000001</v>
      </c>
      <c r="P48" s="678">
        <v>1.9000000000000001</v>
      </c>
      <c r="Q48" s="744">
        <v>0</v>
      </c>
      <c r="R48" s="268">
        <f t="shared" si="46"/>
        <v>0</v>
      </c>
      <c r="S48" s="269">
        <v>0</v>
      </c>
      <c r="T48" s="269">
        <v>0</v>
      </c>
      <c r="U48" s="269">
        <v>0</v>
      </c>
      <c r="V48" s="269">
        <f t="shared" si="0"/>
        <v>0</v>
      </c>
      <c r="W48" s="269">
        <v>0</v>
      </c>
      <c r="X48" s="269">
        <v>0</v>
      </c>
      <c r="Y48" s="269">
        <f>SUM(W48:X48)</f>
        <v>0</v>
      </c>
      <c r="Z48" s="269">
        <f>V48+Y48</f>
        <v>0</v>
      </c>
      <c r="AA48" s="577">
        <f t="shared" si="47"/>
        <v>0</v>
      </c>
      <c r="AB48" s="270">
        <f>ROUND(V48*2%,0)</f>
        <v>0</v>
      </c>
      <c r="AC48" s="269">
        <v>500</v>
      </c>
      <c r="AD48" s="269">
        <v>0</v>
      </c>
      <c r="AE48" s="269">
        <f t="shared" si="1"/>
        <v>500</v>
      </c>
      <c r="AF48" s="269">
        <f t="shared" si="2"/>
        <v>500</v>
      </c>
      <c r="AG48" s="271">
        <v>0</v>
      </c>
      <c r="AH48" s="271">
        <v>0</v>
      </c>
      <c r="AI48" s="271">
        <v>0</v>
      </c>
      <c r="AJ48" s="271">
        <v>0</v>
      </c>
      <c r="AK48" s="271">
        <v>0</v>
      </c>
      <c r="AL48" s="271">
        <f t="shared" si="3"/>
        <v>0</v>
      </c>
      <c r="AM48" s="271">
        <f t="shared" si="4"/>
        <v>0</v>
      </c>
      <c r="AN48" s="696">
        <f t="shared" si="5"/>
        <v>0</v>
      </c>
      <c r="AO48" s="267">
        <f>I48+AF48</f>
        <v>811081</v>
      </c>
      <c r="AP48" s="269">
        <f>J48+V48</f>
        <v>596893</v>
      </c>
      <c r="AQ48" s="269">
        <f t="shared" si="48"/>
        <v>0</v>
      </c>
      <c r="AR48" s="269">
        <f t="shared" si="49"/>
        <v>201750</v>
      </c>
      <c r="AS48" s="269">
        <f t="shared" si="49"/>
        <v>11938</v>
      </c>
      <c r="AT48" s="269">
        <f>N48+AE48</f>
        <v>500</v>
      </c>
      <c r="AU48" s="271">
        <f>O48+AN48</f>
        <v>1.9000000000000001</v>
      </c>
      <c r="AV48" s="271">
        <f t="shared" si="50"/>
        <v>1.9000000000000001</v>
      </c>
      <c r="AW48" s="272">
        <f t="shared" si="50"/>
        <v>0</v>
      </c>
    </row>
    <row r="49" spans="1:49" s="37" customFormat="1" x14ac:dyDescent="0.2">
      <c r="A49" s="501">
        <v>9</v>
      </c>
      <c r="B49" s="36">
        <v>3476</v>
      </c>
      <c r="C49" s="36">
        <v>600099164</v>
      </c>
      <c r="D49" s="36">
        <v>854808</v>
      </c>
      <c r="E49" s="497" t="s">
        <v>101</v>
      </c>
      <c r="F49" s="36">
        <v>3141</v>
      </c>
      <c r="G49" s="498" t="s">
        <v>321</v>
      </c>
      <c r="H49" s="671" t="s">
        <v>284</v>
      </c>
      <c r="I49" s="265">
        <v>935099</v>
      </c>
      <c r="J49" s="266">
        <v>683503</v>
      </c>
      <c r="K49" s="882">
        <v>0</v>
      </c>
      <c r="L49" s="577">
        <v>231024</v>
      </c>
      <c r="M49" s="577">
        <v>13670</v>
      </c>
      <c r="N49" s="266">
        <v>6902</v>
      </c>
      <c r="O49" s="622">
        <v>2.3199999999999998</v>
      </c>
      <c r="P49" s="678">
        <v>0</v>
      </c>
      <c r="Q49" s="744">
        <v>2.3199999999999998</v>
      </c>
      <c r="R49" s="268">
        <f t="shared" si="46"/>
        <v>0</v>
      </c>
      <c r="S49" s="269">
        <v>0</v>
      </c>
      <c r="T49" s="269">
        <v>0</v>
      </c>
      <c r="U49" s="269">
        <v>0</v>
      </c>
      <c r="V49" s="269">
        <f t="shared" si="0"/>
        <v>0</v>
      </c>
      <c r="W49" s="269">
        <v>0</v>
      </c>
      <c r="X49" s="269">
        <v>0</v>
      </c>
      <c r="Y49" s="269">
        <f>SUM(W49:X49)</f>
        <v>0</v>
      </c>
      <c r="Z49" s="269">
        <f>V49+Y49</f>
        <v>0</v>
      </c>
      <c r="AA49" s="577">
        <f t="shared" si="47"/>
        <v>0</v>
      </c>
      <c r="AB49" s="270">
        <f>ROUND(V49*2%,0)</f>
        <v>0</v>
      </c>
      <c r="AC49" s="269">
        <v>0</v>
      </c>
      <c r="AD49" s="269">
        <v>0</v>
      </c>
      <c r="AE49" s="269">
        <f t="shared" si="1"/>
        <v>0</v>
      </c>
      <c r="AF49" s="269">
        <f t="shared" si="2"/>
        <v>0</v>
      </c>
      <c r="AG49" s="271">
        <v>0</v>
      </c>
      <c r="AH49" s="271">
        <v>0</v>
      </c>
      <c r="AI49" s="271">
        <v>0</v>
      </c>
      <c r="AJ49" s="271">
        <v>0</v>
      </c>
      <c r="AK49" s="271">
        <v>0</v>
      </c>
      <c r="AL49" s="271">
        <f t="shared" si="3"/>
        <v>0</v>
      </c>
      <c r="AM49" s="271">
        <f t="shared" si="4"/>
        <v>0</v>
      </c>
      <c r="AN49" s="696">
        <f t="shared" si="5"/>
        <v>0</v>
      </c>
      <c r="AO49" s="267">
        <f>I49+AF49</f>
        <v>935099</v>
      </c>
      <c r="AP49" s="269">
        <f>J49+V49</f>
        <v>683503</v>
      </c>
      <c r="AQ49" s="269">
        <f t="shared" si="48"/>
        <v>0</v>
      </c>
      <c r="AR49" s="269">
        <f t="shared" si="49"/>
        <v>231024</v>
      </c>
      <c r="AS49" s="269">
        <f t="shared" si="49"/>
        <v>13670</v>
      </c>
      <c r="AT49" s="269">
        <f>N49+AE49</f>
        <v>6902</v>
      </c>
      <c r="AU49" s="271">
        <f>O49+AN49</f>
        <v>2.3199999999999998</v>
      </c>
      <c r="AV49" s="271">
        <f t="shared" si="50"/>
        <v>0</v>
      </c>
      <c r="AW49" s="272">
        <f t="shared" si="50"/>
        <v>2.3199999999999998</v>
      </c>
    </row>
    <row r="50" spans="1:49" s="37" customFormat="1" x14ac:dyDescent="0.2">
      <c r="A50" s="501">
        <v>9</v>
      </c>
      <c r="B50" s="36">
        <v>3476</v>
      </c>
      <c r="C50" s="36">
        <v>600099164</v>
      </c>
      <c r="D50" s="36">
        <v>854808</v>
      </c>
      <c r="E50" s="497" t="s">
        <v>101</v>
      </c>
      <c r="F50" s="36">
        <v>3143</v>
      </c>
      <c r="G50" s="498" t="s">
        <v>635</v>
      </c>
      <c r="H50" s="673" t="s">
        <v>283</v>
      </c>
      <c r="I50" s="265">
        <v>582999</v>
      </c>
      <c r="J50" s="266">
        <v>429307</v>
      </c>
      <c r="K50" s="882">
        <v>0</v>
      </c>
      <c r="L50" s="577">
        <v>145106</v>
      </c>
      <c r="M50" s="577">
        <v>8586</v>
      </c>
      <c r="N50" s="266">
        <v>0</v>
      </c>
      <c r="O50" s="622">
        <v>0.89280000000000004</v>
      </c>
      <c r="P50" s="678">
        <v>0.89280000000000004</v>
      </c>
      <c r="Q50" s="744">
        <v>0</v>
      </c>
      <c r="R50" s="268">
        <f t="shared" si="46"/>
        <v>0</v>
      </c>
      <c r="S50" s="269">
        <v>0</v>
      </c>
      <c r="T50" s="269">
        <v>0</v>
      </c>
      <c r="U50" s="269">
        <v>0</v>
      </c>
      <c r="V50" s="269">
        <f t="shared" si="0"/>
        <v>0</v>
      </c>
      <c r="W50" s="269">
        <v>0</v>
      </c>
      <c r="X50" s="269">
        <v>0</v>
      </c>
      <c r="Y50" s="269">
        <f>SUM(W50:X50)</f>
        <v>0</v>
      </c>
      <c r="Z50" s="269">
        <f>V50+Y50</f>
        <v>0</v>
      </c>
      <c r="AA50" s="577">
        <f t="shared" si="47"/>
        <v>0</v>
      </c>
      <c r="AB50" s="270">
        <f>ROUND(V50*2%,0)</f>
        <v>0</v>
      </c>
      <c r="AC50" s="269">
        <v>0</v>
      </c>
      <c r="AD50" s="269">
        <v>0</v>
      </c>
      <c r="AE50" s="269">
        <f t="shared" si="1"/>
        <v>0</v>
      </c>
      <c r="AF50" s="269">
        <f t="shared" si="2"/>
        <v>0</v>
      </c>
      <c r="AG50" s="271">
        <v>0</v>
      </c>
      <c r="AH50" s="271">
        <v>0</v>
      </c>
      <c r="AI50" s="271">
        <v>0</v>
      </c>
      <c r="AJ50" s="271">
        <v>0</v>
      </c>
      <c r="AK50" s="271">
        <v>0</v>
      </c>
      <c r="AL50" s="271">
        <f t="shared" si="3"/>
        <v>0</v>
      </c>
      <c r="AM50" s="271">
        <f t="shared" si="4"/>
        <v>0</v>
      </c>
      <c r="AN50" s="696">
        <f t="shared" si="5"/>
        <v>0</v>
      </c>
      <c r="AO50" s="267">
        <f>I50+AF50</f>
        <v>582999</v>
      </c>
      <c r="AP50" s="269">
        <f>J50+V50</f>
        <v>429307</v>
      </c>
      <c r="AQ50" s="269">
        <f t="shared" si="48"/>
        <v>0</v>
      </c>
      <c r="AR50" s="269">
        <f t="shared" si="49"/>
        <v>145106</v>
      </c>
      <c r="AS50" s="269">
        <f t="shared" si="49"/>
        <v>8586</v>
      </c>
      <c r="AT50" s="269">
        <f>N50+AE50</f>
        <v>0</v>
      </c>
      <c r="AU50" s="271">
        <f>O50+AN50</f>
        <v>0.89280000000000004</v>
      </c>
      <c r="AV50" s="271">
        <f t="shared" si="50"/>
        <v>0.89280000000000004</v>
      </c>
      <c r="AW50" s="272">
        <f t="shared" si="50"/>
        <v>0</v>
      </c>
    </row>
    <row r="51" spans="1:49" s="37" customFormat="1" x14ac:dyDescent="0.2">
      <c r="A51" s="501">
        <v>9</v>
      </c>
      <c r="B51" s="36">
        <v>3476</v>
      </c>
      <c r="C51" s="36">
        <v>600099164</v>
      </c>
      <c r="D51" s="36">
        <v>854808</v>
      </c>
      <c r="E51" s="497" t="s">
        <v>101</v>
      </c>
      <c r="F51" s="36">
        <v>3143</v>
      </c>
      <c r="G51" s="498" t="s">
        <v>636</v>
      </c>
      <c r="H51" s="673" t="s">
        <v>284</v>
      </c>
      <c r="I51" s="265">
        <v>21066</v>
      </c>
      <c r="J51" s="266">
        <v>14850</v>
      </c>
      <c r="K51" s="882">
        <v>0</v>
      </c>
      <c r="L51" s="577">
        <v>5019</v>
      </c>
      <c r="M51" s="577">
        <v>297</v>
      </c>
      <c r="N51" s="266">
        <v>900</v>
      </c>
      <c r="O51" s="622">
        <v>0.06</v>
      </c>
      <c r="P51" s="678">
        <v>0</v>
      </c>
      <c r="Q51" s="744">
        <v>0.06</v>
      </c>
      <c r="R51" s="268">
        <f t="shared" si="46"/>
        <v>0</v>
      </c>
      <c r="S51" s="269">
        <v>0</v>
      </c>
      <c r="T51" s="269">
        <v>0</v>
      </c>
      <c r="U51" s="269">
        <v>0</v>
      </c>
      <c r="V51" s="269">
        <f t="shared" si="0"/>
        <v>0</v>
      </c>
      <c r="W51" s="269">
        <v>0</v>
      </c>
      <c r="X51" s="269">
        <v>0</v>
      </c>
      <c r="Y51" s="269">
        <f>SUM(W51:X51)</f>
        <v>0</v>
      </c>
      <c r="Z51" s="269">
        <f>V51+Y51</f>
        <v>0</v>
      </c>
      <c r="AA51" s="577">
        <f t="shared" si="47"/>
        <v>0</v>
      </c>
      <c r="AB51" s="270">
        <f>ROUND(V51*2%,0)</f>
        <v>0</v>
      </c>
      <c r="AC51" s="269">
        <v>0</v>
      </c>
      <c r="AD51" s="269">
        <v>0</v>
      </c>
      <c r="AE51" s="269">
        <f t="shared" si="1"/>
        <v>0</v>
      </c>
      <c r="AF51" s="269">
        <f t="shared" si="2"/>
        <v>0</v>
      </c>
      <c r="AG51" s="271">
        <v>0</v>
      </c>
      <c r="AH51" s="271">
        <v>0</v>
      </c>
      <c r="AI51" s="271">
        <v>0</v>
      </c>
      <c r="AJ51" s="271">
        <v>0</v>
      </c>
      <c r="AK51" s="271">
        <v>0</v>
      </c>
      <c r="AL51" s="271">
        <f t="shared" si="3"/>
        <v>0</v>
      </c>
      <c r="AM51" s="271">
        <f t="shared" si="4"/>
        <v>0</v>
      </c>
      <c r="AN51" s="696">
        <f t="shared" si="5"/>
        <v>0</v>
      </c>
      <c r="AO51" s="267">
        <f>I51+AF51</f>
        <v>21066</v>
      </c>
      <c r="AP51" s="269">
        <f>J51+V51</f>
        <v>14850</v>
      </c>
      <c r="AQ51" s="269">
        <f t="shared" si="48"/>
        <v>0</v>
      </c>
      <c r="AR51" s="269">
        <f t="shared" si="49"/>
        <v>5019</v>
      </c>
      <c r="AS51" s="269">
        <f t="shared" si="49"/>
        <v>297</v>
      </c>
      <c r="AT51" s="269">
        <f>N51+AE51</f>
        <v>900</v>
      </c>
      <c r="AU51" s="271">
        <f>O51+AN51</f>
        <v>0.06</v>
      </c>
      <c r="AV51" s="271">
        <f t="shared" si="50"/>
        <v>0</v>
      </c>
      <c r="AW51" s="272">
        <f t="shared" si="50"/>
        <v>0.06</v>
      </c>
    </row>
    <row r="52" spans="1:49" s="37" customFormat="1" x14ac:dyDescent="0.2">
      <c r="A52" s="502">
        <v>9</v>
      </c>
      <c r="B52" s="38">
        <v>3476</v>
      </c>
      <c r="C52" s="38">
        <v>600099164</v>
      </c>
      <c r="D52" s="38">
        <v>854808</v>
      </c>
      <c r="E52" s="499" t="s">
        <v>102</v>
      </c>
      <c r="F52" s="38"/>
      <c r="G52" s="500"/>
      <c r="H52" s="672"/>
      <c r="I52" s="7">
        <v>12442602</v>
      </c>
      <c r="J52" s="12">
        <v>8947275</v>
      </c>
      <c r="K52" s="12">
        <v>0</v>
      </c>
      <c r="L52" s="12">
        <v>3024179</v>
      </c>
      <c r="M52" s="12">
        <v>178946</v>
      </c>
      <c r="N52" s="12">
        <v>292202</v>
      </c>
      <c r="O52" s="13">
        <v>19.922699999999999</v>
      </c>
      <c r="P52" s="13">
        <v>13.8736</v>
      </c>
      <c r="Q52" s="102">
        <v>6.0491000000000001</v>
      </c>
      <c r="R52" s="479">
        <f t="shared" ref="R52:AW52" si="51">SUM(R47:R51)</f>
        <v>0</v>
      </c>
      <c r="S52" s="12">
        <f t="shared" si="51"/>
        <v>0</v>
      </c>
      <c r="T52" s="12">
        <f t="shared" si="51"/>
        <v>0</v>
      </c>
      <c r="U52" s="12">
        <f t="shared" si="51"/>
        <v>0</v>
      </c>
      <c r="V52" s="12">
        <f t="shared" si="51"/>
        <v>0</v>
      </c>
      <c r="W52" s="12">
        <f t="shared" si="51"/>
        <v>0</v>
      </c>
      <c r="X52" s="12">
        <f t="shared" si="51"/>
        <v>0</v>
      </c>
      <c r="Y52" s="12">
        <f t="shared" si="51"/>
        <v>0</v>
      </c>
      <c r="Z52" s="12">
        <f t="shared" si="51"/>
        <v>0</v>
      </c>
      <c r="AA52" s="12">
        <f t="shared" si="51"/>
        <v>0</v>
      </c>
      <c r="AB52" s="12">
        <f t="shared" si="51"/>
        <v>0</v>
      </c>
      <c r="AC52" s="12">
        <f t="shared" si="51"/>
        <v>500</v>
      </c>
      <c r="AD52" s="12">
        <f t="shared" si="51"/>
        <v>0</v>
      </c>
      <c r="AE52" s="12">
        <f t="shared" si="51"/>
        <v>500</v>
      </c>
      <c r="AF52" s="12">
        <f t="shared" si="51"/>
        <v>500</v>
      </c>
      <c r="AG52" s="13">
        <f t="shared" si="51"/>
        <v>0</v>
      </c>
      <c r="AH52" s="13">
        <f t="shared" si="51"/>
        <v>0</v>
      </c>
      <c r="AI52" s="13">
        <f t="shared" si="51"/>
        <v>0</v>
      </c>
      <c r="AJ52" s="13">
        <f t="shared" si="51"/>
        <v>0</v>
      </c>
      <c r="AK52" s="13">
        <f t="shared" si="51"/>
        <v>0</v>
      </c>
      <c r="AL52" s="13">
        <f t="shared" si="51"/>
        <v>0</v>
      </c>
      <c r="AM52" s="13">
        <f t="shared" si="51"/>
        <v>0</v>
      </c>
      <c r="AN52" s="44">
        <f t="shared" si="51"/>
        <v>0</v>
      </c>
      <c r="AO52" s="7">
        <f t="shared" si="51"/>
        <v>12443102</v>
      </c>
      <c r="AP52" s="12">
        <f t="shared" si="51"/>
        <v>8947275</v>
      </c>
      <c r="AQ52" s="12">
        <f t="shared" si="51"/>
        <v>0</v>
      </c>
      <c r="AR52" s="12">
        <f t="shared" si="51"/>
        <v>3024179</v>
      </c>
      <c r="AS52" s="12">
        <f t="shared" si="51"/>
        <v>178946</v>
      </c>
      <c r="AT52" s="12">
        <f t="shared" si="51"/>
        <v>292702</v>
      </c>
      <c r="AU52" s="13">
        <f t="shared" si="51"/>
        <v>19.922699999999999</v>
      </c>
      <c r="AV52" s="13">
        <f t="shared" si="51"/>
        <v>13.8736</v>
      </c>
      <c r="AW52" s="102">
        <f t="shared" si="51"/>
        <v>6.0491000000000001</v>
      </c>
    </row>
    <row r="53" spans="1:49" s="37" customFormat="1" x14ac:dyDescent="0.2">
      <c r="A53" s="501">
        <v>10</v>
      </c>
      <c r="B53" s="36">
        <v>3424</v>
      </c>
      <c r="C53" s="36">
        <v>650040384</v>
      </c>
      <c r="D53" s="36">
        <v>72744561</v>
      </c>
      <c r="E53" s="497" t="s">
        <v>103</v>
      </c>
      <c r="F53" s="36">
        <v>3111</v>
      </c>
      <c r="G53" s="498" t="s">
        <v>317</v>
      </c>
      <c r="H53" s="671" t="s">
        <v>283</v>
      </c>
      <c r="I53" s="265">
        <v>1428310</v>
      </c>
      <c r="J53" s="266">
        <v>1040434</v>
      </c>
      <c r="K53" s="882">
        <v>0</v>
      </c>
      <c r="L53" s="577">
        <v>351667</v>
      </c>
      <c r="M53" s="577">
        <v>20809</v>
      </c>
      <c r="N53" s="266">
        <v>15400</v>
      </c>
      <c r="O53" s="622">
        <v>2.5108999999999999</v>
      </c>
      <c r="P53" s="678">
        <v>2</v>
      </c>
      <c r="Q53" s="744">
        <v>0.51090000000000002</v>
      </c>
      <c r="R53" s="268">
        <f t="shared" ref="R53:R58" si="52">W53*-1</f>
        <v>0</v>
      </c>
      <c r="S53" s="269">
        <v>0</v>
      </c>
      <c r="T53" s="269">
        <v>0</v>
      </c>
      <c r="U53" s="269">
        <v>0</v>
      </c>
      <c r="V53" s="269">
        <f t="shared" si="0"/>
        <v>0</v>
      </c>
      <c r="W53" s="269">
        <v>0</v>
      </c>
      <c r="X53" s="269">
        <v>0</v>
      </c>
      <c r="Y53" s="269">
        <f t="shared" ref="Y53:Y58" si="53">SUM(W53:X53)</f>
        <v>0</v>
      </c>
      <c r="Z53" s="269">
        <f t="shared" ref="Z53:Z58" si="54">V53+Y53</f>
        <v>0</v>
      </c>
      <c r="AA53" s="577">
        <f t="shared" ref="AA53:AA58" si="55">ROUND((V53+W53)*33.8%,0)</f>
        <v>0</v>
      </c>
      <c r="AB53" s="270">
        <f t="shared" ref="AB53:AB58" si="56">ROUND(V53*2%,0)</f>
        <v>0</v>
      </c>
      <c r="AC53" s="269">
        <v>0</v>
      </c>
      <c r="AD53" s="269">
        <v>0</v>
      </c>
      <c r="AE53" s="269">
        <f t="shared" si="1"/>
        <v>0</v>
      </c>
      <c r="AF53" s="269">
        <f t="shared" si="2"/>
        <v>0</v>
      </c>
      <c r="AG53" s="271">
        <v>0</v>
      </c>
      <c r="AH53" s="271">
        <v>0</v>
      </c>
      <c r="AI53" s="271">
        <v>0</v>
      </c>
      <c r="AJ53" s="271">
        <v>0</v>
      </c>
      <c r="AK53" s="271">
        <v>0</v>
      </c>
      <c r="AL53" s="271">
        <f t="shared" si="3"/>
        <v>0</v>
      </c>
      <c r="AM53" s="271">
        <f t="shared" si="4"/>
        <v>0</v>
      </c>
      <c r="AN53" s="696">
        <f t="shared" si="5"/>
        <v>0</v>
      </c>
      <c r="AO53" s="267">
        <f t="shared" ref="AO53:AO58" si="57">I53+AF53</f>
        <v>1428310</v>
      </c>
      <c r="AP53" s="269">
        <f t="shared" ref="AP53:AP58" si="58">J53+V53</f>
        <v>1040434</v>
      </c>
      <c r="AQ53" s="269">
        <f t="shared" ref="AQ53:AQ58" si="59">K53+Y53</f>
        <v>0</v>
      </c>
      <c r="AR53" s="269">
        <f t="shared" ref="AR53:AS58" si="60">L53+AA53</f>
        <v>351667</v>
      </c>
      <c r="AS53" s="269">
        <f t="shared" si="60"/>
        <v>20809</v>
      </c>
      <c r="AT53" s="269">
        <f t="shared" ref="AT53:AT58" si="61">N53+AE53</f>
        <v>15400</v>
      </c>
      <c r="AU53" s="271">
        <f t="shared" ref="AU53:AU58" si="62">O53+AN53</f>
        <v>2.5108999999999999</v>
      </c>
      <c r="AV53" s="271">
        <f t="shared" ref="AV53:AW58" si="63">P53+AL53</f>
        <v>2</v>
      </c>
      <c r="AW53" s="272">
        <f t="shared" si="63"/>
        <v>0.51090000000000002</v>
      </c>
    </row>
    <row r="54" spans="1:49" s="37" customFormat="1" x14ac:dyDescent="0.2">
      <c r="A54" s="501">
        <v>10</v>
      </c>
      <c r="B54" s="36">
        <v>3424</v>
      </c>
      <c r="C54" s="36">
        <v>650040384</v>
      </c>
      <c r="D54" s="36">
        <v>72744561</v>
      </c>
      <c r="E54" s="497" t="s">
        <v>103</v>
      </c>
      <c r="F54" s="36">
        <v>3117</v>
      </c>
      <c r="G54" s="498" t="s">
        <v>320</v>
      </c>
      <c r="H54" s="671" t="s">
        <v>283</v>
      </c>
      <c r="I54" s="265">
        <v>2954249</v>
      </c>
      <c r="J54" s="266">
        <v>2069249</v>
      </c>
      <c r="K54" s="266">
        <v>45000</v>
      </c>
      <c r="L54" s="266">
        <v>714616</v>
      </c>
      <c r="M54" s="266">
        <v>41384</v>
      </c>
      <c r="N54" s="266">
        <v>84000</v>
      </c>
      <c r="O54" s="622">
        <v>4.1885999999999992</v>
      </c>
      <c r="P54" s="678">
        <v>2.8182</v>
      </c>
      <c r="Q54" s="744">
        <v>1.3703999999999996</v>
      </c>
      <c r="R54" s="268">
        <f t="shared" si="52"/>
        <v>0</v>
      </c>
      <c r="S54" s="269">
        <v>0</v>
      </c>
      <c r="T54" s="269">
        <v>0</v>
      </c>
      <c r="U54" s="269">
        <v>0</v>
      </c>
      <c r="V54" s="269">
        <f t="shared" si="0"/>
        <v>0</v>
      </c>
      <c r="W54" s="269">
        <v>0</v>
      </c>
      <c r="X54" s="269">
        <v>0</v>
      </c>
      <c r="Y54" s="269">
        <f t="shared" si="53"/>
        <v>0</v>
      </c>
      <c r="Z54" s="269">
        <f t="shared" si="54"/>
        <v>0</v>
      </c>
      <c r="AA54" s="577">
        <f t="shared" si="55"/>
        <v>0</v>
      </c>
      <c r="AB54" s="270">
        <f t="shared" si="56"/>
        <v>0</v>
      </c>
      <c r="AC54" s="269">
        <v>0</v>
      </c>
      <c r="AD54" s="269">
        <v>0</v>
      </c>
      <c r="AE54" s="269">
        <f t="shared" si="1"/>
        <v>0</v>
      </c>
      <c r="AF54" s="269">
        <f t="shared" si="2"/>
        <v>0</v>
      </c>
      <c r="AG54" s="271">
        <v>0</v>
      </c>
      <c r="AH54" s="271">
        <v>0</v>
      </c>
      <c r="AI54" s="271">
        <v>0</v>
      </c>
      <c r="AJ54" s="271">
        <v>0</v>
      </c>
      <c r="AK54" s="271">
        <v>0</v>
      </c>
      <c r="AL54" s="271">
        <f t="shared" si="3"/>
        <v>0</v>
      </c>
      <c r="AM54" s="271">
        <f t="shared" si="4"/>
        <v>0</v>
      </c>
      <c r="AN54" s="696">
        <f t="shared" si="5"/>
        <v>0</v>
      </c>
      <c r="AO54" s="267">
        <f t="shared" si="57"/>
        <v>2954249</v>
      </c>
      <c r="AP54" s="269">
        <f t="shared" si="58"/>
        <v>2069249</v>
      </c>
      <c r="AQ54" s="269">
        <f t="shared" si="59"/>
        <v>45000</v>
      </c>
      <c r="AR54" s="269">
        <f t="shared" si="60"/>
        <v>714616</v>
      </c>
      <c r="AS54" s="269">
        <f t="shared" si="60"/>
        <v>41384</v>
      </c>
      <c r="AT54" s="269">
        <f t="shared" si="61"/>
        <v>84000</v>
      </c>
      <c r="AU54" s="271">
        <f t="shared" si="62"/>
        <v>4.1885999999999992</v>
      </c>
      <c r="AV54" s="271">
        <f t="shared" si="63"/>
        <v>2.8182</v>
      </c>
      <c r="AW54" s="272">
        <f t="shared" si="63"/>
        <v>1.3703999999999996</v>
      </c>
    </row>
    <row r="55" spans="1:49" s="37" customFormat="1" x14ac:dyDescent="0.2">
      <c r="A55" s="501">
        <v>10</v>
      </c>
      <c r="B55" s="36">
        <v>3424</v>
      </c>
      <c r="C55" s="36">
        <v>650040384</v>
      </c>
      <c r="D55" s="36">
        <v>72744561</v>
      </c>
      <c r="E55" s="497" t="s">
        <v>103</v>
      </c>
      <c r="F55" s="36">
        <v>3117</v>
      </c>
      <c r="G55" s="498" t="s">
        <v>318</v>
      </c>
      <c r="H55" s="671" t="s">
        <v>284</v>
      </c>
      <c r="I55" s="265">
        <v>3267</v>
      </c>
      <c r="J55" s="266">
        <v>1890</v>
      </c>
      <c r="K55" s="882">
        <v>0</v>
      </c>
      <c r="L55" s="577">
        <v>639</v>
      </c>
      <c r="M55" s="577">
        <v>38</v>
      </c>
      <c r="N55" s="266">
        <v>700</v>
      </c>
      <c r="O55" s="622">
        <v>0</v>
      </c>
      <c r="P55" s="678">
        <v>0</v>
      </c>
      <c r="Q55" s="744">
        <v>0</v>
      </c>
      <c r="R55" s="268">
        <f t="shared" si="52"/>
        <v>0</v>
      </c>
      <c r="S55" s="269">
        <v>0</v>
      </c>
      <c r="T55" s="269">
        <v>0</v>
      </c>
      <c r="U55" s="269">
        <v>0</v>
      </c>
      <c r="V55" s="269">
        <f t="shared" si="0"/>
        <v>0</v>
      </c>
      <c r="W55" s="269">
        <v>0</v>
      </c>
      <c r="X55" s="269">
        <v>0</v>
      </c>
      <c r="Y55" s="269">
        <f t="shared" si="53"/>
        <v>0</v>
      </c>
      <c r="Z55" s="269">
        <f t="shared" si="54"/>
        <v>0</v>
      </c>
      <c r="AA55" s="577">
        <f t="shared" si="55"/>
        <v>0</v>
      </c>
      <c r="AB55" s="270">
        <f t="shared" si="56"/>
        <v>0</v>
      </c>
      <c r="AC55" s="269">
        <v>0</v>
      </c>
      <c r="AD55" s="269">
        <v>0</v>
      </c>
      <c r="AE55" s="269">
        <f t="shared" si="1"/>
        <v>0</v>
      </c>
      <c r="AF55" s="269">
        <f t="shared" si="2"/>
        <v>0</v>
      </c>
      <c r="AG55" s="271">
        <v>0</v>
      </c>
      <c r="AH55" s="271">
        <v>0</v>
      </c>
      <c r="AI55" s="271">
        <v>0</v>
      </c>
      <c r="AJ55" s="271">
        <v>0</v>
      </c>
      <c r="AK55" s="271">
        <v>0</v>
      </c>
      <c r="AL55" s="271">
        <f t="shared" si="3"/>
        <v>0</v>
      </c>
      <c r="AM55" s="271">
        <f t="shared" si="4"/>
        <v>0</v>
      </c>
      <c r="AN55" s="696">
        <f t="shared" si="5"/>
        <v>0</v>
      </c>
      <c r="AO55" s="267">
        <f t="shared" si="57"/>
        <v>3267</v>
      </c>
      <c r="AP55" s="269">
        <f t="shared" si="58"/>
        <v>1890</v>
      </c>
      <c r="AQ55" s="269">
        <f t="shared" si="59"/>
        <v>0</v>
      </c>
      <c r="AR55" s="269">
        <f t="shared" si="60"/>
        <v>639</v>
      </c>
      <c r="AS55" s="269">
        <f t="shared" si="60"/>
        <v>38</v>
      </c>
      <c r="AT55" s="269">
        <f t="shared" si="61"/>
        <v>700</v>
      </c>
      <c r="AU55" s="271">
        <f t="shared" si="62"/>
        <v>0</v>
      </c>
      <c r="AV55" s="271">
        <f t="shared" si="63"/>
        <v>0</v>
      </c>
      <c r="AW55" s="272">
        <f t="shared" si="63"/>
        <v>0</v>
      </c>
    </row>
    <row r="56" spans="1:49" s="37" customFormat="1" x14ac:dyDescent="0.2">
      <c r="A56" s="501">
        <v>10</v>
      </c>
      <c r="B56" s="36">
        <v>3424</v>
      </c>
      <c r="C56" s="36">
        <v>650040384</v>
      </c>
      <c r="D56" s="36">
        <v>72744561</v>
      </c>
      <c r="E56" s="497" t="s">
        <v>103</v>
      </c>
      <c r="F56" s="36">
        <v>3141</v>
      </c>
      <c r="G56" s="498" t="s">
        <v>321</v>
      </c>
      <c r="H56" s="671" t="s">
        <v>284</v>
      </c>
      <c r="I56" s="265">
        <v>677295</v>
      </c>
      <c r="J56" s="266">
        <v>496195</v>
      </c>
      <c r="K56" s="882">
        <v>0</v>
      </c>
      <c r="L56" s="577">
        <v>167714</v>
      </c>
      <c r="M56" s="577">
        <v>9924</v>
      </c>
      <c r="N56" s="266">
        <v>3462</v>
      </c>
      <c r="O56" s="622">
        <v>1.68</v>
      </c>
      <c r="P56" s="678">
        <v>0</v>
      </c>
      <c r="Q56" s="744">
        <v>1.68</v>
      </c>
      <c r="R56" s="268">
        <f t="shared" si="52"/>
        <v>0</v>
      </c>
      <c r="S56" s="269">
        <v>0</v>
      </c>
      <c r="T56" s="269">
        <v>0</v>
      </c>
      <c r="U56" s="269">
        <v>0</v>
      </c>
      <c r="V56" s="269">
        <f t="shared" si="0"/>
        <v>0</v>
      </c>
      <c r="W56" s="269">
        <v>0</v>
      </c>
      <c r="X56" s="269">
        <v>0</v>
      </c>
      <c r="Y56" s="269">
        <f t="shared" si="53"/>
        <v>0</v>
      </c>
      <c r="Z56" s="269">
        <f t="shared" si="54"/>
        <v>0</v>
      </c>
      <c r="AA56" s="577">
        <f t="shared" si="55"/>
        <v>0</v>
      </c>
      <c r="AB56" s="270">
        <f t="shared" si="56"/>
        <v>0</v>
      </c>
      <c r="AC56" s="269">
        <v>0</v>
      </c>
      <c r="AD56" s="269">
        <v>0</v>
      </c>
      <c r="AE56" s="269">
        <f t="shared" si="1"/>
        <v>0</v>
      </c>
      <c r="AF56" s="269">
        <f t="shared" si="2"/>
        <v>0</v>
      </c>
      <c r="AG56" s="271">
        <v>0</v>
      </c>
      <c r="AH56" s="271">
        <v>0</v>
      </c>
      <c r="AI56" s="271">
        <v>0</v>
      </c>
      <c r="AJ56" s="271">
        <v>0</v>
      </c>
      <c r="AK56" s="271">
        <v>0</v>
      </c>
      <c r="AL56" s="271">
        <f t="shared" si="3"/>
        <v>0</v>
      </c>
      <c r="AM56" s="271">
        <f t="shared" si="4"/>
        <v>0</v>
      </c>
      <c r="AN56" s="696">
        <f t="shared" si="5"/>
        <v>0</v>
      </c>
      <c r="AO56" s="267">
        <f t="shared" si="57"/>
        <v>677295</v>
      </c>
      <c r="AP56" s="269">
        <f t="shared" si="58"/>
        <v>496195</v>
      </c>
      <c r="AQ56" s="269">
        <f t="shared" si="59"/>
        <v>0</v>
      </c>
      <c r="AR56" s="269">
        <f t="shared" si="60"/>
        <v>167714</v>
      </c>
      <c r="AS56" s="269">
        <f t="shared" si="60"/>
        <v>9924</v>
      </c>
      <c r="AT56" s="269">
        <f t="shared" si="61"/>
        <v>3462</v>
      </c>
      <c r="AU56" s="271">
        <f t="shared" si="62"/>
        <v>1.68</v>
      </c>
      <c r="AV56" s="271">
        <f t="shared" si="63"/>
        <v>0</v>
      </c>
      <c r="AW56" s="272">
        <f t="shared" si="63"/>
        <v>1.68</v>
      </c>
    </row>
    <row r="57" spans="1:49" s="37" customFormat="1" x14ac:dyDescent="0.2">
      <c r="A57" s="501">
        <v>10</v>
      </c>
      <c r="B57" s="36">
        <v>3424</v>
      </c>
      <c r="C57" s="36">
        <v>650040384</v>
      </c>
      <c r="D57" s="36">
        <v>72744561</v>
      </c>
      <c r="E57" s="497" t="s">
        <v>103</v>
      </c>
      <c r="F57" s="36">
        <v>3143</v>
      </c>
      <c r="G57" s="498" t="s">
        <v>635</v>
      </c>
      <c r="H57" s="673" t="s">
        <v>283</v>
      </c>
      <c r="I57" s="265">
        <v>584458</v>
      </c>
      <c r="J57" s="266">
        <v>430381</v>
      </c>
      <c r="K57" s="882">
        <v>0</v>
      </c>
      <c r="L57" s="577">
        <v>145469</v>
      </c>
      <c r="M57" s="577">
        <v>8608</v>
      </c>
      <c r="N57" s="266">
        <v>0</v>
      </c>
      <c r="O57" s="622">
        <v>0.86199999999999999</v>
      </c>
      <c r="P57" s="622">
        <v>0.86199999999999999</v>
      </c>
      <c r="Q57" s="744">
        <v>0</v>
      </c>
      <c r="R57" s="268">
        <f t="shared" si="52"/>
        <v>0</v>
      </c>
      <c r="S57" s="269">
        <v>0</v>
      </c>
      <c r="T57" s="269">
        <v>0</v>
      </c>
      <c r="U57" s="269">
        <v>0</v>
      </c>
      <c r="V57" s="269">
        <f t="shared" si="0"/>
        <v>0</v>
      </c>
      <c r="W57" s="269">
        <v>0</v>
      </c>
      <c r="X57" s="269">
        <v>0</v>
      </c>
      <c r="Y57" s="269">
        <f t="shared" si="53"/>
        <v>0</v>
      </c>
      <c r="Z57" s="269">
        <f t="shared" si="54"/>
        <v>0</v>
      </c>
      <c r="AA57" s="577">
        <f t="shared" si="55"/>
        <v>0</v>
      </c>
      <c r="AB57" s="270">
        <f t="shared" si="56"/>
        <v>0</v>
      </c>
      <c r="AC57" s="269">
        <v>0</v>
      </c>
      <c r="AD57" s="269">
        <v>0</v>
      </c>
      <c r="AE57" s="269">
        <f t="shared" si="1"/>
        <v>0</v>
      </c>
      <c r="AF57" s="269">
        <f t="shared" si="2"/>
        <v>0</v>
      </c>
      <c r="AG57" s="271">
        <v>0</v>
      </c>
      <c r="AH57" s="271">
        <v>0</v>
      </c>
      <c r="AI57" s="271">
        <v>0</v>
      </c>
      <c r="AJ57" s="271">
        <v>0</v>
      </c>
      <c r="AK57" s="271">
        <v>0</v>
      </c>
      <c r="AL57" s="271">
        <f t="shared" si="3"/>
        <v>0</v>
      </c>
      <c r="AM57" s="271">
        <f t="shared" si="4"/>
        <v>0</v>
      </c>
      <c r="AN57" s="696">
        <f t="shared" si="5"/>
        <v>0</v>
      </c>
      <c r="AO57" s="267">
        <f t="shared" si="57"/>
        <v>584458</v>
      </c>
      <c r="AP57" s="269">
        <f t="shared" si="58"/>
        <v>430381</v>
      </c>
      <c r="AQ57" s="269">
        <f t="shared" si="59"/>
        <v>0</v>
      </c>
      <c r="AR57" s="269">
        <f t="shared" si="60"/>
        <v>145469</v>
      </c>
      <c r="AS57" s="269">
        <f t="shared" si="60"/>
        <v>8608</v>
      </c>
      <c r="AT57" s="269">
        <f t="shared" si="61"/>
        <v>0</v>
      </c>
      <c r="AU57" s="271">
        <f t="shared" si="62"/>
        <v>0.86199999999999999</v>
      </c>
      <c r="AV57" s="271">
        <f t="shared" si="63"/>
        <v>0.86199999999999999</v>
      </c>
      <c r="AW57" s="272">
        <f t="shared" si="63"/>
        <v>0</v>
      </c>
    </row>
    <row r="58" spans="1:49" s="37" customFormat="1" x14ac:dyDescent="0.2">
      <c r="A58" s="501">
        <v>10</v>
      </c>
      <c r="B58" s="36">
        <v>3424</v>
      </c>
      <c r="C58" s="36">
        <v>650040384</v>
      </c>
      <c r="D58" s="36">
        <v>72744561</v>
      </c>
      <c r="E58" s="497" t="s">
        <v>103</v>
      </c>
      <c r="F58" s="36">
        <v>3143</v>
      </c>
      <c r="G58" s="498" t="s">
        <v>636</v>
      </c>
      <c r="H58" s="673" t="s">
        <v>284</v>
      </c>
      <c r="I58" s="265">
        <v>17556</v>
      </c>
      <c r="J58" s="266">
        <v>12375</v>
      </c>
      <c r="K58" s="882">
        <v>0</v>
      </c>
      <c r="L58" s="577">
        <v>4183</v>
      </c>
      <c r="M58" s="577">
        <v>248</v>
      </c>
      <c r="N58" s="266">
        <v>750</v>
      </c>
      <c r="O58" s="622">
        <v>0.05</v>
      </c>
      <c r="P58" s="678">
        <v>0</v>
      </c>
      <c r="Q58" s="744">
        <v>0.05</v>
      </c>
      <c r="R58" s="268">
        <f t="shared" si="52"/>
        <v>0</v>
      </c>
      <c r="S58" s="269">
        <v>0</v>
      </c>
      <c r="T58" s="269">
        <v>0</v>
      </c>
      <c r="U58" s="269">
        <v>0</v>
      </c>
      <c r="V58" s="269">
        <f t="shared" si="0"/>
        <v>0</v>
      </c>
      <c r="W58" s="269">
        <v>0</v>
      </c>
      <c r="X58" s="269">
        <v>0</v>
      </c>
      <c r="Y58" s="269">
        <f t="shared" si="53"/>
        <v>0</v>
      </c>
      <c r="Z58" s="269">
        <f t="shared" si="54"/>
        <v>0</v>
      </c>
      <c r="AA58" s="577">
        <f t="shared" si="55"/>
        <v>0</v>
      </c>
      <c r="AB58" s="270">
        <f t="shared" si="56"/>
        <v>0</v>
      </c>
      <c r="AC58" s="269">
        <v>0</v>
      </c>
      <c r="AD58" s="269">
        <v>0</v>
      </c>
      <c r="AE58" s="269">
        <f t="shared" si="1"/>
        <v>0</v>
      </c>
      <c r="AF58" s="269">
        <f t="shared" si="2"/>
        <v>0</v>
      </c>
      <c r="AG58" s="271">
        <v>0</v>
      </c>
      <c r="AH58" s="271">
        <v>0</v>
      </c>
      <c r="AI58" s="271">
        <v>0</v>
      </c>
      <c r="AJ58" s="271">
        <v>0</v>
      </c>
      <c r="AK58" s="271">
        <v>0</v>
      </c>
      <c r="AL58" s="271">
        <f t="shared" si="3"/>
        <v>0</v>
      </c>
      <c r="AM58" s="271">
        <f t="shared" si="4"/>
        <v>0</v>
      </c>
      <c r="AN58" s="696">
        <f t="shared" si="5"/>
        <v>0</v>
      </c>
      <c r="AO58" s="267">
        <f t="shared" si="57"/>
        <v>17556</v>
      </c>
      <c r="AP58" s="269">
        <f t="shared" si="58"/>
        <v>12375</v>
      </c>
      <c r="AQ58" s="269">
        <f t="shared" si="59"/>
        <v>0</v>
      </c>
      <c r="AR58" s="269">
        <f t="shared" si="60"/>
        <v>4183</v>
      </c>
      <c r="AS58" s="269">
        <f t="shared" si="60"/>
        <v>248</v>
      </c>
      <c r="AT58" s="269">
        <f t="shared" si="61"/>
        <v>750</v>
      </c>
      <c r="AU58" s="271">
        <f t="shared" si="62"/>
        <v>0.05</v>
      </c>
      <c r="AV58" s="271">
        <f t="shared" si="63"/>
        <v>0</v>
      </c>
      <c r="AW58" s="272">
        <f t="shared" si="63"/>
        <v>0.05</v>
      </c>
    </row>
    <row r="59" spans="1:49" s="37" customFormat="1" x14ac:dyDescent="0.2">
      <c r="A59" s="502">
        <v>10</v>
      </c>
      <c r="B59" s="38">
        <v>3424</v>
      </c>
      <c r="C59" s="38">
        <v>650040384</v>
      </c>
      <c r="D59" s="38">
        <v>72744561</v>
      </c>
      <c r="E59" s="499" t="s">
        <v>104</v>
      </c>
      <c r="F59" s="38"/>
      <c r="G59" s="500"/>
      <c r="H59" s="672"/>
      <c r="I59" s="7">
        <v>5665135</v>
      </c>
      <c r="J59" s="12">
        <v>4050524</v>
      </c>
      <c r="K59" s="12">
        <v>45000</v>
      </c>
      <c r="L59" s="12">
        <v>1384288</v>
      </c>
      <c r="M59" s="12">
        <v>81011</v>
      </c>
      <c r="N59" s="12">
        <v>104312</v>
      </c>
      <c r="O59" s="13">
        <v>9.2914999999999992</v>
      </c>
      <c r="P59" s="13">
        <v>5.6802000000000001</v>
      </c>
      <c r="Q59" s="102">
        <v>3.6112999999999991</v>
      </c>
      <c r="R59" s="479">
        <f t="shared" ref="R59:AW59" si="64">SUM(R53:R58)</f>
        <v>0</v>
      </c>
      <c r="S59" s="12">
        <f t="shared" si="64"/>
        <v>0</v>
      </c>
      <c r="T59" s="12">
        <f t="shared" si="64"/>
        <v>0</v>
      </c>
      <c r="U59" s="12">
        <f t="shared" si="64"/>
        <v>0</v>
      </c>
      <c r="V59" s="12">
        <f t="shared" si="64"/>
        <v>0</v>
      </c>
      <c r="W59" s="12">
        <f t="shared" si="64"/>
        <v>0</v>
      </c>
      <c r="X59" s="12">
        <f t="shared" si="64"/>
        <v>0</v>
      </c>
      <c r="Y59" s="12">
        <f t="shared" si="64"/>
        <v>0</v>
      </c>
      <c r="Z59" s="12">
        <f t="shared" si="64"/>
        <v>0</v>
      </c>
      <c r="AA59" s="12">
        <f t="shared" si="64"/>
        <v>0</v>
      </c>
      <c r="AB59" s="12">
        <f t="shared" si="64"/>
        <v>0</v>
      </c>
      <c r="AC59" s="12">
        <f t="shared" si="64"/>
        <v>0</v>
      </c>
      <c r="AD59" s="12">
        <f t="shared" si="64"/>
        <v>0</v>
      </c>
      <c r="AE59" s="12">
        <f t="shared" si="64"/>
        <v>0</v>
      </c>
      <c r="AF59" s="12">
        <f t="shared" si="64"/>
        <v>0</v>
      </c>
      <c r="AG59" s="13">
        <f t="shared" si="64"/>
        <v>0</v>
      </c>
      <c r="AH59" s="13">
        <f t="shared" si="64"/>
        <v>0</v>
      </c>
      <c r="AI59" s="13">
        <f t="shared" si="64"/>
        <v>0</v>
      </c>
      <c r="AJ59" s="13">
        <f t="shared" si="64"/>
        <v>0</v>
      </c>
      <c r="AK59" s="13">
        <f t="shared" si="64"/>
        <v>0</v>
      </c>
      <c r="AL59" s="13">
        <f t="shared" si="64"/>
        <v>0</v>
      </c>
      <c r="AM59" s="13">
        <f t="shared" si="64"/>
        <v>0</v>
      </c>
      <c r="AN59" s="44">
        <f t="shared" si="64"/>
        <v>0</v>
      </c>
      <c r="AO59" s="7">
        <f t="shared" si="64"/>
        <v>5665135</v>
      </c>
      <c r="AP59" s="12">
        <f t="shared" si="64"/>
        <v>4050524</v>
      </c>
      <c r="AQ59" s="12">
        <f t="shared" si="64"/>
        <v>45000</v>
      </c>
      <c r="AR59" s="12">
        <f t="shared" si="64"/>
        <v>1384288</v>
      </c>
      <c r="AS59" s="12">
        <f t="shared" si="64"/>
        <v>81011</v>
      </c>
      <c r="AT59" s="12">
        <f t="shared" si="64"/>
        <v>104312</v>
      </c>
      <c r="AU59" s="13">
        <f t="shared" si="64"/>
        <v>9.2914999999999992</v>
      </c>
      <c r="AV59" s="13">
        <f t="shared" si="64"/>
        <v>5.6802000000000001</v>
      </c>
      <c r="AW59" s="102">
        <f t="shared" si="64"/>
        <v>3.6112999999999991</v>
      </c>
    </row>
    <row r="60" spans="1:49" s="37" customFormat="1" x14ac:dyDescent="0.2">
      <c r="A60" s="501">
        <v>11</v>
      </c>
      <c r="B60" s="36">
        <v>3430</v>
      </c>
      <c r="C60" s="36">
        <v>600078183</v>
      </c>
      <c r="D60" s="36">
        <v>72744405</v>
      </c>
      <c r="E60" s="497" t="s">
        <v>105</v>
      </c>
      <c r="F60" s="36">
        <v>3111</v>
      </c>
      <c r="G60" s="498" t="s">
        <v>317</v>
      </c>
      <c r="H60" s="671" t="s">
        <v>283</v>
      </c>
      <c r="I60" s="265">
        <v>3367627</v>
      </c>
      <c r="J60" s="266">
        <v>2435911</v>
      </c>
      <c r="K60" s="266">
        <v>20000</v>
      </c>
      <c r="L60" s="266">
        <v>830098</v>
      </c>
      <c r="M60" s="266">
        <v>48718</v>
      </c>
      <c r="N60" s="266">
        <v>32900</v>
      </c>
      <c r="O60" s="622">
        <v>5.3797999999999995</v>
      </c>
      <c r="P60" s="678">
        <v>4</v>
      </c>
      <c r="Q60" s="744">
        <v>1.3797999999999997</v>
      </c>
      <c r="R60" s="268">
        <f t="shared" ref="R60:R62" si="65">W60*-1</f>
        <v>0</v>
      </c>
      <c r="S60" s="269">
        <v>0</v>
      </c>
      <c r="T60" s="269">
        <v>0</v>
      </c>
      <c r="U60" s="269">
        <v>0</v>
      </c>
      <c r="V60" s="269">
        <f t="shared" si="0"/>
        <v>0</v>
      </c>
      <c r="W60" s="269">
        <v>0</v>
      </c>
      <c r="X60" s="269">
        <v>0</v>
      </c>
      <c r="Y60" s="269">
        <f>SUM(W60:X60)</f>
        <v>0</v>
      </c>
      <c r="Z60" s="269">
        <f>V60+Y60</f>
        <v>0</v>
      </c>
      <c r="AA60" s="577">
        <f t="shared" ref="AA60:AA62" si="66">ROUND((V60+W60)*33.8%,0)</f>
        <v>0</v>
      </c>
      <c r="AB60" s="270">
        <f>ROUND(V60*2%,0)</f>
        <v>0</v>
      </c>
      <c r="AC60" s="269">
        <v>0</v>
      </c>
      <c r="AD60" s="269">
        <v>0</v>
      </c>
      <c r="AE60" s="269">
        <f t="shared" si="1"/>
        <v>0</v>
      </c>
      <c r="AF60" s="269">
        <f t="shared" si="2"/>
        <v>0</v>
      </c>
      <c r="AG60" s="271">
        <v>0</v>
      </c>
      <c r="AH60" s="271">
        <v>0</v>
      </c>
      <c r="AI60" s="271">
        <v>0</v>
      </c>
      <c r="AJ60" s="271">
        <v>0</v>
      </c>
      <c r="AK60" s="271">
        <v>0</v>
      </c>
      <c r="AL60" s="271">
        <f t="shared" si="3"/>
        <v>0</v>
      </c>
      <c r="AM60" s="271">
        <f t="shared" si="4"/>
        <v>0</v>
      </c>
      <c r="AN60" s="696">
        <f t="shared" si="5"/>
        <v>0</v>
      </c>
      <c r="AO60" s="267">
        <f>I60+AF60</f>
        <v>3367627</v>
      </c>
      <c r="AP60" s="269">
        <f>J60+V60</f>
        <v>2435911</v>
      </c>
      <c r="AQ60" s="269">
        <f t="shared" ref="AQ60:AQ62" si="67">K60+Y60</f>
        <v>20000</v>
      </c>
      <c r="AR60" s="269">
        <f t="shared" ref="AR60:AS62" si="68">L60+AA60</f>
        <v>830098</v>
      </c>
      <c r="AS60" s="269">
        <f t="shared" si="68"/>
        <v>48718</v>
      </c>
      <c r="AT60" s="269">
        <f>N60+AE60</f>
        <v>32900</v>
      </c>
      <c r="AU60" s="271">
        <f>O60+AN60</f>
        <v>5.3797999999999995</v>
      </c>
      <c r="AV60" s="271">
        <f t="shared" ref="AV60:AW62" si="69">P60+AL60</f>
        <v>4</v>
      </c>
      <c r="AW60" s="272">
        <f t="shared" si="69"/>
        <v>1.3797999999999997</v>
      </c>
    </row>
    <row r="61" spans="1:49" s="37" customFormat="1" x14ac:dyDescent="0.2">
      <c r="A61" s="501">
        <v>11</v>
      </c>
      <c r="B61" s="36">
        <v>3430</v>
      </c>
      <c r="C61" s="36">
        <v>600078183</v>
      </c>
      <c r="D61" s="36">
        <v>72744405</v>
      </c>
      <c r="E61" s="497" t="s">
        <v>105</v>
      </c>
      <c r="F61" s="36">
        <v>3111</v>
      </c>
      <c r="G61" s="498" t="s">
        <v>318</v>
      </c>
      <c r="H61" s="671" t="s">
        <v>284</v>
      </c>
      <c r="I61" s="265">
        <v>691769</v>
      </c>
      <c r="J61" s="266">
        <v>509403</v>
      </c>
      <c r="K61" s="882">
        <v>0</v>
      </c>
      <c r="L61" s="577">
        <v>172178</v>
      </c>
      <c r="M61" s="577">
        <v>10188</v>
      </c>
      <c r="N61" s="266">
        <v>0</v>
      </c>
      <c r="O61" s="622">
        <v>1.5</v>
      </c>
      <c r="P61" s="678">
        <v>1.5</v>
      </c>
      <c r="Q61" s="744">
        <v>0</v>
      </c>
      <c r="R61" s="268">
        <f t="shared" si="65"/>
        <v>0</v>
      </c>
      <c r="S61" s="269">
        <v>0</v>
      </c>
      <c r="T61" s="269">
        <v>0</v>
      </c>
      <c r="U61" s="269">
        <v>0</v>
      </c>
      <c r="V61" s="269">
        <f t="shared" si="0"/>
        <v>0</v>
      </c>
      <c r="W61" s="269">
        <v>0</v>
      </c>
      <c r="X61" s="269">
        <v>0</v>
      </c>
      <c r="Y61" s="269">
        <f>SUM(W61:X61)</f>
        <v>0</v>
      </c>
      <c r="Z61" s="269">
        <f>V61+Y61</f>
        <v>0</v>
      </c>
      <c r="AA61" s="577">
        <f t="shared" si="66"/>
        <v>0</v>
      </c>
      <c r="AB61" s="270">
        <f>ROUND(V61*2%,0)</f>
        <v>0</v>
      </c>
      <c r="AC61" s="269">
        <v>0</v>
      </c>
      <c r="AD61" s="269">
        <v>0</v>
      </c>
      <c r="AE61" s="269">
        <f t="shared" si="1"/>
        <v>0</v>
      </c>
      <c r="AF61" s="269">
        <f t="shared" si="2"/>
        <v>0</v>
      </c>
      <c r="AG61" s="271">
        <v>0</v>
      </c>
      <c r="AH61" s="271">
        <v>0</v>
      </c>
      <c r="AI61" s="271">
        <v>0</v>
      </c>
      <c r="AJ61" s="271">
        <v>0</v>
      </c>
      <c r="AK61" s="271">
        <v>0</v>
      </c>
      <c r="AL61" s="271">
        <f t="shared" si="3"/>
        <v>0</v>
      </c>
      <c r="AM61" s="271">
        <f t="shared" si="4"/>
        <v>0</v>
      </c>
      <c r="AN61" s="696">
        <f t="shared" si="5"/>
        <v>0</v>
      </c>
      <c r="AO61" s="267">
        <f>I61+AF61</f>
        <v>691769</v>
      </c>
      <c r="AP61" s="269">
        <f>J61+V61</f>
        <v>509403</v>
      </c>
      <c r="AQ61" s="269">
        <f t="shared" si="67"/>
        <v>0</v>
      </c>
      <c r="AR61" s="269">
        <f t="shared" si="68"/>
        <v>172178</v>
      </c>
      <c r="AS61" s="269">
        <f t="shared" si="68"/>
        <v>10188</v>
      </c>
      <c r="AT61" s="269">
        <f>N61+AE61</f>
        <v>0</v>
      </c>
      <c r="AU61" s="271">
        <f>O61+AN61</f>
        <v>1.5</v>
      </c>
      <c r="AV61" s="271">
        <f t="shared" si="69"/>
        <v>1.5</v>
      </c>
      <c r="AW61" s="272">
        <f t="shared" si="69"/>
        <v>0</v>
      </c>
    </row>
    <row r="62" spans="1:49" s="37" customFormat="1" x14ac:dyDescent="0.2">
      <c r="A62" s="501">
        <v>11</v>
      </c>
      <c r="B62" s="36">
        <v>3430</v>
      </c>
      <c r="C62" s="36">
        <v>600078183</v>
      </c>
      <c r="D62" s="36">
        <v>72744405</v>
      </c>
      <c r="E62" s="497" t="s">
        <v>105</v>
      </c>
      <c r="F62" s="36">
        <v>3141</v>
      </c>
      <c r="G62" s="498" t="s">
        <v>321</v>
      </c>
      <c r="H62" s="671" t="s">
        <v>284</v>
      </c>
      <c r="I62" s="265">
        <v>610527</v>
      </c>
      <c r="J62" s="266">
        <v>447571</v>
      </c>
      <c r="K62" s="882">
        <v>0</v>
      </c>
      <c r="L62" s="577">
        <v>151279</v>
      </c>
      <c r="M62" s="577">
        <v>8951</v>
      </c>
      <c r="N62" s="266">
        <v>2726</v>
      </c>
      <c r="O62" s="622">
        <v>1.52</v>
      </c>
      <c r="P62" s="678">
        <v>0</v>
      </c>
      <c r="Q62" s="744">
        <v>1.52</v>
      </c>
      <c r="R62" s="268">
        <f t="shared" si="65"/>
        <v>0</v>
      </c>
      <c r="S62" s="269">
        <v>0</v>
      </c>
      <c r="T62" s="269">
        <v>0</v>
      </c>
      <c r="U62" s="269">
        <v>0</v>
      </c>
      <c r="V62" s="269">
        <f t="shared" si="0"/>
        <v>0</v>
      </c>
      <c r="W62" s="269">
        <v>0</v>
      </c>
      <c r="X62" s="269">
        <v>0</v>
      </c>
      <c r="Y62" s="269">
        <f>SUM(W62:X62)</f>
        <v>0</v>
      </c>
      <c r="Z62" s="269">
        <f>V62+Y62</f>
        <v>0</v>
      </c>
      <c r="AA62" s="577">
        <f t="shared" si="66"/>
        <v>0</v>
      </c>
      <c r="AB62" s="270">
        <f>ROUND(V62*2%,0)</f>
        <v>0</v>
      </c>
      <c r="AC62" s="269">
        <v>0</v>
      </c>
      <c r="AD62" s="269">
        <v>0</v>
      </c>
      <c r="AE62" s="269">
        <f t="shared" si="1"/>
        <v>0</v>
      </c>
      <c r="AF62" s="269">
        <f t="shared" si="2"/>
        <v>0</v>
      </c>
      <c r="AG62" s="271">
        <v>0</v>
      </c>
      <c r="AH62" s="271">
        <v>0</v>
      </c>
      <c r="AI62" s="271">
        <v>0</v>
      </c>
      <c r="AJ62" s="271">
        <v>0</v>
      </c>
      <c r="AK62" s="271">
        <v>0</v>
      </c>
      <c r="AL62" s="271">
        <f t="shared" si="3"/>
        <v>0</v>
      </c>
      <c r="AM62" s="271">
        <f t="shared" si="4"/>
        <v>0</v>
      </c>
      <c r="AN62" s="696">
        <f t="shared" si="5"/>
        <v>0</v>
      </c>
      <c r="AO62" s="267">
        <f>I62+AF62</f>
        <v>610527</v>
      </c>
      <c r="AP62" s="269">
        <f>J62+V62</f>
        <v>447571</v>
      </c>
      <c r="AQ62" s="269">
        <f t="shared" si="67"/>
        <v>0</v>
      </c>
      <c r="AR62" s="269">
        <f t="shared" si="68"/>
        <v>151279</v>
      </c>
      <c r="AS62" s="269">
        <f t="shared" si="68"/>
        <v>8951</v>
      </c>
      <c r="AT62" s="269">
        <f>N62+AE62</f>
        <v>2726</v>
      </c>
      <c r="AU62" s="271">
        <f>O62+AN62</f>
        <v>1.52</v>
      </c>
      <c r="AV62" s="271">
        <f t="shared" si="69"/>
        <v>0</v>
      </c>
      <c r="AW62" s="272">
        <f t="shared" si="69"/>
        <v>1.52</v>
      </c>
    </row>
    <row r="63" spans="1:49" s="37" customFormat="1" x14ac:dyDescent="0.2">
      <c r="A63" s="502">
        <v>11</v>
      </c>
      <c r="B63" s="38">
        <v>3430</v>
      </c>
      <c r="C63" s="38">
        <v>600078183</v>
      </c>
      <c r="D63" s="38">
        <v>72744405</v>
      </c>
      <c r="E63" s="499" t="s">
        <v>106</v>
      </c>
      <c r="F63" s="38"/>
      <c r="G63" s="500"/>
      <c r="H63" s="672"/>
      <c r="I63" s="7">
        <v>4669923</v>
      </c>
      <c r="J63" s="12">
        <v>3392885</v>
      </c>
      <c r="K63" s="12">
        <v>20000</v>
      </c>
      <c r="L63" s="12">
        <v>1153555</v>
      </c>
      <c r="M63" s="12">
        <v>67857</v>
      </c>
      <c r="N63" s="12">
        <v>35626</v>
      </c>
      <c r="O63" s="13">
        <v>8.399799999999999</v>
      </c>
      <c r="P63" s="13">
        <v>5.5</v>
      </c>
      <c r="Q63" s="102">
        <v>2.8997999999999999</v>
      </c>
      <c r="R63" s="479">
        <f t="shared" ref="R63:AW63" si="70">SUM(R60:R62)</f>
        <v>0</v>
      </c>
      <c r="S63" s="12">
        <f t="shared" si="70"/>
        <v>0</v>
      </c>
      <c r="T63" s="12">
        <f t="shared" si="70"/>
        <v>0</v>
      </c>
      <c r="U63" s="12">
        <f t="shared" si="70"/>
        <v>0</v>
      </c>
      <c r="V63" s="12">
        <f t="shared" si="70"/>
        <v>0</v>
      </c>
      <c r="W63" s="12">
        <f t="shared" si="70"/>
        <v>0</v>
      </c>
      <c r="X63" s="12">
        <f t="shared" si="70"/>
        <v>0</v>
      </c>
      <c r="Y63" s="12">
        <f t="shared" si="70"/>
        <v>0</v>
      </c>
      <c r="Z63" s="12">
        <f t="shared" si="70"/>
        <v>0</v>
      </c>
      <c r="AA63" s="12">
        <f t="shared" si="70"/>
        <v>0</v>
      </c>
      <c r="AB63" s="12">
        <f t="shared" si="70"/>
        <v>0</v>
      </c>
      <c r="AC63" s="12">
        <f t="shared" si="70"/>
        <v>0</v>
      </c>
      <c r="AD63" s="12">
        <f t="shared" si="70"/>
        <v>0</v>
      </c>
      <c r="AE63" s="12">
        <f t="shared" si="70"/>
        <v>0</v>
      </c>
      <c r="AF63" s="12">
        <f t="shared" si="70"/>
        <v>0</v>
      </c>
      <c r="AG63" s="13">
        <f t="shared" si="70"/>
        <v>0</v>
      </c>
      <c r="AH63" s="13">
        <f t="shared" si="70"/>
        <v>0</v>
      </c>
      <c r="AI63" s="13">
        <f t="shared" si="70"/>
        <v>0</v>
      </c>
      <c r="AJ63" s="13">
        <f t="shared" si="70"/>
        <v>0</v>
      </c>
      <c r="AK63" s="13">
        <f t="shared" si="70"/>
        <v>0</v>
      </c>
      <c r="AL63" s="13">
        <f t="shared" si="70"/>
        <v>0</v>
      </c>
      <c r="AM63" s="13">
        <f t="shared" si="70"/>
        <v>0</v>
      </c>
      <c r="AN63" s="44">
        <f t="shared" si="70"/>
        <v>0</v>
      </c>
      <c r="AO63" s="7">
        <f t="shared" si="70"/>
        <v>4669923</v>
      </c>
      <c r="AP63" s="12">
        <f t="shared" si="70"/>
        <v>3392885</v>
      </c>
      <c r="AQ63" s="12">
        <f t="shared" si="70"/>
        <v>20000</v>
      </c>
      <c r="AR63" s="12">
        <f t="shared" si="70"/>
        <v>1153555</v>
      </c>
      <c r="AS63" s="12">
        <f t="shared" si="70"/>
        <v>67857</v>
      </c>
      <c r="AT63" s="12">
        <f t="shared" si="70"/>
        <v>35626</v>
      </c>
      <c r="AU63" s="13">
        <f t="shared" si="70"/>
        <v>8.399799999999999</v>
      </c>
      <c r="AV63" s="13">
        <f t="shared" si="70"/>
        <v>5.5</v>
      </c>
      <c r="AW63" s="102">
        <f t="shared" si="70"/>
        <v>2.8997999999999999</v>
      </c>
    </row>
    <row r="64" spans="1:49" s="37" customFormat="1" x14ac:dyDescent="0.2">
      <c r="A64" s="501">
        <v>12</v>
      </c>
      <c r="B64" s="36">
        <v>3431</v>
      </c>
      <c r="C64" s="36">
        <v>600078370</v>
      </c>
      <c r="D64" s="36">
        <v>72744162</v>
      </c>
      <c r="E64" s="497" t="s">
        <v>107</v>
      </c>
      <c r="F64" s="36">
        <v>3117</v>
      </c>
      <c r="G64" s="498" t="s">
        <v>320</v>
      </c>
      <c r="H64" s="671" t="s">
        <v>283</v>
      </c>
      <c r="I64" s="265">
        <v>3647638</v>
      </c>
      <c r="J64" s="266">
        <v>2510013</v>
      </c>
      <c r="K64" s="266">
        <v>80000</v>
      </c>
      <c r="L64" s="266">
        <v>875425</v>
      </c>
      <c r="M64" s="266">
        <v>50200</v>
      </c>
      <c r="N64" s="266">
        <v>132000</v>
      </c>
      <c r="O64" s="622">
        <v>5.1343000000000005</v>
      </c>
      <c r="P64" s="678">
        <v>4</v>
      </c>
      <c r="Q64" s="744">
        <v>1.1343000000000003</v>
      </c>
      <c r="R64" s="268">
        <f t="shared" ref="R64:R68" si="71">W64*-1</f>
        <v>0</v>
      </c>
      <c r="S64" s="269">
        <v>0</v>
      </c>
      <c r="T64" s="269">
        <v>0</v>
      </c>
      <c r="U64" s="269">
        <v>0</v>
      </c>
      <c r="V64" s="269">
        <f t="shared" si="0"/>
        <v>0</v>
      </c>
      <c r="W64" s="269">
        <v>0</v>
      </c>
      <c r="X64" s="269">
        <v>0</v>
      </c>
      <c r="Y64" s="269">
        <f>SUM(W64:X64)</f>
        <v>0</v>
      </c>
      <c r="Z64" s="269">
        <f>V64+Y64</f>
        <v>0</v>
      </c>
      <c r="AA64" s="577">
        <f t="shared" ref="AA64:AA68" si="72">ROUND((V64+W64)*33.8%,0)</f>
        <v>0</v>
      </c>
      <c r="AB64" s="270">
        <f>ROUND(V64*2%,0)</f>
        <v>0</v>
      </c>
      <c r="AC64" s="269">
        <v>0</v>
      </c>
      <c r="AD64" s="269">
        <v>0</v>
      </c>
      <c r="AE64" s="269">
        <f t="shared" si="1"/>
        <v>0</v>
      </c>
      <c r="AF64" s="269">
        <f t="shared" si="2"/>
        <v>0</v>
      </c>
      <c r="AG64" s="271">
        <v>0</v>
      </c>
      <c r="AH64" s="271">
        <v>0</v>
      </c>
      <c r="AI64" s="271">
        <v>0</v>
      </c>
      <c r="AJ64" s="271">
        <v>0</v>
      </c>
      <c r="AK64" s="271">
        <v>0</v>
      </c>
      <c r="AL64" s="271">
        <f t="shared" si="3"/>
        <v>0</v>
      </c>
      <c r="AM64" s="271">
        <f t="shared" si="4"/>
        <v>0</v>
      </c>
      <c r="AN64" s="696">
        <f t="shared" si="5"/>
        <v>0</v>
      </c>
      <c r="AO64" s="267">
        <f>I64+AF64</f>
        <v>3647638</v>
      </c>
      <c r="AP64" s="269">
        <f>J64+V64</f>
        <v>2510013</v>
      </c>
      <c r="AQ64" s="269">
        <f t="shared" ref="AQ64:AQ68" si="73">K64+Y64</f>
        <v>80000</v>
      </c>
      <c r="AR64" s="269">
        <f t="shared" ref="AR64:AS68" si="74">L64+AA64</f>
        <v>875425</v>
      </c>
      <c r="AS64" s="269">
        <f t="shared" si="74"/>
        <v>50200</v>
      </c>
      <c r="AT64" s="269">
        <f>N64+AE64</f>
        <v>132000</v>
      </c>
      <c r="AU64" s="271">
        <f>O64+AN64</f>
        <v>5.1343000000000005</v>
      </c>
      <c r="AV64" s="271">
        <f t="shared" ref="AV64:AW68" si="75">P64+AL64</f>
        <v>4</v>
      </c>
      <c r="AW64" s="272">
        <f t="shared" si="75"/>
        <v>1.1343000000000003</v>
      </c>
    </row>
    <row r="65" spans="1:49" s="37" customFormat="1" x14ac:dyDescent="0.2">
      <c r="A65" s="501">
        <v>12</v>
      </c>
      <c r="B65" s="36">
        <v>3431</v>
      </c>
      <c r="C65" s="36">
        <v>600078370</v>
      </c>
      <c r="D65" s="36">
        <v>72744162</v>
      </c>
      <c r="E65" s="497" t="s">
        <v>107</v>
      </c>
      <c r="F65" s="36">
        <v>3117</v>
      </c>
      <c r="G65" s="498" t="s">
        <v>318</v>
      </c>
      <c r="H65" s="671" t="s">
        <v>284</v>
      </c>
      <c r="I65" s="265">
        <v>1247914</v>
      </c>
      <c r="J65" s="266">
        <v>918935</v>
      </c>
      <c r="K65" s="882">
        <v>0</v>
      </c>
      <c r="L65" s="577">
        <v>310600</v>
      </c>
      <c r="M65" s="577">
        <v>18379</v>
      </c>
      <c r="N65" s="266">
        <v>0</v>
      </c>
      <c r="O65" s="622">
        <v>2.65</v>
      </c>
      <c r="P65" s="678">
        <v>2.65</v>
      </c>
      <c r="Q65" s="744">
        <v>0</v>
      </c>
      <c r="R65" s="268">
        <f t="shared" si="71"/>
        <v>0</v>
      </c>
      <c r="S65" s="269">
        <v>0</v>
      </c>
      <c r="T65" s="269">
        <v>0</v>
      </c>
      <c r="U65" s="269">
        <v>0</v>
      </c>
      <c r="V65" s="269">
        <f t="shared" si="0"/>
        <v>0</v>
      </c>
      <c r="W65" s="269">
        <v>0</v>
      </c>
      <c r="X65" s="269">
        <v>0</v>
      </c>
      <c r="Y65" s="269">
        <f>SUM(W65:X65)</f>
        <v>0</v>
      </c>
      <c r="Z65" s="269">
        <f>V65+Y65</f>
        <v>0</v>
      </c>
      <c r="AA65" s="577">
        <f t="shared" si="72"/>
        <v>0</v>
      </c>
      <c r="AB65" s="270">
        <f>ROUND(V65*2%,0)</f>
        <v>0</v>
      </c>
      <c r="AC65" s="269">
        <v>0</v>
      </c>
      <c r="AD65" s="269">
        <v>0</v>
      </c>
      <c r="AE65" s="269">
        <f t="shared" si="1"/>
        <v>0</v>
      </c>
      <c r="AF65" s="269">
        <f t="shared" si="2"/>
        <v>0</v>
      </c>
      <c r="AG65" s="271">
        <v>0</v>
      </c>
      <c r="AH65" s="271">
        <v>0</v>
      </c>
      <c r="AI65" s="271">
        <v>0</v>
      </c>
      <c r="AJ65" s="271">
        <v>0</v>
      </c>
      <c r="AK65" s="271">
        <v>0</v>
      </c>
      <c r="AL65" s="271">
        <f t="shared" si="3"/>
        <v>0</v>
      </c>
      <c r="AM65" s="271">
        <f t="shared" si="4"/>
        <v>0</v>
      </c>
      <c r="AN65" s="696">
        <f t="shared" si="5"/>
        <v>0</v>
      </c>
      <c r="AO65" s="267">
        <f>I65+AF65</f>
        <v>1247914</v>
      </c>
      <c r="AP65" s="269">
        <f>J65+V65</f>
        <v>918935</v>
      </c>
      <c r="AQ65" s="269">
        <f t="shared" si="73"/>
        <v>0</v>
      </c>
      <c r="AR65" s="269">
        <f t="shared" si="74"/>
        <v>310600</v>
      </c>
      <c r="AS65" s="269">
        <f t="shared" si="74"/>
        <v>18379</v>
      </c>
      <c r="AT65" s="269">
        <f>N65+AE65</f>
        <v>0</v>
      </c>
      <c r="AU65" s="271">
        <f>O65+AN65</f>
        <v>2.65</v>
      </c>
      <c r="AV65" s="271">
        <f t="shared" si="75"/>
        <v>2.65</v>
      </c>
      <c r="AW65" s="272">
        <f t="shared" si="75"/>
        <v>0</v>
      </c>
    </row>
    <row r="66" spans="1:49" s="37" customFormat="1" x14ac:dyDescent="0.2">
      <c r="A66" s="501">
        <v>12</v>
      </c>
      <c r="B66" s="36">
        <v>3431</v>
      </c>
      <c r="C66" s="36">
        <v>600078370</v>
      </c>
      <c r="D66" s="36">
        <v>72744162</v>
      </c>
      <c r="E66" s="497" t="s">
        <v>107</v>
      </c>
      <c r="F66" s="36">
        <v>3141</v>
      </c>
      <c r="G66" s="498" t="s">
        <v>321</v>
      </c>
      <c r="H66" s="671" t="s">
        <v>284</v>
      </c>
      <c r="I66" s="265">
        <v>415176</v>
      </c>
      <c r="J66" s="266">
        <v>294165</v>
      </c>
      <c r="K66" s="882">
        <v>10000</v>
      </c>
      <c r="L66" s="577">
        <v>102808</v>
      </c>
      <c r="M66" s="577">
        <v>5883</v>
      </c>
      <c r="N66" s="266">
        <v>2320</v>
      </c>
      <c r="O66" s="622">
        <v>1.03</v>
      </c>
      <c r="P66" s="678">
        <v>0</v>
      </c>
      <c r="Q66" s="744">
        <v>1.03</v>
      </c>
      <c r="R66" s="268">
        <f t="shared" si="71"/>
        <v>0</v>
      </c>
      <c r="S66" s="269">
        <v>0</v>
      </c>
      <c r="T66" s="269">
        <v>0</v>
      </c>
      <c r="U66" s="269">
        <v>0</v>
      </c>
      <c r="V66" s="269">
        <f t="shared" si="0"/>
        <v>0</v>
      </c>
      <c r="W66" s="269">
        <v>0</v>
      </c>
      <c r="X66" s="269">
        <v>0</v>
      </c>
      <c r="Y66" s="269">
        <f>SUM(W66:X66)</f>
        <v>0</v>
      </c>
      <c r="Z66" s="269">
        <f>V66+Y66</f>
        <v>0</v>
      </c>
      <c r="AA66" s="577">
        <f t="shared" si="72"/>
        <v>0</v>
      </c>
      <c r="AB66" s="270">
        <f>ROUND(V66*2%,0)</f>
        <v>0</v>
      </c>
      <c r="AC66" s="269">
        <v>0</v>
      </c>
      <c r="AD66" s="269">
        <v>0</v>
      </c>
      <c r="AE66" s="269">
        <f t="shared" si="1"/>
        <v>0</v>
      </c>
      <c r="AF66" s="269">
        <f t="shared" si="2"/>
        <v>0</v>
      </c>
      <c r="AG66" s="271">
        <v>0</v>
      </c>
      <c r="AH66" s="271">
        <v>0</v>
      </c>
      <c r="AI66" s="271">
        <v>0</v>
      </c>
      <c r="AJ66" s="271">
        <v>0</v>
      </c>
      <c r="AK66" s="271">
        <v>0</v>
      </c>
      <c r="AL66" s="271">
        <f t="shared" si="3"/>
        <v>0</v>
      </c>
      <c r="AM66" s="271">
        <f t="shared" si="4"/>
        <v>0</v>
      </c>
      <c r="AN66" s="696">
        <f t="shared" si="5"/>
        <v>0</v>
      </c>
      <c r="AO66" s="267">
        <f>I66+AF66</f>
        <v>415176</v>
      </c>
      <c r="AP66" s="269">
        <f>J66+V66</f>
        <v>294165</v>
      </c>
      <c r="AQ66" s="269">
        <f t="shared" si="73"/>
        <v>10000</v>
      </c>
      <c r="AR66" s="269">
        <f t="shared" si="74"/>
        <v>102808</v>
      </c>
      <c r="AS66" s="269">
        <f t="shared" si="74"/>
        <v>5883</v>
      </c>
      <c r="AT66" s="269">
        <f>N66+AE66</f>
        <v>2320</v>
      </c>
      <c r="AU66" s="271">
        <f>O66+AN66</f>
        <v>1.03</v>
      </c>
      <c r="AV66" s="271">
        <f t="shared" si="75"/>
        <v>0</v>
      </c>
      <c r="AW66" s="272">
        <f t="shared" si="75"/>
        <v>1.03</v>
      </c>
    </row>
    <row r="67" spans="1:49" s="37" customFormat="1" x14ac:dyDescent="0.2">
      <c r="A67" s="501">
        <v>12</v>
      </c>
      <c r="B67" s="36">
        <v>3431</v>
      </c>
      <c r="C67" s="36">
        <v>600078370</v>
      </c>
      <c r="D67" s="36">
        <v>72744162</v>
      </c>
      <c r="E67" s="497" t="s">
        <v>107</v>
      </c>
      <c r="F67" s="36">
        <v>3143</v>
      </c>
      <c r="G67" s="498" t="s">
        <v>635</v>
      </c>
      <c r="H67" s="673" t="s">
        <v>283</v>
      </c>
      <c r="I67" s="265">
        <v>698085</v>
      </c>
      <c r="J67" s="266">
        <v>514054</v>
      </c>
      <c r="K67" s="882">
        <v>0</v>
      </c>
      <c r="L67" s="577">
        <v>173750</v>
      </c>
      <c r="M67" s="577">
        <v>10281</v>
      </c>
      <c r="N67" s="266">
        <v>0</v>
      </c>
      <c r="O67" s="622">
        <v>1</v>
      </c>
      <c r="P67" s="678">
        <v>1</v>
      </c>
      <c r="Q67" s="744">
        <v>0</v>
      </c>
      <c r="R67" s="268">
        <f t="shared" si="71"/>
        <v>0</v>
      </c>
      <c r="S67" s="269">
        <v>0</v>
      </c>
      <c r="T67" s="269">
        <v>0</v>
      </c>
      <c r="U67" s="269">
        <v>0</v>
      </c>
      <c r="V67" s="269">
        <f t="shared" si="0"/>
        <v>0</v>
      </c>
      <c r="W67" s="269">
        <v>0</v>
      </c>
      <c r="X67" s="269">
        <v>0</v>
      </c>
      <c r="Y67" s="269">
        <f>SUM(W67:X67)</f>
        <v>0</v>
      </c>
      <c r="Z67" s="269">
        <f>V67+Y67</f>
        <v>0</v>
      </c>
      <c r="AA67" s="577">
        <f t="shared" si="72"/>
        <v>0</v>
      </c>
      <c r="AB67" s="270">
        <f>ROUND(V67*2%,0)</f>
        <v>0</v>
      </c>
      <c r="AC67" s="269">
        <v>0</v>
      </c>
      <c r="AD67" s="269">
        <v>0</v>
      </c>
      <c r="AE67" s="269">
        <f t="shared" si="1"/>
        <v>0</v>
      </c>
      <c r="AF67" s="269">
        <f t="shared" si="2"/>
        <v>0</v>
      </c>
      <c r="AG67" s="271">
        <v>0</v>
      </c>
      <c r="AH67" s="271">
        <v>0</v>
      </c>
      <c r="AI67" s="271">
        <v>0</v>
      </c>
      <c r="AJ67" s="271">
        <v>0</v>
      </c>
      <c r="AK67" s="271">
        <v>0</v>
      </c>
      <c r="AL67" s="271">
        <f t="shared" si="3"/>
        <v>0</v>
      </c>
      <c r="AM67" s="271">
        <f t="shared" si="4"/>
        <v>0</v>
      </c>
      <c r="AN67" s="696">
        <f t="shared" si="5"/>
        <v>0</v>
      </c>
      <c r="AO67" s="267">
        <f>I67+AF67</f>
        <v>698085</v>
      </c>
      <c r="AP67" s="269">
        <f>J67+V67</f>
        <v>514054</v>
      </c>
      <c r="AQ67" s="269">
        <f t="shared" si="73"/>
        <v>0</v>
      </c>
      <c r="AR67" s="269">
        <f t="shared" si="74"/>
        <v>173750</v>
      </c>
      <c r="AS67" s="269">
        <f t="shared" si="74"/>
        <v>10281</v>
      </c>
      <c r="AT67" s="269">
        <f>N67+AE67</f>
        <v>0</v>
      </c>
      <c r="AU67" s="271">
        <f>O67+AN67</f>
        <v>1</v>
      </c>
      <c r="AV67" s="271">
        <f t="shared" si="75"/>
        <v>1</v>
      </c>
      <c r="AW67" s="272">
        <f t="shared" si="75"/>
        <v>0</v>
      </c>
    </row>
    <row r="68" spans="1:49" s="37" customFormat="1" x14ac:dyDescent="0.2">
      <c r="A68" s="501">
        <v>12</v>
      </c>
      <c r="B68" s="36">
        <v>3431</v>
      </c>
      <c r="C68" s="36">
        <v>600078370</v>
      </c>
      <c r="D68" s="36">
        <v>72744162</v>
      </c>
      <c r="E68" s="497" t="s">
        <v>107</v>
      </c>
      <c r="F68" s="36">
        <v>3143</v>
      </c>
      <c r="G68" s="498" t="s">
        <v>636</v>
      </c>
      <c r="H68" s="673" t="s">
        <v>284</v>
      </c>
      <c r="I68" s="265">
        <v>20866</v>
      </c>
      <c r="J68" s="266">
        <v>4850</v>
      </c>
      <c r="K68" s="882">
        <v>10000</v>
      </c>
      <c r="L68" s="577">
        <v>5019</v>
      </c>
      <c r="M68" s="577">
        <v>97</v>
      </c>
      <c r="N68" s="266">
        <v>900</v>
      </c>
      <c r="O68" s="622">
        <v>0.06</v>
      </c>
      <c r="P68" s="678">
        <v>0</v>
      </c>
      <c r="Q68" s="744">
        <v>0.06</v>
      </c>
      <c r="R68" s="268">
        <f t="shared" si="71"/>
        <v>0</v>
      </c>
      <c r="S68" s="269">
        <v>0</v>
      </c>
      <c r="T68" s="269">
        <v>0</v>
      </c>
      <c r="U68" s="269">
        <v>0</v>
      </c>
      <c r="V68" s="269">
        <f t="shared" si="0"/>
        <v>0</v>
      </c>
      <c r="W68" s="269">
        <v>0</v>
      </c>
      <c r="X68" s="269">
        <v>0</v>
      </c>
      <c r="Y68" s="269">
        <f>SUM(W68:X68)</f>
        <v>0</v>
      </c>
      <c r="Z68" s="269">
        <f>V68+Y68</f>
        <v>0</v>
      </c>
      <c r="AA68" s="577">
        <f t="shared" si="72"/>
        <v>0</v>
      </c>
      <c r="AB68" s="270">
        <f>ROUND(V68*2%,0)</f>
        <v>0</v>
      </c>
      <c r="AC68" s="269">
        <v>0</v>
      </c>
      <c r="AD68" s="269">
        <v>0</v>
      </c>
      <c r="AE68" s="269">
        <f t="shared" si="1"/>
        <v>0</v>
      </c>
      <c r="AF68" s="269">
        <f t="shared" si="2"/>
        <v>0</v>
      </c>
      <c r="AG68" s="271">
        <v>0</v>
      </c>
      <c r="AH68" s="271">
        <v>0</v>
      </c>
      <c r="AI68" s="271">
        <v>0</v>
      </c>
      <c r="AJ68" s="271">
        <v>0</v>
      </c>
      <c r="AK68" s="271">
        <v>0</v>
      </c>
      <c r="AL68" s="271">
        <f t="shared" si="3"/>
        <v>0</v>
      </c>
      <c r="AM68" s="271">
        <f t="shared" si="4"/>
        <v>0</v>
      </c>
      <c r="AN68" s="696">
        <f t="shared" si="5"/>
        <v>0</v>
      </c>
      <c r="AO68" s="267">
        <f>I68+AF68</f>
        <v>20866</v>
      </c>
      <c r="AP68" s="269">
        <f>J68+V68</f>
        <v>4850</v>
      </c>
      <c r="AQ68" s="269">
        <f t="shared" si="73"/>
        <v>10000</v>
      </c>
      <c r="AR68" s="269">
        <f t="shared" si="74"/>
        <v>5019</v>
      </c>
      <c r="AS68" s="269">
        <f t="shared" si="74"/>
        <v>97</v>
      </c>
      <c r="AT68" s="269">
        <f>N68+AE68</f>
        <v>900</v>
      </c>
      <c r="AU68" s="271">
        <f>O68+AN68</f>
        <v>0.06</v>
      </c>
      <c r="AV68" s="271">
        <f t="shared" si="75"/>
        <v>0</v>
      </c>
      <c r="AW68" s="272">
        <f t="shared" si="75"/>
        <v>0.06</v>
      </c>
    </row>
    <row r="69" spans="1:49" s="37" customFormat="1" x14ac:dyDescent="0.2">
      <c r="A69" s="502">
        <v>12</v>
      </c>
      <c r="B69" s="38">
        <v>3431</v>
      </c>
      <c r="C69" s="38">
        <v>600078370</v>
      </c>
      <c r="D69" s="38">
        <v>72744162</v>
      </c>
      <c r="E69" s="499" t="s">
        <v>108</v>
      </c>
      <c r="F69" s="38"/>
      <c r="G69" s="500"/>
      <c r="H69" s="672"/>
      <c r="I69" s="7">
        <v>6029679</v>
      </c>
      <c r="J69" s="12">
        <v>4242017</v>
      </c>
      <c r="K69" s="12">
        <v>100000</v>
      </c>
      <c r="L69" s="12">
        <v>1467602</v>
      </c>
      <c r="M69" s="12">
        <v>84840</v>
      </c>
      <c r="N69" s="12">
        <v>135220</v>
      </c>
      <c r="O69" s="13">
        <v>9.8742999999999999</v>
      </c>
      <c r="P69" s="13">
        <v>7.65</v>
      </c>
      <c r="Q69" s="102">
        <v>2.2243000000000004</v>
      </c>
      <c r="R69" s="479">
        <f t="shared" ref="R69:AW69" si="76">SUM(R64:R68)</f>
        <v>0</v>
      </c>
      <c r="S69" s="12">
        <f t="shared" si="76"/>
        <v>0</v>
      </c>
      <c r="T69" s="12">
        <f t="shared" si="76"/>
        <v>0</v>
      </c>
      <c r="U69" s="12">
        <f t="shared" si="76"/>
        <v>0</v>
      </c>
      <c r="V69" s="12">
        <f t="shared" si="76"/>
        <v>0</v>
      </c>
      <c r="W69" s="12">
        <f t="shared" si="76"/>
        <v>0</v>
      </c>
      <c r="X69" s="12">
        <f t="shared" si="76"/>
        <v>0</v>
      </c>
      <c r="Y69" s="12">
        <f t="shared" si="76"/>
        <v>0</v>
      </c>
      <c r="Z69" s="12">
        <f t="shared" si="76"/>
        <v>0</v>
      </c>
      <c r="AA69" s="12">
        <f t="shared" si="76"/>
        <v>0</v>
      </c>
      <c r="AB69" s="12">
        <f t="shared" si="76"/>
        <v>0</v>
      </c>
      <c r="AC69" s="12">
        <f t="shared" si="76"/>
        <v>0</v>
      </c>
      <c r="AD69" s="12">
        <f t="shared" si="76"/>
        <v>0</v>
      </c>
      <c r="AE69" s="12">
        <f t="shared" si="76"/>
        <v>0</v>
      </c>
      <c r="AF69" s="12">
        <f t="shared" si="76"/>
        <v>0</v>
      </c>
      <c r="AG69" s="13">
        <f t="shared" si="76"/>
        <v>0</v>
      </c>
      <c r="AH69" s="13">
        <f t="shared" si="76"/>
        <v>0</v>
      </c>
      <c r="AI69" s="13">
        <f t="shared" si="76"/>
        <v>0</v>
      </c>
      <c r="AJ69" s="13">
        <f t="shared" si="76"/>
        <v>0</v>
      </c>
      <c r="AK69" s="13">
        <f t="shared" si="76"/>
        <v>0</v>
      </c>
      <c r="AL69" s="13">
        <f t="shared" si="76"/>
        <v>0</v>
      </c>
      <c r="AM69" s="13">
        <f t="shared" si="76"/>
        <v>0</v>
      </c>
      <c r="AN69" s="44">
        <f t="shared" si="76"/>
        <v>0</v>
      </c>
      <c r="AO69" s="7">
        <f t="shared" si="76"/>
        <v>6029679</v>
      </c>
      <c r="AP69" s="12">
        <f t="shared" si="76"/>
        <v>4242017</v>
      </c>
      <c r="AQ69" s="12">
        <f t="shared" si="76"/>
        <v>100000</v>
      </c>
      <c r="AR69" s="12">
        <f t="shared" si="76"/>
        <v>1467602</v>
      </c>
      <c r="AS69" s="12">
        <f t="shared" si="76"/>
        <v>84840</v>
      </c>
      <c r="AT69" s="12">
        <f t="shared" si="76"/>
        <v>135220</v>
      </c>
      <c r="AU69" s="13">
        <f t="shared" si="76"/>
        <v>9.8742999999999999</v>
      </c>
      <c r="AV69" s="13">
        <f t="shared" si="76"/>
        <v>7.65</v>
      </c>
      <c r="AW69" s="102">
        <f t="shared" si="76"/>
        <v>2.2243000000000004</v>
      </c>
    </row>
    <row r="70" spans="1:49" s="37" customFormat="1" x14ac:dyDescent="0.2">
      <c r="A70" s="501">
        <v>13</v>
      </c>
      <c r="B70" s="36">
        <v>3437</v>
      </c>
      <c r="C70" s="36">
        <v>600078051</v>
      </c>
      <c r="D70" s="36">
        <v>70695377</v>
      </c>
      <c r="E70" s="497" t="s">
        <v>109</v>
      </c>
      <c r="F70" s="36">
        <v>3111</v>
      </c>
      <c r="G70" s="498" t="s">
        <v>317</v>
      </c>
      <c r="H70" s="671" t="s">
        <v>283</v>
      </c>
      <c r="I70" s="265">
        <v>8194622</v>
      </c>
      <c r="J70" s="266">
        <v>5976084</v>
      </c>
      <c r="K70" s="266">
        <v>0</v>
      </c>
      <c r="L70" s="266">
        <v>2019916</v>
      </c>
      <c r="M70" s="266">
        <v>119522</v>
      </c>
      <c r="N70" s="266">
        <v>79100</v>
      </c>
      <c r="O70" s="622">
        <v>13.952199999999999</v>
      </c>
      <c r="P70" s="678">
        <v>10</v>
      </c>
      <c r="Q70" s="744">
        <v>3.9521999999999995</v>
      </c>
      <c r="R70" s="268">
        <f t="shared" ref="R70:R71" si="77">W70*-1</f>
        <v>0</v>
      </c>
      <c r="S70" s="269">
        <v>0</v>
      </c>
      <c r="T70" s="269">
        <v>0</v>
      </c>
      <c r="U70" s="269">
        <v>0</v>
      </c>
      <c r="V70" s="269">
        <f t="shared" si="0"/>
        <v>0</v>
      </c>
      <c r="W70" s="269">
        <v>0</v>
      </c>
      <c r="X70" s="269">
        <v>0</v>
      </c>
      <c r="Y70" s="269">
        <f>SUM(W70:X70)</f>
        <v>0</v>
      </c>
      <c r="Z70" s="269">
        <f>V70+Y70</f>
        <v>0</v>
      </c>
      <c r="AA70" s="577">
        <f t="shared" ref="AA70:AA71" si="78">ROUND((V70+W70)*33.8%,0)</f>
        <v>0</v>
      </c>
      <c r="AB70" s="270">
        <f>ROUND(V70*2%,0)</f>
        <v>0</v>
      </c>
      <c r="AC70" s="269">
        <v>0</v>
      </c>
      <c r="AD70" s="269">
        <v>0</v>
      </c>
      <c r="AE70" s="269">
        <f t="shared" si="1"/>
        <v>0</v>
      </c>
      <c r="AF70" s="269">
        <f t="shared" si="2"/>
        <v>0</v>
      </c>
      <c r="AG70" s="271">
        <v>0</v>
      </c>
      <c r="AH70" s="271">
        <v>0</v>
      </c>
      <c r="AI70" s="271">
        <v>0</v>
      </c>
      <c r="AJ70" s="271">
        <v>0</v>
      </c>
      <c r="AK70" s="271">
        <v>0</v>
      </c>
      <c r="AL70" s="271">
        <f t="shared" si="3"/>
        <v>0</v>
      </c>
      <c r="AM70" s="271">
        <f t="shared" si="4"/>
        <v>0</v>
      </c>
      <c r="AN70" s="696">
        <f t="shared" si="5"/>
        <v>0</v>
      </c>
      <c r="AO70" s="267">
        <f>I70+AF70</f>
        <v>8194622</v>
      </c>
      <c r="AP70" s="269">
        <f>J70+V70</f>
        <v>5976084</v>
      </c>
      <c r="AQ70" s="269">
        <f t="shared" ref="AQ70:AQ71" si="79">K70+Y70</f>
        <v>0</v>
      </c>
      <c r="AR70" s="269">
        <f>L70+AA70</f>
        <v>2019916</v>
      </c>
      <c r="AS70" s="269">
        <f>M70+AB70</f>
        <v>119522</v>
      </c>
      <c r="AT70" s="269">
        <f>N70+AE70</f>
        <v>79100</v>
      </c>
      <c r="AU70" s="271">
        <f>O70+AN70</f>
        <v>13.952199999999999</v>
      </c>
      <c r="AV70" s="271">
        <f>P70+AL70</f>
        <v>10</v>
      </c>
      <c r="AW70" s="272">
        <f>Q70+AM70</f>
        <v>3.9521999999999995</v>
      </c>
    </row>
    <row r="71" spans="1:49" s="37" customFormat="1" x14ac:dyDescent="0.2">
      <c r="A71" s="501">
        <v>13</v>
      </c>
      <c r="B71" s="36">
        <v>3437</v>
      </c>
      <c r="C71" s="36">
        <v>600078051</v>
      </c>
      <c r="D71" s="36">
        <v>70695377</v>
      </c>
      <c r="E71" s="497" t="s">
        <v>109</v>
      </c>
      <c r="F71" s="36">
        <v>3141</v>
      </c>
      <c r="G71" s="498" t="s">
        <v>321</v>
      </c>
      <c r="H71" s="671" t="s">
        <v>284</v>
      </c>
      <c r="I71" s="265">
        <v>799844</v>
      </c>
      <c r="J71" s="266">
        <v>585997</v>
      </c>
      <c r="K71" s="882">
        <v>0</v>
      </c>
      <c r="L71" s="577">
        <v>198067</v>
      </c>
      <c r="M71" s="577">
        <v>11720</v>
      </c>
      <c r="N71" s="266">
        <v>4060</v>
      </c>
      <c r="O71" s="622">
        <v>1.99</v>
      </c>
      <c r="P71" s="678">
        <v>0</v>
      </c>
      <c r="Q71" s="744">
        <v>1.99</v>
      </c>
      <c r="R71" s="268">
        <f t="shared" si="77"/>
        <v>0</v>
      </c>
      <c r="S71" s="269">
        <v>0</v>
      </c>
      <c r="T71" s="269">
        <v>0</v>
      </c>
      <c r="U71" s="269">
        <v>0</v>
      </c>
      <c r="V71" s="269">
        <f t="shared" si="0"/>
        <v>0</v>
      </c>
      <c r="W71" s="269">
        <v>0</v>
      </c>
      <c r="X71" s="269">
        <v>0</v>
      </c>
      <c r="Y71" s="269">
        <f>SUM(W71:X71)</f>
        <v>0</v>
      </c>
      <c r="Z71" s="269">
        <f>V71+Y71</f>
        <v>0</v>
      </c>
      <c r="AA71" s="577">
        <f t="shared" si="78"/>
        <v>0</v>
      </c>
      <c r="AB71" s="270">
        <f>ROUND(V71*2%,0)</f>
        <v>0</v>
      </c>
      <c r="AC71" s="269">
        <v>0</v>
      </c>
      <c r="AD71" s="269">
        <v>0</v>
      </c>
      <c r="AE71" s="269">
        <f t="shared" si="1"/>
        <v>0</v>
      </c>
      <c r="AF71" s="269">
        <f t="shared" si="2"/>
        <v>0</v>
      </c>
      <c r="AG71" s="271">
        <v>0</v>
      </c>
      <c r="AH71" s="271">
        <v>0</v>
      </c>
      <c r="AI71" s="271">
        <v>0</v>
      </c>
      <c r="AJ71" s="271">
        <v>0</v>
      </c>
      <c r="AK71" s="271">
        <v>0</v>
      </c>
      <c r="AL71" s="271">
        <f t="shared" si="3"/>
        <v>0</v>
      </c>
      <c r="AM71" s="271">
        <f t="shared" si="4"/>
        <v>0</v>
      </c>
      <c r="AN71" s="696">
        <f t="shared" si="5"/>
        <v>0</v>
      </c>
      <c r="AO71" s="267">
        <f>I71+AF71</f>
        <v>799844</v>
      </c>
      <c r="AP71" s="269">
        <f>J71+V71</f>
        <v>585997</v>
      </c>
      <c r="AQ71" s="269">
        <f t="shared" si="79"/>
        <v>0</v>
      </c>
      <c r="AR71" s="269">
        <f>L71+AA71</f>
        <v>198067</v>
      </c>
      <c r="AS71" s="269">
        <f>M71+AB71</f>
        <v>11720</v>
      </c>
      <c r="AT71" s="269">
        <f>N71+AE71</f>
        <v>4060</v>
      </c>
      <c r="AU71" s="271">
        <f>O71+AN71</f>
        <v>1.99</v>
      </c>
      <c r="AV71" s="271">
        <f>P71+AL71</f>
        <v>0</v>
      </c>
      <c r="AW71" s="272">
        <f>Q71+AM71</f>
        <v>1.99</v>
      </c>
    </row>
    <row r="72" spans="1:49" s="37" customFormat="1" x14ac:dyDescent="0.2">
      <c r="A72" s="502">
        <v>13</v>
      </c>
      <c r="B72" s="38">
        <v>3437</v>
      </c>
      <c r="C72" s="38">
        <v>600078051</v>
      </c>
      <c r="D72" s="38">
        <v>70695377</v>
      </c>
      <c r="E72" s="499" t="s">
        <v>110</v>
      </c>
      <c r="F72" s="38"/>
      <c r="G72" s="500"/>
      <c r="H72" s="672"/>
      <c r="I72" s="8">
        <v>8994466</v>
      </c>
      <c r="J72" s="14">
        <v>6562081</v>
      </c>
      <c r="K72" s="14">
        <v>0</v>
      </c>
      <c r="L72" s="14">
        <v>2217983</v>
      </c>
      <c r="M72" s="14">
        <v>131242</v>
      </c>
      <c r="N72" s="14">
        <v>83160</v>
      </c>
      <c r="O72" s="15">
        <v>15.9422</v>
      </c>
      <c r="P72" s="15">
        <v>10</v>
      </c>
      <c r="Q72" s="104">
        <v>5.9421999999999997</v>
      </c>
      <c r="R72" s="495">
        <f t="shared" ref="R72:AW72" si="80">SUM(R70:R71)</f>
        <v>0</v>
      </c>
      <c r="S72" s="14">
        <f t="shared" si="80"/>
        <v>0</v>
      </c>
      <c r="T72" s="14">
        <f t="shared" si="80"/>
        <v>0</v>
      </c>
      <c r="U72" s="14">
        <f t="shared" si="80"/>
        <v>0</v>
      </c>
      <c r="V72" s="14">
        <f t="shared" si="80"/>
        <v>0</v>
      </c>
      <c r="W72" s="14">
        <f t="shared" si="80"/>
        <v>0</v>
      </c>
      <c r="X72" s="14">
        <f t="shared" si="80"/>
        <v>0</v>
      </c>
      <c r="Y72" s="14">
        <f t="shared" si="80"/>
        <v>0</v>
      </c>
      <c r="Z72" s="14">
        <f t="shared" si="80"/>
        <v>0</v>
      </c>
      <c r="AA72" s="14">
        <f t="shared" si="80"/>
        <v>0</v>
      </c>
      <c r="AB72" s="14">
        <f t="shared" si="80"/>
        <v>0</v>
      </c>
      <c r="AC72" s="14">
        <f t="shared" si="80"/>
        <v>0</v>
      </c>
      <c r="AD72" s="14">
        <f t="shared" si="80"/>
        <v>0</v>
      </c>
      <c r="AE72" s="14">
        <f t="shared" si="80"/>
        <v>0</v>
      </c>
      <c r="AF72" s="14">
        <f t="shared" si="80"/>
        <v>0</v>
      </c>
      <c r="AG72" s="15">
        <f t="shared" si="80"/>
        <v>0</v>
      </c>
      <c r="AH72" s="15">
        <f t="shared" si="80"/>
        <v>0</v>
      </c>
      <c r="AI72" s="15">
        <f t="shared" si="80"/>
        <v>0</v>
      </c>
      <c r="AJ72" s="15">
        <f t="shared" si="80"/>
        <v>0</v>
      </c>
      <c r="AK72" s="15">
        <f t="shared" si="80"/>
        <v>0</v>
      </c>
      <c r="AL72" s="15">
        <f t="shared" si="80"/>
        <v>0</v>
      </c>
      <c r="AM72" s="15">
        <f t="shared" si="80"/>
        <v>0</v>
      </c>
      <c r="AN72" s="54">
        <f t="shared" si="80"/>
        <v>0</v>
      </c>
      <c r="AO72" s="8">
        <f t="shared" si="80"/>
        <v>8994466</v>
      </c>
      <c r="AP72" s="14">
        <f t="shared" si="80"/>
        <v>6562081</v>
      </c>
      <c r="AQ72" s="14">
        <f t="shared" si="80"/>
        <v>0</v>
      </c>
      <c r="AR72" s="14">
        <f t="shared" si="80"/>
        <v>2217983</v>
      </c>
      <c r="AS72" s="14">
        <f t="shared" si="80"/>
        <v>131242</v>
      </c>
      <c r="AT72" s="14">
        <f t="shared" si="80"/>
        <v>83160</v>
      </c>
      <c r="AU72" s="15">
        <f t="shared" si="80"/>
        <v>15.9422</v>
      </c>
      <c r="AV72" s="15">
        <f t="shared" si="80"/>
        <v>10</v>
      </c>
      <c r="AW72" s="104">
        <f t="shared" si="80"/>
        <v>5.9421999999999997</v>
      </c>
    </row>
    <row r="73" spans="1:49" s="37" customFormat="1" x14ac:dyDescent="0.2">
      <c r="A73" s="501">
        <v>14</v>
      </c>
      <c r="B73" s="36">
        <v>3436</v>
      </c>
      <c r="C73" s="36">
        <v>600078485</v>
      </c>
      <c r="D73" s="36">
        <v>70695385</v>
      </c>
      <c r="E73" s="497" t="s">
        <v>111</v>
      </c>
      <c r="F73" s="36">
        <v>3113</v>
      </c>
      <c r="G73" s="498" t="s">
        <v>320</v>
      </c>
      <c r="H73" s="671" t="s">
        <v>283</v>
      </c>
      <c r="I73" s="265">
        <v>20849907</v>
      </c>
      <c r="J73" s="266">
        <v>14755749</v>
      </c>
      <c r="K73" s="266">
        <v>0</v>
      </c>
      <c r="L73" s="266">
        <v>4987443</v>
      </c>
      <c r="M73" s="266">
        <v>295115</v>
      </c>
      <c r="N73" s="266">
        <v>811600</v>
      </c>
      <c r="O73" s="622">
        <v>29.59</v>
      </c>
      <c r="P73" s="678">
        <v>22.318200000000001</v>
      </c>
      <c r="Q73" s="744">
        <v>7.2717999999999989</v>
      </c>
      <c r="R73" s="268">
        <f t="shared" ref="R73:R77" si="81">W73*-1</f>
        <v>0</v>
      </c>
      <c r="S73" s="269">
        <v>0</v>
      </c>
      <c r="T73" s="269">
        <v>0</v>
      </c>
      <c r="U73" s="269">
        <v>0</v>
      </c>
      <c r="V73" s="269">
        <f t="shared" si="0"/>
        <v>0</v>
      </c>
      <c r="W73" s="269">
        <v>0</v>
      </c>
      <c r="X73" s="269">
        <v>0</v>
      </c>
      <c r="Y73" s="269">
        <f>SUM(W73:X73)</f>
        <v>0</v>
      </c>
      <c r="Z73" s="269">
        <f>V73+Y73</f>
        <v>0</v>
      </c>
      <c r="AA73" s="577">
        <f t="shared" ref="AA73:AA77" si="82">ROUND((V73+W73)*33.8%,0)</f>
        <v>0</v>
      </c>
      <c r="AB73" s="270">
        <f>ROUND(V73*2%,0)</f>
        <v>0</v>
      </c>
      <c r="AC73" s="269">
        <v>0</v>
      </c>
      <c r="AD73" s="269">
        <v>0</v>
      </c>
      <c r="AE73" s="269">
        <f t="shared" si="1"/>
        <v>0</v>
      </c>
      <c r="AF73" s="269">
        <f t="shared" si="2"/>
        <v>0</v>
      </c>
      <c r="AG73" s="271">
        <v>0</v>
      </c>
      <c r="AH73" s="271">
        <v>0</v>
      </c>
      <c r="AI73" s="271">
        <v>0</v>
      </c>
      <c r="AJ73" s="271">
        <v>0</v>
      </c>
      <c r="AK73" s="271">
        <v>0</v>
      </c>
      <c r="AL73" s="271">
        <f t="shared" si="3"/>
        <v>0</v>
      </c>
      <c r="AM73" s="271">
        <f t="shared" si="4"/>
        <v>0</v>
      </c>
      <c r="AN73" s="696">
        <f t="shared" si="5"/>
        <v>0</v>
      </c>
      <c r="AO73" s="267">
        <f>I73+AF73</f>
        <v>20849907</v>
      </c>
      <c r="AP73" s="269">
        <f>J73+V73</f>
        <v>14755749</v>
      </c>
      <c r="AQ73" s="269">
        <f t="shared" ref="AQ73:AQ77" si="83">K73+Y73</f>
        <v>0</v>
      </c>
      <c r="AR73" s="269">
        <f t="shared" ref="AR73:AS77" si="84">L73+AA73</f>
        <v>4987443</v>
      </c>
      <c r="AS73" s="269">
        <f t="shared" si="84"/>
        <v>295115</v>
      </c>
      <c r="AT73" s="269">
        <f>N73+AE73</f>
        <v>811600</v>
      </c>
      <c r="AU73" s="271">
        <f>O73+AN73</f>
        <v>29.59</v>
      </c>
      <c r="AV73" s="271">
        <f t="shared" ref="AV73:AW77" si="85">P73+AL73</f>
        <v>22.318200000000001</v>
      </c>
      <c r="AW73" s="272">
        <f t="shared" si="85"/>
        <v>7.2717999999999989</v>
      </c>
    </row>
    <row r="74" spans="1:49" s="37" customFormat="1" x14ac:dyDescent="0.2">
      <c r="A74" s="501">
        <v>14</v>
      </c>
      <c r="B74" s="36">
        <v>3436</v>
      </c>
      <c r="C74" s="36">
        <v>600078485</v>
      </c>
      <c r="D74" s="36">
        <v>70695385</v>
      </c>
      <c r="E74" s="497" t="s">
        <v>111</v>
      </c>
      <c r="F74" s="36">
        <v>3113</v>
      </c>
      <c r="G74" s="498" t="s">
        <v>318</v>
      </c>
      <c r="H74" s="671" t="s">
        <v>284</v>
      </c>
      <c r="I74" s="265">
        <v>2411011</v>
      </c>
      <c r="J74" s="266">
        <v>1775413</v>
      </c>
      <c r="K74" s="882">
        <v>0</v>
      </c>
      <c r="L74" s="577">
        <v>600090</v>
      </c>
      <c r="M74" s="577">
        <v>35508</v>
      </c>
      <c r="N74" s="266">
        <v>0</v>
      </c>
      <c r="O74" s="622">
        <v>5.22</v>
      </c>
      <c r="P74" s="678">
        <v>5.22</v>
      </c>
      <c r="Q74" s="744">
        <v>0</v>
      </c>
      <c r="R74" s="268">
        <f t="shared" si="81"/>
        <v>0</v>
      </c>
      <c r="S74" s="269">
        <v>0</v>
      </c>
      <c r="T74" s="269">
        <v>0</v>
      </c>
      <c r="U74" s="269">
        <v>0</v>
      </c>
      <c r="V74" s="269">
        <f t="shared" si="0"/>
        <v>0</v>
      </c>
      <c r="W74" s="269">
        <v>0</v>
      </c>
      <c r="X74" s="269">
        <v>0</v>
      </c>
      <c r="Y74" s="269">
        <f>SUM(W74:X74)</f>
        <v>0</v>
      </c>
      <c r="Z74" s="269">
        <f>V74+Y74</f>
        <v>0</v>
      </c>
      <c r="AA74" s="577">
        <f t="shared" si="82"/>
        <v>0</v>
      </c>
      <c r="AB74" s="270">
        <f>ROUND(V74*2%,0)</f>
        <v>0</v>
      </c>
      <c r="AC74" s="269">
        <v>0</v>
      </c>
      <c r="AD74" s="269">
        <v>0</v>
      </c>
      <c r="AE74" s="269">
        <f t="shared" si="1"/>
        <v>0</v>
      </c>
      <c r="AF74" s="269">
        <f t="shared" si="2"/>
        <v>0</v>
      </c>
      <c r="AG74" s="271">
        <v>0</v>
      </c>
      <c r="AH74" s="271">
        <v>0</v>
      </c>
      <c r="AI74" s="271">
        <v>0</v>
      </c>
      <c r="AJ74" s="271">
        <v>0</v>
      </c>
      <c r="AK74" s="271">
        <v>0</v>
      </c>
      <c r="AL74" s="271">
        <f t="shared" si="3"/>
        <v>0</v>
      </c>
      <c r="AM74" s="271">
        <f t="shared" si="4"/>
        <v>0</v>
      </c>
      <c r="AN74" s="696">
        <f t="shared" si="5"/>
        <v>0</v>
      </c>
      <c r="AO74" s="267">
        <f>I74+AF74</f>
        <v>2411011</v>
      </c>
      <c r="AP74" s="269">
        <f>J74+V74</f>
        <v>1775413</v>
      </c>
      <c r="AQ74" s="269">
        <f t="shared" si="83"/>
        <v>0</v>
      </c>
      <c r="AR74" s="269">
        <f t="shared" si="84"/>
        <v>600090</v>
      </c>
      <c r="AS74" s="269">
        <f t="shared" si="84"/>
        <v>35508</v>
      </c>
      <c r="AT74" s="269">
        <f>N74+AE74</f>
        <v>0</v>
      </c>
      <c r="AU74" s="271">
        <f>O74+AN74</f>
        <v>5.22</v>
      </c>
      <c r="AV74" s="271">
        <f t="shared" si="85"/>
        <v>5.22</v>
      </c>
      <c r="AW74" s="272">
        <f t="shared" si="85"/>
        <v>0</v>
      </c>
    </row>
    <row r="75" spans="1:49" s="37" customFormat="1" x14ac:dyDescent="0.2">
      <c r="A75" s="501">
        <v>14</v>
      </c>
      <c r="B75" s="36">
        <v>3436</v>
      </c>
      <c r="C75" s="36">
        <v>600078485</v>
      </c>
      <c r="D75" s="36">
        <v>70695385</v>
      </c>
      <c r="E75" s="497" t="s">
        <v>111</v>
      </c>
      <c r="F75" s="36">
        <v>3141</v>
      </c>
      <c r="G75" s="498" t="s">
        <v>321</v>
      </c>
      <c r="H75" s="671" t="s">
        <v>284</v>
      </c>
      <c r="I75" s="265">
        <v>2613898</v>
      </c>
      <c r="J75" s="266">
        <v>1909311</v>
      </c>
      <c r="K75" s="882">
        <v>0</v>
      </c>
      <c r="L75" s="577">
        <v>645347</v>
      </c>
      <c r="M75" s="577">
        <v>38186</v>
      </c>
      <c r="N75" s="266">
        <v>21054</v>
      </c>
      <c r="O75" s="622">
        <v>6.49</v>
      </c>
      <c r="P75" s="678">
        <v>0</v>
      </c>
      <c r="Q75" s="744">
        <v>6.49</v>
      </c>
      <c r="R75" s="268">
        <f t="shared" si="81"/>
        <v>0</v>
      </c>
      <c r="S75" s="269">
        <v>0</v>
      </c>
      <c r="T75" s="269">
        <v>0</v>
      </c>
      <c r="U75" s="269">
        <v>0</v>
      </c>
      <c r="V75" s="269">
        <f t="shared" si="0"/>
        <v>0</v>
      </c>
      <c r="W75" s="269">
        <v>0</v>
      </c>
      <c r="X75" s="269">
        <v>0</v>
      </c>
      <c r="Y75" s="269">
        <f>SUM(W75:X75)</f>
        <v>0</v>
      </c>
      <c r="Z75" s="269">
        <f>V75+Y75</f>
        <v>0</v>
      </c>
      <c r="AA75" s="577">
        <f t="shared" si="82"/>
        <v>0</v>
      </c>
      <c r="AB75" s="270">
        <f>ROUND(V75*2%,0)</f>
        <v>0</v>
      </c>
      <c r="AC75" s="269">
        <v>0</v>
      </c>
      <c r="AD75" s="269">
        <v>0</v>
      </c>
      <c r="AE75" s="269">
        <f t="shared" si="1"/>
        <v>0</v>
      </c>
      <c r="AF75" s="269">
        <f t="shared" si="2"/>
        <v>0</v>
      </c>
      <c r="AG75" s="271">
        <v>0</v>
      </c>
      <c r="AH75" s="271">
        <v>0</v>
      </c>
      <c r="AI75" s="271">
        <v>0</v>
      </c>
      <c r="AJ75" s="271">
        <v>0</v>
      </c>
      <c r="AK75" s="271">
        <v>0</v>
      </c>
      <c r="AL75" s="271">
        <f t="shared" si="3"/>
        <v>0</v>
      </c>
      <c r="AM75" s="271">
        <f t="shared" si="4"/>
        <v>0</v>
      </c>
      <c r="AN75" s="696">
        <f t="shared" si="5"/>
        <v>0</v>
      </c>
      <c r="AO75" s="267">
        <f>I75+AF75</f>
        <v>2613898</v>
      </c>
      <c r="AP75" s="269">
        <f>J75+V75</f>
        <v>1909311</v>
      </c>
      <c r="AQ75" s="269">
        <f t="shared" si="83"/>
        <v>0</v>
      </c>
      <c r="AR75" s="269">
        <f t="shared" si="84"/>
        <v>645347</v>
      </c>
      <c r="AS75" s="269">
        <f t="shared" si="84"/>
        <v>38186</v>
      </c>
      <c r="AT75" s="269">
        <f>N75+AE75</f>
        <v>21054</v>
      </c>
      <c r="AU75" s="271">
        <f>O75+AN75</f>
        <v>6.49</v>
      </c>
      <c r="AV75" s="271">
        <f t="shared" si="85"/>
        <v>0</v>
      </c>
      <c r="AW75" s="272">
        <f t="shared" si="85"/>
        <v>6.49</v>
      </c>
    </row>
    <row r="76" spans="1:49" s="37" customFormat="1" x14ac:dyDescent="0.2">
      <c r="A76" s="501">
        <v>14</v>
      </c>
      <c r="B76" s="36">
        <v>3436</v>
      </c>
      <c r="C76" s="36">
        <v>600078485</v>
      </c>
      <c r="D76" s="36">
        <v>70695385</v>
      </c>
      <c r="E76" s="497" t="s">
        <v>111</v>
      </c>
      <c r="F76" s="36">
        <v>3143</v>
      </c>
      <c r="G76" s="498" t="s">
        <v>635</v>
      </c>
      <c r="H76" s="673" t="s">
        <v>283</v>
      </c>
      <c r="I76" s="265">
        <v>1907474</v>
      </c>
      <c r="J76" s="266">
        <v>1404620</v>
      </c>
      <c r="K76" s="882">
        <v>0</v>
      </c>
      <c r="L76" s="577">
        <v>474762</v>
      </c>
      <c r="M76" s="577">
        <v>28092</v>
      </c>
      <c r="N76" s="266">
        <v>0</v>
      </c>
      <c r="O76" s="622">
        <v>2.9910999999999999</v>
      </c>
      <c r="P76" s="622">
        <v>2.9910999999999999</v>
      </c>
      <c r="Q76" s="744">
        <v>0</v>
      </c>
      <c r="R76" s="268">
        <f t="shared" si="81"/>
        <v>0</v>
      </c>
      <c r="S76" s="269">
        <v>0</v>
      </c>
      <c r="T76" s="269">
        <v>0</v>
      </c>
      <c r="U76" s="269">
        <v>0</v>
      </c>
      <c r="V76" s="269">
        <f t="shared" si="0"/>
        <v>0</v>
      </c>
      <c r="W76" s="269">
        <v>0</v>
      </c>
      <c r="X76" s="269">
        <v>0</v>
      </c>
      <c r="Y76" s="269">
        <f>SUM(W76:X76)</f>
        <v>0</v>
      </c>
      <c r="Z76" s="269">
        <f>V76+Y76</f>
        <v>0</v>
      </c>
      <c r="AA76" s="577">
        <f t="shared" si="82"/>
        <v>0</v>
      </c>
      <c r="AB76" s="270">
        <f>ROUND(V76*2%,0)</f>
        <v>0</v>
      </c>
      <c r="AC76" s="269">
        <v>0</v>
      </c>
      <c r="AD76" s="269">
        <v>0</v>
      </c>
      <c r="AE76" s="269">
        <f t="shared" si="1"/>
        <v>0</v>
      </c>
      <c r="AF76" s="269">
        <f t="shared" si="2"/>
        <v>0</v>
      </c>
      <c r="AG76" s="271">
        <v>0</v>
      </c>
      <c r="AH76" s="271">
        <v>0</v>
      </c>
      <c r="AI76" s="271">
        <v>0</v>
      </c>
      <c r="AJ76" s="271">
        <v>0</v>
      </c>
      <c r="AK76" s="271">
        <v>0</v>
      </c>
      <c r="AL76" s="271">
        <f t="shared" si="3"/>
        <v>0</v>
      </c>
      <c r="AM76" s="271">
        <f t="shared" si="4"/>
        <v>0</v>
      </c>
      <c r="AN76" s="696">
        <f t="shared" si="5"/>
        <v>0</v>
      </c>
      <c r="AO76" s="267">
        <f>I76+AF76</f>
        <v>1907474</v>
      </c>
      <c r="AP76" s="269">
        <f>J76+V76</f>
        <v>1404620</v>
      </c>
      <c r="AQ76" s="269">
        <f t="shared" si="83"/>
        <v>0</v>
      </c>
      <c r="AR76" s="269">
        <f t="shared" si="84"/>
        <v>474762</v>
      </c>
      <c r="AS76" s="269">
        <f t="shared" si="84"/>
        <v>28092</v>
      </c>
      <c r="AT76" s="269">
        <f>N76+AE76</f>
        <v>0</v>
      </c>
      <c r="AU76" s="271">
        <f>O76+AN76</f>
        <v>2.9910999999999999</v>
      </c>
      <c r="AV76" s="271">
        <f t="shared" si="85"/>
        <v>2.9910999999999999</v>
      </c>
      <c r="AW76" s="272">
        <f t="shared" si="85"/>
        <v>0</v>
      </c>
    </row>
    <row r="77" spans="1:49" s="37" customFormat="1" x14ac:dyDescent="0.2">
      <c r="A77" s="501">
        <v>14</v>
      </c>
      <c r="B77" s="36">
        <v>3436</v>
      </c>
      <c r="C77" s="36">
        <v>600078485</v>
      </c>
      <c r="D77" s="36">
        <v>70695385</v>
      </c>
      <c r="E77" s="497" t="s">
        <v>111</v>
      </c>
      <c r="F77" s="36">
        <v>3143</v>
      </c>
      <c r="G77" s="498" t="s">
        <v>636</v>
      </c>
      <c r="H77" s="673" t="s">
        <v>284</v>
      </c>
      <c r="I77" s="265">
        <v>68816</v>
      </c>
      <c r="J77" s="266">
        <v>48510</v>
      </c>
      <c r="K77" s="882">
        <v>0</v>
      </c>
      <c r="L77" s="577">
        <v>16396</v>
      </c>
      <c r="M77" s="577">
        <v>970</v>
      </c>
      <c r="N77" s="266">
        <v>2940</v>
      </c>
      <c r="O77" s="622">
        <v>0.2</v>
      </c>
      <c r="P77" s="678">
        <v>0</v>
      </c>
      <c r="Q77" s="744">
        <v>0.2</v>
      </c>
      <c r="R77" s="268">
        <f t="shared" si="81"/>
        <v>0</v>
      </c>
      <c r="S77" s="269">
        <v>0</v>
      </c>
      <c r="T77" s="269">
        <v>0</v>
      </c>
      <c r="U77" s="269">
        <v>0</v>
      </c>
      <c r="V77" s="269">
        <f t="shared" ref="V77:V95" si="86">SUM(R77:U77)</f>
        <v>0</v>
      </c>
      <c r="W77" s="269">
        <v>0</v>
      </c>
      <c r="X77" s="269">
        <v>0</v>
      </c>
      <c r="Y77" s="269">
        <f>SUM(W77:X77)</f>
        <v>0</v>
      </c>
      <c r="Z77" s="269">
        <f>V77+Y77</f>
        <v>0</v>
      </c>
      <c r="AA77" s="577">
        <f t="shared" si="82"/>
        <v>0</v>
      </c>
      <c r="AB77" s="270">
        <f>ROUND(V77*2%,0)</f>
        <v>0</v>
      </c>
      <c r="AC77" s="269">
        <v>0</v>
      </c>
      <c r="AD77" s="269">
        <v>0</v>
      </c>
      <c r="AE77" s="269">
        <f t="shared" ref="AE77:AE95" si="87">SUM(AC77:AD77)</f>
        <v>0</v>
      </c>
      <c r="AF77" s="269">
        <f t="shared" ref="AF77:AF95" si="88">Z77+AA77+AB77+AE77</f>
        <v>0</v>
      </c>
      <c r="AG77" s="271">
        <v>0</v>
      </c>
      <c r="AH77" s="271">
        <v>0</v>
      </c>
      <c r="AI77" s="271">
        <v>0</v>
      </c>
      <c r="AJ77" s="271">
        <v>0</v>
      </c>
      <c r="AK77" s="271">
        <v>0</v>
      </c>
      <c r="AL77" s="271">
        <f t="shared" ref="AL77:AL95" si="89">AG77+AI77+AJ77</f>
        <v>0</v>
      </c>
      <c r="AM77" s="271">
        <f t="shared" ref="AM77:AM95" si="90">AH77+AK77</f>
        <v>0</v>
      </c>
      <c r="AN77" s="696">
        <f t="shared" ref="AN77:AN95" si="91">SUM(AL77:AM77)</f>
        <v>0</v>
      </c>
      <c r="AO77" s="267">
        <f>I77+AF77</f>
        <v>68816</v>
      </c>
      <c r="AP77" s="269">
        <f>J77+V77</f>
        <v>48510</v>
      </c>
      <c r="AQ77" s="269">
        <f t="shared" si="83"/>
        <v>0</v>
      </c>
      <c r="AR77" s="269">
        <f t="shared" si="84"/>
        <v>16396</v>
      </c>
      <c r="AS77" s="269">
        <f t="shared" si="84"/>
        <v>970</v>
      </c>
      <c r="AT77" s="269">
        <f>N77+AE77</f>
        <v>2940</v>
      </c>
      <c r="AU77" s="271">
        <f>O77+AN77</f>
        <v>0.2</v>
      </c>
      <c r="AV77" s="271">
        <f t="shared" si="85"/>
        <v>0</v>
      </c>
      <c r="AW77" s="272">
        <f t="shared" si="85"/>
        <v>0.2</v>
      </c>
    </row>
    <row r="78" spans="1:49" s="37" customFormat="1" x14ac:dyDescent="0.2">
      <c r="A78" s="502">
        <v>14</v>
      </c>
      <c r="B78" s="38">
        <v>3436</v>
      </c>
      <c r="C78" s="38">
        <v>600078485</v>
      </c>
      <c r="D78" s="38">
        <v>70695385</v>
      </c>
      <c r="E78" s="499" t="s">
        <v>112</v>
      </c>
      <c r="F78" s="38"/>
      <c r="G78" s="500"/>
      <c r="H78" s="672"/>
      <c r="I78" s="7">
        <v>27851106</v>
      </c>
      <c r="J78" s="12">
        <v>19893603</v>
      </c>
      <c r="K78" s="12">
        <v>0</v>
      </c>
      <c r="L78" s="12">
        <v>6724038</v>
      </c>
      <c r="M78" s="12">
        <v>397871</v>
      </c>
      <c r="N78" s="12">
        <v>835594</v>
      </c>
      <c r="O78" s="13">
        <v>44.49110000000001</v>
      </c>
      <c r="P78" s="13">
        <v>30.529299999999999</v>
      </c>
      <c r="Q78" s="102">
        <v>13.961799999999998</v>
      </c>
      <c r="R78" s="479">
        <f t="shared" ref="R78:AW78" si="92">SUM(R73:R77)</f>
        <v>0</v>
      </c>
      <c r="S78" s="12">
        <f t="shared" si="92"/>
        <v>0</v>
      </c>
      <c r="T78" s="12">
        <f t="shared" si="92"/>
        <v>0</v>
      </c>
      <c r="U78" s="12">
        <f t="shared" si="92"/>
        <v>0</v>
      </c>
      <c r="V78" s="12">
        <f t="shared" si="92"/>
        <v>0</v>
      </c>
      <c r="W78" s="12">
        <f t="shared" si="92"/>
        <v>0</v>
      </c>
      <c r="X78" s="12">
        <f t="shared" si="92"/>
        <v>0</v>
      </c>
      <c r="Y78" s="12">
        <f t="shared" si="92"/>
        <v>0</v>
      </c>
      <c r="Z78" s="12">
        <f t="shared" si="92"/>
        <v>0</v>
      </c>
      <c r="AA78" s="12">
        <f t="shared" si="92"/>
        <v>0</v>
      </c>
      <c r="AB78" s="12">
        <f t="shared" si="92"/>
        <v>0</v>
      </c>
      <c r="AC78" s="12">
        <f t="shared" si="92"/>
        <v>0</v>
      </c>
      <c r="AD78" s="12">
        <f t="shared" si="92"/>
        <v>0</v>
      </c>
      <c r="AE78" s="12">
        <f t="shared" si="92"/>
        <v>0</v>
      </c>
      <c r="AF78" s="12">
        <f t="shared" si="92"/>
        <v>0</v>
      </c>
      <c r="AG78" s="13">
        <f t="shared" si="92"/>
        <v>0</v>
      </c>
      <c r="AH78" s="13">
        <f t="shared" si="92"/>
        <v>0</v>
      </c>
      <c r="AI78" s="13">
        <f t="shared" si="92"/>
        <v>0</v>
      </c>
      <c r="AJ78" s="13">
        <f t="shared" si="92"/>
        <v>0</v>
      </c>
      <c r="AK78" s="13">
        <f t="shared" si="92"/>
        <v>0</v>
      </c>
      <c r="AL78" s="13">
        <f t="shared" si="92"/>
        <v>0</v>
      </c>
      <c r="AM78" s="13">
        <f t="shared" si="92"/>
        <v>0</v>
      </c>
      <c r="AN78" s="44">
        <f t="shared" si="92"/>
        <v>0</v>
      </c>
      <c r="AO78" s="7">
        <f t="shared" si="92"/>
        <v>27851106</v>
      </c>
      <c r="AP78" s="12">
        <f t="shared" si="92"/>
        <v>19893603</v>
      </c>
      <c r="AQ78" s="12">
        <f t="shared" si="92"/>
        <v>0</v>
      </c>
      <c r="AR78" s="12">
        <f t="shared" si="92"/>
        <v>6724038</v>
      </c>
      <c r="AS78" s="12">
        <f t="shared" si="92"/>
        <v>397871</v>
      </c>
      <c r="AT78" s="12">
        <f t="shared" si="92"/>
        <v>835594</v>
      </c>
      <c r="AU78" s="13">
        <f t="shared" si="92"/>
        <v>44.49110000000001</v>
      </c>
      <c r="AV78" s="13">
        <f t="shared" si="92"/>
        <v>30.529299999999999</v>
      </c>
      <c r="AW78" s="102">
        <f t="shared" si="92"/>
        <v>13.961799999999998</v>
      </c>
    </row>
    <row r="79" spans="1:49" s="37" customFormat="1" x14ac:dyDescent="0.2">
      <c r="A79" s="501">
        <v>15</v>
      </c>
      <c r="B79" s="36">
        <v>3442</v>
      </c>
      <c r="C79" s="36">
        <v>600078205</v>
      </c>
      <c r="D79" s="36">
        <v>72743638</v>
      </c>
      <c r="E79" s="497" t="s">
        <v>113</v>
      </c>
      <c r="F79" s="36">
        <v>3111</v>
      </c>
      <c r="G79" s="498" t="s">
        <v>317</v>
      </c>
      <c r="H79" s="671" t="s">
        <v>283</v>
      </c>
      <c r="I79" s="265">
        <v>4085548</v>
      </c>
      <c r="J79" s="266">
        <v>2975514</v>
      </c>
      <c r="K79" s="266">
        <v>0</v>
      </c>
      <c r="L79" s="266">
        <v>1005724</v>
      </c>
      <c r="M79" s="266">
        <v>59510</v>
      </c>
      <c r="N79" s="266">
        <v>44800</v>
      </c>
      <c r="O79" s="622">
        <v>7.1341999999999999</v>
      </c>
      <c r="P79" s="678">
        <v>5</v>
      </c>
      <c r="Q79" s="744">
        <v>2.1341999999999999</v>
      </c>
      <c r="R79" s="268">
        <f t="shared" ref="R79:R81" si="93">W79*-1</f>
        <v>0</v>
      </c>
      <c r="S79" s="269">
        <v>0</v>
      </c>
      <c r="T79" s="269">
        <v>0</v>
      </c>
      <c r="U79" s="269">
        <v>0</v>
      </c>
      <c r="V79" s="269">
        <f t="shared" si="86"/>
        <v>0</v>
      </c>
      <c r="W79" s="269">
        <v>0</v>
      </c>
      <c r="X79" s="269">
        <v>0</v>
      </c>
      <c r="Y79" s="269">
        <f>SUM(W79:X79)</f>
        <v>0</v>
      </c>
      <c r="Z79" s="269">
        <f>V79+Y79</f>
        <v>0</v>
      </c>
      <c r="AA79" s="577">
        <f t="shared" ref="AA79:AA81" si="94">ROUND((V79+W79)*33.8%,0)</f>
        <v>0</v>
      </c>
      <c r="AB79" s="270">
        <f>ROUND(V79*2%,0)</f>
        <v>0</v>
      </c>
      <c r="AC79" s="269">
        <v>0</v>
      </c>
      <c r="AD79" s="269">
        <v>0</v>
      </c>
      <c r="AE79" s="269">
        <f t="shared" si="87"/>
        <v>0</v>
      </c>
      <c r="AF79" s="269">
        <f t="shared" si="88"/>
        <v>0</v>
      </c>
      <c r="AG79" s="271">
        <v>0</v>
      </c>
      <c r="AH79" s="271">
        <v>0</v>
      </c>
      <c r="AI79" s="271">
        <v>0</v>
      </c>
      <c r="AJ79" s="271">
        <v>0</v>
      </c>
      <c r="AK79" s="271">
        <v>0</v>
      </c>
      <c r="AL79" s="271">
        <f t="shared" si="89"/>
        <v>0</v>
      </c>
      <c r="AM79" s="271">
        <f t="shared" si="90"/>
        <v>0</v>
      </c>
      <c r="AN79" s="696">
        <f t="shared" si="91"/>
        <v>0</v>
      </c>
      <c r="AO79" s="267">
        <f>I79+AF79</f>
        <v>4085548</v>
      </c>
      <c r="AP79" s="269">
        <f>J79+V79</f>
        <v>2975514</v>
      </c>
      <c r="AQ79" s="269">
        <f t="shared" ref="AQ79:AQ81" si="95">K79+Y79</f>
        <v>0</v>
      </c>
      <c r="AR79" s="269">
        <f t="shared" ref="AR79:AS81" si="96">L79+AA79</f>
        <v>1005724</v>
      </c>
      <c r="AS79" s="269">
        <f t="shared" si="96"/>
        <v>59510</v>
      </c>
      <c r="AT79" s="269">
        <f>N79+AE79</f>
        <v>44800</v>
      </c>
      <c r="AU79" s="271">
        <f>O79+AN79</f>
        <v>7.1341999999999999</v>
      </c>
      <c r="AV79" s="271">
        <f t="shared" ref="AV79:AW81" si="97">P79+AL79</f>
        <v>5</v>
      </c>
      <c r="AW79" s="272">
        <f t="shared" si="97"/>
        <v>2.1341999999999999</v>
      </c>
    </row>
    <row r="80" spans="1:49" s="37" customFormat="1" x14ac:dyDescent="0.2">
      <c r="A80" s="501">
        <v>15</v>
      </c>
      <c r="B80" s="36">
        <v>3442</v>
      </c>
      <c r="C80" s="36">
        <v>600078205</v>
      </c>
      <c r="D80" s="36">
        <v>72743638</v>
      </c>
      <c r="E80" s="497" t="s">
        <v>113</v>
      </c>
      <c r="F80" s="36">
        <v>3111</v>
      </c>
      <c r="G80" s="498" t="s">
        <v>318</v>
      </c>
      <c r="H80" s="671" t="s">
        <v>284</v>
      </c>
      <c r="I80" s="265">
        <v>714793</v>
      </c>
      <c r="J80" s="266">
        <v>526357</v>
      </c>
      <c r="K80" s="882">
        <v>0</v>
      </c>
      <c r="L80" s="577">
        <v>177909</v>
      </c>
      <c r="M80" s="577">
        <v>10527</v>
      </c>
      <c r="N80" s="266">
        <v>0</v>
      </c>
      <c r="O80" s="622">
        <v>1.75</v>
      </c>
      <c r="P80" s="678">
        <v>1.75</v>
      </c>
      <c r="Q80" s="744">
        <v>0</v>
      </c>
      <c r="R80" s="268">
        <f t="shared" si="93"/>
        <v>0</v>
      </c>
      <c r="S80" s="269">
        <v>0</v>
      </c>
      <c r="T80" s="269">
        <v>0</v>
      </c>
      <c r="U80" s="269">
        <v>0</v>
      </c>
      <c r="V80" s="269">
        <f t="shared" si="86"/>
        <v>0</v>
      </c>
      <c r="W80" s="269">
        <v>0</v>
      </c>
      <c r="X80" s="269">
        <v>0</v>
      </c>
      <c r="Y80" s="269">
        <f>SUM(W80:X80)</f>
        <v>0</v>
      </c>
      <c r="Z80" s="269">
        <f>V80+Y80</f>
        <v>0</v>
      </c>
      <c r="AA80" s="577">
        <f t="shared" si="94"/>
        <v>0</v>
      </c>
      <c r="AB80" s="270">
        <f>ROUND(V80*2%,0)</f>
        <v>0</v>
      </c>
      <c r="AC80" s="269">
        <v>0</v>
      </c>
      <c r="AD80" s="269">
        <v>0</v>
      </c>
      <c r="AE80" s="269">
        <f t="shared" si="87"/>
        <v>0</v>
      </c>
      <c r="AF80" s="269">
        <f t="shared" si="88"/>
        <v>0</v>
      </c>
      <c r="AG80" s="271">
        <v>0</v>
      </c>
      <c r="AH80" s="271">
        <v>0</v>
      </c>
      <c r="AI80" s="271">
        <v>0</v>
      </c>
      <c r="AJ80" s="271">
        <v>0</v>
      </c>
      <c r="AK80" s="271">
        <v>0</v>
      </c>
      <c r="AL80" s="271">
        <f t="shared" si="89"/>
        <v>0</v>
      </c>
      <c r="AM80" s="271">
        <f t="shared" si="90"/>
        <v>0</v>
      </c>
      <c r="AN80" s="696">
        <f t="shared" si="91"/>
        <v>0</v>
      </c>
      <c r="AO80" s="267">
        <f>I80+AF80</f>
        <v>714793</v>
      </c>
      <c r="AP80" s="269">
        <f>J80+V80</f>
        <v>526357</v>
      </c>
      <c r="AQ80" s="269">
        <f t="shared" si="95"/>
        <v>0</v>
      </c>
      <c r="AR80" s="269">
        <f t="shared" si="96"/>
        <v>177909</v>
      </c>
      <c r="AS80" s="269">
        <f t="shared" si="96"/>
        <v>10527</v>
      </c>
      <c r="AT80" s="269">
        <f>N80+AE80</f>
        <v>0</v>
      </c>
      <c r="AU80" s="271">
        <f>O80+AN80</f>
        <v>1.75</v>
      </c>
      <c r="AV80" s="271">
        <f t="shared" si="97"/>
        <v>1.75</v>
      </c>
      <c r="AW80" s="272">
        <f t="shared" si="97"/>
        <v>0</v>
      </c>
    </row>
    <row r="81" spans="1:49" s="39" customFormat="1" x14ac:dyDescent="0.2">
      <c r="A81" s="501">
        <v>15</v>
      </c>
      <c r="B81" s="36">
        <v>3442</v>
      </c>
      <c r="C81" s="36">
        <v>600078205</v>
      </c>
      <c r="D81" s="36">
        <v>72743638</v>
      </c>
      <c r="E81" s="497" t="s">
        <v>114</v>
      </c>
      <c r="F81" s="36">
        <v>3141</v>
      </c>
      <c r="G81" s="498" t="s">
        <v>321</v>
      </c>
      <c r="H81" s="671" t="s">
        <v>284</v>
      </c>
      <c r="I81" s="265">
        <v>752921</v>
      </c>
      <c r="J81" s="266">
        <v>551700</v>
      </c>
      <c r="K81" s="882">
        <v>0</v>
      </c>
      <c r="L81" s="577">
        <v>186475</v>
      </c>
      <c r="M81" s="577">
        <v>11034</v>
      </c>
      <c r="N81" s="266">
        <v>3712</v>
      </c>
      <c r="O81" s="622">
        <v>1.88</v>
      </c>
      <c r="P81" s="678">
        <v>0</v>
      </c>
      <c r="Q81" s="744">
        <v>1.88</v>
      </c>
      <c r="R81" s="268">
        <f t="shared" si="93"/>
        <v>0</v>
      </c>
      <c r="S81" s="269">
        <v>0</v>
      </c>
      <c r="T81" s="269">
        <v>0</v>
      </c>
      <c r="U81" s="269">
        <v>0</v>
      </c>
      <c r="V81" s="269">
        <f t="shared" si="86"/>
        <v>0</v>
      </c>
      <c r="W81" s="269">
        <v>0</v>
      </c>
      <c r="X81" s="269">
        <v>0</v>
      </c>
      <c r="Y81" s="269">
        <f>SUM(W81:X81)</f>
        <v>0</v>
      </c>
      <c r="Z81" s="269">
        <f>V81+Y81</f>
        <v>0</v>
      </c>
      <c r="AA81" s="577">
        <f t="shared" si="94"/>
        <v>0</v>
      </c>
      <c r="AB81" s="270">
        <f>ROUND(V81*2%,0)</f>
        <v>0</v>
      </c>
      <c r="AC81" s="269">
        <v>0</v>
      </c>
      <c r="AD81" s="269">
        <v>0</v>
      </c>
      <c r="AE81" s="269">
        <f t="shared" si="87"/>
        <v>0</v>
      </c>
      <c r="AF81" s="269">
        <f t="shared" si="88"/>
        <v>0</v>
      </c>
      <c r="AG81" s="271">
        <v>0</v>
      </c>
      <c r="AH81" s="271">
        <v>0</v>
      </c>
      <c r="AI81" s="271">
        <v>0</v>
      </c>
      <c r="AJ81" s="271">
        <v>0</v>
      </c>
      <c r="AK81" s="271">
        <v>0</v>
      </c>
      <c r="AL81" s="271">
        <f t="shared" si="89"/>
        <v>0</v>
      </c>
      <c r="AM81" s="271">
        <f t="shared" si="90"/>
        <v>0</v>
      </c>
      <c r="AN81" s="696">
        <f t="shared" si="91"/>
        <v>0</v>
      </c>
      <c r="AO81" s="267">
        <f>I81+AF81</f>
        <v>752921</v>
      </c>
      <c r="AP81" s="269">
        <f>J81+V81</f>
        <v>551700</v>
      </c>
      <c r="AQ81" s="269">
        <f t="shared" si="95"/>
        <v>0</v>
      </c>
      <c r="AR81" s="269">
        <f t="shared" si="96"/>
        <v>186475</v>
      </c>
      <c r="AS81" s="269">
        <f t="shared" si="96"/>
        <v>11034</v>
      </c>
      <c r="AT81" s="269">
        <f>N81+AE81</f>
        <v>3712</v>
      </c>
      <c r="AU81" s="271">
        <f>O81+AN81</f>
        <v>1.88</v>
      </c>
      <c r="AV81" s="271">
        <f t="shared" si="97"/>
        <v>0</v>
      </c>
      <c r="AW81" s="272">
        <f t="shared" si="97"/>
        <v>1.88</v>
      </c>
    </row>
    <row r="82" spans="1:49" s="37" customFormat="1" x14ac:dyDescent="0.2">
      <c r="A82" s="502">
        <v>15</v>
      </c>
      <c r="B82" s="38">
        <v>3442</v>
      </c>
      <c r="C82" s="38">
        <v>600078205</v>
      </c>
      <c r="D82" s="38">
        <v>72743638</v>
      </c>
      <c r="E82" s="499" t="s">
        <v>115</v>
      </c>
      <c r="F82" s="38"/>
      <c r="G82" s="500"/>
      <c r="H82" s="672"/>
      <c r="I82" s="8">
        <v>5553262</v>
      </c>
      <c r="J82" s="14">
        <v>4053571</v>
      </c>
      <c r="K82" s="14">
        <v>0</v>
      </c>
      <c r="L82" s="14">
        <v>1370108</v>
      </c>
      <c r="M82" s="14">
        <v>81071</v>
      </c>
      <c r="N82" s="14">
        <v>48512</v>
      </c>
      <c r="O82" s="15">
        <v>10.764199999999999</v>
      </c>
      <c r="P82" s="15">
        <v>6.75</v>
      </c>
      <c r="Q82" s="104">
        <v>4.0141999999999998</v>
      </c>
      <c r="R82" s="495">
        <f t="shared" ref="R82:AW82" si="98">SUM(R79:R81)</f>
        <v>0</v>
      </c>
      <c r="S82" s="14">
        <f t="shared" si="98"/>
        <v>0</v>
      </c>
      <c r="T82" s="14">
        <f t="shared" si="98"/>
        <v>0</v>
      </c>
      <c r="U82" s="14">
        <f t="shared" si="98"/>
        <v>0</v>
      </c>
      <c r="V82" s="14">
        <f t="shared" si="98"/>
        <v>0</v>
      </c>
      <c r="W82" s="14">
        <f t="shared" si="98"/>
        <v>0</v>
      </c>
      <c r="X82" s="14">
        <f t="shared" si="98"/>
        <v>0</v>
      </c>
      <c r="Y82" s="14">
        <f t="shared" si="98"/>
        <v>0</v>
      </c>
      <c r="Z82" s="14">
        <f t="shared" si="98"/>
        <v>0</v>
      </c>
      <c r="AA82" s="14">
        <f t="shared" si="98"/>
        <v>0</v>
      </c>
      <c r="AB82" s="14">
        <f t="shared" si="98"/>
        <v>0</v>
      </c>
      <c r="AC82" s="14">
        <f t="shared" si="98"/>
        <v>0</v>
      </c>
      <c r="AD82" s="14">
        <f t="shared" si="98"/>
        <v>0</v>
      </c>
      <c r="AE82" s="14">
        <f t="shared" si="98"/>
        <v>0</v>
      </c>
      <c r="AF82" s="14">
        <f t="shared" si="98"/>
        <v>0</v>
      </c>
      <c r="AG82" s="15">
        <f t="shared" si="98"/>
        <v>0</v>
      </c>
      <c r="AH82" s="15">
        <f t="shared" si="98"/>
        <v>0</v>
      </c>
      <c r="AI82" s="15">
        <f t="shared" si="98"/>
        <v>0</v>
      </c>
      <c r="AJ82" s="15">
        <f t="shared" si="98"/>
        <v>0</v>
      </c>
      <c r="AK82" s="15">
        <f t="shared" si="98"/>
        <v>0</v>
      </c>
      <c r="AL82" s="15">
        <f t="shared" si="98"/>
        <v>0</v>
      </c>
      <c r="AM82" s="15">
        <f t="shared" si="98"/>
        <v>0</v>
      </c>
      <c r="AN82" s="54">
        <f t="shared" si="98"/>
        <v>0</v>
      </c>
      <c r="AO82" s="8">
        <f t="shared" si="98"/>
        <v>5553262</v>
      </c>
      <c r="AP82" s="14">
        <f t="shared" si="98"/>
        <v>4053571</v>
      </c>
      <c r="AQ82" s="14">
        <f t="shared" si="98"/>
        <v>0</v>
      </c>
      <c r="AR82" s="14">
        <f t="shared" si="98"/>
        <v>1370108</v>
      </c>
      <c r="AS82" s="14">
        <f t="shared" si="98"/>
        <v>81071</v>
      </c>
      <c r="AT82" s="14">
        <f t="shared" si="98"/>
        <v>48512</v>
      </c>
      <c r="AU82" s="15">
        <f t="shared" si="98"/>
        <v>10.764199999999999</v>
      </c>
      <c r="AV82" s="15">
        <f t="shared" si="98"/>
        <v>6.75</v>
      </c>
      <c r="AW82" s="104">
        <f t="shared" si="98"/>
        <v>4.0141999999999998</v>
      </c>
    </row>
    <row r="83" spans="1:49" s="39" customFormat="1" x14ac:dyDescent="0.2">
      <c r="A83" s="501">
        <v>16</v>
      </c>
      <c r="B83" s="36">
        <v>3452</v>
      </c>
      <c r="C83" s="36">
        <v>600078264</v>
      </c>
      <c r="D83" s="36">
        <v>72743557</v>
      </c>
      <c r="E83" s="497" t="s">
        <v>116</v>
      </c>
      <c r="F83" s="36">
        <v>3111</v>
      </c>
      <c r="G83" s="498" t="s">
        <v>317</v>
      </c>
      <c r="H83" s="671" t="s">
        <v>283</v>
      </c>
      <c r="I83" s="265">
        <v>1298808</v>
      </c>
      <c r="J83" s="266">
        <v>946619</v>
      </c>
      <c r="K83" s="882">
        <v>0</v>
      </c>
      <c r="L83" s="577">
        <v>319957</v>
      </c>
      <c r="M83" s="577">
        <v>18932</v>
      </c>
      <c r="N83" s="266">
        <v>13300</v>
      </c>
      <c r="O83" s="622">
        <v>2.3157000000000001</v>
      </c>
      <c r="P83" s="678">
        <v>1.8548</v>
      </c>
      <c r="Q83" s="744">
        <v>0.46089999999999998</v>
      </c>
      <c r="R83" s="268">
        <f t="shared" ref="R83:R88" si="99">W83*-1</f>
        <v>0</v>
      </c>
      <c r="S83" s="269">
        <v>0</v>
      </c>
      <c r="T83" s="269">
        <v>0</v>
      </c>
      <c r="U83" s="269">
        <v>0</v>
      </c>
      <c r="V83" s="269">
        <f t="shared" si="86"/>
        <v>0</v>
      </c>
      <c r="W83" s="269">
        <v>0</v>
      </c>
      <c r="X83" s="269">
        <v>0</v>
      </c>
      <c r="Y83" s="269">
        <f t="shared" ref="Y83:Y88" si="100">SUM(W83:X83)</f>
        <v>0</v>
      </c>
      <c r="Z83" s="269">
        <f t="shared" ref="Z83:Z88" si="101">V83+Y83</f>
        <v>0</v>
      </c>
      <c r="AA83" s="577">
        <f t="shared" ref="AA83:AA88" si="102">ROUND((V83+W83)*33.8%,0)</f>
        <v>0</v>
      </c>
      <c r="AB83" s="270">
        <f t="shared" ref="AB83:AB88" si="103">ROUND(V83*2%,0)</f>
        <v>0</v>
      </c>
      <c r="AC83" s="269">
        <v>0</v>
      </c>
      <c r="AD83" s="269">
        <v>0</v>
      </c>
      <c r="AE83" s="269">
        <f t="shared" si="87"/>
        <v>0</v>
      </c>
      <c r="AF83" s="269">
        <f t="shared" si="88"/>
        <v>0</v>
      </c>
      <c r="AG83" s="271">
        <v>0</v>
      </c>
      <c r="AH83" s="271">
        <v>0</v>
      </c>
      <c r="AI83" s="271">
        <v>0</v>
      </c>
      <c r="AJ83" s="271">
        <v>0</v>
      </c>
      <c r="AK83" s="271">
        <v>0</v>
      </c>
      <c r="AL83" s="271">
        <f t="shared" si="89"/>
        <v>0</v>
      </c>
      <c r="AM83" s="271">
        <f t="shared" si="90"/>
        <v>0</v>
      </c>
      <c r="AN83" s="696">
        <f t="shared" si="91"/>
        <v>0</v>
      </c>
      <c r="AO83" s="267">
        <f t="shared" ref="AO83:AO88" si="104">I83+AF83</f>
        <v>1298808</v>
      </c>
      <c r="AP83" s="269">
        <f t="shared" ref="AP83:AP88" si="105">J83+V83</f>
        <v>946619</v>
      </c>
      <c r="AQ83" s="269">
        <f t="shared" ref="AQ83:AQ88" si="106">K83+Y83</f>
        <v>0</v>
      </c>
      <c r="AR83" s="269">
        <f t="shared" ref="AR83:AS88" si="107">L83+AA83</f>
        <v>319957</v>
      </c>
      <c r="AS83" s="269">
        <f t="shared" si="107"/>
        <v>18932</v>
      </c>
      <c r="AT83" s="269">
        <f t="shared" ref="AT83:AT88" si="108">N83+AE83</f>
        <v>13300</v>
      </c>
      <c r="AU83" s="271">
        <f t="shared" ref="AU83:AU88" si="109">O83+AN83</f>
        <v>2.3157000000000001</v>
      </c>
      <c r="AV83" s="271">
        <f t="shared" ref="AV83:AW88" si="110">P83+AL83</f>
        <v>1.8548</v>
      </c>
      <c r="AW83" s="272">
        <f t="shared" si="110"/>
        <v>0.46089999999999998</v>
      </c>
    </row>
    <row r="84" spans="1:49" s="37" customFormat="1" x14ac:dyDescent="0.2">
      <c r="A84" s="501">
        <v>16</v>
      </c>
      <c r="B84" s="36">
        <v>3452</v>
      </c>
      <c r="C84" s="36">
        <v>600078264</v>
      </c>
      <c r="D84" s="36">
        <v>72743557</v>
      </c>
      <c r="E84" s="497" t="s">
        <v>116</v>
      </c>
      <c r="F84" s="36">
        <v>3113</v>
      </c>
      <c r="G84" s="498" t="s">
        <v>320</v>
      </c>
      <c r="H84" s="671" t="s">
        <v>283</v>
      </c>
      <c r="I84" s="265">
        <v>21611407</v>
      </c>
      <c r="J84" s="266">
        <v>15464658</v>
      </c>
      <c r="K84" s="266">
        <v>0</v>
      </c>
      <c r="L84" s="266">
        <v>5227055</v>
      </c>
      <c r="M84" s="266">
        <v>309294</v>
      </c>
      <c r="N84" s="266">
        <v>610400</v>
      </c>
      <c r="O84" s="622">
        <v>30.812200000000004</v>
      </c>
      <c r="P84" s="678">
        <v>23.4086</v>
      </c>
      <c r="Q84" s="744">
        <v>7.4036000000000044</v>
      </c>
      <c r="R84" s="268">
        <f t="shared" si="99"/>
        <v>0</v>
      </c>
      <c r="S84" s="269">
        <v>0</v>
      </c>
      <c r="T84" s="269">
        <v>0</v>
      </c>
      <c r="U84" s="269">
        <v>0</v>
      </c>
      <c r="V84" s="269">
        <f t="shared" si="86"/>
        <v>0</v>
      </c>
      <c r="W84" s="269">
        <v>0</v>
      </c>
      <c r="X84" s="269">
        <v>0</v>
      </c>
      <c r="Y84" s="269">
        <f t="shared" si="100"/>
        <v>0</v>
      </c>
      <c r="Z84" s="269">
        <f t="shared" si="101"/>
        <v>0</v>
      </c>
      <c r="AA84" s="577">
        <f t="shared" si="102"/>
        <v>0</v>
      </c>
      <c r="AB84" s="270">
        <f t="shared" si="103"/>
        <v>0</v>
      </c>
      <c r="AC84" s="269">
        <v>0</v>
      </c>
      <c r="AD84" s="269">
        <v>0</v>
      </c>
      <c r="AE84" s="269">
        <f t="shared" si="87"/>
        <v>0</v>
      </c>
      <c r="AF84" s="269">
        <f t="shared" si="88"/>
        <v>0</v>
      </c>
      <c r="AG84" s="271">
        <v>0</v>
      </c>
      <c r="AH84" s="271">
        <v>0</v>
      </c>
      <c r="AI84" s="271">
        <v>0</v>
      </c>
      <c r="AJ84" s="271">
        <v>0</v>
      </c>
      <c r="AK84" s="271">
        <v>0</v>
      </c>
      <c r="AL84" s="271">
        <f t="shared" si="89"/>
        <v>0</v>
      </c>
      <c r="AM84" s="271">
        <f t="shared" si="90"/>
        <v>0</v>
      </c>
      <c r="AN84" s="696">
        <f t="shared" si="91"/>
        <v>0</v>
      </c>
      <c r="AO84" s="267">
        <f t="shared" si="104"/>
        <v>21611407</v>
      </c>
      <c r="AP84" s="269">
        <f t="shared" si="105"/>
        <v>15464658</v>
      </c>
      <c r="AQ84" s="269">
        <f t="shared" si="106"/>
        <v>0</v>
      </c>
      <c r="AR84" s="269">
        <f t="shared" si="107"/>
        <v>5227055</v>
      </c>
      <c r="AS84" s="269">
        <f t="shared" si="107"/>
        <v>309294</v>
      </c>
      <c r="AT84" s="269">
        <f t="shared" si="108"/>
        <v>610400</v>
      </c>
      <c r="AU84" s="271">
        <f t="shared" si="109"/>
        <v>30.812200000000004</v>
      </c>
      <c r="AV84" s="271">
        <f t="shared" si="110"/>
        <v>23.4086</v>
      </c>
      <c r="AW84" s="272">
        <f t="shared" si="110"/>
        <v>7.4036000000000044</v>
      </c>
    </row>
    <row r="85" spans="1:49" s="37" customFormat="1" x14ac:dyDescent="0.2">
      <c r="A85" s="501">
        <v>16</v>
      </c>
      <c r="B85" s="36">
        <v>3452</v>
      </c>
      <c r="C85" s="36">
        <v>600078264</v>
      </c>
      <c r="D85" s="36">
        <v>72743557</v>
      </c>
      <c r="E85" s="497" t="s">
        <v>116</v>
      </c>
      <c r="F85" s="36">
        <v>3113</v>
      </c>
      <c r="G85" s="498" t="s">
        <v>318</v>
      </c>
      <c r="H85" s="671" t="s">
        <v>284</v>
      </c>
      <c r="I85" s="265">
        <v>3332730</v>
      </c>
      <c r="J85" s="266">
        <v>2450317</v>
      </c>
      <c r="K85" s="882">
        <v>0</v>
      </c>
      <c r="L85" s="577">
        <v>828207</v>
      </c>
      <c r="M85" s="577">
        <v>49006</v>
      </c>
      <c r="N85" s="266">
        <v>5200</v>
      </c>
      <c r="O85" s="622">
        <v>6.76</v>
      </c>
      <c r="P85" s="678">
        <v>6.76</v>
      </c>
      <c r="Q85" s="744">
        <v>0</v>
      </c>
      <c r="R85" s="268">
        <f t="shared" si="99"/>
        <v>0</v>
      </c>
      <c r="S85" s="269">
        <v>-63676</v>
      </c>
      <c r="T85" s="269">
        <v>0</v>
      </c>
      <c r="U85" s="269">
        <v>0</v>
      </c>
      <c r="V85" s="269">
        <f t="shared" si="86"/>
        <v>-63676</v>
      </c>
      <c r="W85" s="269">
        <v>0</v>
      </c>
      <c r="X85" s="269">
        <v>0</v>
      </c>
      <c r="Y85" s="269">
        <f t="shared" si="100"/>
        <v>0</v>
      </c>
      <c r="Z85" s="269">
        <f t="shared" si="101"/>
        <v>-63676</v>
      </c>
      <c r="AA85" s="577">
        <f t="shared" si="102"/>
        <v>-21522</v>
      </c>
      <c r="AB85" s="270">
        <f t="shared" si="103"/>
        <v>-1274</v>
      </c>
      <c r="AC85" s="269">
        <v>0</v>
      </c>
      <c r="AD85" s="269">
        <v>0</v>
      </c>
      <c r="AE85" s="269">
        <f t="shared" si="87"/>
        <v>0</v>
      </c>
      <c r="AF85" s="269">
        <f t="shared" si="88"/>
        <v>-86472</v>
      </c>
      <c r="AG85" s="271">
        <v>0</v>
      </c>
      <c r="AH85" s="271">
        <v>0</v>
      </c>
      <c r="AI85" s="271">
        <v>-0.19</v>
      </c>
      <c r="AJ85" s="271">
        <v>0</v>
      </c>
      <c r="AK85" s="271">
        <v>0</v>
      </c>
      <c r="AL85" s="271">
        <f t="shared" si="89"/>
        <v>-0.19</v>
      </c>
      <c r="AM85" s="271">
        <f t="shared" si="90"/>
        <v>0</v>
      </c>
      <c r="AN85" s="696">
        <f t="shared" si="91"/>
        <v>-0.19</v>
      </c>
      <c r="AO85" s="267">
        <f t="shared" si="104"/>
        <v>3246258</v>
      </c>
      <c r="AP85" s="269">
        <f t="shared" si="105"/>
        <v>2386641</v>
      </c>
      <c r="AQ85" s="269">
        <f t="shared" si="106"/>
        <v>0</v>
      </c>
      <c r="AR85" s="269">
        <f t="shared" si="107"/>
        <v>806685</v>
      </c>
      <c r="AS85" s="269">
        <f t="shared" si="107"/>
        <v>47732</v>
      </c>
      <c r="AT85" s="269">
        <f t="shared" si="108"/>
        <v>5200</v>
      </c>
      <c r="AU85" s="271">
        <f t="shared" si="109"/>
        <v>6.5699999999999994</v>
      </c>
      <c r="AV85" s="271">
        <f t="shared" si="110"/>
        <v>6.5699999999999994</v>
      </c>
      <c r="AW85" s="272">
        <f t="shared" si="110"/>
        <v>0</v>
      </c>
    </row>
    <row r="86" spans="1:49" s="37" customFormat="1" x14ac:dyDescent="0.2">
      <c r="A86" s="501">
        <v>16</v>
      </c>
      <c r="B86" s="36">
        <v>3452</v>
      </c>
      <c r="C86" s="36">
        <v>600078264</v>
      </c>
      <c r="D86" s="36">
        <v>72743557</v>
      </c>
      <c r="E86" s="497" t="s">
        <v>116</v>
      </c>
      <c r="F86" s="36">
        <v>3141</v>
      </c>
      <c r="G86" s="498" t="s">
        <v>321</v>
      </c>
      <c r="H86" s="671" t="s">
        <v>284</v>
      </c>
      <c r="I86" s="265">
        <v>1996050</v>
      </c>
      <c r="J86" s="266">
        <v>1458613</v>
      </c>
      <c r="K86" s="882">
        <v>0</v>
      </c>
      <c r="L86" s="577">
        <v>493011</v>
      </c>
      <c r="M86" s="577">
        <v>29172</v>
      </c>
      <c r="N86" s="266">
        <v>15254</v>
      </c>
      <c r="O86" s="622">
        <v>4.96</v>
      </c>
      <c r="P86" s="678">
        <v>0</v>
      </c>
      <c r="Q86" s="744">
        <v>4.96</v>
      </c>
      <c r="R86" s="268">
        <f t="shared" si="99"/>
        <v>0</v>
      </c>
      <c r="S86" s="269">
        <v>0</v>
      </c>
      <c r="T86" s="269">
        <v>0</v>
      </c>
      <c r="U86" s="269">
        <v>0</v>
      </c>
      <c r="V86" s="269">
        <f t="shared" si="86"/>
        <v>0</v>
      </c>
      <c r="W86" s="269">
        <v>0</v>
      </c>
      <c r="X86" s="269">
        <v>0</v>
      </c>
      <c r="Y86" s="269">
        <f t="shared" si="100"/>
        <v>0</v>
      </c>
      <c r="Z86" s="269">
        <f t="shared" si="101"/>
        <v>0</v>
      </c>
      <c r="AA86" s="577">
        <f t="shared" si="102"/>
        <v>0</v>
      </c>
      <c r="AB86" s="270">
        <f t="shared" si="103"/>
        <v>0</v>
      </c>
      <c r="AC86" s="269">
        <v>0</v>
      </c>
      <c r="AD86" s="269">
        <v>0</v>
      </c>
      <c r="AE86" s="269">
        <f t="shared" si="87"/>
        <v>0</v>
      </c>
      <c r="AF86" s="269">
        <f t="shared" si="88"/>
        <v>0</v>
      </c>
      <c r="AG86" s="271">
        <v>0</v>
      </c>
      <c r="AH86" s="271">
        <v>0</v>
      </c>
      <c r="AI86" s="271">
        <v>0</v>
      </c>
      <c r="AJ86" s="271">
        <v>0</v>
      </c>
      <c r="AK86" s="271">
        <v>0</v>
      </c>
      <c r="AL86" s="271">
        <f t="shared" si="89"/>
        <v>0</v>
      </c>
      <c r="AM86" s="271">
        <f t="shared" si="90"/>
        <v>0</v>
      </c>
      <c r="AN86" s="696">
        <f t="shared" si="91"/>
        <v>0</v>
      </c>
      <c r="AO86" s="267">
        <f t="shared" si="104"/>
        <v>1996050</v>
      </c>
      <c r="AP86" s="269">
        <f t="shared" si="105"/>
        <v>1458613</v>
      </c>
      <c r="AQ86" s="269">
        <f t="shared" si="106"/>
        <v>0</v>
      </c>
      <c r="AR86" s="269">
        <f t="shared" si="107"/>
        <v>493011</v>
      </c>
      <c r="AS86" s="269">
        <f t="shared" si="107"/>
        <v>29172</v>
      </c>
      <c r="AT86" s="269">
        <f t="shared" si="108"/>
        <v>15254</v>
      </c>
      <c r="AU86" s="271">
        <f t="shared" si="109"/>
        <v>4.96</v>
      </c>
      <c r="AV86" s="271">
        <f t="shared" si="110"/>
        <v>0</v>
      </c>
      <c r="AW86" s="272">
        <f t="shared" si="110"/>
        <v>4.96</v>
      </c>
    </row>
    <row r="87" spans="1:49" s="37" customFormat="1" x14ac:dyDescent="0.2">
      <c r="A87" s="501">
        <v>16</v>
      </c>
      <c r="B87" s="36">
        <v>3452</v>
      </c>
      <c r="C87" s="36">
        <v>600078264</v>
      </c>
      <c r="D87" s="36">
        <v>72743557</v>
      </c>
      <c r="E87" s="497" t="s">
        <v>116</v>
      </c>
      <c r="F87" s="36">
        <v>3143</v>
      </c>
      <c r="G87" s="498" t="s">
        <v>635</v>
      </c>
      <c r="H87" s="673" t="s">
        <v>283</v>
      </c>
      <c r="I87" s="265">
        <v>1790318</v>
      </c>
      <c r="J87" s="266">
        <v>1318349</v>
      </c>
      <c r="K87" s="882">
        <v>0</v>
      </c>
      <c r="L87" s="577">
        <v>445602</v>
      </c>
      <c r="M87" s="577">
        <v>26367</v>
      </c>
      <c r="N87" s="266">
        <v>0</v>
      </c>
      <c r="O87" s="622">
        <v>2.8572000000000002</v>
      </c>
      <c r="P87" s="622">
        <v>2.8572000000000002</v>
      </c>
      <c r="Q87" s="744">
        <v>0</v>
      </c>
      <c r="R87" s="268">
        <f t="shared" si="99"/>
        <v>0</v>
      </c>
      <c r="S87" s="269">
        <v>0</v>
      </c>
      <c r="T87" s="269">
        <v>0</v>
      </c>
      <c r="U87" s="269">
        <v>0</v>
      </c>
      <c r="V87" s="269">
        <f t="shared" si="86"/>
        <v>0</v>
      </c>
      <c r="W87" s="269">
        <v>0</v>
      </c>
      <c r="X87" s="269">
        <v>0</v>
      </c>
      <c r="Y87" s="269">
        <f t="shared" si="100"/>
        <v>0</v>
      </c>
      <c r="Z87" s="269">
        <f t="shared" si="101"/>
        <v>0</v>
      </c>
      <c r="AA87" s="577">
        <f t="shared" si="102"/>
        <v>0</v>
      </c>
      <c r="AB87" s="270">
        <f t="shared" si="103"/>
        <v>0</v>
      </c>
      <c r="AC87" s="269">
        <v>0</v>
      </c>
      <c r="AD87" s="269">
        <v>0</v>
      </c>
      <c r="AE87" s="269">
        <f t="shared" si="87"/>
        <v>0</v>
      </c>
      <c r="AF87" s="269">
        <f t="shared" si="88"/>
        <v>0</v>
      </c>
      <c r="AG87" s="271">
        <v>0</v>
      </c>
      <c r="AH87" s="271">
        <v>0</v>
      </c>
      <c r="AI87" s="271">
        <v>0</v>
      </c>
      <c r="AJ87" s="271">
        <v>0</v>
      </c>
      <c r="AK87" s="271">
        <v>0</v>
      </c>
      <c r="AL87" s="271">
        <f t="shared" si="89"/>
        <v>0</v>
      </c>
      <c r="AM87" s="271">
        <f t="shared" si="90"/>
        <v>0</v>
      </c>
      <c r="AN87" s="696">
        <f t="shared" si="91"/>
        <v>0</v>
      </c>
      <c r="AO87" s="267">
        <f t="shared" si="104"/>
        <v>1790318</v>
      </c>
      <c r="AP87" s="269">
        <f t="shared" si="105"/>
        <v>1318349</v>
      </c>
      <c r="AQ87" s="269">
        <f t="shared" si="106"/>
        <v>0</v>
      </c>
      <c r="AR87" s="269">
        <f t="shared" si="107"/>
        <v>445602</v>
      </c>
      <c r="AS87" s="269">
        <f t="shared" si="107"/>
        <v>26367</v>
      </c>
      <c r="AT87" s="269">
        <f t="shared" si="108"/>
        <v>0</v>
      </c>
      <c r="AU87" s="271">
        <f t="shared" si="109"/>
        <v>2.8572000000000002</v>
      </c>
      <c r="AV87" s="271">
        <f t="shared" si="110"/>
        <v>2.8572000000000002</v>
      </c>
      <c r="AW87" s="272">
        <f t="shared" si="110"/>
        <v>0</v>
      </c>
    </row>
    <row r="88" spans="1:49" s="37" customFormat="1" x14ac:dyDescent="0.2">
      <c r="A88" s="501">
        <v>16</v>
      </c>
      <c r="B88" s="36">
        <v>3452</v>
      </c>
      <c r="C88" s="36">
        <v>600078264</v>
      </c>
      <c r="D88" s="36">
        <v>72743557</v>
      </c>
      <c r="E88" s="497" t="s">
        <v>116</v>
      </c>
      <c r="F88" s="36">
        <v>3143</v>
      </c>
      <c r="G88" s="498" t="s">
        <v>636</v>
      </c>
      <c r="H88" s="673" t="s">
        <v>284</v>
      </c>
      <c r="I88" s="265">
        <v>46345</v>
      </c>
      <c r="J88" s="266">
        <v>32670</v>
      </c>
      <c r="K88" s="882">
        <v>0</v>
      </c>
      <c r="L88" s="577">
        <v>11042</v>
      </c>
      <c r="M88" s="577">
        <v>653</v>
      </c>
      <c r="N88" s="266">
        <v>1980</v>
      </c>
      <c r="O88" s="622">
        <v>0.14000000000000001</v>
      </c>
      <c r="P88" s="678">
        <v>0</v>
      </c>
      <c r="Q88" s="744">
        <v>0.14000000000000001</v>
      </c>
      <c r="R88" s="268">
        <f t="shared" si="99"/>
        <v>0</v>
      </c>
      <c r="S88" s="269">
        <v>0</v>
      </c>
      <c r="T88" s="269">
        <v>0</v>
      </c>
      <c r="U88" s="269">
        <v>0</v>
      </c>
      <c r="V88" s="269">
        <f t="shared" si="86"/>
        <v>0</v>
      </c>
      <c r="W88" s="269">
        <v>0</v>
      </c>
      <c r="X88" s="269">
        <v>0</v>
      </c>
      <c r="Y88" s="269">
        <f t="shared" si="100"/>
        <v>0</v>
      </c>
      <c r="Z88" s="269">
        <f t="shared" si="101"/>
        <v>0</v>
      </c>
      <c r="AA88" s="577">
        <f t="shared" si="102"/>
        <v>0</v>
      </c>
      <c r="AB88" s="270">
        <f t="shared" si="103"/>
        <v>0</v>
      </c>
      <c r="AC88" s="269">
        <v>0</v>
      </c>
      <c r="AD88" s="269">
        <v>0</v>
      </c>
      <c r="AE88" s="269">
        <f t="shared" si="87"/>
        <v>0</v>
      </c>
      <c r="AF88" s="269">
        <f t="shared" si="88"/>
        <v>0</v>
      </c>
      <c r="AG88" s="271">
        <v>0</v>
      </c>
      <c r="AH88" s="271">
        <v>0</v>
      </c>
      <c r="AI88" s="271">
        <v>0</v>
      </c>
      <c r="AJ88" s="271">
        <v>0</v>
      </c>
      <c r="AK88" s="271">
        <v>0</v>
      </c>
      <c r="AL88" s="271">
        <f t="shared" si="89"/>
        <v>0</v>
      </c>
      <c r="AM88" s="271">
        <f t="shared" si="90"/>
        <v>0</v>
      </c>
      <c r="AN88" s="696">
        <f t="shared" si="91"/>
        <v>0</v>
      </c>
      <c r="AO88" s="267">
        <f t="shared" si="104"/>
        <v>46345</v>
      </c>
      <c r="AP88" s="269">
        <f t="shared" si="105"/>
        <v>32670</v>
      </c>
      <c r="AQ88" s="269">
        <f t="shared" si="106"/>
        <v>0</v>
      </c>
      <c r="AR88" s="269">
        <f t="shared" si="107"/>
        <v>11042</v>
      </c>
      <c r="AS88" s="269">
        <f t="shared" si="107"/>
        <v>653</v>
      </c>
      <c r="AT88" s="269">
        <f t="shared" si="108"/>
        <v>1980</v>
      </c>
      <c r="AU88" s="271">
        <f t="shared" si="109"/>
        <v>0.14000000000000001</v>
      </c>
      <c r="AV88" s="271">
        <f t="shared" si="110"/>
        <v>0</v>
      </c>
      <c r="AW88" s="272">
        <f t="shared" si="110"/>
        <v>0.14000000000000001</v>
      </c>
    </row>
    <row r="89" spans="1:49" s="37" customFormat="1" x14ac:dyDescent="0.2">
      <c r="A89" s="502">
        <v>16</v>
      </c>
      <c r="B89" s="38">
        <v>3452</v>
      </c>
      <c r="C89" s="38">
        <v>600078264</v>
      </c>
      <c r="D89" s="38">
        <v>72743557</v>
      </c>
      <c r="E89" s="499" t="s">
        <v>117</v>
      </c>
      <c r="F89" s="38"/>
      <c r="G89" s="500"/>
      <c r="H89" s="672"/>
      <c r="I89" s="6">
        <v>30075658</v>
      </c>
      <c r="J89" s="10">
        <v>21671226</v>
      </c>
      <c r="K89" s="10">
        <v>0</v>
      </c>
      <c r="L89" s="10">
        <v>7324874</v>
      </c>
      <c r="M89" s="10">
        <v>433424</v>
      </c>
      <c r="N89" s="10">
        <v>646134</v>
      </c>
      <c r="O89" s="11">
        <v>47.845100000000002</v>
      </c>
      <c r="P89" s="11">
        <v>34.880600000000001</v>
      </c>
      <c r="Q89" s="101">
        <v>12.964500000000005</v>
      </c>
      <c r="R89" s="478">
        <f t="shared" ref="R89:AW89" si="111">SUM(R83:R88)</f>
        <v>0</v>
      </c>
      <c r="S89" s="10">
        <f t="shared" si="111"/>
        <v>-63676</v>
      </c>
      <c r="T89" s="10">
        <f t="shared" si="111"/>
        <v>0</v>
      </c>
      <c r="U89" s="10">
        <f t="shared" si="111"/>
        <v>0</v>
      </c>
      <c r="V89" s="10">
        <f t="shared" si="111"/>
        <v>-63676</v>
      </c>
      <c r="W89" s="10">
        <f t="shared" si="111"/>
        <v>0</v>
      </c>
      <c r="X89" s="10">
        <f t="shared" si="111"/>
        <v>0</v>
      </c>
      <c r="Y89" s="10">
        <f t="shared" si="111"/>
        <v>0</v>
      </c>
      <c r="Z89" s="10">
        <f t="shared" si="111"/>
        <v>-63676</v>
      </c>
      <c r="AA89" s="10">
        <f t="shared" si="111"/>
        <v>-21522</v>
      </c>
      <c r="AB89" s="10">
        <f t="shared" si="111"/>
        <v>-1274</v>
      </c>
      <c r="AC89" s="10">
        <f t="shared" si="111"/>
        <v>0</v>
      </c>
      <c r="AD89" s="10">
        <f t="shared" si="111"/>
        <v>0</v>
      </c>
      <c r="AE89" s="10">
        <f t="shared" si="111"/>
        <v>0</v>
      </c>
      <c r="AF89" s="10">
        <f t="shared" si="111"/>
        <v>-86472</v>
      </c>
      <c r="AG89" s="11">
        <f t="shared" si="111"/>
        <v>0</v>
      </c>
      <c r="AH89" s="11">
        <f t="shared" si="111"/>
        <v>0</v>
      </c>
      <c r="AI89" s="11">
        <f t="shared" si="111"/>
        <v>-0.19</v>
      </c>
      <c r="AJ89" s="11">
        <f t="shared" si="111"/>
        <v>0</v>
      </c>
      <c r="AK89" s="11">
        <f t="shared" si="111"/>
        <v>0</v>
      </c>
      <c r="AL89" s="11">
        <f t="shared" si="111"/>
        <v>-0.19</v>
      </c>
      <c r="AM89" s="11">
        <f t="shared" si="111"/>
        <v>0</v>
      </c>
      <c r="AN89" s="45">
        <f t="shared" si="111"/>
        <v>-0.19</v>
      </c>
      <c r="AO89" s="6">
        <f t="shared" si="111"/>
        <v>29989186</v>
      </c>
      <c r="AP89" s="10">
        <f t="shared" si="111"/>
        <v>21607550</v>
      </c>
      <c r="AQ89" s="10">
        <f t="shared" si="111"/>
        <v>0</v>
      </c>
      <c r="AR89" s="10">
        <f t="shared" si="111"/>
        <v>7303352</v>
      </c>
      <c r="AS89" s="10">
        <f t="shared" si="111"/>
        <v>432150</v>
      </c>
      <c r="AT89" s="10">
        <f t="shared" si="111"/>
        <v>646134</v>
      </c>
      <c r="AU89" s="11">
        <f t="shared" si="111"/>
        <v>47.655100000000004</v>
      </c>
      <c r="AV89" s="11">
        <f t="shared" si="111"/>
        <v>34.690600000000003</v>
      </c>
      <c r="AW89" s="101">
        <f t="shared" si="111"/>
        <v>12.964500000000005</v>
      </c>
    </row>
    <row r="90" spans="1:49" s="37" customFormat="1" x14ac:dyDescent="0.2">
      <c r="A90" s="501">
        <v>17</v>
      </c>
      <c r="B90" s="36">
        <v>3445</v>
      </c>
      <c r="C90" s="36">
        <v>600078604</v>
      </c>
      <c r="D90" s="36">
        <v>70695849</v>
      </c>
      <c r="E90" s="497" t="s">
        <v>118</v>
      </c>
      <c r="F90" s="36">
        <v>3111</v>
      </c>
      <c r="G90" s="498" t="s">
        <v>317</v>
      </c>
      <c r="H90" s="671" t="s">
        <v>283</v>
      </c>
      <c r="I90" s="265">
        <v>1522999</v>
      </c>
      <c r="J90" s="266">
        <v>1067279</v>
      </c>
      <c r="K90" s="882">
        <v>43000</v>
      </c>
      <c r="L90" s="577">
        <v>375274</v>
      </c>
      <c r="M90" s="577">
        <v>21346</v>
      </c>
      <c r="N90" s="266">
        <v>16100</v>
      </c>
      <c r="O90" s="622">
        <v>2.2808999999999999</v>
      </c>
      <c r="P90" s="678">
        <v>2</v>
      </c>
      <c r="Q90" s="744">
        <v>0.28090000000000004</v>
      </c>
      <c r="R90" s="268">
        <f t="shared" ref="R90:R95" si="112">W90*-1</f>
        <v>0</v>
      </c>
      <c r="S90" s="269">
        <v>0</v>
      </c>
      <c r="T90" s="269">
        <v>0</v>
      </c>
      <c r="U90" s="269">
        <v>0</v>
      </c>
      <c r="V90" s="269">
        <f t="shared" si="86"/>
        <v>0</v>
      </c>
      <c r="W90" s="269">
        <v>0</v>
      </c>
      <c r="X90" s="269">
        <v>0</v>
      </c>
      <c r="Y90" s="269">
        <f t="shared" ref="Y90:Y95" si="113">SUM(W90:X90)</f>
        <v>0</v>
      </c>
      <c r="Z90" s="269">
        <f t="shared" ref="Z90:Z95" si="114">V90+Y90</f>
        <v>0</v>
      </c>
      <c r="AA90" s="577">
        <f t="shared" ref="AA90:AA95" si="115">ROUND((V90+W90)*33.8%,0)</f>
        <v>0</v>
      </c>
      <c r="AB90" s="270">
        <f t="shared" ref="AB90:AB95" si="116">ROUND(V90*2%,0)</f>
        <v>0</v>
      </c>
      <c r="AC90" s="269">
        <v>0</v>
      </c>
      <c r="AD90" s="269">
        <v>0</v>
      </c>
      <c r="AE90" s="269">
        <f t="shared" si="87"/>
        <v>0</v>
      </c>
      <c r="AF90" s="269">
        <f t="shared" si="88"/>
        <v>0</v>
      </c>
      <c r="AG90" s="271">
        <v>0</v>
      </c>
      <c r="AH90" s="271">
        <v>0</v>
      </c>
      <c r="AI90" s="271">
        <v>0</v>
      </c>
      <c r="AJ90" s="271">
        <v>0</v>
      </c>
      <c r="AK90" s="271">
        <v>0</v>
      </c>
      <c r="AL90" s="271">
        <f t="shared" si="89"/>
        <v>0</v>
      </c>
      <c r="AM90" s="271">
        <f t="shared" si="90"/>
        <v>0</v>
      </c>
      <c r="AN90" s="696">
        <f t="shared" si="91"/>
        <v>0</v>
      </c>
      <c r="AO90" s="267">
        <f t="shared" ref="AO90:AO95" si="117">I90+AF90</f>
        <v>1522999</v>
      </c>
      <c r="AP90" s="269">
        <f t="shared" ref="AP90:AP95" si="118">J90+V90</f>
        <v>1067279</v>
      </c>
      <c r="AQ90" s="269">
        <f t="shared" ref="AQ90:AQ95" si="119">K90+Y90</f>
        <v>43000</v>
      </c>
      <c r="AR90" s="269">
        <f t="shared" ref="AR90:AS95" si="120">L90+AA90</f>
        <v>375274</v>
      </c>
      <c r="AS90" s="269">
        <f t="shared" si="120"/>
        <v>21346</v>
      </c>
      <c r="AT90" s="269">
        <f t="shared" ref="AT90:AT95" si="121">N90+AE90</f>
        <v>16100</v>
      </c>
      <c r="AU90" s="271">
        <f t="shared" ref="AU90:AU95" si="122">O90+AN90</f>
        <v>2.2808999999999999</v>
      </c>
      <c r="AV90" s="271">
        <f t="shared" ref="AV90:AW95" si="123">P90+AL90</f>
        <v>2</v>
      </c>
      <c r="AW90" s="272">
        <f t="shared" si="123"/>
        <v>0.28090000000000004</v>
      </c>
    </row>
    <row r="91" spans="1:49" s="37" customFormat="1" x14ac:dyDescent="0.2">
      <c r="A91" s="501">
        <v>17</v>
      </c>
      <c r="B91" s="36">
        <v>3445</v>
      </c>
      <c r="C91" s="36">
        <v>600078604</v>
      </c>
      <c r="D91" s="36">
        <v>70695849</v>
      </c>
      <c r="E91" s="497" t="s">
        <v>118</v>
      </c>
      <c r="F91" s="36">
        <v>3117</v>
      </c>
      <c r="G91" s="498" t="s">
        <v>320</v>
      </c>
      <c r="H91" s="671" t="s">
        <v>283</v>
      </c>
      <c r="I91" s="265">
        <v>2338739</v>
      </c>
      <c r="J91" s="266">
        <v>1647467</v>
      </c>
      <c r="K91" s="266">
        <v>31000</v>
      </c>
      <c r="L91" s="266">
        <v>567323</v>
      </c>
      <c r="M91" s="266">
        <v>32949</v>
      </c>
      <c r="N91" s="266">
        <v>60000</v>
      </c>
      <c r="O91" s="622">
        <v>3.2702999999999989</v>
      </c>
      <c r="P91" s="678">
        <v>2.2726000000000002</v>
      </c>
      <c r="Q91" s="744">
        <v>0.99769999999999881</v>
      </c>
      <c r="R91" s="268">
        <f t="shared" si="112"/>
        <v>0</v>
      </c>
      <c r="S91" s="269">
        <v>0</v>
      </c>
      <c r="T91" s="269">
        <v>0</v>
      </c>
      <c r="U91" s="269">
        <v>0</v>
      </c>
      <c r="V91" s="269">
        <f t="shared" si="86"/>
        <v>0</v>
      </c>
      <c r="W91" s="269">
        <v>0</v>
      </c>
      <c r="X91" s="269">
        <v>0</v>
      </c>
      <c r="Y91" s="269">
        <f t="shared" si="113"/>
        <v>0</v>
      </c>
      <c r="Z91" s="269">
        <f t="shared" si="114"/>
        <v>0</v>
      </c>
      <c r="AA91" s="577">
        <f t="shared" si="115"/>
        <v>0</v>
      </c>
      <c r="AB91" s="270">
        <f t="shared" si="116"/>
        <v>0</v>
      </c>
      <c r="AC91" s="269">
        <v>0</v>
      </c>
      <c r="AD91" s="269">
        <v>0</v>
      </c>
      <c r="AE91" s="269">
        <f t="shared" si="87"/>
        <v>0</v>
      </c>
      <c r="AF91" s="269">
        <f t="shared" si="88"/>
        <v>0</v>
      </c>
      <c r="AG91" s="271">
        <v>0</v>
      </c>
      <c r="AH91" s="271">
        <v>0</v>
      </c>
      <c r="AI91" s="271">
        <v>0</v>
      </c>
      <c r="AJ91" s="271">
        <v>0</v>
      </c>
      <c r="AK91" s="271">
        <v>0</v>
      </c>
      <c r="AL91" s="271">
        <f t="shared" si="89"/>
        <v>0</v>
      </c>
      <c r="AM91" s="271">
        <f t="shared" si="90"/>
        <v>0</v>
      </c>
      <c r="AN91" s="696">
        <f t="shared" si="91"/>
        <v>0</v>
      </c>
      <c r="AO91" s="267">
        <f t="shared" si="117"/>
        <v>2338739</v>
      </c>
      <c r="AP91" s="269">
        <f t="shared" si="118"/>
        <v>1647467</v>
      </c>
      <c r="AQ91" s="269">
        <f t="shared" si="119"/>
        <v>31000</v>
      </c>
      <c r="AR91" s="269">
        <f t="shared" si="120"/>
        <v>567323</v>
      </c>
      <c r="AS91" s="269">
        <f t="shared" si="120"/>
        <v>32949</v>
      </c>
      <c r="AT91" s="269">
        <f t="shared" si="121"/>
        <v>60000</v>
      </c>
      <c r="AU91" s="271">
        <f t="shared" si="122"/>
        <v>3.2702999999999989</v>
      </c>
      <c r="AV91" s="271">
        <f t="shared" si="123"/>
        <v>2.2726000000000002</v>
      </c>
      <c r="AW91" s="272">
        <f t="shared" si="123"/>
        <v>0.99769999999999881</v>
      </c>
    </row>
    <row r="92" spans="1:49" s="37" customFormat="1" x14ac:dyDescent="0.2">
      <c r="A92" s="501">
        <v>17</v>
      </c>
      <c r="B92" s="36">
        <v>3445</v>
      </c>
      <c r="C92" s="36">
        <v>600078604</v>
      </c>
      <c r="D92" s="36">
        <v>70695849</v>
      </c>
      <c r="E92" s="497" t="s">
        <v>118</v>
      </c>
      <c r="F92" s="36">
        <v>3117</v>
      </c>
      <c r="G92" s="498" t="s">
        <v>318</v>
      </c>
      <c r="H92" s="671" t="s">
        <v>284</v>
      </c>
      <c r="I92" s="265">
        <v>556037</v>
      </c>
      <c r="J92" s="266">
        <v>409453</v>
      </c>
      <c r="K92" s="882">
        <v>0</v>
      </c>
      <c r="L92" s="577">
        <v>138395</v>
      </c>
      <c r="M92" s="577">
        <v>8189</v>
      </c>
      <c r="N92" s="266">
        <v>0</v>
      </c>
      <c r="O92" s="622">
        <v>1.19</v>
      </c>
      <c r="P92" s="678">
        <v>1.19</v>
      </c>
      <c r="Q92" s="744">
        <v>0</v>
      </c>
      <c r="R92" s="268">
        <f t="shared" si="112"/>
        <v>0</v>
      </c>
      <c r="S92" s="269">
        <v>0</v>
      </c>
      <c r="T92" s="269">
        <v>0</v>
      </c>
      <c r="U92" s="269">
        <v>0</v>
      </c>
      <c r="V92" s="269">
        <f t="shared" si="86"/>
        <v>0</v>
      </c>
      <c r="W92" s="269">
        <v>0</v>
      </c>
      <c r="X92" s="269">
        <v>0</v>
      </c>
      <c r="Y92" s="269">
        <f t="shared" si="113"/>
        <v>0</v>
      </c>
      <c r="Z92" s="269">
        <f t="shared" si="114"/>
        <v>0</v>
      </c>
      <c r="AA92" s="577">
        <f t="shared" si="115"/>
        <v>0</v>
      </c>
      <c r="AB92" s="270">
        <f t="shared" si="116"/>
        <v>0</v>
      </c>
      <c r="AC92" s="269">
        <v>0</v>
      </c>
      <c r="AD92" s="269">
        <v>0</v>
      </c>
      <c r="AE92" s="269">
        <f t="shared" si="87"/>
        <v>0</v>
      </c>
      <c r="AF92" s="269">
        <f t="shared" si="88"/>
        <v>0</v>
      </c>
      <c r="AG92" s="271">
        <v>0</v>
      </c>
      <c r="AH92" s="271">
        <v>0</v>
      </c>
      <c r="AI92" s="271">
        <v>0</v>
      </c>
      <c r="AJ92" s="271">
        <v>0</v>
      </c>
      <c r="AK92" s="271">
        <v>0</v>
      </c>
      <c r="AL92" s="271">
        <f t="shared" si="89"/>
        <v>0</v>
      </c>
      <c r="AM92" s="271">
        <f t="shared" si="90"/>
        <v>0</v>
      </c>
      <c r="AN92" s="696">
        <f t="shared" si="91"/>
        <v>0</v>
      </c>
      <c r="AO92" s="267">
        <f t="shared" si="117"/>
        <v>556037</v>
      </c>
      <c r="AP92" s="269">
        <f t="shared" si="118"/>
        <v>409453</v>
      </c>
      <c r="AQ92" s="269">
        <f t="shared" si="119"/>
        <v>0</v>
      </c>
      <c r="AR92" s="269">
        <f t="shared" si="120"/>
        <v>138395</v>
      </c>
      <c r="AS92" s="269">
        <f t="shared" si="120"/>
        <v>8189</v>
      </c>
      <c r="AT92" s="269">
        <f t="shared" si="121"/>
        <v>0</v>
      </c>
      <c r="AU92" s="271">
        <f t="shared" si="122"/>
        <v>1.19</v>
      </c>
      <c r="AV92" s="271">
        <f t="shared" si="123"/>
        <v>1.19</v>
      </c>
      <c r="AW92" s="272">
        <f t="shared" si="123"/>
        <v>0</v>
      </c>
    </row>
    <row r="93" spans="1:49" s="37" customFormat="1" x14ac:dyDescent="0.2">
      <c r="A93" s="501">
        <v>17</v>
      </c>
      <c r="B93" s="36">
        <v>3445</v>
      </c>
      <c r="C93" s="36">
        <v>600078604</v>
      </c>
      <c r="D93" s="36">
        <v>70695849</v>
      </c>
      <c r="E93" s="497" t="s">
        <v>118</v>
      </c>
      <c r="F93" s="36">
        <v>3141</v>
      </c>
      <c r="G93" s="498" t="s">
        <v>321</v>
      </c>
      <c r="H93" s="671" t="s">
        <v>284</v>
      </c>
      <c r="I93" s="265">
        <v>586668</v>
      </c>
      <c r="J93" s="266">
        <v>410467</v>
      </c>
      <c r="K93" s="882">
        <v>20000</v>
      </c>
      <c r="L93" s="577">
        <v>145498</v>
      </c>
      <c r="M93" s="577">
        <v>8209</v>
      </c>
      <c r="N93" s="266">
        <v>2494</v>
      </c>
      <c r="O93" s="622">
        <v>1.46</v>
      </c>
      <c r="P93" s="678">
        <v>0</v>
      </c>
      <c r="Q93" s="744">
        <v>1.46</v>
      </c>
      <c r="R93" s="268">
        <f t="shared" si="112"/>
        <v>0</v>
      </c>
      <c r="S93" s="269">
        <v>0</v>
      </c>
      <c r="T93" s="269">
        <v>0</v>
      </c>
      <c r="U93" s="269">
        <v>0</v>
      </c>
      <c r="V93" s="269">
        <f t="shared" si="86"/>
        <v>0</v>
      </c>
      <c r="W93" s="269">
        <v>0</v>
      </c>
      <c r="X93" s="269">
        <v>0</v>
      </c>
      <c r="Y93" s="269">
        <f t="shared" si="113"/>
        <v>0</v>
      </c>
      <c r="Z93" s="269">
        <f t="shared" si="114"/>
        <v>0</v>
      </c>
      <c r="AA93" s="577">
        <f t="shared" si="115"/>
        <v>0</v>
      </c>
      <c r="AB93" s="270">
        <f t="shared" si="116"/>
        <v>0</v>
      </c>
      <c r="AC93" s="269">
        <v>0</v>
      </c>
      <c r="AD93" s="269">
        <v>0</v>
      </c>
      <c r="AE93" s="269">
        <f t="shared" si="87"/>
        <v>0</v>
      </c>
      <c r="AF93" s="269">
        <f t="shared" si="88"/>
        <v>0</v>
      </c>
      <c r="AG93" s="271">
        <v>0</v>
      </c>
      <c r="AH93" s="271">
        <v>0</v>
      </c>
      <c r="AI93" s="271">
        <v>0</v>
      </c>
      <c r="AJ93" s="271">
        <v>0</v>
      </c>
      <c r="AK93" s="271">
        <v>0</v>
      </c>
      <c r="AL93" s="271">
        <f t="shared" si="89"/>
        <v>0</v>
      </c>
      <c r="AM93" s="271">
        <f t="shared" si="90"/>
        <v>0</v>
      </c>
      <c r="AN93" s="696">
        <f t="shared" si="91"/>
        <v>0</v>
      </c>
      <c r="AO93" s="267">
        <f t="shared" si="117"/>
        <v>586668</v>
      </c>
      <c r="AP93" s="269">
        <f t="shared" si="118"/>
        <v>410467</v>
      </c>
      <c r="AQ93" s="269">
        <f t="shared" si="119"/>
        <v>20000</v>
      </c>
      <c r="AR93" s="269">
        <f t="shared" si="120"/>
        <v>145498</v>
      </c>
      <c r="AS93" s="269">
        <f t="shared" si="120"/>
        <v>8209</v>
      </c>
      <c r="AT93" s="269">
        <f t="shared" si="121"/>
        <v>2494</v>
      </c>
      <c r="AU93" s="271">
        <f t="shared" si="122"/>
        <v>1.46</v>
      </c>
      <c r="AV93" s="271">
        <f t="shared" si="123"/>
        <v>0</v>
      </c>
      <c r="AW93" s="272">
        <f t="shared" si="123"/>
        <v>1.46</v>
      </c>
    </row>
    <row r="94" spans="1:49" s="39" customFormat="1" x14ac:dyDescent="0.2">
      <c r="A94" s="501">
        <v>17</v>
      </c>
      <c r="B94" s="36">
        <v>3445</v>
      </c>
      <c r="C94" s="36">
        <v>600078604</v>
      </c>
      <c r="D94" s="36">
        <v>70695849</v>
      </c>
      <c r="E94" s="497" t="s">
        <v>118</v>
      </c>
      <c r="F94" s="36">
        <v>3143</v>
      </c>
      <c r="G94" s="498" t="s">
        <v>635</v>
      </c>
      <c r="H94" s="673" t="s">
        <v>283</v>
      </c>
      <c r="I94" s="265">
        <v>513530</v>
      </c>
      <c r="J94" s="266">
        <v>378152</v>
      </c>
      <c r="K94" s="882">
        <v>0</v>
      </c>
      <c r="L94" s="577">
        <v>127815</v>
      </c>
      <c r="M94" s="577">
        <v>7563</v>
      </c>
      <c r="N94" s="266">
        <v>0</v>
      </c>
      <c r="O94" s="622">
        <v>0.88329999999999997</v>
      </c>
      <c r="P94" s="622">
        <v>0.88329999999999997</v>
      </c>
      <c r="Q94" s="744">
        <v>0</v>
      </c>
      <c r="R94" s="268">
        <f t="shared" si="112"/>
        <v>0</v>
      </c>
      <c r="S94" s="269">
        <v>0</v>
      </c>
      <c r="T94" s="269">
        <v>0</v>
      </c>
      <c r="U94" s="269">
        <v>0</v>
      </c>
      <c r="V94" s="269">
        <f t="shared" si="86"/>
        <v>0</v>
      </c>
      <c r="W94" s="269">
        <v>0</v>
      </c>
      <c r="X94" s="269">
        <v>0</v>
      </c>
      <c r="Y94" s="269">
        <f t="shared" si="113"/>
        <v>0</v>
      </c>
      <c r="Z94" s="269">
        <f t="shared" si="114"/>
        <v>0</v>
      </c>
      <c r="AA94" s="577">
        <f t="shared" si="115"/>
        <v>0</v>
      </c>
      <c r="AB94" s="270">
        <f t="shared" si="116"/>
        <v>0</v>
      </c>
      <c r="AC94" s="269">
        <v>0</v>
      </c>
      <c r="AD94" s="269">
        <v>0</v>
      </c>
      <c r="AE94" s="269">
        <f t="shared" si="87"/>
        <v>0</v>
      </c>
      <c r="AF94" s="269">
        <f t="shared" si="88"/>
        <v>0</v>
      </c>
      <c r="AG94" s="271">
        <v>0</v>
      </c>
      <c r="AH94" s="271">
        <v>0</v>
      </c>
      <c r="AI94" s="271">
        <v>0</v>
      </c>
      <c r="AJ94" s="271">
        <v>0</v>
      </c>
      <c r="AK94" s="271">
        <v>0</v>
      </c>
      <c r="AL94" s="271">
        <f t="shared" si="89"/>
        <v>0</v>
      </c>
      <c r="AM94" s="271">
        <f t="shared" si="90"/>
        <v>0</v>
      </c>
      <c r="AN94" s="696">
        <f t="shared" si="91"/>
        <v>0</v>
      </c>
      <c r="AO94" s="267">
        <f t="shared" si="117"/>
        <v>513530</v>
      </c>
      <c r="AP94" s="269">
        <f t="shared" si="118"/>
        <v>378152</v>
      </c>
      <c r="AQ94" s="269">
        <f t="shared" si="119"/>
        <v>0</v>
      </c>
      <c r="AR94" s="269">
        <f t="shared" si="120"/>
        <v>127815</v>
      </c>
      <c r="AS94" s="269">
        <f t="shared" si="120"/>
        <v>7563</v>
      </c>
      <c r="AT94" s="269">
        <f t="shared" si="121"/>
        <v>0</v>
      </c>
      <c r="AU94" s="271">
        <f t="shared" si="122"/>
        <v>0.88329999999999997</v>
      </c>
      <c r="AV94" s="271">
        <f t="shared" si="123"/>
        <v>0.88329999999999997</v>
      </c>
      <c r="AW94" s="272">
        <f t="shared" si="123"/>
        <v>0</v>
      </c>
    </row>
    <row r="95" spans="1:49" s="39" customFormat="1" x14ac:dyDescent="0.2">
      <c r="A95" s="501">
        <v>17</v>
      </c>
      <c r="B95" s="36">
        <v>3445</v>
      </c>
      <c r="C95" s="36">
        <v>600078604</v>
      </c>
      <c r="D95" s="36">
        <v>70695849</v>
      </c>
      <c r="E95" s="497" t="s">
        <v>118</v>
      </c>
      <c r="F95" s="36">
        <v>3143</v>
      </c>
      <c r="G95" s="498" t="s">
        <v>636</v>
      </c>
      <c r="H95" s="673" t="s">
        <v>284</v>
      </c>
      <c r="I95" s="265">
        <v>14044</v>
      </c>
      <c r="J95" s="266">
        <v>9900</v>
      </c>
      <c r="K95" s="882">
        <v>0</v>
      </c>
      <c r="L95" s="577">
        <v>3346</v>
      </c>
      <c r="M95" s="577">
        <v>198</v>
      </c>
      <c r="N95" s="266">
        <v>600</v>
      </c>
      <c r="O95" s="622">
        <v>0.04</v>
      </c>
      <c r="P95" s="678">
        <v>0</v>
      </c>
      <c r="Q95" s="744">
        <v>0.04</v>
      </c>
      <c r="R95" s="268">
        <f t="shared" si="112"/>
        <v>0</v>
      </c>
      <c r="S95" s="269">
        <v>0</v>
      </c>
      <c r="T95" s="269">
        <v>0</v>
      </c>
      <c r="U95" s="269">
        <v>0</v>
      </c>
      <c r="V95" s="269">
        <f t="shared" si="86"/>
        <v>0</v>
      </c>
      <c r="W95" s="269">
        <v>0</v>
      </c>
      <c r="X95" s="269">
        <v>0</v>
      </c>
      <c r="Y95" s="269">
        <f t="shared" si="113"/>
        <v>0</v>
      </c>
      <c r="Z95" s="269">
        <f t="shared" si="114"/>
        <v>0</v>
      </c>
      <c r="AA95" s="577">
        <f t="shared" si="115"/>
        <v>0</v>
      </c>
      <c r="AB95" s="270">
        <f t="shared" si="116"/>
        <v>0</v>
      </c>
      <c r="AC95" s="269">
        <v>0</v>
      </c>
      <c r="AD95" s="269">
        <v>0</v>
      </c>
      <c r="AE95" s="269">
        <f t="shared" si="87"/>
        <v>0</v>
      </c>
      <c r="AF95" s="269">
        <f t="shared" si="88"/>
        <v>0</v>
      </c>
      <c r="AG95" s="271">
        <v>0</v>
      </c>
      <c r="AH95" s="271">
        <v>0</v>
      </c>
      <c r="AI95" s="271">
        <v>0</v>
      </c>
      <c r="AJ95" s="271">
        <v>0</v>
      </c>
      <c r="AK95" s="271">
        <v>0</v>
      </c>
      <c r="AL95" s="271">
        <f t="shared" si="89"/>
        <v>0</v>
      </c>
      <c r="AM95" s="271">
        <f t="shared" si="90"/>
        <v>0</v>
      </c>
      <c r="AN95" s="696">
        <f t="shared" si="91"/>
        <v>0</v>
      </c>
      <c r="AO95" s="267">
        <f t="shared" si="117"/>
        <v>14044</v>
      </c>
      <c r="AP95" s="269">
        <f t="shared" si="118"/>
        <v>9900</v>
      </c>
      <c r="AQ95" s="269">
        <f t="shared" si="119"/>
        <v>0</v>
      </c>
      <c r="AR95" s="269">
        <f t="shared" si="120"/>
        <v>3346</v>
      </c>
      <c r="AS95" s="269">
        <f t="shared" si="120"/>
        <v>198</v>
      </c>
      <c r="AT95" s="269">
        <f t="shared" si="121"/>
        <v>600</v>
      </c>
      <c r="AU95" s="271">
        <f t="shared" si="122"/>
        <v>0.04</v>
      </c>
      <c r="AV95" s="271">
        <f t="shared" si="123"/>
        <v>0</v>
      </c>
      <c r="AW95" s="272">
        <f t="shared" si="123"/>
        <v>0.04</v>
      </c>
    </row>
    <row r="96" spans="1:49" s="37" customFormat="1" ht="13.5" thickBot="1" x14ac:dyDescent="0.25">
      <c r="A96" s="510">
        <v>17</v>
      </c>
      <c r="B96" s="71">
        <v>3445</v>
      </c>
      <c r="C96" s="71">
        <v>600078604</v>
      </c>
      <c r="D96" s="71">
        <v>70695849</v>
      </c>
      <c r="E96" s="511" t="s">
        <v>119</v>
      </c>
      <c r="F96" s="71"/>
      <c r="G96" s="512"/>
      <c r="H96" s="674"/>
      <c r="I96" s="809">
        <v>5532017</v>
      </c>
      <c r="J96" s="98">
        <v>3922718</v>
      </c>
      <c r="K96" s="98">
        <v>94000</v>
      </c>
      <c r="L96" s="98">
        <v>1357651</v>
      </c>
      <c r="M96" s="98">
        <v>78454</v>
      </c>
      <c r="N96" s="98">
        <v>79194</v>
      </c>
      <c r="O96" s="476">
        <v>9.1244999999999994</v>
      </c>
      <c r="P96" s="476">
        <v>6.3459000000000003</v>
      </c>
      <c r="Q96" s="477">
        <v>2.7785999999999991</v>
      </c>
      <c r="R96" s="496">
        <f t="shared" ref="R96:AW96" si="124">SUM(R90:R95)</f>
        <v>0</v>
      </c>
      <c r="S96" s="98">
        <f t="shared" si="124"/>
        <v>0</v>
      </c>
      <c r="T96" s="98">
        <f t="shared" si="124"/>
        <v>0</v>
      </c>
      <c r="U96" s="98">
        <f t="shared" si="124"/>
        <v>0</v>
      </c>
      <c r="V96" s="98">
        <f t="shared" si="124"/>
        <v>0</v>
      </c>
      <c r="W96" s="98">
        <f t="shared" si="124"/>
        <v>0</v>
      </c>
      <c r="X96" s="98">
        <f t="shared" si="124"/>
        <v>0</v>
      </c>
      <c r="Y96" s="98">
        <f t="shared" si="124"/>
        <v>0</v>
      </c>
      <c r="Z96" s="98">
        <f t="shared" si="124"/>
        <v>0</v>
      </c>
      <c r="AA96" s="98">
        <f t="shared" si="124"/>
        <v>0</v>
      </c>
      <c r="AB96" s="98">
        <f t="shared" si="124"/>
        <v>0</v>
      </c>
      <c r="AC96" s="98">
        <f t="shared" si="124"/>
        <v>0</v>
      </c>
      <c r="AD96" s="98">
        <f t="shared" si="124"/>
        <v>0</v>
      </c>
      <c r="AE96" s="98">
        <f t="shared" si="124"/>
        <v>0</v>
      </c>
      <c r="AF96" s="98">
        <f t="shared" si="124"/>
        <v>0</v>
      </c>
      <c r="AG96" s="476">
        <f t="shared" si="124"/>
        <v>0</v>
      </c>
      <c r="AH96" s="476">
        <f t="shared" si="124"/>
        <v>0</v>
      </c>
      <c r="AI96" s="476">
        <f t="shared" si="124"/>
        <v>0</v>
      </c>
      <c r="AJ96" s="476">
        <f t="shared" si="124"/>
        <v>0</v>
      </c>
      <c r="AK96" s="476">
        <f t="shared" si="124"/>
        <v>0</v>
      </c>
      <c r="AL96" s="476">
        <f t="shared" si="124"/>
        <v>0</v>
      </c>
      <c r="AM96" s="476">
        <f t="shared" si="124"/>
        <v>0</v>
      </c>
      <c r="AN96" s="810">
        <f t="shared" si="124"/>
        <v>0</v>
      </c>
      <c r="AO96" s="809">
        <f t="shared" si="124"/>
        <v>5532017</v>
      </c>
      <c r="AP96" s="98">
        <f t="shared" si="124"/>
        <v>3922718</v>
      </c>
      <c r="AQ96" s="98">
        <f t="shared" si="124"/>
        <v>94000</v>
      </c>
      <c r="AR96" s="98">
        <f t="shared" si="124"/>
        <v>1357651</v>
      </c>
      <c r="AS96" s="98">
        <f t="shared" si="124"/>
        <v>78454</v>
      </c>
      <c r="AT96" s="98">
        <f t="shared" si="124"/>
        <v>79194</v>
      </c>
      <c r="AU96" s="476">
        <f t="shared" si="124"/>
        <v>9.1244999999999994</v>
      </c>
      <c r="AV96" s="476">
        <f t="shared" si="124"/>
        <v>6.3459000000000003</v>
      </c>
      <c r="AW96" s="477">
        <f t="shared" si="124"/>
        <v>2.7785999999999991</v>
      </c>
    </row>
    <row r="97" spans="1:49" s="37" customFormat="1" ht="13.5" thickBot="1" x14ac:dyDescent="0.25">
      <c r="A97" s="513"/>
      <c r="B97" s="65"/>
      <c r="C97" s="65"/>
      <c r="D97" s="65"/>
      <c r="E97" s="306" t="s">
        <v>798</v>
      </c>
      <c r="F97" s="65"/>
      <c r="G97" s="514"/>
      <c r="H97" s="808"/>
      <c r="I97" s="79">
        <f>I14+I16+I22+I27+I29+I35+I42+I46+I52+I59+I63+I69+I72+I78+I82+I89+I96</f>
        <v>226403017</v>
      </c>
      <c r="J97" s="66">
        <f t="shared" ref="J97:AW97" si="125">J14+J16+J22+J27+J29+J35+J42+J46+J52+J59+J63+J69+J72+J78+J82+J89+J96</f>
        <v>162271913</v>
      </c>
      <c r="K97" s="66">
        <f t="shared" si="125"/>
        <v>949000</v>
      </c>
      <c r="L97" s="66">
        <f t="shared" si="125"/>
        <v>55168669</v>
      </c>
      <c r="M97" s="66">
        <f t="shared" si="125"/>
        <v>3245439</v>
      </c>
      <c r="N97" s="66">
        <f t="shared" si="125"/>
        <v>4767996</v>
      </c>
      <c r="O97" s="67">
        <f t="shared" si="125"/>
        <v>364.58510000000001</v>
      </c>
      <c r="P97" s="67">
        <f t="shared" si="125"/>
        <v>262.31580000000008</v>
      </c>
      <c r="Q97" s="100">
        <f t="shared" si="125"/>
        <v>102.2693</v>
      </c>
      <c r="R97" s="99">
        <f t="shared" si="125"/>
        <v>0</v>
      </c>
      <c r="S97" s="66">
        <f t="shared" si="125"/>
        <v>-63676</v>
      </c>
      <c r="T97" s="66">
        <f t="shared" si="125"/>
        <v>0</v>
      </c>
      <c r="U97" s="66">
        <f t="shared" si="125"/>
        <v>0</v>
      </c>
      <c r="V97" s="66">
        <f t="shared" si="125"/>
        <v>-63676</v>
      </c>
      <c r="W97" s="66">
        <f t="shared" si="125"/>
        <v>0</v>
      </c>
      <c r="X97" s="66">
        <f t="shared" si="125"/>
        <v>0</v>
      </c>
      <c r="Y97" s="66">
        <f t="shared" si="125"/>
        <v>0</v>
      </c>
      <c r="Z97" s="66">
        <f t="shared" si="125"/>
        <v>-63676</v>
      </c>
      <c r="AA97" s="66">
        <f t="shared" si="125"/>
        <v>-21522</v>
      </c>
      <c r="AB97" s="66">
        <f t="shared" si="125"/>
        <v>-1274</v>
      </c>
      <c r="AC97" s="66">
        <f t="shared" si="125"/>
        <v>500</v>
      </c>
      <c r="AD97" s="66">
        <f t="shared" si="125"/>
        <v>0</v>
      </c>
      <c r="AE97" s="66">
        <f t="shared" si="125"/>
        <v>500</v>
      </c>
      <c r="AF97" s="66">
        <f t="shared" si="125"/>
        <v>-85972</v>
      </c>
      <c r="AG97" s="67">
        <f t="shared" si="125"/>
        <v>0</v>
      </c>
      <c r="AH97" s="67">
        <f t="shared" si="125"/>
        <v>0</v>
      </c>
      <c r="AI97" s="67">
        <f t="shared" si="125"/>
        <v>-0.19</v>
      </c>
      <c r="AJ97" s="67">
        <f t="shared" si="125"/>
        <v>0</v>
      </c>
      <c r="AK97" s="67">
        <f t="shared" si="125"/>
        <v>0</v>
      </c>
      <c r="AL97" s="67">
        <f t="shared" si="125"/>
        <v>-0.19</v>
      </c>
      <c r="AM97" s="67">
        <f t="shared" si="125"/>
        <v>0</v>
      </c>
      <c r="AN97" s="80">
        <f t="shared" si="125"/>
        <v>-0.19</v>
      </c>
      <c r="AO97" s="79">
        <f t="shared" si="125"/>
        <v>226317045</v>
      </c>
      <c r="AP97" s="66">
        <f t="shared" si="125"/>
        <v>162208237</v>
      </c>
      <c r="AQ97" s="66">
        <f t="shared" si="125"/>
        <v>949000</v>
      </c>
      <c r="AR97" s="66">
        <f t="shared" si="125"/>
        <v>55147147</v>
      </c>
      <c r="AS97" s="66">
        <f t="shared" si="125"/>
        <v>3244165</v>
      </c>
      <c r="AT97" s="66">
        <f t="shared" si="125"/>
        <v>4768496</v>
      </c>
      <c r="AU97" s="67">
        <f t="shared" si="125"/>
        <v>364.39510000000001</v>
      </c>
      <c r="AV97" s="67">
        <f t="shared" si="125"/>
        <v>262.12580000000003</v>
      </c>
      <c r="AW97" s="100">
        <f t="shared" si="125"/>
        <v>102.2693</v>
      </c>
    </row>
    <row r="98" spans="1:49" s="68" customFormat="1" x14ac:dyDescent="0.2">
      <c r="D98" s="599"/>
      <c r="E98" s="600"/>
      <c r="F98" s="599"/>
      <c r="G98" s="601"/>
      <c r="H98" s="600"/>
      <c r="I98" s="249">
        <f>SUM(J97:N97)</f>
        <v>226403017</v>
      </c>
      <c r="J98" s="249"/>
      <c r="K98" s="249"/>
      <c r="L98" s="249"/>
      <c r="M98" s="249"/>
      <c r="N98" s="249"/>
      <c r="O98" s="250">
        <f>SUM(P97:Q97)</f>
        <v>364.58510000000007</v>
      </c>
      <c r="P98" s="250"/>
      <c r="Q98" s="250"/>
      <c r="R98" s="326"/>
      <c r="S98" s="326"/>
      <c r="T98" s="326"/>
      <c r="U98" s="326"/>
      <c r="V98" s="458">
        <f>SUM(R97:U97)</f>
        <v>-63676</v>
      </c>
      <c r="W98" s="459"/>
      <c r="X98" s="459"/>
      <c r="Y98" s="458">
        <f>SUM(W97:X97)</f>
        <v>0</v>
      </c>
      <c r="Z98" s="458">
        <f>V97+Y97</f>
        <v>-63676</v>
      </c>
      <c r="AA98" s="460"/>
      <c r="AB98" s="460"/>
      <c r="AC98" s="459"/>
      <c r="AD98" s="459"/>
      <c r="AE98" s="458">
        <f>SUM(AC97:AD97)</f>
        <v>500</v>
      </c>
      <c r="AF98" s="458">
        <f>Z97+AA97+AB97+AE97</f>
        <v>-85972</v>
      </c>
      <c r="AG98" s="307"/>
      <c r="AH98" s="307"/>
      <c r="AI98" s="307"/>
      <c r="AJ98" s="307"/>
      <c r="AK98" s="307"/>
      <c r="AL98" s="308">
        <f>AG97+AI97+AJ97</f>
        <v>-0.19</v>
      </c>
      <c r="AM98" s="308">
        <f>AH97+AK97</f>
        <v>0</v>
      </c>
      <c r="AN98" s="308">
        <f>SUM(AL97:AM97)</f>
        <v>-0.19</v>
      </c>
      <c r="AO98" s="575">
        <f>SUM(AP97:AT97)</f>
        <v>226317045</v>
      </c>
      <c r="AP98" s="309"/>
      <c r="AQ98" s="309"/>
      <c r="AR98" s="309"/>
      <c r="AS98" s="309"/>
      <c r="AT98" s="309"/>
      <c r="AU98" s="310">
        <f>SUM(AV97:AW97)</f>
        <v>364.39510000000001</v>
      </c>
      <c r="AV98" s="309"/>
      <c r="AW98" s="309"/>
    </row>
    <row r="99" spans="1:49" ht="13.5" thickBot="1" x14ac:dyDescent="0.25">
      <c r="D99" s="21"/>
      <c r="E99" s="16"/>
      <c r="F99" s="21"/>
      <c r="G99" s="48"/>
      <c r="H99" s="16"/>
      <c r="I99" s="311">
        <f ca="1">SUM(J100:N100)</f>
        <v>226403017</v>
      </c>
      <c r="J99" s="312"/>
      <c r="K99" s="312"/>
      <c r="L99" s="312"/>
      <c r="M99" s="312"/>
      <c r="N99" s="312"/>
      <c r="O99" s="313">
        <f ca="1">SUM(P100:Q100)</f>
        <v>364.58509999999995</v>
      </c>
      <c r="P99" s="607"/>
      <c r="Q99" s="607"/>
      <c r="R99" s="732"/>
      <c r="S99" s="732"/>
      <c r="T99" s="732"/>
      <c r="U99" s="732"/>
      <c r="V99" s="711">
        <f ca="1">SUM(R100:U100)</f>
        <v>-63676</v>
      </c>
      <c r="W99" s="712"/>
      <c r="X99" s="712"/>
      <c r="Y99" s="711">
        <f ca="1">SUM(W100:X100)</f>
        <v>0</v>
      </c>
      <c r="Z99" s="711">
        <f ca="1">V100+Y100</f>
        <v>-63676</v>
      </c>
      <c r="AA99" s="713"/>
      <c r="AB99" s="713"/>
      <c r="AC99" s="712"/>
      <c r="AD99" s="712"/>
      <c r="AE99" s="711">
        <f ca="1">SUM(AC100:AD100)</f>
        <v>500</v>
      </c>
      <c r="AF99" s="711">
        <f ca="1">Z100+AA100+AB100+AE100</f>
        <v>-85972</v>
      </c>
      <c r="AG99" s="714"/>
      <c r="AH99" s="714"/>
      <c r="AI99" s="714"/>
      <c r="AJ99" s="714"/>
      <c r="AK99" s="714"/>
      <c r="AL99" s="715">
        <f ca="1">AG100+AI100+AJ100</f>
        <v>-0.19</v>
      </c>
      <c r="AM99" s="715">
        <f ca="1">AH100+AK100</f>
        <v>0</v>
      </c>
      <c r="AN99" s="715">
        <f ca="1">SUM(AL100:AM100)</f>
        <v>-0.19</v>
      </c>
      <c r="AO99" s="733">
        <f ca="1">SUM(AP100:AT100)</f>
        <v>226317045</v>
      </c>
      <c r="AP99" s="734"/>
      <c r="AQ99" s="734"/>
      <c r="AR99" s="734"/>
      <c r="AS99" s="734"/>
      <c r="AT99" s="734"/>
      <c r="AU99" s="716">
        <f ca="1">SUM(AV100:AW100)</f>
        <v>364.3950999999999</v>
      </c>
      <c r="AV99" s="734"/>
      <c r="AW99" s="734"/>
    </row>
    <row r="100" spans="1:49" ht="13.5" thickBot="1" x14ac:dyDescent="0.25">
      <c r="D100" s="21"/>
      <c r="E100" s="16"/>
      <c r="F100" s="21"/>
      <c r="G100" s="48"/>
      <c r="H100" s="450" t="s">
        <v>0</v>
      </c>
      <c r="I100" s="453">
        <f t="shared" ref="I100:AW100" ca="1" si="126">SUM(I101:I110)</f>
        <v>226403017</v>
      </c>
      <c r="J100" s="72">
        <f t="shared" ca="1" si="126"/>
        <v>162271913</v>
      </c>
      <c r="K100" s="72">
        <f t="shared" ca="1" si="126"/>
        <v>949000</v>
      </c>
      <c r="L100" s="72">
        <f t="shared" ca="1" si="126"/>
        <v>55168669</v>
      </c>
      <c r="M100" s="72">
        <f t="shared" ca="1" si="126"/>
        <v>3245439</v>
      </c>
      <c r="N100" s="72">
        <f t="shared" ca="1" si="126"/>
        <v>4767996</v>
      </c>
      <c r="O100" s="73">
        <f t="shared" ca="1" si="126"/>
        <v>364.58510000000001</v>
      </c>
      <c r="P100" s="73">
        <f t="shared" ca="1" si="126"/>
        <v>262.31579999999997</v>
      </c>
      <c r="Q100" s="470">
        <f t="shared" ca="1" si="126"/>
        <v>102.26929999999999</v>
      </c>
      <c r="R100" s="453">
        <f t="shared" ca="1" si="126"/>
        <v>0</v>
      </c>
      <c r="S100" s="471">
        <f t="shared" ca="1" si="126"/>
        <v>-63676</v>
      </c>
      <c r="T100" s="471">
        <f t="shared" ca="1" si="126"/>
        <v>0</v>
      </c>
      <c r="U100" s="471">
        <f t="shared" ca="1" si="126"/>
        <v>0</v>
      </c>
      <c r="V100" s="471">
        <f t="shared" ca="1" si="126"/>
        <v>-63676</v>
      </c>
      <c r="W100" s="471">
        <f t="shared" ca="1" si="126"/>
        <v>0</v>
      </c>
      <c r="X100" s="471">
        <f t="shared" ca="1" si="126"/>
        <v>0</v>
      </c>
      <c r="Y100" s="471">
        <f t="shared" ca="1" si="126"/>
        <v>0</v>
      </c>
      <c r="Z100" s="471">
        <f t="shared" ca="1" si="126"/>
        <v>-63676</v>
      </c>
      <c r="AA100" s="471">
        <f t="shared" ca="1" si="126"/>
        <v>-21522</v>
      </c>
      <c r="AB100" s="471">
        <f t="shared" ca="1" si="126"/>
        <v>-1274</v>
      </c>
      <c r="AC100" s="471">
        <f t="shared" ca="1" si="126"/>
        <v>500</v>
      </c>
      <c r="AD100" s="471">
        <f t="shared" ca="1" si="126"/>
        <v>0</v>
      </c>
      <c r="AE100" s="471">
        <f t="shared" ca="1" si="126"/>
        <v>500</v>
      </c>
      <c r="AF100" s="471">
        <f t="shared" ca="1" si="126"/>
        <v>-85972</v>
      </c>
      <c r="AG100" s="782">
        <f t="shared" ca="1" si="126"/>
        <v>0</v>
      </c>
      <c r="AH100" s="782">
        <f t="shared" ca="1" si="126"/>
        <v>0</v>
      </c>
      <c r="AI100" s="782">
        <f t="shared" ca="1" si="126"/>
        <v>-0.19</v>
      </c>
      <c r="AJ100" s="782">
        <f t="shared" ca="1" si="126"/>
        <v>0</v>
      </c>
      <c r="AK100" s="782">
        <f t="shared" ca="1" si="126"/>
        <v>0</v>
      </c>
      <c r="AL100" s="782">
        <f t="shared" ca="1" si="126"/>
        <v>-0.19</v>
      </c>
      <c r="AM100" s="782">
        <f t="shared" ca="1" si="126"/>
        <v>0</v>
      </c>
      <c r="AN100" s="804">
        <f t="shared" ca="1" si="126"/>
        <v>-0.19</v>
      </c>
      <c r="AO100" s="471">
        <f t="shared" ca="1" si="126"/>
        <v>226317045</v>
      </c>
      <c r="AP100" s="471">
        <f t="shared" ca="1" si="126"/>
        <v>162208237</v>
      </c>
      <c r="AQ100" s="471">
        <f t="shared" ca="1" si="126"/>
        <v>949000</v>
      </c>
      <c r="AR100" s="471">
        <f t="shared" ca="1" si="126"/>
        <v>55147147</v>
      </c>
      <c r="AS100" s="471">
        <f t="shared" ca="1" si="126"/>
        <v>3244165</v>
      </c>
      <c r="AT100" s="471">
        <f t="shared" ca="1" si="126"/>
        <v>4768496</v>
      </c>
      <c r="AU100" s="782">
        <f t="shared" ca="1" si="126"/>
        <v>364.39510000000001</v>
      </c>
      <c r="AV100" s="782">
        <f t="shared" ca="1" si="126"/>
        <v>262.12579999999991</v>
      </c>
      <c r="AW100" s="782">
        <f t="shared" ca="1" si="126"/>
        <v>102.26929999999999</v>
      </c>
    </row>
    <row r="101" spans="1:49" x14ac:dyDescent="0.2">
      <c r="D101" s="21"/>
      <c r="E101" s="16"/>
      <c r="F101" s="21"/>
      <c r="G101" s="48"/>
      <c r="H101" s="451">
        <v>3111</v>
      </c>
      <c r="I101" s="581">
        <f t="shared" ref="I101:AW101" ca="1" si="127">SUMIF($F$12:$F$424,"=3111",I$12:I$380)</f>
        <v>43185414</v>
      </c>
      <c r="J101" s="582">
        <f t="shared" ca="1" si="127"/>
        <v>31294310</v>
      </c>
      <c r="K101" s="582">
        <f t="shared" ca="1" si="127"/>
        <v>209000</v>
      </c>
      <c r="L101" s="582">
        <f t="shared" ca="1" si="127"/>
        <v>10648118</v>
      </c>
      <c r="M101" s="582">
        <f t="shared" ca="1" si="127"/>
        <v>625886</v>
      </c>
      <c r="N101" s="582">
        <f t="shared" ca="1" si="127"/>
        <v>408100</v>
      </c>
      <c r="O101" s="583">
        <f t="shared" ca="1" si="127"/>
        <v>74.187000000000012</v>
      </c>
      <c r="P101" s="583">
        <f t="shared" ca="1" si="127"/>
        <v>56.504799999999996</v>
      </c>
      <c r="Q101" s="586">
        <f t="shared" ca="1" si="127"/>
        <v>17.682199999999995</v>
      </c>
      <c r="R101" s="581">
        <f t="shared" ca="1" si="127"/>
        <v>0</v>
      </c>
      <c r="S101" s="585">
        <f t="shared" ca="1" si="127"/>
        <v>0</v>
      </c>
      <c r="T101" s="585">
        <f t="shared" ca="1" si="127"/>
        <v>0</v>
      </c>
      <c r="U101" s="585">
        <f t="shared" ca="1" si="127"/>
        <v>0</v>
      </c>
      <c r="V101" s="585">
        <f t="shared" ca="1" si="127"/>
        <v>0</v>
      </c>
      <c r="W101" s="585">
        <f t="shared" ca="1" si="127"/>
        <v>0</v>
      </c>
      <c r="X101" s="585">
        <f t="shared" ca="1" si="127"/>
        <v>0</v>
      </c>
      <c r="Y101" s="585">
        <f t="shared" ca="1" si="127"/>
        <v>0</v>
      </c>
      <c r="Z101" s="585">
        <f t="shared" ca="1" si="127"/>
        <v>0</v>
      </c>
      <c r="AA101" s="585">
        <f t="shared" ca="1" si="127"/>
        <v>0</v>
      </c>
      <c r="AB101" s="585">
        <f t="shared" ca="1" si="127"/>
        <v>0</v>
      </c>
      <c r="AC101" s="585">
        <f t="shared" ca="1" si="127"/>
        <v>0</v>
      </c>
      <c r="AD101" s="585">
        <f t="shared" ca="1" si="127"/>
        <v>0</v>
      </c>
      <c r="AE101" s="585">
        <f t="shared" ca="1" si="127"/>
        <v>0</v>
      </c>
      <c r="AF101" s="585">
        <f t="shared" ca="1" si="127"/>
        <v>0</v>
      </c>
      <c r="AG101" s="751">
        <f t="shared" ca="1" si="127"/>
        <v>0</v>
      </c>
      <c r="AH101" s="751">
        <f t="shared" ca="1" si="127"/>
        <v>0</v>
      </c>
      <c r="AI101" s="751">
        <f t="shared" ca="1" si="127"/>
        <v>0</v>
      </c>
      <c r="AJ101" s="751">
        <f t="shared" ca="1" si="127"/>
        <v>0</v>
      </c>
      <c r="AK101" s="751">
        <f t="shared" ca="1" si="127"/>
        <v>0</v>
      </c>
      <c r="AL101" s="751">
        <f t="shared" ca="1" si="127"/>
        <v>0</v>
      </c>
      <c r="AM101" s="751">
        <f t="shared" ca="1" si="127"/>
        <v>0</v>
      </c>
      <c r="AN101" s="805">
        <f t="shared" ca="1" si="127"/>
        <v>0</v>
      </c>
      <c r="AO101" s="585">
        <f t="shared" ca="1" si="127"/>
        <v>43185414</v>
      </c>
      <c r="AP101" s="585">
        <f t="shared" ca="1" si="127"/>
        <v>31294310</v>
      </c>
      <c r="AQ101" s="585">
        <f t="shared" ca="1" si="127"/>
        <v>209000</v>
      </c>
      <c r="AR101" s="585">
        <f t="shared" ca="1" si="127"/>
        <v>10648118</v>
      </c>
      <c r="AS101" s="585">
        <f t="shared" ca="1" si="127"/>
        <v>625886</v>
      </c>
      <c r="AT101" s="585">
        <f t="shared" ca="1" si="127"/>
        <v>408100</v>
      </c>
      <c r="AU101" s="751">
        <f t="shared" ca="1" si="127"/>
        <v>74.187000000000012</v>
      </c>
      <c r="AV101" s="751">
        <f t="shared" ca="1" si="127"/>
        <v>56.504799999999996</v>
      </c>
      <c r="AW101" s="751">
        <f t="shared" ca="1" si="127"/>
        <v>17.682199999999995</v>
      </c>
    </row>
    <row r="102" spans="1:49" x14ac:dyDescent="0.2">
      <c r="D102" s="21"/>
      <c r="E102" s="16"/>
      <c r="F102" s="21"/>
      <c r="G102" s="48"/>
      <c r="H102" s="40">
        <v>3113</v>
      </c>
      <c r="I102" s="587">
        <f t="shared" ref="I102:AW102" si="128">SUMIF($F$12:$F$424,"=3113",I$12:I$424)</f>
        <v>126579827</v>
      </c>
      <c r="J102" s="588">
        <f t="shared" si="128"/>
        <v>90243164</v>
      </c>
      <c r="K102" s="588">
        <f t="shared" si="128"/>
        <v>166000</v>
      </c>
      <c r="L102" s="588">
        <f t="shared" si="128"/>
        <v>30558297</v>
      </c>
      <c r="M102" s="588">
        <f t="shared" si="128"/>
        <v>1804866</v>
      </c>
      <c r="N102" s="588">
        <f t="shared" si="128"/>
        <v>3807500</v>
      </c>
      <c r="O102" s="589">
        <f t="shared" si="128"/>
        <v>190.21839999999997</v>
      </c>
      <c r="P102" s="589">
        <f t="shared" si="128"/>
        <v>152.55319999999998</v>
      </c>
      <c r="Q102" s="592">
        <f t="shared" si="128"/>
        <v>37.665200000000006</v>
      </c>
      <c r="R102" s="587">
        <f t="shared" si="128"/>
        <v>0</v>
      </c>
      <c r="S102" s="591">
        <f t="shared" si="128"/>
        <v>-63676</v>
      </c>
      <c r="T102" s="591">
        <f t="shared" si="128"/>
        <v>0</v>
      </c>
      <c r="U102" s="591">
        <f t="shared" si="128"/>
        <v>0</v>
      </c>
      <c r="V102" s="591">
        <f t="shared" si="128"/>
        <v>-63676</v>
      </c>
      <c r="W102" s="591">
        <f t="shared" si="128"/>
        <v>0</v>
      </c>
      <c r="X102" s="591">
        <f t="shared" si="128"/>
        <v>0</v>
      </c>
      <c r="Y102" s="591">
        <f t="shared" si="128"/>
        <v>0</v>
      </c>
      <c r="Z102" s="591">
        <f t="shared" si="128"/>
        <v>-63676</v>
      </c>
      <c r="AA102" s="591">
        <f t="shared" si="128"/>
        <v>-21522</v>
      </c>
      <c r="AB102" s="591">
        <f t="shared" si="128"/>
        <v>-1274</v>
      </c>
      <c r="AC102" s="591">
        <f t="shared" si="128"/>
        <v>500</v>
      </c>
      <c r="AD102" s="591">
        <f t="shared" si="128"/>
        <v>0</v>
      </c>
      <c r="AE102" s="591">
        <f t="shared" si="128"/>
        <v>500</v>
      </c>
      <c r="AF102" s="591">
        <f t="shared" si="128"/>
        <v>-85972</v>
      </c>
      <c r="AG102" s="752">
        <f t="shared" si="128"/>
        <v>0</v>
      </c>
      <c r="AH102" s="752">
        <f t="shared" si="128"/>
        <v>0</v>
      </c>
      <c r="AI102" s="752">
        <f t="shared" si="128"/>
        <v>-0.19</v>
      </c>
      <c r="AJ102" s="752">
        <f t="shared" si="128"/>
        <v>0</v>
      </c>
      <c r="AK102" s="752">
        <f t="shared" si="128"/>
        <v>0</v>
      </c>
      <c r="AL102" s="752">
        <f t="shared" si="128"/>
        <v>-0.19</v>
      </c>
      <c r="AM102" s="752">
        <f t="shared" si="128"/>
        <v>0</v>
      </c>
      <c r="AN102" s="806">
        <f t="shared" si="128"/>
        <v>-0.19</v>
      </c>
      <c r="AO102" s="591">
        <f t="shared" si="128"/>
        <v>126493855</v>
      </c>
      <c r="AP102" s="591">
        <f t="shared" si="128"/>
        <v>90179488</v>
      </c>
      <c r="AQ102" s="591">
        <f t="shared" si="128"/>
        <v>166000</v>
      </c>
      <c r="AR102" s="591">
        <f t="shared" si="128"/>
        <v>30536775</v>
      </c>
      <c r="AS102" s="591">
        <f t="shared" si="128"/>
        <v>1803592</v>
      </c>
      <c r="AT102" s="591">
        <f t="shared" si="128"/>
        <v>3808000</v>
      </c>
      <c r="AU102" s="752">
        <f t="shared" si="128"/>
        <v>190.02839999999998</v>
      </c>
      <c r="AV102" s="752">
        <f t="shared" si="128"/>
        <v>152.36319999999998</v>
      </c>
      <c r="AW102" s="752">
        <f t="shared" si="128"/>
        <v>37.665200000000006</v>
      </c>
    </row>
    <row r="103" spans="1:49" x14ac:dyDescent="0.2">
      <c r="D103" s="21"/>
      <c r="E103" s="16"/>
      <c r="F103" s="21"/>
      <c r="G103" s="48"/>
      <c r="H103" s="40">
        <v>3114</v>
      </c>
      <c r="I103" s="587">
        <f t="shared" ref="I103:AW103" si="129">SUMIF($F$12:$F$424,"=3114",I$12:I$424)</f>
        <v>0</v>
      </c>
      <c r="J103" s="588">
        <f t="shared" si="129"/>
        <v>0</v>
      </c>
      <c r="K103" s="588">
        <f t="shared" si="129"/>
        <v>0</v>
      </c>
      <c r="L103" s="588">
        <f t="shared" si="129"/>
        <v>0</v>
      </c>
      <c r="M103" s="588">
        <f t="shared" si="129"/>
        <v>0</v>
      </c>
      <c r="N103" s="588">
        <f t="shared" si="129"/>
        <v>0</v>
      </c>
      <c r="O103" s="589">
        <f t="shared" si="129"/>
        <v>0</v>
      </c>
      <c r="P103" s="589">
        <f t="shared" si="129"/>
        <v>0</v>
      </c>
      <c r="Q103" s="592">
        <f t="shared" si="129"/>
        <v>0</v>
      </c>
      <c r="R103" s="587">
        <f t="shared" si="129"/>
        <v>0</v>
      </c>
      <c r="S103" s="591">
        <f t="shared" si="129"/>
        <v>0</v>
      </c>
      <c r="T103" s="591">
        <f t="shared" si="129"/>
        <v>0</v>
      </c>
      <c r="U103" s="591">
        <f t="shared" si="129"/>
        <v>0</v>
      </c>
      <c r="V103" s="591">
        <f t="shared" si="129"/>
        <v>0</v>
      </c>
      <c r="W103" s="591">
        <f t="shared" si="129"/>
        <v>0</v>
      </c>
      <c r="X103" s="591">
        <f t="shared" si="129"/>
        <v>0</v>
      </c>
      <c r="Y103" s="591">
        <f t="shared" si="129"/>
        <v>0</v>
      </c>
      <c r="Z103" s="591">
        <f t="shared" si="129"/>
        <v>0</v>
      </c>
      <c r="AA103" s="591">
        <f t="shared" si="129"/>
        <v>0</v>
      </c>
      <c r="AB103" s="591">
        <f t="shared" si="129"/>
        <v>0</v>
      </c>
      <c r="AC103" s="591">
        <f t="shared" si="129"/>
        <v>0</v>
      </c>
      <c r="AD103" s="591">
        <f t="shared" si="129"/>
        <v>0</v>
      </c>
      <c r="AE103" s="591">
        <f t="shared" si="129"/>
        <v>0</v>
      </c>
      <c r="AF103" s="591">
        <f t="shared" si="129"/>
        <v>0</v>
      </c>
      <c r="AG103" s="752">
        <f t="shared" si="129"/>
        <v>0</v>
      </c>
      <c r="AH103" s="752">
        <f t="shared" si="129"/>
        <v>0</v>
      </c>
      <c r="AI103" s="752">
        <f t="shared" si="129"/>
        <v>0</v>
      </c>
      <c r="AJ103" s="752">
        <f t="shared" si="129"/>
        <v>0</v>
      </c>
      <c r="AK103" s="752">
        <f t="shared" si="129"/>
        <v>0</v>
      </c>
      <c r="AL103" s="752">
        <f t="shared" si="129"/>
        <v>0</v>
      </c>
      <c r="AM103" s="752">
        <f t="shared" si="129"/>
        <v>0</v>
      </c>
      <c r="AN103" s="806">
        <f t="shared" si="129"/>
        <v>0</v>
      </c>
      <c r="AO103" s="591">
        <f t="shared" si="129"/>
        <v>0</v>
      </c>
      <c r="AP103" s="591">
        <f t="shared" si="129"/>
        <v>0</v>
      </c>
      <c r="AQ103" s="591">
        <f t="shared" si="129"/>
        <v>0</v>
      </c>
      <c r="AR103" s="591">
        <f t="shared" si="129"/>
        <v>0</v>
      </c>
      <c r="AS103" s="591">
        <f t="shared" si="129"/>
        <v>0</v>
      </c>
      <c r="AT103" s="591">
        <f t="shared" si="129"/>
        <v>0</v>
      </c>
      <c r="AU103" s="752">
        <f t="shared" si="129"/>
        <v>0</v>
      </c>
      <c r="AV103" s="752">
        <f t="shared" si="129"/>
        <v>0</v>
      </c>
      <c r="AW103" s="752">
        <f t="shared" si="129"/>
        <v>0</v>
      </c>
    </row>
    <row r="104" spans="1:49" x14ac:dyDescent="0.2">
      <c r="D104" s="21"/>
      <c r="E104" s="16"/>
      <c r="F104" s="21"/>
      <c r="G104" s="48"/>
      <c r="H104" s="40">
        <v>3117</v>
      </c>
      <c r="I104" s="587">
        <f t="shared" ref="I104:AW104" si="130">SUMIF($F$12:$F$424,"=3117",I$12:I$424)</f>
        <v>13730566</v>
      </c>
      <c r="J104" s="588">
        <f t="shared" si="130"/>
        <v>9673109</v>
      </c>
      <c r="K104" s="588">
        <f t="shared" si="130"/>
        <v>168000</v>
      </c>
      <c r="L104" s="588">
        <f t="shared" si="130"/>
        <v>3326296</v>
      </c>
      <c r="M104" s="588">
        <f t="shared" si="130"/>
        <v>193461</v>
      </c>
      <c r="N104" s="588">
        <f t="shared" si="130"/>
        <v>369700</v>
      </c>
      <c r="O104" s="589">
        <f t="shared" si="130"/>
        <v>20.721199999999996</v>
      </c>
      <c r="P104" s="589">
        <f t="shared" si="130"/>
        <v>15.638400000000001</v>
      </c>
      <c r="Q104" s="592">
        <f t="shared" si="130"/>
        <v>5.0827999999999989</v>
      </c>
      <c r="R104" s="587">
        <f t="shared" si="130"/>
        <v>0</v>
      </c>
      <c r="S104" s="591">
        <f t="shared" si="130"/>
        <v>0</v>
      </c>
      <c r="T104" s="591">
        <f t="shared" si="130"/>
        <v>0</v>
      </c>
      <c r="U104" s="591">
        <f t="shared" si="130"/>
        <v>0</v>
      </c>
      <c r="V104" s="591">
        <f t="shared" si="130"/>
        <v>0</v>
      </c>
      <c r="W104" s="591">
        <f t="shared" si="130"/>
        <v>0</v>
      </c>
      <c r="X104" s="591">
        <f t="shared" si="130"/>
        <v>0</v>
      </c>
      <c r="Y104" s="591">
        <f t="shared" si="130"/>
        <v>0</v>
      </c>
      <c r="Z104" s="591">
        <f t="shared" si="130"/>
        <v>0</v>
      </c>
      <c r="AA104" s="591">
        <f t="shared" si="130"/>
        <v>0</v>
      </c>
      <c r="AB104" s="591">
        <f t="shared" si="130"/>
        <v>0</v>
      </c>
      <c r="AC104" s="591">
        <f t="shared" si="130"/>
        <v>0</v>
      </c>
      <c r="AD104" s="591">
        <f t="shared" si="130"/>
        <v>0</v>
      </c>
      <c r="AE104" s="591">
        <f t="shared" si="130"/>
        <v>0</v>
      </c>
      <c r="AF104" s="591">
        <f t="shared" si="130"/>
        <v>0</v>
      </c>
      <c r="AG104" s="752">
        <f t="shared" si="130"/>
        <v>0</v>
      </c>
      <c r="AH104" s="752">
        <f t="shared" si="130"/>
        <v>0</v>
      </c>
      <c r="AI104" s="752">
        <f t="shared" si="130"/>
        <v>0</v>
      </c>
      <c r="AJ104" s="752">
        <f t="shared" si="130"/>
        <v>0</v>
      </c>
      <c r="AK104" s="752">
        <f t="shared" si="130"/>
        <v>0</v>
      </c>
      <c r="AL104" s="752">
        <f t="shared" si="130"/>
        <v>0</v>
      </c>
      <c r="AM104" s="752">
        <f t="shared" si="130"/>
        <v>0</v>
      </c>
      <c r="AN104" s="806">
        <f t="shared" si="130"/>
        <v>0</v>
      </c>
      <c r="AO104" s="591">
        <f t="shared" si="130"/>
        <v>13730566</v>
      </c>
      <c r="AP104" s="591">
        <f t="shared" si="130"/>
        <v>9673109</v>
      </c>
      <c r="AQ104" s="591">
        <f t="shared" si="130"/>
        <v>168000</v>
      </c>
      <c r="AR104" s="591">
        <f t="shared" si="130"/>
        <v>3326296</v>
      </c>
      <c r="AS104" s="591">
        <f t="shared" si="130"/>
        <v>193461</v>
      </c>
      <c r="AT104" s="591">
        <f t="shared" si="130"/>
        <v>369700</v>
      </c>
      <c r="AU104" s="752">
        <f t="shared" si="130"/>
        <v>20.721199999999996</v>
      </c>
      <c r="AV104" s="752">
        <f t="shared" si="130"/>
        <v>15.638400000000001</v>
      </c>
      <c r="AW104" s="752">
        <f t="shared" si="130"/>
        <v>5.0827999999999989</v>
      </c>
    </row>
    <row r="105" spans="1:49" x14ac:dyDescent="0.2">
      <c r="D105" s="21"/>
      <c r="E105" s="16"/>
      <c r="F105" s="21"/>
      <c r="G105" s="48"/>
      <c r="H105" s="40">
        <v>3122</v>
      </c>
      <c r="I105" s="587">
        <f t="shared" ref="I105:AW105" si="131">SUMIF($F$12:$F$380,"=3122",I$12:I$380)</f>
        <v>0</v>
      </c>
      <c r="J105" s="588">
        <f t="shared" si="131"/>
        <v>0</v>
      </c>
      <c r="K105" s="588">
        <f t="shared" si="131"/>
        <v>0</v>
      </c>
      <c r="L105" s="588">
        <f t="shared" si="131"/>
        <v>0</v>
      </c>
      <c r="M105" s="588">
        <f t="shared" si="131"/>
        <v>0</v>
      </c>
      <c r="N105" s="588">
        <f t="shared" si="131"/>
        <v>0</v>
      </c>
      <c r="O105" s="589">
        <f t="shared" si="131"/>
        <v>0</v>
      </c>
      <c r="P105" s="589">
        <f t="shared" si="131"/>
        <v>0</v>
      </c>
      <c r="Q105" s="592">
        <f t="shared" si="131"/>
        <v>0</v>
      </c>
      <c r="R105" s="587">
        <f t="shared" si="131"/>
        <v>0</v>
      </c>
      <c r="S105" s="591">
        <f t="shared" si="131"/>
        <v>0</v>
      </c>
      <c r="T105" s="591">
        <f t="shared" si="131"/>
        <v>0</v>
      </c>
      <c r="U105" s="591">
        <f t="shared" si="131"/>
        <v>0</v>
      </c>
      <c r="V105" s="591">
        <f t="shared" si="131"/>
        <v>0</v>
      </c>
      <c r="W105" s="591">
        <f t="shared" si="131"/>
        <v>0</v>
      </c>
      <c r="X105" s="591">
        <f t="shared" si="131"/>
        <v>0</v>
      </c>
      <c r="Y105" s="591">
        <f t="shared" si="131"/>
        <v>0</v>
      </c>
      <c r="Z105" s="591">
        <f t="shared" si="131"/>
        <v>0</v>
      </c>
      <c r="AA105" s="591">
        <f t="shared" si="131"/>
        <v>0</v>
      </c>
      <c r="AB105" s="591">
        <f t="shared" si="131"/>
        <v>0</v>
      </c>
      <c r="AC105" s="591">
        <f t="shared" si="131"/>
        <v>0</v>
      </c>
      <c r="AD105" s="591">
        <f t="shared" si="131"/>
        <v>0</v>
      </c>
      <c r="AE105" s="591">
        <f t="shared" si="131"/>
        <v>0</v>
      </c>
      <c r="AF105" s="591">
        <f t="shared" si="131"/>
        <v>0</v>
      </c>
      <c r="AG105" s="752">
        <f t="shared" si="131"/>
        <v>0</v>
      </c>
      <c r="AH105" s="752">
        <f t="shared" si="131"/>
        <v>0</v>
      </c>
      <c r="AI105" s="752">
        <f t="shared" si="131"/>
        <v>0</v>
      </c>
      <c r="AJ105" s="752">
        <f t="shared" si="131"/>
        <v>0</v>
      </c>
      <c r="AK105" s="752">
        <f t="shared" si="131"/>
        <v>0</v>
      </c>
      <c r="AL105" s="752">
        <f t="shared" si="131"/>
        <v>0</v>
      </c>
      <c r="AM105" s="752">
        <f t="shared" si="131"/>
        <v>0</v>
      </c>
      <c r="AN105" s="806">
        <f t="shared" si="131"/>
        <v>0</v>
      </c>
      <c r="AO105" s="591">
        <f t="shared" si="131"/>
        <v>0</v>
      </c>
      <c r="AP105" s="591">
        <f t="shared" si="131"/>
        <v>0</v>
      </c>
      <c r="AQ105" s="591">
        <f t="shared" si="131"/>
        <v>0</v>
      </c>
      <c r="AR105" s="591">
        <f t="shared" si="131"/>
        <v>0</v>
      </c>
      <c r="AS105" s="591">
        <f t="shared" si="131"/>
        <v>0</v>
      </c>
      <c r="AT105" s="591">
        <f t="shared" si="131"/>
        <v>0</v>
      </c>
      <c r="AU105" s="752">
        <f t="shared" si="131"/>
        <v>0</v>
      </c>
      <c r="AV105" s="752">
        <f t="shared" si="131"/>
        <v>0</v>
      </c>
      <c r="AW105" s="752">
        <f t="shared" si="131"/>
        <v>0</v>
      </c>
    </row>
    <row r="106" spans="1:49" x14ac:dyDescent="0.2">
      <c r="D106" s="21"/>
      <c r="E106" s="16"/>
      <c r="F106" s="21"/>
      <c r="G106" s="48"/>
      <c r="H106" s="40">
        <v>3124</v>
      </c>
      <c r="I106" s="587">
        <f t="shared" ref="I106:AW106" si="132">SUMIF($F$12:$F$380,"=3124",I$12:I$380)</f>
        <v>0</v>
      </c>
      <c r="J106" s="588">
        <f t="shared" si="132"/>
        <v>0</v>
      </c>
      <c r="K106" s="588">
        <f t="shared" si="132"/>
        <v>0</v>
      </c>
      <c r="L106" s="588">
        <f t="shared" si="132"/>
        <v>0</v>
      </c>
      <c r="M106" s="588">
        <f t="shared" si="132"/>
        <v>0</v>
      </c>
      <c r="N106" s="588">
        <f t="shared" si="132"/>
        <v>0</v>
      </c>
      <c r="O106" s="589">
        <f t="shared" si="132"/>
        <v>0</v>
      </c>
      <c r="P106" s="589">
        <f t="shared" si="132"/>
        <v>0</v>
      </c>
      <c r="Q106" s="592">
        <f t="shared" si="132"/>
        <v>0</v>
      </c>
      <c r="R106" s="587">
        <f t="shared" si="132"/>
        <v>0</v>
      </c>
      <c r="S106" s="591">
        <f t="shared" si="132"/>
        <v>0</v>
      </c>
      <c r="T106" s="591">
        <f t="shared" si="132"/>
        <v>0</v>
      </c>
      <c r="U106" s="591">
        <f t="shared" si="132"/>
        <v>0</v>
      </c>
      <c r="V106" s="591">
        <f t="shared" si="132"/>
        <v>0</v>
      </c>
      <c r="W106" s="591">
        <f t="shared" si="132"/>
        <v>0</v>
      </c>
      <c r="X106" s="591">
        <f t="shared" si="132"/>
        <v>0</v>
      </c>
      <c r="Y106" s="591">
        <f t="shared" si="132"/>
        <v>0</v>
      </c>
      <c r="Z106" s="591">
        <f t="shared" si="132"/>
        <v>0</v>
      </c>
      <c r="AA106" s="591">
        <f t="shared" si="132"/>
        <v>0</v>
      </c>
      <c r="AB106" s="591">
        <f t="shared" si="132"/>
        <v>0</v>
      </c>
      <c r="AC106" s="591">
        <f t="shared" si="132"/>
        <v>0</v>
      </c>
      <c r="AD106" s="591">
        <f t="shared" si="132"/>
        <v>0</v>
      </c>
      <c r="AE106" s="591">
        <f t="shared" si="132"/>
        <v>0</v>
      </c>
      <c r="AF106" s="591">
        <f t="shared" si="132"/>
        <v>0</v>
      </c>
      <c r="AG106" s="752">
        <f t="shared" si="132"/>
        <v>0</v>
      </c>
      <c r="AH106" s="752">
        <f t="shared" si="132"/>
        <v>0</v>
      </c>
      <c r="AI106" s="752">
        <f t="shared" si="132"/>
        <v>0</v>
      </c>
      <c r="AJ106" s="752">
        <f t="shared" si="132"/>
        <v>0</v>
      </c>
      <c r="AK106" s="752">
        <f t="shared" si="132"/>
        <v>0</v>
      </c>
      <c r="AL106" s="752">
        <f t="shared" si="132"/>
        <v>0</v>
      </c>
      <c r="AM106" s="752">
        <f t="shared" si="132"/>
        <v>0</v>
      </c>
      <c r="AN106" s="806">
        <f t="shared" si="132"/>
        <v>0</v>
      </c>
      <c r="AO106" s="591">
        <f t="shared" si="132"/>
        <v>0</v>
      </c>
      <c r="AP106" s="591">
        <f t="shared" si="132"/>
        <v>0</v>
      </c>
      <c r="AQ106" s="591">
        <f t="shared" si="132"/>
        <v>0</v>
      </c>
      <c r="AR106" s="591">
        <f t="shared" si="132"/>
        <v>0</v>
      </c>
      <c r="AS106" s="591">
        <f t="shared" si="132"/>
        <v>0</v>
      </c>
      <c r="AT106" s="591">
        <f t="shared" si="132"/>
        <v>0</v>
      </c>
      <c r="AU106" s="752">
        <f t="shared" si="132"/>
        <v>0</v>
      </c>
      <c r="AV106" s="752">
        <f t="shared" si="132"/>
        <v>0</v>
      </c>
      <c r="AW106" s="752">
        <f t="shared" si="132"/>
        <v>0</v>
      </c>
    </row>
    <row r="107" spans="1:49" x14ac:dyDescent="0.2">
      <c r="D107" s="21"/>
      <c r="E107" s="16"/>
      <c r="F107" s="21"/>
      <c r="G107" s="48"/>
      <c r="H107" s="40">
        <v>3141</v>
      </c>
      <c r="I107" s="587">
        <f t="shared" ref="I107:AW107" si="133">SUMIF($F$12:$F$424,"=3141",I$12:I$424)</f>
        <v>14921440</v>
      </c>
      <c r="J107" s="588">
        <f t="shared" si="133"/>
        <v>10827595</v>
      </c>
      <c r="K107" s="588">
        <f t="shared" si="133"/>
        <v>92000</v>
      </c>
      <c r="L107" s="588">
        <f t="shared" si="133"/>
        <v>3690824</v>
      </c>
      <c r="M107" s="588">
        <f t="shared" si="133"/>
        <v>216551</v>
      </c>
      <c r="N107" s="588">
        <f t="shared" si="133"/>
        <v>94470</v>
      </c>
      <c r="O107" s="589">
        <f t="shared" si="133"/>
        <v>36.959999999999994</v>
      </c>
      <c r="P107" s="589">
        <f t="shared" si="133"/>
        <v>0</v>
      </c>
      <c r="Q107" s="592">
        <f t="shared" si="133"/>
        <v>36.959999999999994</v>
      </c>
      <c r="R107" s="587">
        <f t="shared" si="133"/>
        <v>0</v>
      </c>
      <c r="S107" s="591">
        <f t="shared" si="133"/>
        <v>0</v>
      </c>
      <c r="T107" s="591">
        <f t="shared" si="133"/>
        <v>0</v>
      </c>
      <c r="U107" s="591">
        <f t="shared" si="133"/>
        <v>0</v>
      </c>
      <c r="V107" s="591">
        <f t="shared" si="133"/>
        <v>0</v>
      </c>
      <c r="W107" s="591">
        <f t="shared" si="133"/>
        <v>0</v>
      </c>
      <c r="X107" s="591">
        <f t="shared" si="133"/>
        <v>0</v>
      </c>
      <c r="Y107" s="591">
        <f t="shared" si="133"/>
        <v>0</v>
      </c>
      <c r="Z107" s="591">
        <f t="shared" si="133"/>
        <v>0</v>
      </c>
      <c r="AA107" s="591">
        <f t="shared" si="133"/>
        <v>0</v>
      </c>
      <c r="AB107" s="591">
        <f t="shared" si="133"/>
        <v>0</v>
      </c>
      <c r="AC107" s="591">
        <f t="shared" si="133"/>
        <v>0</v>
      </c>
      <c r="AD107" s="591">
        <f t="shared" si="133"/>
        <v>0</v>
      </c>
      <c r="AE107" s="591">
        <f t="shared" si="133"/>
        <v>0</v>
      </c>
      <c r="AF107" s="591">
        <f t="shared" si="133"/>
        <v>0</v>
      </c>
      <c r="AG107" s="752">
        <f t="shared" si="133"/>
        <v>0</v>
      </c>
      <c r="AH107" s="752">
        <f t="shared" si="133"/>
        <v>0</v>
      </c>
      <c r="AI107" s="752">
        <f t="shared" si="133"/>
        <v>0</v>
      </c>
      <c r="AJ107" s="752">
        <f t="shared" si="133"/>
        <v>0</v>
      </c>
      <c r="AK107" s="752">
        <f t="shared" si="133"/>
        <v>0</v>
      </c>
      <c r="AL107" s="752">
        <f t="shared" si="133"/>
        <v>0</v>
      </c>
      <c r="AM107" s="752">
        <f t="shared" si="133"/>
        <v>0</v>
      </c>
      <c r="AN107" s="806">
        <f t="shared" si="133"/>
        <v>0</v>
      </c>
      <c r="AO107" s="591">
        <f t="shared" si="133"/>
        <v>14921440</v>
      </c>
      <c r="AP107" s="591">
        <f t="shared" si="133"/>
        <v>10827595</v>
      </c>
      <c r="AQ107" s="591">
        <f t="shared" si="133"/>
        <v>92000</v>
      </c>
      <c r="AR107" s="591">
        <f t="shared" si="133"/>
        <v>3690824</v>
      </c>
      <c r="AS107" s="591">
        <f t="shared" si="133"/>
        <v>216551</v>
      </c>
      <c r="AT107" s="591">
        <f t="shared" si="133"/>
        <v>94470</v>
      </c>
      <c r="AU107" s="752">
        <f t="shared" si="133"/>
        <v>36.959999999999994</v>
      </c>
      <c r="AV107" s="752">
        <f t="shared" si="133"/>
        <v>0</v>
      </c>
      <c r="AW107" s="752">
        <f t="shared" si="133"/>
        <v>36.959999999999994</v>
      </c>
    </row>
    <row r="108" spans="1:49" x14ac:dyDescent="0.2">
      <c r="D108" s="21"/>
      <c r="E108" s="16"/>
      <c r="F108" s="21"/>
      <c r="G108" s="48"/>
      <c r="H108" s="40">
        <v>3143</v>
      </c>
      <c r="I108" s="587">
        <f t="shared" ref="I108:AW108" si="134">SUMIF($F$12:$F$424,"=3143",I$12:I$424)</f>
        <v>11796135</v>
      </c>
      <c r="J108" s="588">
        <f t="shared" si="134"/>
        <v>8641549</v>
      </c>
      <c r="K108" s="588">
        <f t="shared" si="134"/>
        <v>34000</v>
      </c>
      <c r="L108" s="588">
        <f t="shared" si="134"/>
        <v>2932335</v>
      </c>
      <c r="M108" s="588">
        <f t="shared" si="134"/>
        <v>172831</v>
      </c>
      <c r="N108" s="588">
        <f t="shared" si="134"/>
        <v>15420</v>
      </c>
      <c r="O108" s="589">
        <f t="shared" si="134"/>
        <v>18.926099999999998</v>
      </c>
      <c r="P108" s="589">
        <f t="shared" si="134"/>
        <v>17.856099999999998</v>
      </c>
      <c r="Q108" s="592">
        <f t="shared" si="134"/>
        <v>1.0700000000000003</v>
      </c>
      <c r="R108" s="587">
        <f t="shared" si="134"/>
        <v>0</v>
      </c>
      <c r="S108" s="591">
        <f t="shared" si="134"/>
        <v>0</v>
      </c>
      <c r="T108" s="591">
        <f t="shared" si="134"/>
        <v>0</v>
      </c>
      <c r="U108" s="591">
        <f t="shared" si="134"/>
        <v>0</v>
      </c>
      <c r="V108" s="591">
        <f t="shared" si="134"/>
        <v>0</v>
      </c>
      <c r="W108" s="591">
        <f t="shared" si="134"/>
        <v>0</v>
      </c>
      <c r="X108" s="591">
        <f t="shared" si="134"/>
        <v>0</v>
      </c>
      <c r="Y108" s="591">
        <f t="shared" si="134"/>
        <v>0</v>
      </c>
      <c r="Z108" s="591">
        <f t="shared" si="134"/>
        <v>0</v>
      </c>
      <c r="AA108" s="591">
        <f t="shared" si="134"/>
        <v>0</v>
      </c>
      <c r="AB108" s="591">
        <f t="shared" si="134"/>
        <v>0</v>
      </c>
      <c r="AC108" s="591">
        <f t="shared" si="134"/>
        <v>0</v>
      </c>
      <c r="AD108" s="591">
        <f t="shared" si="134"/>
        <v>0</v>
      </c>
      <c r="AE108" s="591">
        <f t="shared" si="134"/>
        <v>0</v>
      </c>
      <c r="AF108" s="591">
        <f t="shared" si="134"/>
        <v>0</v>
      </c>
      <c r="AG108" s="752">
        <f t="shared" si="134"/>
        <v>0</v>
      </c>
      <c r="AH108" s="752">
        <f t="shared" si="134"/>
        <v>0</v>
      </c>
      <c r="AI108" s="752">
        <f t="shared" si="134"/>
        <v>0</v>
      </c>
      <c r="AJ108" s="752">
        <f t="shared" si="134"/>
        <v>0</v>
      </c>
      <c r="AK108" s="752">
        <f t="shared" si="134"/>
        <v>0</v>
      </c>
      <c r="AL108" s="752">
        <f t="shared" si="134"/>
        <v>0</v>
      </c>
      <c r="AM108" s="752">
        <f t="shared" si="134"/>
        <v>0</v>
      </c>
      <c r="AN108" s="806">
        <f t="shared" si="134"/>
        <v>0</v>
      </c>
      <c r="AO108" s="591">
        <f t="shared" si="134"/>
        <v>11796135</v>
      </c>
      <c r="AP108" s="591">
        <f t="shared" si="134"/>
        <v>8641549</v>
      </c>
      <c r="AQ108" s="591">
        <f t="shared" si="134"/>
        <v>34000</v>
      </c>
      <c r="AR108" s="591">
        <f t="shared" si="134"/>
        <v>2932335</v>
      </c>
      <c r="AS108" s="591">
        <f t="shared" si="134"/>
        <v>172831</v>
      </c>
      <c r="AT108" s="591">
        <f t="shared" si="134"/>
        <v>15420</v>
      </c>
      <c r="AU108" s="752">
        <f t="shared" si="134"/>
        <v>18.926099999999998</v>
      </c>
      <c r="AV108" s="752">
        <f t="shared" si="134"/>
        <v>17.856099999999998</v>
      </c>
      <c r="AW108" s="752">
        <f t="shared" si="134"/>
        <v>1.0700000000000003</v>
      </c>
    </row>
    <row r="109" spans="1:49" x14ac:dyDescent="0.2">
      <c r="D109" s="21"/>
      <c r="E109" s="16"/>
      <c r="F109" s="21"/>
      <c r="G109" s="48"/>
      <c r="H109" s="40">
        <v>3231</v>
      </c>
      <c r="I109" s="587">
        <f t="shared" ref="I109:AW109" si="135">SUMIF($F$12:$F$424,"=3231",I$12:I$424)</f>
        <v>12991420</v>
      </c>
      <c r="J109" s="588">
        <f t="shared" si="135"/>
        <v>9357489</v>
      </c>
      <c r="K109" s="588">
        <f t="shared" si="135"/>
        <v>180000</v>
      </c>
      <c r="L109" s="588">
        <f t="shared" si="135"/>
        <v>3223671</v>
      </c>
      <c r="M109" s="588">
        <f t="shared" si="135"/>
        <v>187150</v>
      </c>
      <c r="N109" s="588">
        <f t="shared" si="135"/>
        <v>43110</v>
      </c>
      <c r="O109" s="589">
        <f t="shared" si="135"/>
        <v>18.342400000000001</v>
      </c>
      <c r="P109" s="589">
        <f t="shared" si="135"/>
        <v>16.3733</v>
      </c>
      <c r="Q109" s="592">
        <f t="shared" si="135"/>
        <v>1.9690999999999999</v>
      </c>
      <c r="R109" s="587">
        <f t="shared" si="135"/>
        <v>0</v>
      </c>
      <c r="S109" s="591">
        <f t="shared" si="135"/>
        <v>0</v>
      </c>
      <c r="T109" s="591">
        <f t="shared" si="135"/>
        <v>0</v>
      </c>
      <c r="U109" s="591">
        <f t="shared" si="135"/>
        <v>0</v>
      </c>
      <c r="V109" s="591">
        <f t="shared" si="135"/>
        <v>0</v>
      </c>
      <c r="W109" s="591">
        <f t="shared" si="135"/>
        <v>0</v>
      </c>
      <c r="X109" s="591">
        <f t="shared" si="135"/>
        <v>0</v>
      </c>
      <c r="Y109" s="591">
        <f t="shared" si="135"/>
        <v>0</v>
      </c>
      <c r="Z109" s="591">
        <f t="shared" si="135"/>
        <v>0</v>
      </c>
      <c r="AA109" s="591">
        <f t="shared" si="135"/>
        <v>0</v>
      </c>
      <c r="AB109" s="591">
        <f t="shared" si="135"/>
        <v>0</v>
      </c>
      <c r="AC109" s="591">
        <f t="shared" si="135"/>
        <v>0</v>
      </c>
      <c r="AD109" s="591">
        <f t="shared" si="135"/>
        <v>0</v>
      </c>
      <c r="AE109" s="591">
        <f t="shared" si="135"/>
        <v>0</v>
      </c>
      <c r="AF109" s="591">
        <f t="shared" si="135"/>
        <v>0</v>
      </c>
      <c r="AG109" s="752">
        <f t="shared" si="135"/>
        <v>0</v>
      </c>
      <c r="AH109" s="752">
        <f t="shared" si="135"/>
        <v>0</v>
      </c>
      <c r="AI109" s="752">
        <f t="shared" si="135"/>
        <v>0</v>
      </c>
      <c r="AJ109" s="752">
        <f t="shared" si="135"/>
        <v>0</v>
      </c>
      <c r="AK109" s="752">
        <f t="shared" si="135"/>
        <v>0</v>
      </c>
      <c r="AL109" s="752">
        <f t="shared" si="135"/>
        <v>0</v>
      </c>
      <c r="AM109" s="752">
        <f t="shared" si="135"/>
        <v>0</v>
      </c>
      <c r="AN109" s="806">
        <f t="shared" si="135"/>
        <v>0</v>
      </c>
      <c r="AO109" s="591">
        <f t="shared" si="135"/>
        <v>12991420</v>
      </c>
      <c r="AP109" s="591">
        <f t="shared" si="135"/>
        <v>9357489</v>
      </c>
      <c r="AQ109" s="591">
        <f t="shared" si="135"/>
        <v>180000</v>
      </c>
      <c r="AR109" s="591">
        <f t="shared" si="135"/>
        <v>3223671</v>
      </c>
      <c r="AS109" s="591">
        <f t="shared" si="135"/>
        <v>187150</v>
      </c>
      <c r="AT109" s="591">
        <f t="shared" si="135"/>
        <v>43110</v>
      </c>
      <c r="AU109" s="752">
        <f t="shared" si="135"/>
        <v>18.342400000000001</v>
      </c>
      <c r="AV109" s="752">
        <f t="shared" si="135"/>
        <v>16.3733</v>
      </c>
      <c r="AW109" s="752">
        <f t="shared" si="135"/>
        <v>1.9690999999999999</v>
      </c>
    </row>
    <row r="110" spans="1:49" ht="13.5" thickBot="1" x14ac:dyDescent="0.25">
      <c r="D110" s="21"/>
      <c r="E110" s="16"/>
      <c r="F110" s="21"/>
      <c r="G110" s="48"/>
      <c r="H110" s="452">
        <v>3233</v>
      </c>
      <c r="I110" s="593">
        <f t="shared" ref="I110:AW110" si="136">SUMIF($F$12:$F$424,"=3233",I$12:I$424)</f>
        <v>3198215</v>
      </c>
      <c r="J110" s="594">
        <f t="shared" si="136"/>
        <v>2234697</v>
      </c>
      <c r="K110" s="594">
        <f t="shared" si="136"/>
        <v>100000</v>
      </c>
      <c r="L110" s="594">
        <f t="shared" si="136"/>
        <v>789128</v>
      </c>
      <c r="M110" s="594">
        <f t="shared" si="136"/>
        <v>44694</v>
      </c>
      <c r="N110" s="594">
        <f t="shared" si="136"/>
        <v>29696</v>
      </c>
      <c r="O110" s="595">
        <f t="shared" si="136"/>
        <v>5.2299999999999995</v>
      </c>
      <c r="P110" s="595">
        <f t="shared" si="136"/>
        <v>3.3899999999999997</v>
      </c>
      <c r="Q110" s="598">
        <f t="shared" si="136"/>
        <v>1.84</v>
      </c>
      <c r="R110" s="593">
        <f t="shared" si="136"/>
        <v>0</v>
      </c>
      <c r="S110" s="597">
        <f t="shared" si="136"/>
        <v>0</v>
      </c>
      <c r="T110" s="597">
        <f t="shared" si="136"/>
        <v>0</v>
      </c>
      <c r="U110" s="597">
        <f t="shared" si="136"/>
        <v>0</v>
      </c>
      <c r="V110" s="597">
        <f t="shared" si="136"/>
        <v>0</v>
      </c>
      <c r="W110" s="597">
        <f t="shared" si="136"/>
        <v>0</v>
      </c>
      <c r="X110" s="597">
        <f t="shared" si="136"/>
        <v>0</v>
      </c>
      <c r="Y110" s="597">
        <f t="shared" si="136"/>
        <v>0</v>
      </c>
      <c r="Z110" s="597">
        <f t="shared" si="136"/>
        <v>0</v>
      </c>
      <c r="AA110" s="597">
        <f t="shared" si="136"/>
        <v>0</v>
      </c>
      <c r="AB110" s="597">
        <f t="shared" si="136"/>
        <v>0</v>
      </c>
      <c r="AC110" s="597">
        <f t="shared" si="136"/>
        <v>0</v>
      </c>
      <c r="AD110" s="597">
        <f t="shared" si="136"/>
        <v>0</v>
      </c>
      <c r="AE110" s="597">
        <f t="shared" si="136"/>
        <v>0</v>
      </c>
      <c r="AF110" s="597">
        <f t="shared" si="136"/>
        <v>0</v>
      </c>
      <c r="AG110" s="753">
        <f t="shared" si="136"/>
        <v>0</v>
      </c>
      <c r="AH110" s="753">
        <f t="shared" si="136"/>
        <v>0</v>
      </c>
      <c r="AI110" s="753">
        <f t="shared" si="136"/>
        <v>0</v>
      </c>
      <c r="AJ110" s="753">
        <f t="shared" si="136"/>
        <v>0</v>
      </c>
      <c r="AK110" s="753">
        <f t="shared" si="136"/>
        <v>0</v>
      </c>
      <c r="AL110" s="753">
        <f t="shared" si="136"/>
        <v>0</v>
      </c>
      <c r="AM110" s="753">
        <f t="shared" si="136"/>
        <v>0</v>
      </c>
      <c r="AN110" s="807">
        <f t="shared" si="136"/>
        <v>0</v>
      </c>
      <c r="AO110" s="597">
        <f t="shared" si="136"/>
        <v>3198215</v>
      </c>
      <c r="AP110" s="597">
        <f t="shared" si="136"/>
        <v>2234697</v>
      </c>
      <c r="AQ110" s="597">
        <f t="shared" si="136"/>
        <v>100000</v>
      </c>
      <c r="AR110" s="597">
        <f t="shared" si="136"/>
        <v>789128</v>
      </c>
      <c r="AS110" s="597">
        <f t="shared" si="136"/>
        <v>44694</v>
      </c>
      <c r="AT110" s="597">
        <f t="shared" si="136"/>
        <v>29696</v>
      </c>
      <c r="AU110" s="753">
        <f t="shared" si="136"/>
        <v>5.2299999999999995</v>
      </c>
      <c r="AV110" s="753">
        <f t="shared" si="136"/>
        <v>3.3899999999999997</v>
      </c>
      <c r="AW110" s="753">
        <f t="shared" si="136"/>
        <v>1.84</v>
      </c>
    </row>
    <row r="111" spans="1:49" x14ac:dyDescent="0.2">
      <c r="D111" s="16"/>
      <c r="E111" s="16"/>
      <c r="F111" s="16"/>
      <c r="G111" s="48"/>
      <c r="H111" s="16"/>
      <c r="I111" s="33"/>
      <c r="J111" s="33"/>
      <c r="K111" s="33"/>
      <c r="L111" s="33"/>
      <c r="M111" s="33"/>
      <c r="N111" s="33"/>
      <c r="O111" s="9"/>
      <c r="P111" s="9"/>
      <c r="Q111" s="9"/>
    </row>
    <row r="113" spans="15:17" x14ac:dyDescent="0.2">
      <c r="O113" s="20"/>
      <c r="P113" s="20"/>
      <c r="Q113" s="20"/>
    </row>
    <row r="115" spans="15:17" x14ac:dyDescent="0.2">
      <c r="O115" s="20"/>
      <c r="P115" s="20"/>
      <c r="Q115" s="20"/>
    </row>
  </sheetData>
  <mergeCells count="24">
    <mergeCell ref="AO6:AW7"/>
    <mergeCell ref="Z7:Z10"/>
    <mergeCell ref="AB7:AB10"/>
    <mergeCell ref="AC7:AE9"/>
    <mergeCell ref="AF7:AF10"/>
    <mergeCell ref="AG7:AN7"/>
    <mergeCell ref="AG8:AH9"/>
    <mergeCell ref="AI8:AI9"/>
    <mergeCell ref="AJ8:AK9"/>
    <mergeCell ref="AL8:AN9"/>
    <mergeCell ref="AO8:AO10"/>
    <mergeCell ref="AP8:AT9"/>
    <mergeCell ref="AU8:AU10"/>
    <mergeCell ref="AV8:AW9"/>
    <mergeCell ref="AA7:AA10"/>
    <mergeCell ref="A3:E3"/>
    <mergeCell ref="I8:I10"/>
    <mergeCell ref="I6:Q7"/>
    <mergeCell ref="R6:AN6"/>
    <mergeCell ref="R7:V9"/>
    <mergeCell ref="W7:Y9"/>
    <mergeCell ref="J8:N9"/>
    <mergeCell ref="O8:O10"/>
    <mergeCell ref="P8:Q9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89"/>
  <sheetViews>
    <sheetView workbookViewId="0">
      <pane xSplit="8" ySplit="11" topLeftCell="AH68" activePane="bottomRight" state="frozen"/>
      <selection activeCell="AO8" sqref="AO8:AO10"/>
      <selection pane="topRight" activeCell="AO8" sqref="AO8:AO10"/>
      <selection pane="bottomLeft" activeCell="AO8" sqref="AO8:AO10"/>
      <selection pane="bottomRight" activeCell="AO8" sqref="AO8:AO10"/>
    </sheetView>
  </sheetViews>
  <sheetFormatPr defaultRowHeight="12.75" x14ac:dyDescent="0.2"/>
  <cols>
    <col min="1" max="1" width="5" customWidth="1"/>
    <col min="2" max="2" width="7.140625" bestFit="1" customWidth="1"/>
    <col min="3" max="3" width="8.7109375" bestFit="1" customWidth="1"/>
    <col min="4" max="4" width="7.85546875" bestFit="1" customWidth="1"/>
    <col min="5" max="5" width="28.7109375" customWidth="1"/>
    <col min="6" max="6" width="4.42578125" bestFit="1" customWidth="1"/>
    <col min="7" max="7" width="10.28515625" style="107" bestFit="1" customWidth="1"/>
    <col min="8" max="8" width="8" bestFit="1" customWidth="1"/>
    <col min="9" max="9" width="10.42578125" style="20" customWidth="1"/>
    <col min="10" max="10" width="11.5703125" style="20" customWidth="1"/>
    <col min="11" max="11" width="11.140625" style="20" customWidth="1"/>
    <col min="12" max="12" width="12" style="20" customWidth="1"/>
    <col min="13" max="13" width="11.42578125" style="20" customWidth="1"/>
    <col min="14" max="14" width="10.7109375" style="20" customWidth="1"/>
    <col min="15" max="15" width="11.85546875" style="19" customWidth="1"/>
    <col min="16" max="16" width="8.7109375" style="19" customWidth="1"/>
    <col min="17" max="17" width="8.42578125" style="19" customWidth="1"/>
    <col min="18" max="18" width="9.140625" style="20" customWidth="1"/>
    <col min="19" max="19" width="9.140625" customWidth="1"/>
    <col min="20" max="20" width="10.140625" customWidth="1"/>
    <col min="21" max="21" width="9.7109375" customWidth="1"/>
    <col min="22" max="22" width="9.28515625" customWidth="1"/>
    <col min="23" max="25" width="9.140625" customWidth="1"/>
    <col min="26" max="26" width="9.5703125" customWidth="1"/>
    <col min="27" max="32" width="9.140625" customWidth="1"/>
    <col min="33" max="40" width="9.140625" style="19" customWidth="1"/>
    <col min="41" max="41" width="9.85546875" customWidth="1"/>
    <col min="42" max="46" width="9.140625" customWidth="1"/>
    <col min="47" max="49" width="9.140625" style="19" customWidth="1"/>
    <col min="222" max="222" width="7" customWidth="1"/>
    <col min="223" max="223" width="33.140625" customWidth="1"/>
    <col min="224" max="224" width="6.42578125" customWidth="1"/>
    <col min="225" max="225" width="29" customWidth="1"/>
    <col min="226" max="226" width="11.42578125" customWidth="1"/>
    <col min="227" max="227" width="10.7109375" customWidth="1"/>
    <col min="228" max="228" width="10.85546875" customWidth="1"/>
    <col min="229" max="229" width="11.28515625" customWidth="1"/>
    <col min="231" max="231" width="9.7109375" customWidth="1"/>
    <col min="234" max="234" width="10.42578125" customWidth="1"/>
    <col min="478" max="478" width="7" customWidth="1"/>
    <col min="479" max="479" width="33.140625" customWidth="1"/>
    <col min="480" max="480" width="6.42578125" customWidth="1"/>
    <col min="481" max="481" width="29" customWidth="1"/>
    <col min="482" max="482" width="11.42578125" customWidth="1"/>
    <col min="483" max="483" width="10.7109375" customWidth="1"/>
    <col min="484" max="484" width="10.85546875" customWidth="1"/>
    <col min="485" max="485" width="11.28515625" customWidth="1"/>
    <col min="487" max="487" width="9.7109375" customWidth="1"/>
    <col min="490" max="490" width="10.42578125" customWidth="1"/>
    <col min="734" max="734" width="7" customWidth="1"/>
    <col min="735" max="735" width="33.140625" customWidth="1"/>
    <col min="736" max="736" width="6.42578125" customWidth="1"/>
    <col min="737" max="737" width="29" customWidth="1"/>
    <col min="738" max="738" width="11.42578125" customWidth="1"/>
    <col min="739" max="739" width="10.7109375" customWidth="1"/>
    <col min="740" max="740" width="10.85546875" customWidth="1"/>
    <col min="741" max="741" width="11.28515625" customWidth="1"/>
    <col min="743" max="743" width="9.7109375" customWidth="1"/>
    <col min="746" max="746" width="10.42578125" customWidth="1"/>
    <col min="990" max="990" width="7" customWidth="1"/>
    <col min="991" max="991" width="33.140625" customWidth="1"/>
    <col min="992" max="992" width="6.42578125" customWidth="1"/>
    <col min="993" max="993" width="29" customWidth="1"/>
    <col min="994" max="994" width="11.42578125" customWidth="1"/>
    <col min="995" max="995" width="10.7109375" customWidth="1"/>
    <col min="996" max="996" width="10.85546875" customWidth="1"/>
    <col min="997" max="997" width="11.28515625" customWidth="1"/>
    <col min="999" max="999" width="9.7109375" customWidth="1"/>
    <col min="1002" max="1002" width="10.42578125" customWidth="1"/>
    <col min="1246" max="1246" width="7" customWidth="1"/>
    <col min="1247" max="1247" width="33.140625" customWidth="1"/>
    <col min="1248" max="1248" width="6.42578125" customWidth="1"/>
    <col min="1249" max="1249" width="29" customWidth="1"/>
    <col min="1250" max="1250" width="11.42578125" customWidth="1"/>
    <col min="1251" max="1251" width="10.7109375" customWidth="1"/>
    <col min="1252" max="1252" width="10.85546875" customWidth="1"/>
    <col min="1253" max="1253" width="11.28515625" customWidth="1"/>
    <col min="1255" max="1255" width="9.7109375" customWidth="1"/>
    <col min="1258" max="1258" width="10.42578125" customWidth="1"/>
    <col min="1502" max="1502" width="7" customWidth="1"/>
    <col min="1503" max="1503" width="33.140625" customWidth="1"/>
    <col min="1504" max="1504" width="6.42578125" customWidth="1"/>
    <col min="1505" max="1505" width="29" customWidth="1"/>
    <col min="1506" max="1506" width="11.42578125" customWidth="1"/>
    <col min="1507" max="1507" width="10.7109375" customWidth="1"/>
    <col min="1508" max="1508" width="10.85546875" customWidth="1"/>
    <col min="1509" max="1509" width="11.28515625" customWidth="1"/>
    <col min="1511" max="1511" width="9.7109375" customWidth="1"/>
    <col min="1514" max="1514" width="10.42578125" customWidth="1"/>
    <col min="1758" max="1758" width="7" customWidth="1"/>
    <col min="1759" max="1759" width="33.140625" customWidth="1"/>
    <col min="1760" max="1760" width="6.42578125" customWidth="1"/>
    <col min="1761" max="1761" width="29" customWidth="1"/>
    <col min="1762" max="1762" width="11.42578125" customWidth="1"/>
    <col min="1763" max="1763" width="10.7109375" customWidth="1"/>
    <col min="1764" max="1764" width="10.85546875" customWidth="1"/>
    <col min="1765" max="1765" width="11.28515625" customWidth="1"/>
    <col min="1767" max="1767" width="9.7109375" customWidth="1"/>
    <col min="1770" max="1770" width="10.42578125" customWidth="1"/>
    <col min="2014" max="2014" width="7" customWidth="1"/>
    <col min="2015" max="2015" width="33.140625" customWidth="1"/>
    <col min="2016" max="2016" width="6.42578125" customWidth="1"/>
    <col min="2017" max="2017" width="29" customWidth="1"/>
    <col min="2018" max="2018" width="11.42578125" customWidth="1"/>
    <col min="2019" max="2019" width="10.7109375" customWidth="1"/>
    <col min="2020" max="2020" width="10.85546875" customWidth="1"/>
    <col min="2021" max="2021" width="11.28515625" customWidth="1"/>
    <col min="2023" max="2023" width="9.7109375" customWidth="1"/>
    <col min="2026" max="2026" width="10.42578125" customWidth="1"/>
    <col min="2270" max="2270" width="7" customWidth="1"/>
    <col min="2271" max="2271" width="33.140625" customWidth="1"/>
    <col min="2272" max="2272" width="6.42578125" customWidth="1"/>
    <col min="2273" max="2273" width="29" customWidth="1"/>
    <col min="2274" max="2274" width="11.42578125" customWidth="1"/>
    <col min="2275" max="2275" width="10.7109375" customWidth="1"/>
    <col min="2276" max="2276" width="10.85546875" customWidth="1"/>
    <col min="2277" max="2277" width="11.28515625" customWidth="1"/>
    <col min="2279" max="2279" width="9.7109375" customWidth="1"/>
    <col min="2282" max="2282" width="10.42578125" customWidth="1"/>
    <col min="2526" max="2526" width="7" customWidth="1"/>
    <col min="2527" max="2527" width="33.140625" customWidth="1"/>
    <col min="2528" max="2528" width="6.42578125" customWidth="1"/>
    <col min="2529" max="2529" width="29" customWidth="1"/>
    <col min="2530" max="2530" width="11.42578125" customWidth="1"/>
    <col min="2531" max="2531" width="10.7109375" customWidth="1"/>
    <col min="2532" max="2532" width="10.85546875" customWidth="1"/>
    <col min="2533" max="2533" width="11.28515625" customWidth="1"/>
    <col min="2535" max="2535" width="9.7109375" customWidth="1"/>
    <col min="2538" max="2538" width="10.42578125" customWidth="1"/>
    <col min="2782" max="2782" width="7" customWidth="1"/>
    <col min="2783" max="2783" width="33.140625" customWidth="1"/>
    <col min="2784" max="2784" width="6.42578125" customWidth="1"/>
    <col min="2785" max="2785" width="29" customWidth="1"/>
    <col min="2786" max="2786" width="11.42578125" customWidth="1"/>
    <col min="2787" max="2787" width="10.7109375" customWidth="1"/>
    <col min="2788" max="2788" width="10.85546875" customWidth="1"/>
    <col min="2789" max="2789" width="11.28515625" customWidth="1"/>
    <col min="2791" max="2791" width="9.7109375" customWidth="1"/>
    <col min="2794" max="2794" width="10.42578125" customWidth="1"/>
    <col min="3038" max="3038" width="7" customWidth="1"/>
    <col min="3039" max="3039" width="33.140625" customWidth="1"/>
    <col min="3040" max="3040" width="6.42578125" customWidth="1"/>
    <col min="3041" max="3041" width="29" customWidth="1"/>
    <col min="3042" max="3042" width="11.42578125" customWidth="1"/>
    <col min="3043" max="3043" width="10.7109375" customWidth="1"/>
    <col min="3044" max="3044" width="10.85546875" customWidth="1"/>
    <col min="3045" max="3045" width="11.28515625" customWidth="1"/>
    <col min="3047" max="3047" width="9.7109375" customWidth="1"/>
    <col min="3050" max="3050" width="10.42578125" customWidth="1"/>
    <col min="3294" max="3294" width="7" customWidth="1"/>
    <col min="3295" max="3295" width="33.140625" customWidth="1"/>
    <col min="3296" max="3296" width="6.42578125" customWidth="1"/>
    <col min="3297" max="3297" width="29" customWidth="1"/>
    <col min="3298" max="3298" width="11.42578125" customWidth="1"/>
    <col min="3299" max="3299" width="10.7109375" customWidth="1"/>
    <col min="3300" max="3300" width="10.85546875" customWidth="1"/>
    <col min="3301" max="3301" width="11.28515625" customWidth="1"/>
    <col min="3303" max="3303" width="9.7109375" customWidth="1"/>
    <col min="3306" max="3306" width="10.42578125" customWidth="1"/>
    <col min="3550" max="3550" width="7" customWidth="1"/>
    <col min="3551" max="3551" width="33.140625" customWidth="1"/>
    <col min="3552" max="3552" width="6.42578125" customWidth="1"/>
    <col min="3553" max="3553" width="29" customWidth="1"/>
    <col min="3554" max="3554" width="11.42578125" customWidth="1"/>
    <col min="3555" max="3555" width="10.7109375" customWidth="1"/>
    <col min="3556" max="3556" width="10.85546875" customWidth="1"/>
    <col min="3557" max="3557" width="11.28515625" customWidth="1"/>
    <col min="3559" max="3559" width="9.7109375" customWidth="1"/>
    <col min="3562" max="3562" width="10.42578125" customWidth="1"/>
    <col min="3806" max="3806" width="7" customWidth="1"/>
    <col min="3807" max="3807" width="33.140625" customWidth="1"/>
    <col min="3808" max="3808" width="6.42578125" customWidth="1"/>
    <col min="3809" max="3809" width="29" customWidth="1"/>
    <col min="3810" max="3810" width="11.42578125" customWidth="1"/>
    <col min="3811" max="3811" width="10.7109375" customWidth="1"/>
    <col min="3812" max="3812" width="10.85546875" customWidth="1"/>
    <col min="3813" max="3813" width="11.28515625" customWidth="1"/>
    <col min="3815" max="3815" width="9.7109375" customWidth="1"/>
    <col min="3818" max="3818" width="10.42578125" customWidth="1"/>
    <col min="4062" max="4062" width="7" customWidth="1"/>
    <col min="4063" max="4063" width="33.140625" customWidth="1"/>
    <col min="4064" max="4064" width="6.42578125" customWidth="1"/>
    <col min="4065" max="4065" width="29" customWidth="1"/>
    <col min="4066" max="4066" width="11.42578125" customWidth="1"/>
    <col min="4067" max="4067" width="10.7109375" customWidth="1"/>
    <col min="4068" max="4068" width="10.85546875" customWidth="1"/>
    <col min="4069" max="4069" width="11.28515625" customWidth="1"/>
    <col min="4071" max="4071" width="9.7109375" customWidth="1"/>
    <col min="4074" max="4074" width="10.42578125" customWidth="1"/>
    <col min="4318" max="4318" width="7" customWidth="1"/>
    <col min="4319" max="4319" width="33.140625" customWidth="1"/>
    <col min="4320" max="4320" width="6.42578125" customWidth="1"/>
    <col min="4321" max="4321" width="29" customWidth="1"/>
    <col min="4322" max="4322" width="11.42578125" customWidth="1"/>
    <col min="4323" max="4323" width="10.7109375" customWidth="1"/>
    <col min="4324" max="4324" width="10.85546875" customWidth="1"/>
    <col min="4325" max="4325" width="11.28515625" customWidth="1"/>
    <col min="4327" max="4327" width="9.7109375" customWidth="1"/>
    <col min="4330" max="4330" width="10.42578125" customWidth="1"/>
    <col min="4574" max="4574" width="7" customWidth="1"/>
    <col min="4575" max="4575" width="33.140625" customWidth="1"/>
    <col min="4576" max="4576" width="6.42578125" customWidth="1"/>
    <col min="4577" max="4577" width="29" customWidth="1"/>
    <col min="4578" max="4578" width="11.42578125" customWidth="1"/>
    <col min="4579" max="4579" width="10.7109375" customWidth="1"/>
    <col min="4580" max="4580" width="10.85546875" customWidth="1"/>
    <col min="4581" max="4581" width="11.28515625" customWidth="1"/>
    <col min="4583" max="4583" width="9.7109375" customWidth="1"/>
    <col min="4586" max="4586" width="10.42578125" customWidth="1"/>
    <col min="4830" max="4830" width="7" customWidth="1"/>
    <col min="4831" max="4831" width="33.140625" customWidth="1"/>
    <col min="4832" max="4832" width="6.42578125" customWidth="1"/>
    <col min="4833" max="4833" width="29" customWidth="1"/>
    <col min="4834" max="4834" width="11.42578125" customWidth="1"/>
    <col min="4835" max="4835" width="10.7109375" customWidth="1"/>
    <col min="4836" max="4836" width="10.85546875" customWidth="1"/>
    <col min="4837" max="4837" width="11.28515625" customWidth="1"/>
    <col min="4839" max="4839" width="9.7109375" customWidth="1"/>
    <col min="4842" max="4842" width="10.42578125" customWidth="1"/>
    <col min="5086" max="5086" width="7" customWidth="1"/>
    <col min="5087" max="5087" width="33.140625" customWidth="1"/>
    <col min="5088" max="5088" width="6.42578125" customWidth="1"/>
    <col min="5089" max="5089" width="29" customWidth="1"/>
    <col min="5090" max="5090" width="11.42578125" customWidth="1"/>
    <col min="5091" max="5091" width="10.7109375" customWidth="1"/>
    <col min="5092" max="5092" width="10.85546875" customWidth="1"/>
    <col min="5093" max="5093" width="11.28515625" customWidth="1"/>
    <col min="5095" max="5095" width="9.7109375" customWidth="1"/>
    <col min="5098" max="5098" width="10.42578125" customWidth="1"/>
    <col min="5342" max="5342" width="7" customWidth="1"/>
    <col min="5343" max="5343" width="33.140625" customWidth="1"/>
    <col min="5344" max="5344" width="6.42578125" customWidth="1"/>
    <col min="5345" max="5345" width="29" customWidth="1"/>
    <col min="5346" max="5346" width="11.42578125" customWidth="1"/>
    <col min="5347" max="5347" width="10.7109375" customWidth="1"/>
    <col min="5348" max="5348" width="10.85546875" customWidth="1"/>
    <col min="5349" max="5349" width="11.28515625" customWidth="1"/>
    <col min="5351" max="5351" width="9.7109375" customWidth="1"/>
    <col min="5354" max="5354" width="10.42578125" customWidth="1"/>
    <col min="5598" max="5598" width="7" customWidth="1"/>
    <col min="5599" max="5599" width="33.140625" customWidth="1"/>
    <col min="5600" max="5600" width="6.42578125" customWidth="1"/>
    <col min="5601" max="5601" width="29" customWidth="1"/>
    <col min="5602" max="5602" width="11.42578125" customWidth="1"/>
    <col min="5603" max="5603" width="10.7109375" customWidth="1"/>
    <col min="5604" max="5604" width="10.85546875" customWidth="1"/>
    <col min="5605" max="5605" width="11.28515625" customWidth="1"/>
    <col min="5607" max="5607" width="9.7109375" customWidth="1"/>
    <col min="5610" max="5610" width="10.42578125" customWidth="1"/>
    <col min="5854" max="5854" width="7" customWidth="1"/>
    <col min="5855" max="5855" width="33.140625" customWidth="1"/>
    <col min="5856" max="5856" width="6.42578125" customWidth="1"/>
    <col min="5857" max="5857" width="29" customWidth="1"/>
    <col min="5858" max="5858" width="11.42578125" customWidth="1"/>
    <col min="5859" max="5859" width="10.7109375" customWidth="1"/>
    <col min="5860" max="5860" width="10.85546875" customWidth="1"/>
    <col min="5861" max="5861" width="11.28515625" customWidth="1"/>
    <col min="5863" max="5863" width="9.7109375" customWidth="1"/>
    <col min="5866" max="5866" width="10.42578125" customWidth="1"/>
    <col min="6110" max="6110" width="7" customWidth="1"/>
    <col min="6111" max="6111" width="33.140625" customWidth="1"/>
    <col min="6112" max="6112" width="6.42578125" customWidth="1"/>
    <col min="6113" max="6113" width="29" customWidth="1"/>
    <col min="6114" max="6114" width="11.42578125" customWidth="1"/>
    <col min="6115" max="6115" width="10.7109375" customWidth="1"/>
    <col min="6116" max="6116" width="10.85546875" customWidth="1"/>
    <col min="6117" max="6117" width="11.28515625" customWidth="1"/>
    <col min="6119" max="6119" width="9.7109375" customWidth="1"/>
    <col min="6122" max="6122" width="10.42578125" customWidth="1"/>
    <col min="6366" max="6366" width="7" customWidth="1"/>
    <col min="6367" max="6367" width="33.140625" customWidth="1"/>
    <col min="6368" max="6368" width="6.42578125" customWidth="1"/>
    <col min="6369" max="6369" width="29" customWidth="1"/>
    <col min="6370" max="6370" width="11.42578125" customWidth="1"/>
    <col min="6371" max="6371" width="10.7109375" customWidth="1"/>
    <col min="6372" max="6372" width="10.85546875" customWidth="1"/>
    <col min="6373" max="6373" width="11.28515625" customWidth="1"/>
    <col min="6375" max="6375" width="9.7109375" customWidth="1"/>
    <col min="6378" max="6378" width="10.42578125" customWidth="1"/>
    <col min="6622" max="6622" width="7" customWidth="1"/>
    <col min="6623" max="6623" width="33.140625" customWidth="1"/>
    <col min="6624" max="6624" width="6.42578125" customWidth="1"/>
    <col min="6625" max="6625" width="29" customWidth="1"/>
    <col min="6626" max="6626" width="11.42578125" customWidth="1"/>
    <col min="6627" max="6627" width="10.7109375" customWidth="1"/>
    <col min="6628" max="6628" width="10.85546875" customWidth="1"/>
    <col min="6629" max="6629" width="11.28515625" customWidth="1"/>
    <col min="6631" max="6631" width="9.7109375" customWidth="1"/>
    <col min="6634" max="6634" width="10.42578125" customWidth="1"/>
    <col min="6878" max="6878" width="7" customWidth="1"/>
    <col min="6879" max="6879" width="33.140625" customWidth="1"/>
    <col min="6880" max="6880" width="6.42578125" customWidth="1"/>
    <col min="6881" max="6881" width="29" customWidth="1"/>
    <col min="6882" max="6882" width="11.42578125" customWidth="1"/>
    <col min="6883" max="6883" width="10.7109375" customWidth="1"/>
    <col min="6884" max="6884" width="10.85546875" customWidth="1"/>
    <col min="6885" max="6885" width="11.28515625" customWidth="1"/>
    <col min="6887" max="6887" width="9.7109375" customWidth="1"/>
    <col min="6890" max="6890" width="10.42578125" customWidth="1"/>
    <col min="7134" max="7134" width="7" customWidth="1"/>
    <col min="7135" max="7135" width="33.140625" customWidth="1"/>
    <col min="7136" max="7136" width="6.42578125" customWidth="1"/>
    <col min="7137" max="7137" width="29" customWidth="1"/>
    <col min="7138" max="7138" width="11.42578125" customWidth="1"/>
    <col min="7139" max="7139" width="10.7109375" customWidth="1"/>
    <col min="7140" max="7140" width="10.85546875" customWidth="1"/>
    <col min="7141" max="7141" width="11.28515625" customWidth="1"/>
    <col min="7143" max="7143" width="9.7109375" customWidth="1"/>
    <col min="7146" max="7146" width="10.42578125" customWidth="1"/>
    <col min="7390" max="7390" width="7" customWidth="1"/>
    <col min="7391" max="7391" width="33.140625" customWidth="1"/>
    <col min="7392" max="7392" width="6.42578125" customWidth="1"/>
    <col min="7393" max="7393" width="29" customWidth="1"/>
    <col min="7394" max="7394" width="11.42578125" customWidth="1"/>
    <col min="7395" max="7395" width="10.7109375" customWidth="1"/>
    <col min="7396" max="7396" width="10.85546875" customWidth="1"/>
    <col min="7397" max="7397" width="11.28515625" customWidth="1"/>
    <col min="7399" max="7399" width="9.7109375" customWidth="1"/>
    <col min="7402" max="7402" width="10.42578125" customWidth="1"/>
    <col min="7646" max="7646" width="7" customWidth="1"/>
    <col min="7647" max="7647" width="33.140625" customWidth="1"/>
    <col min="7648" max="7648" width="6.42578125" customWidth="1"/>
    <col min="7649" max="7649" width="29" customWidth="1"/>
    <col min="7650" max="7650" width="11.42578125" customWidth="1"/>
    <col min="7651" max="7651" width="10.7109375" customWidth="1"/>
    <col min="7652" max="7652" width="10.85546875" customWidth="1"/>
    <col min="7653" max="7653" width="11.28515625" customWidth="1"/>
    <col min="7655" max="7655" width="9.7109375" customWidth="1"/>
    <col min="7658" max="7658" width="10.42578125" customWidth="1"/>
    <col min="7902" max="7902" width="7" customWidth="1"/>
    <col min="7903" max="7903" width="33.140625" customWidth="1"/>
    <col min="7904" max="7904" width="6.42578125" customWidth="1"/>
    <col min="7905" max="7905" width="29" customWidth="1"/>
    <col min="7906" max="7906" width="11.42578125" customWidth="1"/>
    <col min="7907" max="7907" width="10.7109375" customWidth="1"/>
    <col min="7908" max="7908" width="10.85546875" customWidth="1"/>
    <col min="7909" max="7909" width="11.28515625" customWidth="1"/>
    <col min="7911" max="7911" width="9.7109375" customWidth="1"/>
    <col min="7914" max="7914" width="10.42578125" customWidth="1"/>
    <col min="8158" max="8158" width="7" customWidth="1"/>
    <col min="8159" max="8159" width="33.140625" customWidth="1"/>
    <col min="8160" max="8160" width="6.42578125" customWidth="1"/>
    <col min="8161" max="8161" width="29" customWidth="1"/>
    <col min="8162" max="8162" width="11.42578125" customWidth="1"/>
    <col min="8163" max="8163" width="10.7109375" customWidth="1"/>
    <col min="8164" max="8164" width="10.85546875" customWidth="1"/>
    <col min="8165" max="8165" width="11.28515625" customWidth="1"/>
    <col min="8167" max="8167" width="9.7109375" customWidth="1"/>
    <col min="8170" max="8170" width="10.42578125" customWidth="1"/>
    <col min="8414" max="8414" width="7" customWidth="1"/>
    <col min="8415" max="8415" width="33.140625" customWidth="1"/>
    <col min="8416" max="8416" width="6.42578125" customWidth="1"/>
    <col min="8417" max="8417" width="29" customWidth="1"/>
    <col min="8418" max="8418" width="11.42578125" customWidth="1"/>
    <col min="8419" max="8419" width="10.7109375" customWidth="1"/>
    <col min="8420" max="8420" width="10.85546875" customWidth="1"/>
    <col min="8421" max="8421" width="11.28515625" customWidth="1"/>
    <col min="8423" max="8423" width="9.7109375" customWidth="1"/>
    <col min="8426" max="8426" width="10.42578125" customWidth="1"/>
    <col min="8670" max="8670" width="7" customWidth="1"/>
    <col min="8671" max="8671" width="33.140625" customWidth="1"/>
    <col min="8672" max="8672" width="6.42578125" customWidth="1"/>
    <col min="8673" max="8673" width="29" customWidth="1"/>
    <col min="8674" max="8674" width="11.42578125" customWidth="1"/>
    <col min="8675" max="8675" width="10.7109375" customWidth="1"/>
    <col min="8676" max="8676" width="10.85546875" customWidth="1"/>
    <col min="8677" max="8677" width="11.28515625" customWidth="1"/>
    <col min="8679" max="8679" width="9.7109375" customWidth="1"/>
    <col min="8682" max="8682" width="10.42578125" customWidth="1"/>
    <col min="8926" max="8926" width="7" customWidth="1"/>
    <col min="8927" max="8927" width="33.140625" customWidth="1"/>
    <col min="8928" max="8928" width="6.42578125" customWidth="1"/>
    <col min="8929" max="8929" width="29" customWidth="1"/>
    <col min="8930" max="8930" width="11.42578125" customWidth="1"/>
    <col min="8931" max="8931" width="10.7109375" customWidth="1"/>
    <col min="8932" max="8932" width="10.85546875" customWidth="1"/>
    <col min="8933" max="8933" width="11.28515625" customWidth="1"/>
    <col min="8935" max="8935" width="9.7109375" customWidth="1"/>
    <col min="8938" max="8938" width="10.42578125" customWidth="1"/>
    <col min="9182" max="9182" width="7" customWidth="1"/>
    <col min="9183" max="9183" width="33.140625" customWidth="1"/>
    <col min="9184" max="9184" width="6.42578125" customWidth="1"/>
    <col min="9185" max="9185" width="29" customWidth="1"/>
    <col min="9186" max="9186" width="11.42578125" customWidth="1"/>
    <col min="9187" max="9187" width="10.7109375" customWidth="1"/>
    <col min="9188" max="9188" width="10.85546875" customWidth="1"/>
    <col min="9189" max="9189" width="11.28515625" customWidth="1"/>
    <col min="9191" max="9191" width="9.7109375" customWidth="1"/>
    <col min="9194" max="9194" width="10.42578125" customWidth="1"/>
    <col min="9438" max="9438" width="7" customWidth="1"/>
    <col min="9439" max="9439" width="33.140625" customWidth="1"/>
    <col min="9440" max="9440" width="6.42578125" customWidth="1"/>
    <col min="9441" max="9441" width="29" customWidth="1"/>
    <col min="9442" max="9442" width="11.42578125" customWidth="1"/>
    <col min="9443" max="9443" width="10.7109375" customWidth="1"/>
    <col min="9444" max="9444" width="10.85546875" customWidth="1"/>
    <col min="9445" max="9445" width="11.28515625" customWidth="1"/>
    <col min="9447" max="9447" width="9.7109375" customWidth="1"/>
    <col min="9450" max="9450" width="10.42578125" customWidth="1"/>
    <col min="9694" max="9694" width="7" customWidth="1"/>
    <col min="9695" max="9695" width="33.140625" customWidth="1"/>
    <col min="9696" max="9696" width="6.42578125" customWidth="1"/>
    <col min="9697" max="9697" width="29" customWidth="1"/>
    <col min="9698" max="9698" width="11.42578125" customWidth="1"/>
    <col min="9699" max="9699" width="10.7109375" customWidth="1"/>
    <col min="9700" max="9700" width="10.85546875" customWidth="1"/>
    <col min="9701" max="9701" width="11.28515625" customWidth="1"/>
    <col min="9703" max="9703" width="9.7109375" customWidth="1"/>
    <col min="9706" max="9706" width="10.42578125" customWidth="1"/>
    <col min="9950" max="9950" width="7" customWidth="1"/>
    <col min="9951" max="9951" width="33.140625" customWidth="1"/>
    <col min="9952" max="9952" width="6.42578125" customWidth="1"/>
    <col min="9953" max="9953" width="29" customWidth="1"/>
    <col min="9954" max="9954" width="11.42578125" customWidth="1"/>
    <col min="9955" max="9955" width="10.7109375" customWidth="1"/>
    <col min="9956" max="9956" width="10.85546875" customWidth="1"/>
    <col min="9957" max="9957" width="11.28515625" customWidth="1"/>
    <col min="9959" max="9959" width="9.7109375" customWidth="1"/>
    <col min="9962" max="9962" width="10.42578125" customWidth="1"/>
    <col min="10206" max="10206" width="7" customWidth="1"/>
    <col min="10207" max="10207" width="33.140625" customWidth="1"/>
    <col min="10208" max="10208" width="6.42578125" customWidth="1"/>
    <col min="10209" max="10209" width="29" customWidth="1"/>
    <col min="10210" max="10210" width="11.42578125" customWidth="1"/>
    <col min="10211" max="10211" width="10.7109375" customWidth="1"/>
    <col min="10212" max="10212" width="10.85546875" customWidth="1"/>
    <col min="10213" max="10213" width="11.28515625" customWidth="1"/>
    <col min="10215" max="10215" width="9.7109375" customWidth="1"/>
    <col min="10218" max="10218" width="10.42578125" customWidth="1"/>
    <col min="10462" max="10462" width="7" customWidth="1"/>
    <col min="10463" max="10463" width="33.140625" customWidth="1"/>
    <col min="10464" max="10464" width="6.42578125" customWidth="1"/>
    <col min="10465" max="10465" width="29" customWidth="1"/>
    <col min="10466" max="10466" width="11.42578125" customWidth="1"/>
    <col min="10467" max="10467" width="10.7109375" customWidth="1"/>
    <col min="10468" max="10468" width="10.85546875" customWidth="1"/>
    <col min="10469" max="10469" width="11.28515625" customWidth="1"/>
    <col min="10471" max="10471" width="9.7109375" customWidth="1"/>
    <col min="10474" max="10474" width="10.42578125" customWidth="1"/>
    <col min="10718" max="10718" width="7" customWidth="1"/>
    <col min="10719" max="10719" width="33.140625" customWidth="1"/>
    <col min="10720" max="10720" width="6.42578125" customWidth="1"/>
    <col min="10721" max="10721" width="29" customWidth="1"/>
    <col min="10722" max="10722" width="11.42578125" customWidth="1"/>
    <col min="10723" max="10723" width="10.7109375" customWidth="1"/>
    <col min="10724" max="10724" width="10.85546875" customWidth="1"/>
    <col min="10725" max="10725" width="11.28515625" customWidth="1"/>
    <col min="10727" max="10727" width="9.7109375" customWidth="1"/>
    <col min="10730" max="10730" width="10.42578125" customWidth="1"/>
    <col min="10974" max="10974" width="7" customWidth="1"/>
    <col min="10975" max="10975" width="33.140625" customWidth="1"/>
    <col min="10976" max="10976" width="6.42578125" customWidth="1"/>
    <col min="10977" max="10977" width="29" customWidth="1"/>
    <col min="10978" max="10978" width="11.42578125" customWidth="1"/>
    <col min="10979" max="10979" width="10.7109375" customWidth="1"/>
    <col min="10980" max="10980" width="10.85546875" customWidth="1"/>
    <col min="10981" max="10981" width="11.28515625" customWidth="1"/>
    <col min="10983" max="10983" width="9.7109375" customWidth="1"/>
    <col min="10986" max="10986" width="10.42578125" customWidth="1"/>
    <col min="11230" max="11230" width="7" customWidth="1"/>
    <col min="11231" max="11231" width="33.140625" customWidth="1"/>
    <col min="11232" max="11232" width="6.42578125" customWidth="1"/>
    <col min="11233" max="11233" width="29" customWidth="1"/>
    <col min="11234" max="11234" width="11.42578125" customWidth="1"/>
    <col min="11235" max="11235" width="10.7109375" customWidth="1"/>
    <col min="11236" max="11236" width="10.85546875" customWidth="1"/>
    <col min="11237" max="11237" width="11.28515625" customWidth="1"/>
    <col min="11239" max="11239" width="9.7109375" customWidth="1"/>
    <col min="11242" max="11242" width="10.42578125" customWidth="1"/>
    <col min="11486" max="11486" width="7" customWidth="1"/>
    <col min="11487" max="11487" width="33.140625" customWidth="1"/>
    <col min="11488" max="11488" width="6.42578125" customWidth="1"/>
    <col min="11489" max="11489" width="29" customWidth="1"/>
    <col min="11490" max="11490" width="11.42578125" customWidth="1"/>
    <col min="11491" max="11491" width="10.7109375" customWidth="1"/>
    <col min="11492" max="11492" width="10.85546875" customWidth="1"/>
    <col min="11493" max="11493" width="11.28515625" customWidth="1"/>
    <col min="11495" max="11495" width="9.7109375" customWidth="1"/>
    <col min="11498" max="11498" width="10.42578125" customWidth="1"/>
    <col min="11742" max="11742" width="7" customWidth="1"/>
    <col min="11743" max="11743" width="33.140625" customWidth="1"/>
    <col min="11744" max="11744" width="6.42578125" customWidth="1"/>
    <col min="11745" max="11745" width="29" customWidth="1"/>
    <col min="11746" max="11746" width="11.42578125" customWidth="1"/>
    <col min="11747" max="11747" width="10.7109375" customWidth="1"/>
    <col min="11748" max="11748" width="10.85546875" customWidth="1"/>
    <col min="11749" max="11749" width="11.28515625" customWidth="1"/>
    <col min="11751" max="11751" width="9.7109375" customWidth="1"/>
    <col min="11754" max="11754" width="10.42578125" customWidth="1"/>
    <col min="11998" max="11998" width="7" customWidth="1"/>
    <col min="11999" max="11999" width="33.140625" customWidth="1"/>
    <col min="12000" max="12000" width="6.42578125" customWidth="1"/>
    <col min="12001" max="12001" width="29" customWidth="1"/>
    <col min="12002" max="12002" width="11.42578125" customWidth="1"/>
    <col min="12003" max="12003" width="10.7109375" customWidth="1"/>
    <col min="12004" max="12004" width="10.85546875" customWidth="1"/>
    <col min="12005" max="12005" width="11.28515625" customWidth="1"/>
    <col min="12007" max="12007" width="9.7109375" customWidth="1"/>
    <col min="12010" max="12010" width="10.42578125" customWidth="1"/>
    <col min="12254" max="12254" width="7" customWidth="1"/>
    <col min="12255" max="12255" width="33.140625" customWidth="1"/>
    <col min="12256" max="12256" width="6.42578125" customWidth="1"/>
    <col min="12257" max="12257" width="29" customWidth="1"/>
    <col min="12258" max="12258" width="11.42578125" customWidth="1"/>
    <col min="12259" max="12259" width="10.7109375" customWidth="1"/>
    <col min="12260" max="12260" width="10.85546875" customWidth="1"/>
    <col min="12261" max="12261" width="11.28515625" customWidth="1"/>
    <col min="12263" max="12263" width="9.7109375" customWidth="1"/>
    <col min="12266" max="12266" width="10.42578125" customWidth="1"/>
    <col min="12510" max="12510" width="7" customWidth="1"/>
    <col min="12511" max="12511" width="33.140625" customWidth="1"/>
    <col min="12512" max="12512" width="6.42578125" customWidth="1"/>
    <col min="12513" max="12513" width="29" customWidth="1"/>
    <col min="12514" max="12514" width="11.42578125" customWidth="1"/>
    <col min="12515" max="12515" width="10.7109375" customWidth="1"/>
    <col min="12516" max="12516" width="10.85546875" customWidth="1"/>
    <col min="12517" max="12517" width="11.28515625" customWidth="1"/>
    <col min="12519" max="12519" width="9.7109375" customWidth="1"/>
    <col min="12522" max="12522" width="10.42578125" customWidth="1"/>
    <col min="12766" max="12766" width="7" customWidth="1"/>
    <col min="12767" max="12767" width="33.140625" customWidth="1"/>
    <col min="12768" max="12768" width="6.42578125" customWidth="1"/>
    <col min="12769" max="12769" width="29" customWidth="1"/>
    <col min="12770" max="12770" width="11.42578125" customWidth="1"/>
    <col min="12771" max="12771" width="10.7109375" customWidth="1"/>
    <col min="12772" max="12772" width="10.85546875" customWidth="1"/>
    <col min="12773" max="12773" width="11.28515625" customWidth="1"/>
    <col min="12775" max="12775" width="9.7109375" customWidth="1"/>
    <col min="12778" max="12778" width="10.42578125" customWidth="1"/>
    <col min="13022" max="13022" width="7" customWidth="1"/>
    <col min="13023" max="13023" width="33.140625" customWidth="1"/>
    <col min="13024" max="13024" width="6.42578125" customWidth="1"/>
    <col min="13025" max="13025" width="29" customWidth="1"/>
    <col min="13026" max="13026" width="11.42578125" customWidth="1"/>
    <col min="13027" max="13027" width="10.7109375" customWidth="1"/>
    <col min="13028" max="13028" width="10.85546875" customWidth="1"/>
    <col min="13029" max="13029" width="11.28515625" customWidth="1"/>
    <col min="13031" max="13031" width="9.7109375" customWidth="1"/>
    <col min="13034" max="13034" width="10.42578125" customWidth="1"/>
    <col min="13278" max="13278" width="7" customWidth="1"/>
    <col min="13279" max="13279" width="33.140625" customWidth="1"/>
    <col min="13280" max="13280" width="6.42578125" customWidth="1"/>
    <col min="13281" max="13281" width="29" customWidth="1"/>
    <col min="13282" max="13282" width="11.42578125" customWidth="1"/>
    <col min="13283" max="13283" width="10.7109375" customWidth="1"/>
    <col min="13284" max="13284" width="10.85546875" customWidth="1"/>
    <col min="13285" max="13285" width="11.28515625" customWidth="1"/>
    <col min="13287" max="13287" width="9.7109375" customWidth="1"/>
    <col min="13290" max="13290" width="10.42578125" customWidth="1"/>
    <col min="13534" max="13534" width="7" customWidth="1"/>
    <col min="13535" max="13535" width="33.140625" customWidth="1"/>
    <col min="13536" max="13536" width="6.42578125" customWidth="1"/>
    <col min="13537" max="13537" width="29" customWidth="1"/>
    <col min="13538" max="13538" width="11.42578125" customWidth="1"/>
    <col min="13539" max="13539" width="10.7109375" customWidth="1"/>
    <col min="13540" max="13540" width="10.85546875" customWidth="1"/>
    <col min="13541" max="13541" width="11.28515625" customWidth="1"/>
    <col min="13543" max="13543" width="9.7109375" customWidth="1"/>
    <col min="13546" max="13546" width="10.42578125" customWidth="1"/>
    <col min="13790" max="13790" width="7" customWidth="1"/>
    <col min="13791" max="13791" width="33.140625" customWidth="1"/>
    <col min="13792" max="13792" width="6.42578125" customWidth="1"/>
    <col min="13793" max="13793" width="29" customWidth="1"/>
    <col min="13794" max="13794" width="11.42578125" customWidth="1"/>
    <col min="13795" max="13795" width="10.7109375" customWidth="1"/>
    <col min="13796" max="13796" width="10.85546875" customWidth="1"/>
    <col min="13797" max="13797" width="11.28515625" customWidth="1"/>
    <col min="13799" max="13799" width="9.7109375" customWidth="1"/>
    <col min="13802" max="13802" width="10.42578125" customWidth="1"/>
    <col min="14046" max="14046" width="7" customWidth="1"/>
    <col min="14047" max="14047" width="33.140625" customWidth="1"/>
    <col min="14048" max="14048" width="6.42578125" customWidth="1"/>
    <col min="14049" max="14049" width="29" customWidth="1"/>
    <col min="14050" max="14050" width="11.42578125" customWidth="1"/>
    <col min="14051" max="14051" width="10.7109375" customWidth="1"/>
    <col min="14052" max="14052" width="10.85546875" customWidth="1"/>
    <col min="14053" max="14053" width="11.28515625" customWidth="1"/>
    <col min="14055" max="14055" width="9.7109375" customWidth="1"/>
    <col min="14058" max="14058" width="10.42578125" customWidth="1"/>
    <col min="14302" max="14302" width="7" customWidth="1"/>
    <col min="14303" max="14303" width="33.140625" customWidth="1"/>
    <col min="14304" max="14304" width="6.42578125" customWidth="1"/>
    <col min="14305" max="14305" width="29" customWidth="1"/>
    <col min="14306" max="14306" width="11.42578125" customWidth="1"/>
    <col min="14307" max="14307" width="10.7109375" customWidth="1"/>
    <col min="14308" max="14308" width="10.85546875" customWidth="1"/>
    <col min="14309" max="14309" width="11.28515625" customWidth="1"/>
    <col min="14311" max="14311" width="9.7109375" customWidth="1"/>
    <col min="14314" max="14314" width="10.42578125" customWidth="1"/>
    <col min="14558" max="14558" width="7" customWidth="1"/>
    <col min="14559" max="14559" width="33.140625" customWidth="1"/>
    <col min="14560" max="14560" width="6.42578125" customWidth="1"/>
    <col min="14561" max="14561" width="29" customWidth="1"/>
    <col min="14562" max="14562" width="11.42578125" customWidth="1"/>
    <col min="14563" max="14563" width="10.7109375" customWidth="1"/>
    <col min="14564" max="14564" width="10.85546875" customWidth="1"/>
    <col min="14565" max="14565" width="11.28515625" customWidth="1"/>
    <col min="14567" max="14567" width="9.7109375" customWidth="1"/>
    <col min="14570" max="14570" width="10.42578125" customWidth="1"/>
    <col min="14814" max="14814" width="7" customWidth="1"/>
    <col min="14815" max="14815" width="33.140625" customWidth="1"/>
    <col min="14816" max="14816" width="6.42578125" customWidth="1"/>
    <col min="14817" max="14817" width="29" customWidth="1"/>
    <col min="14818" max="14818" width="11.42578125" customWidth="1"/>
    <col min="14819" max="14819" width="10.7109375" customWidth="1"/>
    <col min="14820" max="14820" width="10.85546875" customWidth="1"/>
    <col min="14821" max="14821" width="11.28515625" customWidth="1"/>
    <col min="14823" max="14823" width="9.7109375" customWidth="1"/>
    <col min="14826" max="14826" width="10.42578125" customWidth="1"/>
    <col min="15070" max="15070" width="7" customWidth="1"/>
    <col min="15071" max="15071" width="33.140625" customWidth="1"/>
    <col min="15072" max="15072" width="6.42578125" customWidth="1"/>
    <col min="15073" max="15073" width="29" customWidth="1"/>
    <col min="15074" max="15074" width="11.42578125" customWidth="1"/>
    <col min="15075" max="15075" width="10.7109375" customWidth="1"/>
    <col min="15076" max="15076" width="10.85546875" customWidth="1"/>
    <col min="15077" max="15077" width="11.28515625" customWidth="1"/>
    <col min="15079" max="15079" width="9.7109375" customWidth="1"/>
    <col min="15082" max="15082" width="10.42578125" customWidth="1"/>
    <col min="15326" max="15326" width="7" customWidth="1"/>
    <col min="15327" max="15327" width="33.140625" customWidth="1"/>
    <col min="15328" max="15328" width="6.42578125" customWidth="1"/>
    <col min="15329" max="15329" width="29" customWidth="1"/>
    <col min="15330" max="15330" width="11.42578125" customWidth="1"/>
    <col min="15331" max="15331" width="10.7109375" customWidth="1"/>
    <col min="15332" max="15332" width="10.85546875" customWidth="1"/>
    <col min="15333" max="15333" width="11.28515625" customWidth="1"/>
    <col min="15335" max="15335" width="9.7109375" customWidth="1"/>
    <col min="15338" max="15338" width="10.42578125" customWidth="1"/>
    <col min="15582" max="15582" width="7" customWidth="1"/>
    <col min="15583" max="15583" width="33.140625" customWidth="1"/>
    <col min="15584" max="15584" width="6.42578125" customWidth="1"/>
    <col min="15585" max="15585" width="29" customWidth="1"/>
    <col min="15586" max="15586" width="11.42578125" customWidth="1"/>
    <col min="15587" max="15587" width="10.7109375" customWidth="1"/>
    <col min="15588" max="15588" width="10.85546875" customWidth="1"/>
    <col min="15589" max="15589" width="11.28515625" customWidth="1"/>
    <col min="15591" max="15591" width="9.7109375" customWidth="1"/>
    <col min="15594" max="15594" width="10.42578125" customWidth="1"/>
    <col min="15838" max="15838" width="7" customWidth="1"/>
    <col min="15839" max="15839" width="33.140625" customWidth="1"/>
    <col min="15840" max="15840" width="6.42578125" customWidth="1"/>
    <col min="15841" max="15841" width="29" customWidth="1"/>
    <col min="15842" max="15842" width="11.42578125" customWidth="1"/>
    <col min="15843" max="15843" width="10.7109375" customWidth="1"/>
    <col min="15844" max="15844" width="10.85546875" customWidth="1"/>
    <col min="15845" max="15845" width="11.28515625" customWidth="1"/>
    <col min="15847" max="15847" width="9.7109375" customWidth="1"/>
    <col min="15850" max="15850" width="10.42578125" customWidth="1"/>
    <col min="16094" max="16094" width="7" customWidth="1"/>
    <col min="16095" max="16095" width="33.140625" customWidth="1"/>
    <col min="16096" max="16096" width="6.42578125" customWidth="1"/>
    <col min="16097" max="16097" width="29" customWidth="1"/>
    <col min="16098" max="16098" width="11.42578125" customWidth="1"/>
    <col min="16099" max="16099" width="10.7109375" customWidth="1"/>
    <col min="16100" max="16100" width="10.85546875" customWidth="1"/>
    <col min="16101" max="16101" width="11.28515625" customWidth="1"/>
    <col min="16103" max="16103" width="9.7109375" customWidth="1"/>
    <col min="16106" max="16106" width="10.42578125" customWidth="1"/>
  </cols>
  <sheetData>
    <row r="1" spans="1:49" ht="15" x14ac:dyDescent="0.25">
      <c r="A1" s="911" t="s">
        <v>2</v>
      </c>
      <c r="B1" s="911"/>
      <c r="C1" s="107"/>
      <c r="D1" s="911"/>
      <c r="E1" s="911"/>
      <c r="F1" s="330"/>
      <c r="G1" s="330"/>
      <c r="H1" s="330"/>
      <c r="I1" s="912"/>
      <c r="J1" s="332"/>
      <c r="K1" s="332"/>
      <c r="L1" s="332"/>
      <c r="M1" s="332"/>
      <c r="N1" s="332"/>
      <c r="O1" s="913"/>
      <c r="P1" s="334"/>
      <c r="Q1" s="334"/>
      <c r="R1" s="334"/>
      <c r="S1" s="251"/>
      <c r="T1" s="251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627"/>
      <c r="AH1" s="627"/>
      <c r="AI1" s="627"/>
      <c r="AJ1" s="252"/>
      <c r="AK1" s="252"/>
      <c r="AL1" s="252"/>
      <c r="AM1" s="252"/>
      <c r="AN1" s="252"/>
      <c r="AO1" s="251"/>
      <c r="AP1" s="251"/>
      <c r="AQ1" s="251"/>
      <c r="AR1" s="251"/>
      <c r="AS1" s="251"/>
      <c r="AT1" s="252"/>
      <c r="AU1" s="252"/>
      <c r="AV1" s="252"/>
      <c r="AW1" s="252"/>
    </row>
    <row r="2" spans="1:49" ht="15" x14ac:dyDescent="0.25">
      <c r="A2" s="911" t="s">
        <v>3</v>
      </c>
      <c r="B2" s="911"/>
      <c r="C2" s="107"/>
      <c r="D2" s="911"/>
      <c r="E2" s="911"/>
      <c r="F2" s="330"/>
      <c r="G2" s="330"/>
      <c r="H2" s="330"/>
      <c r="I2" s="386"/>
      <c r="J2" s="386"/>
      <c r="K2" s="386"/>
      <c r="L2" s="386"/>
      <c r="M2" s="386"/>
      <c r="N2" s="386"/>
      <c r="O2" s="465"/>
      <c r="P2" s="465"/>
      <c r="Q2" s="465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465"/>
      <c r="AG2" s="465"/>
      <c r="AH2" s="465"/>
      <c r="AI2" s="465"/>
      <c r="AJ2" s="465"/>
      <c r="AK2" s="465"/>
      <c r="AL2" s="465"/>
      <c r="AM2" s="465"/>
      <c r="AN2" s="465"/>
      <c r="AO2" s="386"/>
      <c r="AP2" s="386"/>
      <c r="AQ2" s="386"/>
      <c r="AR2" s="386"/>
      <c r="AS2" s="386"/>
      <c r="AT2" s="465"/>
      <c r="AU2" s="465"/>
      <c r="AV2" s="465"/>
      <c r="AW2" s="252"/>
    </row>
    <row r="3" spans="1:49" ht="12.75" customHeight="1" x14ac:dyDescent="0.25">
      <c r="A3" s="956" t="s">
        <v>4</v>
      </c>
      <c r="B3" s="956"/>
      <c r="C3" s="956"/>
      <c r="D3" s="956"/>
      <c r="E3" s="956"/>
      <c r="F3" s="330"/>
      <c r="G3" s="330"/>
      <c r="H3" s="330"/>
      <c r="I3" s="386"/>
      <c r="J3" s="386"/>
      <c r="K3" s="386"/>
      <c r="L3" s="386"/>
      <c r="M3" s="386"/>
      <c r="N3" s="386"/>
      <c r="O3" s="465"/>
      <c r="P3" s="465"/>
      <c r="Q3" s="465"/>
      <c r="R3" s="390"/>
      <c r="S3" s="390"/>
      <c r="T3" s="390"/>
      <c r="U3" s="390"/>
      <c r="V3" s="390"/>
      <c r="W3" s="390"/>
      <c r="X3" s="390"/>
      <c r="Y3" s="391"/>
      <c r="Z3" s="391"/>
      <c r="AA3" s="391"/>
      <c r="AB3" s="392"/>
      <c r="AC3" s="392"/>
      <c r="AD3" s="392"/>
      <c r="AE3" s="391"/>
      <c r="AF3" s="387"/>
      <c r="AG3" s="387"/>
      <c r="AH3" s="387"/>
      <c r="AI3" s="387"/>
      <c r="AJ3" s="387"/>
      <c r="AK3" s="387"/>
      <c r="AL3" s="387"/>
      <c r="AM3" s="387"/>
      <c r="AN3" s="465"/>
      <c r="AO3" s="386"/>
      <c r="AP3" s="386"/>
      <c r="AQ3" s="386"/>
      <c r="AR3" s="386"/>
      <c r="AS3" s="386"/>
      <c r="AT3" s="465"/>
      <c r="AU3" s="465"/>
      <c r="AV3" s="465"/>
      <c r="AW3" s="252"/>
    </row>
    <row r="4" spans="1:49" ht="12.75" customHeight="1" x14ac:dyDescent="0.25">
      <c r="A4" s="335"/>
      <c r="B4" s="911"/>
      <c r="C4" s="911"/>
      <c r="D4" s="911"/>
      <c r="E4" s="911"/>
      <c r="F4" s="330"/>
      <c r="G4" s="330"/>
      <c r="H4" s="330"/>
      <c r="I4" s="386"/>
      <c r="J4" s="386"/>
      <c r="K4" s="386"/>
      <c r="L4" s="386"/>
      <c r="M4" s="386"/>
      <c r="N4" s="386"/>
      <c r="O4" s="465"/>
      <c r="P4" s="465"/>
      <c r="Q4" s="465"/>
      <c r="R4" s="390"/>
      <c r="S4" s="390"/>
      <c r="T4" s="390"/>
      <c r="U4" s="390"/>
      <c r="V4" s="390"/>
      <c r="W4" s="390"/>
      <c r="X4" s="390"/>
      <c r="Y4" s="391"/>
      <c r="Z4" s="391"/>
      <c r="AA4" s="391"/>
      <c r="AB4" s="392"/>
      <c r="AC4" s="392"/>
      <c r="AD4" s="392"/>
      <c r="AE4" s="391"/>
      <c r="AF4" s="387"/>
      <c r="AG4" s="387"/>
      <c r="AH4" s="387"/>
      <c r="AI4" s="387"/>
      <c r="AJ4" s="387"/>
      <c r="AK4" s="387"/>
      <c r="AL4" s="387"/>
      <c r="AM4" s="387"/>
      <c r="AN4" s="465"/>
      <c r="AO4" s="386"/>
      <c r="AP4" s="386"/>
      <c r="AQ4" s="386"/>
      <c r="AR4" s="386"/>
      <c r="AS4" s="386"/>
      <c r="AT4" s="465"/>
      <c r="AU4" s="465"/>
      <c r="AV4" s="465"/>
      <c r="AW4" s="252"/>
    </row>
    <row r="5" spans="1:49" ht="16.5" thickBot="1" x14ac:dyDescent="0.3">
      <c r="A5" s="688" t="s">
        <v>837</v>
      </c>
      <c r="B5" s="246"/>
      <c r="C5" s="246"/>
      <c r="D5" s="246"/>
      <c r="E5" s="247"/>
      <c r="F5" s="247"/>
      <c r="G5" s="247"/>
      <c r="H5" s="247"/>
      <c r="I5" s="393"/>
      <c r="J5" s="393"/>
      <c r="K5" s="393"/>
      <c r="L5" s="393"/>
      <c r="M5" s="393"/>
      <c r="N5" s="393"/>
      <c r="O5" s="619"/>
      <c r="P5" s="619"/>
      <c r="Q5" s="619"/>
      <c r="R5" s="390"/>
      <c r="S5" s="390"/>
      <c r="T5" s="390"/>
      <c r="U5" s="390"/>
      <c r="V5" s="251"/>
      <c r="W5" s="390"/>
      <c r="X5" s="390"/>
      <c r="Y5" s="391"/>
      <c r="Z5" s="391"/>
      <c r="AA5" s="391"/>
      <c r="AB5" s="392"/>
      <c r="AC5" s="392"/>
      <c r="AD5" s="392"/>
      <c r="AE5" s="391"/>
      <c r="AF5" s="252"/>
      <c r="AG5" s="252"/>
      <c r="AH5" s="388"/>
      <c r="AI5" s="388"/>
      <c r="AJ5" s="388"/>
      <c r="AK5" s="388"/>
      <c r="AL5" s="388"/>
      <c r="AM5" s="388"/>
      <c r="AN5" s="619"/>
      <c r="AO5" s="393"/>
      <c r="AP5" s="393"/>
      <c r="AQ5" s="393"/>
      <c r="AR5" s="393"/>
      <c r="AS5" s="393"/>
      <c r="AT5" s="619"/>
      <c r="AU5" s="619"/>
      <c r="AV5" s="619"/>
      <c r="AW5" s="252"/>
    </row>
    <row r="6" spans="1:49" ht="15" x14ac:dyDescent="0.25">
      <c r="A6" s="330"/>
      <c r="B6" s="329"/>
      <c r="C6" s="329"/>
      <c r="D6" s="329"/>
      <c r="E6" s="330"/>
      <c r="F6" s="330"/>
      <c r="G6" s="330"/>
      <c r="H6" s="330"/>
      <c r="I6" s="950" t="s">
        <v>834</v>
      </c>
      <c r="J6" s="951"/>
      <c r="K6" s="951"/>
      <c r="L6" s="951"/>
      <c r="M6" s="951"/>
      <c r="N6" s="951"/>
      <c r="O6" s="951"/>
      <c r="P6" s="951"/>
      <c r="Q6" s="952"/>
      <c r="R6" s="974" t="s">
        <v>835</v>
      </c>
      <c r="S6" s="975"/>
      <c r="T6" s="975"/>
      <c r="U6" s="975"/>
      <c r="V6" s="975"/>
      <c r="W6" s="975"/>
      <c r="X6" s="975"/>
      <c r="Y6" s="975"/>
      <c r="Z6" s="975"/>
      <c r="AA6" s="975"/>
      <c r="AB6" s="975"/>
      <c r="AC6" s="975"/>
      <c r="AD6" s="975"/>
      <c r="AE6" s="975"/>
      <c r="AF6" s="975"/>
      <c r="AG6" s="975"/>
      <c r="AH6" s="975"/>
      <c r="AI6" s="975"/>
      <c r="AJ6" s="975"/>
      <c r="AK6" s="975"/>
      <c r="AL6" s="975"/>
      <c r="AM6" s="975"/>
      <c r="AN6" s="976"/>
      <c r="AO6" s="977" t="s">
        <v>838</v>
      </c>
      <c r="AP6" s="978"/>
      <c r="AQ6" s="978"/>
      <c r="AR6" s="978"/>
      <c r="AS6" s="978"/>
      <c r="AT6" s="978"/>
      <c r="AU6" s="978"/>
      <c r="AV6" s="978"/>
      <c r="AW6" s="979"/>
    </row>
    <row r="7" spans="1:49" ht="16.5" customHeight="1" thickBot="1" x14ac:dyDescent="0.3">
      <c r="A7" s="335"/>
      <c r="B7" s="17"/>
      <c r="D7" s="22"/>
      <c r="E7" s="17"/>
      <c r="F7" s="330"/>
      <c r="G7" s="330"/>
      <c r="H7" s="330"/>
      <c r="I7" s="953"/>
      <c r="J7" s="954"/>
      <c r="K7" s="954"/>
      <c r="L7" s="954"/>
      <c r="M7" s="954"/>
      <c r="N7" s="954"/>
      <c r="O7" s="954"/>
      <c r="P7" s="954"/>
      <c r="Q7" s="955"/>
      <c r="R7" s="1025" t="s">
        <v>289</v>
      </c>
      <c r="S7" s="1026"/>
      <c r="T7" s="1026"/>
      <c r="U7" s="1026"/>
      <c r="V7" s="1027"/>
      <c r="W7" s="1034" t="s">
        <v>290</v>
      </c>
      <c r="X7" s="1026"/>
      <c r="Y7" s="1027"/>
      <c r="Z7" s="957" t="s">
        <v>291</v>
      </c>
      <c r="AA7" s="957" t="s">
        <v>5</v>
      </c>
      <c r="AB7" s="957" t="s">
        <v>292</v>
      </c>
      <c r="AC7" s="995" t="s">
        <v>293</v>
      </c>
      <c r="AD7" s="996"/>
      <c r="AE7" s="997"/>
      <c r="AF7" s="957" t="s">
        <v>315</v>
      </c>
      <c r="AG7" s="1004" t="s">
        <v>294</v>
      </c>
      <c r="AH7" s="1005"/>
      <c r="AI7" s="1005"/>
      <c r="AJ7" s="1005"/>
      <c r="AK7" s="1005"/>
      <c r="AL7" s="1005"/>
      <c r="AM7" s="1005"/>
      <c r="AN7" s="1006"/>
      <c r="AO7" s="980"/>
      <c r="AP7" s="981"/>
      <c r="AQ7" s="981"/>
      <c r="AR7" s="981"/>
      <c r="AS7" s="981"/>
      <c r="AT7" s="981"/>
      <c r="AU7" s="981"/>
      <c r="AV7" s="981"/>
      <c r="AW7" s="982"/>
    </row>
    <row r="8" spans="1:49" ht="12.75" customHeight="1" x14ac:dyDescent="0.25">
      <c r="A8" s="397"/>
      <c r="B8" s="336"/>
      <c r="C8" s="336"/>
      <c r="D8" s="336"/>
      <c r="E8" s="337"/>
      <c r="F8" s="337"/>
      <c r="G8" s="337"/>
      <c r="H8" s="337"/>
      <c r="I8" s="960" t="s">
        <v>6</v>
      </c>
      <c r="J8" s="963" t="s">
        <v>826</v>
      </c>
      <c r="K8" s="964"/>
      <c r="L8" s="964"/>
      <c r="M8" s="964"/>
      <c r="N8" s="965"/>
      <c r="O8" s="969" t="s">
        <v>286</v>
      </c>
      <c r="P8" s="963" t="s">
        <v>827</v>
      </c>
      <c r="Q8" s="972"/>
      <c r="R8" s="1028"/>
      <c r="S8" s="1029"/>
      <c r="T8" s="1029"/>
      <c r="U8" s="1029"/>
      <c r="V8" s="1030"/>
      <c r="W8" s="1035"/>
      <c r="X8" s="1029"/>
      <c r="Y8" s="1030"/>
      <c r="Z8" s="958"/>
      <c r="AA8" s="958"/>
      <c r="AB8" s="958"/>
      <c r="AC8" s="998"/>
      <c r="AD8" s="999"/>
      <c r="AE8" s="1000"/>
      <c r="AF8" s="958"/>
      <c r="AG8" s="1007" t="s">
        <v>295</v>
      </c>
      <c r="AH8" s="1008"/>
      <c r="AI8" s="1023" t="s">
        <v>296</v>
      </c>
      <c r="AJ8" s="1007" t="s">
        <v>297</v>
      </c>
      <c r="AK8" s="1008"/>
      <c r="AL8" s="1011" t="s">
        <v>298</v>
      </c>
      <c r="AM8" s="1012"/>
      <c r="AN8" s="1013"/>
      <c r="AO8" s="960" t="s">
        <v>6</v>
      </c>
      <c r="AP8" s="1017" t="s">
        <v>826</v>
      </c>
      <c r="AQ8" s="1018"/>
      <c r="AR8" s="1018"/>
      <c r="AS8" s="1018"/>
      <c r="AT8" s="1019"/>
      <c r="AU8" s="969" t="s">
        <v>286</v>
      </c>
      <c r="AV8" s="963" t="s">
        <v>828</v>
      </c>
      <c r="AW8" s="972"/>
    </row>
    <row r="9" spans="1:49" ht="13.5" thickBot="1" x14ac:dyDescent="0.25">
      <c r="A9" s="25" t="s">
        <v>820</v>
      </c>
      <c r="B9" s="18"/>
      <c r="D9" s="25"/>
      <c r="E9" s="18"/>
      <c r="F9" s="338"/>
      <c r="G9" s="339"/>
      <c r="H9" s="339"/>
      <c r="I9" s="961"/>
      <c r="J9" s="966"/>
      <c r="K9" s="967"/>
      <c r="L9" s="967"/>
      <c r="M9" s="967"/>
      <c r="N9" s="968"/>
      <c r="O9" s="970"/>
      <c r="P9" s="966"/>
      <c r="Q9" s="973"/>
      <c r="R9" s="1031"/>
      <c r="S9" s="1032"/>
      <c r="T9" s="1032"/>
      <c r="U9" s="1032"/>
      <c r="V9" s="1033"/>
      <c r="W9" s="1036"/>
      <c r="X9" s="1032"/>
      <c r="Y9" s="1033"/>
      <c r="Z9" s="958"/>
      <c r="AA9" s="958"/>
      <c r="AB9" s="958"/>
      <c r="AC9" s="1001"/>
      <c r="AD9" s="1002"/>
      <c r="AE9" s="1003"/>
      <c r="AF9" s="958"/>
      <c r="AG9" s="1009"/>
      <c r="AH9" s="1010"/>
      <c r="AI9" s="1024"/>
      <c r="AJ9" s="1009"/>
      <c r="AK9" s="1010"/>
      <c r="AL9" s="1014"/>
      <c r="AM9" s="1015"/>
      <c r="AN9" s="1016"/>
      <c r="AO9" s="961"/>
      <c r="AP9" s="1020"/>
      <c r="AQ9" s="1021"/>
      <c r="AR9" s="1021"/>
      <c r="AS9" s="1021"/>
      <c r="AT9" s="1022"/>
      <c r="AU9" s="970"/>
      <c r="AV9" s="966"/>
      <c r="AW9" s="973"/>
    </row>
    <row r="10" spans="1:49" ht="34.5" customHeight="1" thickBot="1" x14ac:dyDescent="0.25">
      <c r="A10" s="341" t="s">
        <v>800</v>
      </c>
      <c r="B10" s="342" t="s">
        <v>566</v>
      </c>
      <c r="C10" s="342" t="s">
        <v>567</v>
      </c>
      <c r="D10" s="342" t="s">
        <v>270</v>
      </c>
      <c r="E10" s="515" t="s">
        <v>802</v>
      </c>
      <c r="F10" s="342" t="s">
        <v>0</v>
      </c>
      <c r="G10" s="402" t="s">
        <v>271</v>
      </c>
      <c r="H10" s="83" t="s">
        <v>282</v>
      </c>
      <c r="I10" s="962"/>
      <c r="J10" s="84" t="s">
        <v>280</v>
      </c>
      <c r="K10" s="84" t="s">
        <v>290</v>
      </c>
      <c r="L10" s="85" t="s">
        <v>5</v>
      </c>
      <c r="M10" s="85" t="s">
        <v>1</v>
      </c>
      <c r="N10" s="85" t="s">
        <v>7</v>
      </c>
      <c r="O10" s="971"/>
      <c r="P10" s="86" t="s">
        <v>287</v>
      </c>
      <c r="Q10" s="87" t="s">
        <v>288</v>
      </c>
      <c r="R10" s="881" t="s">
        <v>299</v>
      </c>
      <c r="S10" s="90" t="s">
        <v>296</v>
      </c>
      <c r="T10" s="90" t="s">
        <v>815</v>
      </c>
      <c r="U10" s="91" t="s">
        <v>297</v>
      </c>
      <c r="V10" s="90" t="s">
        <v>791</v>
      </c>
      <c r="W10" s="94" t="s">
        <v>300</v>
      </c>
      <c r="X10" s="94" t="s">
        <v>301</v>
      </c>
      <c r="Y10" s="90" t="s">
        <v>792</v>
      </c>
      <c r="Z10" s="959"/>
      <c r="AA10" s="959"/>
      <c r="AB10" s="959"/>
      <c r="AC10" s="90" t="s">
        <v>296</v>
      </c>
      <c r="AD10" s="91" t="s">
        <v>302</v>
      </c>
      <c r="AE10" s="90" t="s">
        <v>793</v>
      </c>
      <c r="AF10" s="959"/>
      <c r="AG10" s="578" t="s">
        <v>287</v>
      </c>
      <c r="AH10" s="608" t="s">
        <v>288</v>
      </c>
      <c r="AI10" s="578" t="s">
        <v>287</v>
      </c>
      <c r="AJ10" s="578" t="s">
        <v>287</v>
      </c>
      <c r="AK10" s="608" t="s">
        <v>288</v>
      </c>
      <c r="AL10" s="578" t="s">
        <v>287</v>
      </c>
      <c r="AM10" s="608" t="s">
        <v>288</v>
      </c>
      <c r="AN10" s="617" t="s">
        <v>311</v>
      </c>
      <c r="AO10" s="962"/>
      <c r="AP10" s="88" t="s">
        <v>280</v>
      </c>
      <c r="AQ10" s="89" t="s">
        <v>290</v>
      </c>
      <c r="AR10" s="85" t="s">
        <v>5</v>
      </c>
      <c r="AS10" s="85" t="s">
        <v>1</v>
      </c>
      <c r="AT10" s="85" t="s">
        <v>7</v>
      </c>
      <c r="AU10" s="971"/>
      <c r="AV10" s="86" t="s">
        <v>287</v>
      </c>
      <c r="AW10" s="87" t="s">
        <v>288</v>
      </c>
    </row>
    <row r="11" spans="1:49" s="415" customFormat="1" ht="11.25" customHeight="1" thickBot="1" x14ac:dyDescent="0.25">
      <c r="A11" s="445" t="s">
        <v>568</v>
      </c>
      <c r="B11" s="446" t="s">
        <v>569</v>
      </c>
      <c r="C11" s="446" t="s">
        <v>272</v>
      </c>
      <c r="D11" s="446" t="s">
        <v>273</v>
      </c>
      <c r="E11" s="446" t="s">
        <v>570</v>
      </c>
      <c r="F11" s="446" t="s">
        <v>0</v>
      </c>
      <c r="G11" s="446" t="s">
        <v>571</v>
      </c>
      <c r="H11" s="447" t="s">
        <v>796</v>
      </c>
      <c r="I11" s="448" t="s">
        <v>274</v>
      </c>
      <c r="J11" s="449" t="s">
        <v>275</v>
      </c>
      <c r="K11" s="455" t="s">
        <v>281</v>
      </c>
      <c r="L11" s="449" t="s">
        <v>276</v>
      </c>
      <c r="M11" s="449" t="s">
        <v>277</v>
      </c>
      <c r="N11" s="449" t="s">
        <v>278</v>
      </c>
      <c r="O11" s="620" t="s">
        <v>279</v>
      </c>
      <c r="P11" s="456" t="s">
        <v>572</v>
      </c>
      <c r="Q11" s="621" t="s">
        <v>573</v>
      </c>
      <c r="R11" s="454" t="s">
        <v>303</v>
      </c>
      <c r="S11" s="883" t="s">
        <v>303</v>
      </c>
      <c r="T11" s="455" t="s">
        <v>303</v>
      </c>
      <c r="U11" s="455" t="s">
        <v>303</v>
      </c>
      <c r="V11" s="455" t="s">
        <v>303</v>
      </c>
      <c r="W11" s="455" t="s">
        <v>304</v>
      </c>
      <c r="X11" s="455" t="s">
        <v>305</v>
      </c>
      <c r="Y11" s="455" t="s">
        <v>304</v>
      </c>
      <c r="Z11" s="455" t="s">
        <v>306</v>
      </c>
      <c r="AA11" s="455" t="s">
        <v>307</v>
      </c>
      <c r="AB11" s="455" t="s">
        <v>308</v>
      </c>
      <c r="AC11" s="455" t="s">
        <v>310</v>
      </c>
      <c r="AD11" s="455" t="s">
        <v>309</v>
      </c>
      <c r="AE11" s="455" t="s">
        <v>309</v>
      </c>
      <c r="AF11" s="455" t="s">
        <v>316</v>
      </c>
      <c r="AG11" s="456" t="s">
        <v>312</v>
      </c>
      <c r="AH11" s="456" t="s">
        <v>313</v>
      </c>
      <c r="AI11" s="456" t="s">
        <v>312</v>
      </c>
      <c r="AJ11" s="456" t="s">
        <v>312</v>
      </c>
      <c r="AK11" s="456" t="s">
        <v>313</v>
      </c>
      <c r="AL11" s="456" t="s">
        <v>312</v>
      </c>
      <c r="AM11" s="456" t="s">
        <v>313</v>
      </c>
      <c r="AN11" s="457" t="s">
        <v>314</v>
      </c>
      <c r="AO11" s="454" t="s">
        <v>274</v>
      </c>
      <c r="AP11" s="455" t="s">
        <v>275</v>
      </c>
      <c r="AQ11" s="455" t="s">
        <v>281</v>
      </c>
      <c r="AR11" s="455" t="s">
        <v>276</v>
      </c>
      <c r="AS11" s="455" t="s">
        <v>277</v>
      </c>
      <c r="AT11" s="455" t="s">
        <v>278</v>
      </c>
      <c r="AU11" s="456" t="s">
        <v>279</v>
      </c>
      <c r="AV11" s="456" t="s">
        <v>572</v>
      </c>
      <c r="AW11" s="621" t="s">
        <v>573</v>
      </c>
    </row>
    <row r="12" spans="1:49" s="37" customFormat="1" ht="13.5" customHeight="1" x14ac:dyDescent="0.2">
      <c r="A12" s="516">
        <v>1</v>
      </c>
      <c r="B12" s="435">
        <v>3475</v>
      </c>
      <c r="C12" s="435">
        <v>691008604</v>
      </c>
      <c r="D12" s="435">
        <v>4624548</v>
      </c>
      <c r="E12" s="517" t="s">
        <v>120</v>
      </c>
      <c r="F12" s="435">
        <v>3111</v>
      </c>
      <c r="G12" s="518" t="s">
        <v>317</v>
      </c>
      <c r="H12" s="670" t="s">
        <v>283</v>
      </c>
      <c r="I12" s="623">
        <v>3368186</v>
      </c>
      <c r="J12" s="624">
        <v>2454481</v>
      </c>
      <c r="K12" s="624">
        <v>0</v>
      </c>
      <c r="L12" s="624">
        <v>829615</v>
      </c>
      <c r="M12" s="624">
        <v>49090</v>
      </c>
      <c r="N12" s="624">
        <v>35000</v>
      </c>
      <c r="O12" s="625">
        <v>5.5542999999999996</v>
      </c>
      <c r="P12" s="677">
        <v>4.0644999999999998</v>
      </c>
      <c r="Q12" s="783">
        <v>1.4897999999999998</v>
      </c>
      <c r="R12" s="689">
        <f>W12*-1</f>
        <v>0</v>
      </c>
      <c r="S12" s="461">
        <v>0</v>
      </c>
      <c r="T12" s="461">
        <v>0</v>
      </c>
      <c r="U12" s="461">
        <v>0</v>
      </c>
      <c r="V12" s="461">
        <f>SUM(R12:U12)</f>
        <v>0</v>
      </c>
      <c r="W12" s="461">
        <v>0</v>
      </c>
      <c r="X12" s="461">
        <v>0</v>
      </c>
      <c r="Y12" s="461">
        <f>SUM(W12:X12)</f>
        <v>0</v>
      </c>
      <c r="Z12" s="461">
        <f>V12+Y12</f>
        <v>0</v>
      </c>
      <c r="AA12" s="577">
        <f>ROUND((V12+W12)*33.8%,0)</f>
        <v>0</v>
      </c>
      <c r="AB12" s="462">
        <f>ROUND(V12*2%,0)</f>
        <v>0</v>
      </c>
      <c r="AC12" s="461">
        <v>0</v>
      </c>
      <c r="AD12" s="461">
        <v>0</v>
      </c>
      <c r="AE12" s="461">
        <f>SUM(AC12:AD12)</f>
        <v>0</v>
      </c>
      <c r="AF12" s="461">
        <f>Z12+AA12+AB12+AE12</f>
        <v>0</v>
      </c>
      <c r="AG12" s="463">
        <v>0</v>
      </c>
      <c r="AH12" s="463">
        <v>0</v>
      </c>
      <c r="AI12" s="463">
        <v>0</v>
      </c>
      <c r="AJ12" s="463">
        <v>0</v>
      </c>
      <c r="AK12" s="463">
        <v>0</v>
      </c>
      <c r="AL12" s="463">
        <f>AG12+AI12+AJ12</f>
        <v>0</v>
      </c>
      <c r="AM12" s="463">
        <f>AH12+AK12</f>
        <v>0</v>
      </c>
      <c r="AN12" s="694">
        <f>SUM(AL12:AM12)</f>
        <v>0</v>
      </c>
      <c r="AO12" s="689">
        <f>I12+AF12</f>
        <v>3368186</v>
      </c>
      <c r="AP12" s="461">
        <f>J12+V12</f>
        <v>2454481</v>
      </c>
      <c r="AQ12" s="461">
        <f>K12+Y12</f>
        <v>0</v>
      </c>
      <c r="AR12" s="461">
        <f>L12+AA12</f>
        <v>829615</v>
      </c>
      <c r="AS12" s="461">
        <f>M12+AB12</f>
        <v>49090</v>
      </c>
      <c r="AT12" s="461">
        <f>N12+AE12</f>
        <v>35000</v>
      </c>
      <c r="AU12" s="463">
        <f>O12+AN12</f>
        <v>5.5542999999999996</v>
      </c>
      <c r="AV12" s="463">
        <f>P12+AL12</f>
        <v>4.0644999999999998</v>
      </c>
      <c r="AW12" s="464">
        <f>Q12+AM12</f>
        <v>1.4897999999999998</v>
      </c>
    </row>
    <row r="13" spans="1:49" s="37" customFormat="1" ht="13.5" customHeight="1" x14ac:dyDescent="0.2">
      <c r="A13" s="501">
        <v>1</v>
      </c>
      <c r="B13" s="36">
        <v>3475</v>
      </c>
      <c r="C13" s="36">
        <v>691008604</v>
      </c>
      <c r="D13" s="36">
        <v>4624548</v>
      </c>
      <c r="E13" s="497" t="s">
        <v>121</v>
      </c>
      <c r="F13" s="36">
        <v>3141</v>
      </c>
      <c r="G13" s="498" t="s">
        <v>321</v>
      </c>
      <c r="H13" s="671" t="s">
        <v>284</v>
      </c>
      <c r="I13" s="265">
        <v>636590</v>
      </c>
      <c r="J13" s="266">
        <v>446929</v>
      </c>
      <c r="K13" s="882">
        <v>20000</v>
      </c>
      <c r="L13" s="577">
        <v>157822</v>
      </c>
      <c r="M13" s="577">
        <v>8939</v>
      </c>
      <c r="N13" s="266">
        <v>2900</v>
      </c>
      <c r="O13" s="622">
        <v>1.59</v>
      </c>
      <c r="P13" s="678">
        <v>0</v>
      </c>
      <c r="Q13" s="784">
        <v>1.59</v>
      </c>
      <c r="R13" s="267">
        <f>W13*-1</f>
        <v>0</v>
      </c>
      <c r="S13" s="269">
        <v>0</v>
      </c>
      <c r="T13" s="269">
        <v>0</v>
      </c>
      <c r="U13" s="269">
        <v>0</v>
      </c>
      <c r="V13" s="269">
        <f t="shared" ref="V13:V69" si="0">SUM(R13:U13)</f>
        <v>0</v>
      </c>
      <c r="W13" s="269">
        <v>0</v>
      </c>
      <c r="X13" s="269">
        <v>0</v>
      </c>
      <c r="Y13" s="269">
        <f>SUM(W13:X13)</f>
        <v>0</v>
      </c>
      <c r="Z13" s="269">
        <f>V13+Y13</f>
        <v>0</v>
      </c>
      <c r="AA13" s="577">
        <f>ROUND((V13+W13)*33.8%,0)</f>
        <v>0</v>
      </c>
      <c r="AB13" s="270">
        <f>ROUND(V13*2%,0)</f>
        <v>0</v>
      </c>
      <c r="AC13" s="269">
        <v>0</v>
      </c>
      <c r="AD13" s="269">
        <v>0</v>
      </c>
      <c r="AE13" s="269">
        <f t="shared" ref="AE13:AE69" si="1">SUM(AC13:AD13)</f>
        <v>0</v>
      </c>
      <c r="AF13" s="269">
        <f t="shared" ref="AF13:AF69" si="2">Z13+AA13+AB13+AE13</f>
        <v>0</v>
      </c>
      <c r="AG13" s="271">
        <v>0</v>
      </c>
      <c r="AH13" s="271">
        <v>0</v>
      </c>
      <c r="AI13" s="271">
        <v>0</v>
      </c>
      <c r="AJ13" s="271">
        <v>0</v>
      </c>
      <c r="AK13" s="271">
        <v>0</v>
      </c>
      <c r="AL13" s="271">
        <f t="shared" ref="AL13:AL69" si="3">AG13+AI13+AJ13</f>
        <v>0</v>
      </c>
      <c r="AM13" s="271">
        <f t="shared" ref="AM13:AM69" si="4">AH13+AK13</f>
        <v>0</v>
      </c>
      <c r="AN13" s="696">
        <f t="shared" ref="AN13:AN69" si="5">SUM(AL13:AM13)</f>
        <v>0</v>
      </c>
      <c r="AO13" s="267">
        <f>I13+AF13</f>
        <v>636590</v>
      </c>
      <c r="AP13" s="269">
        <f>J13+V13</f>
        <v>446929</v>
      </c>
      <c r="AQ13" s="269">
        <f>K13+Y13</f>
        <v>20000</v>
      </c>
      <c r="AR13" s="269">
        <f>L13+AA13</f>
        <v>157822</v>
      </c>
      <c r="AS13" s="269">
        <f>M13+AB13</f>
        <v>8939</v>
      </c>
      <c r="AT13" s="269">
        <f>N13+AE13</f>
        <v>2900</v>
      </c>
      <c r="AU13" s="271">
        <f>O13+AN13</f>
        <v>1.59</v>
      </c>
      <c r="AV13" s="271">
        <f>P13+AL13</f>
        <v>0</v>
      </c>
      <c r="AW13" s="272">
        <f>Q13+AM13</f>
        <v>1.59</v>
      </c>
    </row>
    <row r="14" spans="1:49" s="37" customFormat="1" ht="13.5" customHeight="1" x14ac:dyDescent="0.2">
      <c r="A14" s="502">
        <v>1</v>
      </c>
      <c r="B14" s="38">
        <v>3475</v>
      </c>
      <c r="C14" s="38">
        <v>691008604</v>
      </c>
      <c r="D14" s="38">
        <v>4624548</v>
      </c>
      <c r="E14" s="499" t="s">
        <v>122</v>
      </c>
      <c r="F14" s="38"/>
      <c r="G14" s="500"/>
      <c r="H14" s="672"/>
      <c r="I14" s="6">
        <v>4004776</v>
      </c>
      <c r="J14" s="10">
        <v>2901410</v>
      </c>
      <c r="K14" s="10">
        <v>20000</v>
      </c>
      <c r="L14" s="10">
        <v>987437</v>
      </c>
      <c r="M14" s="10">
        <v>58029</v>
      </c>
      <c r="N14" s="10">
        <v>37900</v>
      </c>
      <c r="O14" s="11">
        <v>7.1442999999999994</v>
      </c>
      <c r="P14" s="11">
        <v>4.0644999999999998</v>
      </c>
      <c r="Q14" s="45">
        <v>3.0797999999999996</v>
      </c>
      <c r="R14" s="6">
        <f t="shared" ref="R14:AW14" si="6">SUM(R12:R13)</f>
        <v>0</v>
      </c>
      <c r="S14" s="10">
        <f t="shared" si="6"/>
        <v>0</v>
      </c>
      <c r="T14" s="10">
        <f t="shared" si="6"/>
        <v>0</v>
      </c>
      <c r="U14" s="10">
        <f t="shared" si="6"/>
        <v>0</v>
      </c>
      <c r="V14" s="10">
        <f t="shared" si="6"/>
        <v>0</v>
      </c>
      <c r="W14" s="10">
        <f t="shared" si="6"/>
        <v>0</v>
      </c>
      <c r="X14" s="10">
        <f t="shared" si="6"/>
        <v>0</v>
      </c>
      <c r="Y14" s="10">
        <f t="shared" si="6"/>
        <v>0</v>
      </c>
      <c r="Z14" s="10">
        <f t="shared" si="6"/>
        <v>0</v>
      </c>
      <c r="AA14" s="10">
        <f t="shared" si="6"/>
        <v>0</v>
      </c>
      <c r="AB14" s="10">
        <f t="shared" si="6"/>
        <v>0</v>
      </c>
      <c r="AC14" s="10">
        <f t="shared" si="6"/>
        <v>0</v>
      </c>
      <c r="AD14" s="10">
        <f t="shared" si="6"/>
        <v>0</v>
      </c>
      <c r="AE14" s="10">
        <f t="shared" si="6"/>
        <v>0</v>
      </c>
      <c r="AF14" s="10">
        <f t="shared" si="6"/>
        <v>0</v>
      </c>
      <c r="AG14" s="11">
        <f t="shared" si="6"/>
        <v>0</v>
      </c>
      <c r="AH14" s="11">
        <f t="shared" si="6"/>
        <v>0</v>
      </c>
      <c r="AI14" s="11">
        <f t="shared" si="6"/>
        <v>0</v>
      </c>
      <c r="AJ14" s="11">
        <f t="shared" si="6"/>
        <v>0</v>
      </c>
      <c r="AK14" s="11">
        <f t="shared" si="6"/>
        <v>0</v>
      </c>
      <c r="AL14" s="11">
        <f t="shared" si="6"/>
        <v>0</v>
      </c>
      <c r="AM14" s="11">
        <f t="shared" si="6"/>
        <v>0</v>
      </c>
      <c r="AN14" s="45">
        <f t="shared" si="6"/>
        <v>0</v>
      </c>
      <c r="AO14" s="6">
        <f t="shared" si="6"/>
        <v>4004776</v>
      </c>
      <c r="AP14" s="10">
        <f t="shared" si="6"/>
        <v>2901410</v>
      </c>
      <c r="AQ14" s="10">
        <f t="shared" si="6"/>
        <v>20000</v>
      </c>
      <c r="AR14" s="10">
        <f t="shared" si="6"/>
        <v>987437</v>
      </c>
      <c r="AS14" s="10">
        <f t="shared" si="6"/>
        <v>58029</v>
      </c>
      <c r="AT14" s="10">
        <f t="shared" si="6"/>
        <v>37900</v>
      </c>
      <c r="AU14" s="11">
        <f t="shared" si="6"/>
        <v>7.1442999999999994</v>
      </c>
      <c r="AV14" s="11">
        <f t="shared" si="6"/>
        <v>4.0644999999999998</v>
      </c>
      <c r="AW14" s="101">
        <f t="shared" si="6"/>
        <v>3.0797999999999996</v>
      </c>
    </row>
    <row r="15" spans="1:49" s="37" customFormat="1" ht="13.5" customHeight="1" x14ac:dyDescent="0.2">
      <c r="A15" s="501">
        <v>2</v>
      </c>
      <c r="B15" s="36">
        <v>3449</v>
      </c>
      <c r="C15" s="36">
        <v>600078116</v>
      </c>
      <c r="D15" s="36">
        <v>70695016</v>
      </c>
      <c r="E15" s="497" t="s">
        <v>123</v>
      </c>
      <c r="F15" s="36">
        <v>3111</v>
      </c>
      <c r="G15" s="498" t="s">
        <v>317</v>
      </c>
      <c r="H15" s="671" t="s">
        <v>283</v>
      </c>
      <c r="I15" s="265">
        <v>4814209</v>
      </c>
      <c r="J15" s="266">
        <v>3511052</v>
      </c>
      <c r="K15" s="266">
        <v>0</v>
      </c>
      <c r="L15" s="266">
        <v>1186736</v>
      </c>
      <c r="M15" s="266">
        <v>70221</v>
      </c>
      <c r="N15" s="266">
        <v>46200</v>
      </c>
      <c r="O15" s="622">
        <v>8.1341999999999999</v>
      </c>
      <c r="P15" s="678">
        <v>6</v>
      </c>
      <c r="Q15" s="784">
        <v>2.1341999999999999</v>
      </c>
      <c r="R15" s="267">
        <f t="shared" ref="R15:R16" si="7">W15*-1</f>
        <v>0</v>
      </c>
      <c r="S15" s="269">
        <v>0</v>
      </c>
      <c r="T15" s="269">
        <v>0</v>
      </c>
      <c r="U15" s="269">
        <v>0</v>
      </c>
      <c r="V15" s="269">
        <f t="shared" si="0"/>
        <v>0</v>
      </c>
      <c r="W15" s="269">
        <v>0</v>
      </c>
      <c r="X15" s="269">
        <v>0</v>
      </c>
      <c r="Y15" s="269">
        <f>SUM(W15:X15)</f>
        <v>0</v>
      </c>
      <c r="Z15" s="269">
        <f>V15+Y15</f>
        <v>0</v>
      </c>
      <c r="AA15" s="577">
        <f>ROUND((V15+W15)*33.8%,0)</f>
        <v>0</v>
      </c>
      <c r="AB15" s="270">
        <f>ROUND(V15*2%,0)</f>
        <v>0</v>
      </c>
      <c r="AC15" s="269">
        <v>0</v>
      </c>
      <c r="AD15" s="269">
        <v>0</v>
      </c>
      <c r="AE15" s="269">
        <f t="shared" si="1"/>
        <v>0</v>
      </c>
      <c r="AF15" s="269">
        <f t="shared" si="2"/>
        <v>0</v>
      </c>
      <c r="AG15" s="271">
        <v>0</v>
      </c>
      <c r="AH15" s="271">
        <v>0</v>
      </c>
      <c r="AI15" s="271">
        <v>0</v>
      </c>
      <c r="AJ15" s="271">
        <v>0</v>
      </c>
      <c r="AK15" s="271">
        <v>0</v>
      </c>
      <c r="AL15" s="271">
        <f t="shared" si="3"/>
        <v>0</v>
      </c>
      <c r="AM15" s="271">
        <f t="shared" si="4"/>
        <v>0</v>
      </c>
      <c r="AN15" s="696">
        <f t="shared" si="5"/>
        <v>0</v>
      </c>
      <c r="AO15" s="267">
        <f>I15+AF15</f>
        <v>4814209</v>
      </c>
      <c r="AP15" s="269">
        <f>J15+V15</f>
        <v>3511052</v>
      </c>
      <c r="AQ15" s="269">
        <f t="shared" ref="AQ15:AQ16" si="8">K15+Y15</f>
        <v>0</v>
      </c>
      <c r="AR15" s="269">
        <f>L15+AA15</f>
        <v>1186736</v>
      </c>
      <c r="AS15" s="269">
        <f>M15+AB15</f>
        <v>70221</v>
      </c>
      <c r="AT15" s="269">
        <f>N15+AE15</f>
        <v>46200</v>
      </c>
      <c r="AU15" s="271">
        <f>O15+AN15</f>
        <v>8.1341999999999999</v>
      </c>
      <c r="AV15" s="271">
        <f>P15+AL15</f>
        <v>6</v>
      </c>
      <c r="AW15" s="272">
        <f>Q15+AM15</f>
        <v>2.1341999999999999</v>
      </c>
    </row>
    <row r="16" spans="1:49" s="37" customFormat="1" ht="13.5" customHeight="1" x14ac:dyDescent="0.2">
      <c r="A16" s="501">
        <v>2</v>
      </c>
      <c r="B16" s="36">
        <v>3449</v>
      </c>
      <c r="C16" s="36">
        <v>600078116</v>
      </c>
      <c r="D16" s="36">
        <v>70695016</v>
      </c>
      <c r="E16" s="497" t="s">
        <v>123</v>
      </c>
      <c r="F16" s="36">
        <v>3141</v>
      </c>
      <c r="G16" s="498" t="s">
        <v>321</v>
      </c>
      <c r="H16" s="671" t="s">
        <v>284</v>
      </c>
      <c r="I16" s="265">
        <v>792108</v>
      </c>
      <c r="J16" s="266">
        <v>580343</v>
      </c>
      <c r="K16" s="882">
        <v>0</v>
      </c>
      <c r="L16" s="577">
        <v>196156</v>
      </c>
      <c r="M16" s="577">
        <v>11607</v>
      </c>
      <c r="N16" s="266">
        <v>4002</v>
      </c>
      <c r="O16" s="622">
        <v>1.97</v>
      </c>
      <c r="P16" s="678">
        <v>0</v>
      </c>
      <c r="Q16" s="784">
        <v>1.97</v>
      </c>
      <c r="R16" s="267">
        <f t="shared" si="7"/>
        <v>0</v>
      </c>
      <c r="S16" s="269">
        <v>0</v>
      </c>
      <c r="T16" s="269">
        <v>0</v>
      </c>
      <c r="U16" s="269">
        <v>0</v>
      </c>
      <c r="V16" s="269">
        <f t="shared" si="0"/>
        <v>0</v>
      </c>
      <c r="W16" s="269">
        <v>0</v>
      </c>
      <c r="X16" s="269">
        <v>0</v>
      </c>
      <c r="Y16" s="269">
        <f>SUM(W16:X16)</f>
        <v>0</v>
      </c>
      <c r="Z16" s="269">
        <f>V16+Y16</f>
        <v>0</v>
      </c>
      <c r="AA16" s="577">
        <f>ROUND((V16+W16)*33.8%,0)</f>
        <v>0</v>
      </c>
      <c r="AB16" s="270">
        <f>ROUND(V16*2%,0)</f>
        <v>0</v>
      </c>
      <c r="AC16" s="269">
        <v>0</v>
      </c>
      <c r="AD16" s="269">
        <v>0</v>
      </c>
      <c r="AE16" s="269">
        <f t="shared" si="1"/>
        <v>0</v>
      </c>
      <c r="AF16" s="269">
        <f t="shared" si="2"/>
        <v>0</v>
      </c>
      <c r="AG16" s="271">
        <v>0</v>
      </c>
      <c r="AH16" s="271">
        <v>0</v>
      </c>
      <c r="AI16" s="271">
        <v>0</v>
      </c>
      <c r="AJ16" s="271">
        <v>0</v>
      </c>
      <c r="AK16" s="271">
        <v>0</v>
      </c>
      <c r="AL16" s="271">
        <f t="shared" si="3"/>
        <v>0</v>
      </c>
      <c r="AM16" s="271">
        <f t="shared" si="4"/>
        <v>0</v>
      </c>
      <c r="AN16" s="696">
        <f t="shared" si="5"/>
        <v>0</v>
      </c>
      <c r="AO16" s="267">
        <f>I16+AF16</f>
        <v>792108</v>
      </c>
      <c r="AP16" s="269">
        <f>J16+V16</f>
        <v>580343</v>
      </c>
      <c r="AQ16" s="269">
        <f t="shared" si="8"/>
        <v>0</v>
      </c>
      <c r="AR16" s="269">
        <f>L16+AA16</f>
        <v>196156</v>
      </c>
      <c r="AS16" s="269">
        <f>M16+AB16</f>
        <v>11607</v>
      </c>
      <c r="AT16" s="269">
        <f>N16+AE16</f>
        <v>4002</v>
      </c>
      <c r="AU16" s="271">
        <f>O16+AN16</f>
        <v>1.97</v>
      </c>
      <c r="AV16" s="271">
        <f>P16+AL16</f>
        <v>0</v>
      </c>
      <c r="AW16" s="272">
        <f>Q16+AM16</f>
        <v>1.97</v>
      </c>
    </row>
    <row r="17" spans="1:49" s="37" customFormat="1" ht="13.5" customHeight="1" x14ac:dyDescent="0.2">
      <c r="A17" s="502">
        <v>2</v>
      </c>
      <c r="B17" s="38">
        <v>3449</v>
      </c>
      <c r="C17" s="38">
        <v>600078116</v>
      </c>
      <c r="D17" s="38">
        <v>70695016</v>
      </c>
      <c r="E17" s="499" t="s">
        <v>124</v>
      </c>
      <c r="F17" s="38"/>
      <c r="G17" s="500"/>
      <c r="H17" s="672"/>
      <c r="I17" s="6">
        <v>5606317</v>
      </c>
      <c r="J17" s="10">
        <v>4091395</v>
      </c>
      <c r="K17" s="10">
        <v>0</v>
      </c>
      <c r="L17" s="10">
        <v>1382892</v>
      </c>
      <c r="M17" s="10">
        <v>81828</v>
      </c>
      <c r="N17" s="10">
        <v>50202</v>
      </c>
      <c r="O17" s="11">
        <v>10.104200000000001</v>
      </c>
      <c r="P17" s="11">
        <v>6</v>
      </c>
      <c r="Q17" s="45">
        <v>4.1041999999999996</v>
      </c>
      <c r="R17" s="6">
        <f t="shared" ref="R17:AW17" si="9">SUM(R15:R16)</f>
        <v>0</v>
      </c>
      <c r="S17" s="10">
        <f t="shared" si="9"/>
        <v>0</v>
      </c>
      <c r="T17" s="10">
        <f t="shared" si="9"/>
        <v>0</v>
      </c>
      <c r="U17" s="10">
        <f t="shared" si="9"/>
        <v>0</v>
      </c>
      <c r="V17" s="10">
        <f t="shared" si="9"/>
        <v>0</v>
      </c>
      <c r="W17" s="10">
        <f t="shared" si="9"/>
        <v>0</v>
      </c>
      <c r="X17" s="10">
        <f t="shared" si="9"/>
        <v>0</v>
      </c>
      <c r="Y17" s="10">
        <f t="shared" si="9"/>
        <v>0</v>
      </c>
      <c r="Z17" s="10">
        <f t="shared" si="9"/>
        <v>0</v>
      </c>
      <c r="AA17" s="10">
        <f t="shared" si="9"/>
        <v>0</v>
      </c>
      <c r="AB17" s="10">
        <f t="shared" si="9"/>
        <v>0</v>
      </c>
      <c r="AC17" s="10">
        <f t="shared" si="9"/>
        <v>0</v>
      </c>
      <c r="AD17" s="10">
        <f t="shared" si="9"/>
        <v>0</v>
      </c>
      <c r="AE17" s="10">
        <f t="shared" si="9"/>
        <v>0</v>
      </c>
      <c r="AF17" s="10">
        <f t="shared" si="9"/>
        <v>0</v>
      </c>
      <c r="AG17" s="11">
        <f t="shared" si="9"/>
        <v>0</v>
      </c>
      <c r="AH17" s="11">
        <f t="shared" si="9"/>
        <v>0</v>
      </c>
      <c r="AI17" s="11">
        <f t="shared" si="9"/>
        <v>0</v>
      </c>
      <c r="AJ17" s="11">
        <f t="shared" si="9"/>
        <v>0</v>
      </c>
      <c r="AK17" s="11">
        <f t="shared" si="9"/>
        <v>0</v>
      </c>
      <c r="AL17" s="11">
        <f t="shared" si="9"/>
        <v>0</v>
      </c>
      <c r="AM17" s="11">
        <f t="shared" si="9"/>
        <v>0</v>
      </c>
      <c r="AN17" s="45">
        <f t="shared" si="9"/>
        <v>0</v>
      </c>
      <c r="AO17" s="6">
        <f t="shared" si="9"/>
        <v>5606317</v>
      </c>
      <c r="AP17" s="10">
        <f t="shared" si="9"/>
        <v>4091395</v>
      </c>
      <c r="AQ17" s="10">
        <f t="shared" si="9"/>
        <v>0</v>
      </c>
      <c r="AR17" s="10">
        <f t="shared" si="9"/>
        <v>1382892</v>
      </c>
      <c r="AS17" s="10">
        <f t="shared" si="9"/>
        <v>81828</v>
      </c>
      <c r="AT17" s="10">
        <f t="shared" si="9"/>
        <v>50202</v>
      </c>
      <c r="AU17" s="11">
        <f t="shared" si="9"/>
        <v>10.104200000000001</v>
      </c>
      <c r="AV17" s="11">
        <f t="shared" si="9"/>
        <v>6</v>
      </c>
      <c r="AW17" s="101">
        <f t="shared" si="9"/>
        <v>4.1041999999999996</v>
      </c>
    </row>
    <row r="18" spans="1:49" s="37" customFormat="1" ht="13.5" customHeight="1" x14ac:dyDescent="0.2">
      <c r="A18" s="501">
        <v>3</v>
      </c>
      <c r="B18" s="36">
        <v>3451</v>
      </c>
      <c r="C18" s="36">
        <v>600078621</v>
      </c>
      <c r="D18" s="36">
        <v>70694991</v>
      </c>
      <c r="E18" s="497" t="s">
        <v>125</v>
      </c>
      <c r="F18" s="36">
        <v>3111</v>
      </c>
      <c r="G18" s="498" t="s">
        <v>317</v>
      </c>
      <c r="H18" s="671" t="s">
        <v>283</v>
      </c>
      <c r="I18" s="265">
        <v>4995177</v>
      </c>
      <c r="J18" s="266">
        <v>3639674</v>
      </c>
      <c r="K18" s="266">
        <v>0</v>
      </c>
      <c r="L18" s="266">
        <v>1230210</v>
      </c>
      <c r="M18" s="266">
        <v>72793</v>
      </c>
      <c r="N18" s="266">
        <v>52500</v>
      </c>
      <c r="O18" s="622">
        <v>8.2311999999999994</v>
      </c>
      <c r="P18" s="678">
        <v>6</v>
      </c>
      <c r="Q18" s="784">
        <v>2.2311999999999994</v>
      </c>
      <c r="R18" s="267">
        <f t="shared" ref="R18:R19" si="10">W18*-1</f>
        <v>0</v>
      </c>
      <c r="S18" s="269">
        <v>0</v>
      </c>
      <c r="T18" s="269">
        <v>0</v>
      </c>
      <c r="U18" s="269">
        <v>0</v>
      </c>
      <c r="V18" s="269">
        <f t="shared" si="0"/>
        <v>0</v>
      </c>
      <c r="W18" s="269">
        <v>0</v>
      </c>
      <c r="X18" s="269">
        <v>0</v>
      </c>
      <c r="Y18" s="269">
        <f>SUM(W18:X18)</f>
        <v>0</v>
      </c>
      <c r="Z18" s="269">
        <f>V18+Y18</f>
        <v>0</v>
      </c>
      <c r="AA18" s="577">
        <f t="shared" ref="AA18:AA19" si="11">ROUND((V18+W18)*33.8%,0)</f>
        <v>0</v>
      </c>
      <c r="AB18" s="270">
        <f>ROUND(V18*2%,0)</f>
        <v>0</v>
      </c>
      <c r="AC18" s="269">
        <v>0</v>
      </c>
      <c r="AD18" s="269">
        <v>0</v>
      </c>
      <c r="AE18" s="269">
        <f t="shared" si="1"/>
        <v>0</v>
      </c>
      <c r="AF18" s="269">
        <f t="shared" si="2"/>
        <v>0</v>
      </c>
      <c r="AG18" s="271">
        <v>0</v>
      </c>
      <c r="AH18" s="271">
        <v>0</v>
      </c>
      <c r="AI18" s="271">
        <v>0</v>
      </c>
      <c r="AJ18" s="271">
        <v>0</v>
      </c>
      <c r="AK18" s="271">
        <v>0</v>
      </c>
      <c r="AL18" s="271">
        <f t="shared" si="3"/>
        <v>0</v>
      </c>
      <c r="AM18" s="271">
        <f t="shared" si="4"/>
        <v>0</v>
      </c>
      <c r="AN18" s="696">
        <f t="shared" si="5"/>
        <v>0</v>
      </c>
      <c r="AO18" s="267">
        <f>I18+AF18</f>
        <v>4995177</v>
      </c>
      <c r="AP18" s="269">
        <f>J18+V18</f>
        <v>3639674</v>
      </c>
      <c r="AQ18" s="269">
        <f t="shared" ref="AQ18:AQ19" si="12">K18+Y18</f>
        <v>0</v>
      </c>
      <c r="AR18" s="269">
        <f>L18+AA18</f>
        <v>1230210</v>
      </c>
      <c r="AS18" s="269">
        <f>M18+AB18</f>
        <v>72793</v>
      </c>
      <c r="AT18" s="269">
        <f>N18+AE18</f>
        <v>52500</v>
      </c>
      <c r="AU18" s="271">
        <f>O18+AN18</f>
        <v>8.2311999999999994</v>
      </c>
      <c r="AV18" s="271">
        <f>P18+AL18</f>
        <v>6</v>
      </c>
      <c r="AW18" s="272">
        <f>Q18+AM18</f>
        <v>2.2311999999999994</v>
      </c>
    </row>
    <row r="19" spans="1:49" s="37" customFormat="1" ht="13.5" customHeight="1" x14ac:dyDescent="0.2">
      <c r="A19" s="501">
        <v>3</v>
      </c>
      <c r="B19" s="36">
        <v>3451</v>
      </c>
      <c r="C19" s="36">
        <v>600078621</v>
      </c>
      <c r="D19" s="36">
        <v>70694991</v>
      </c>
      <c r="E19" s="497" t="s">
        <v>125</v>
      </c>
      <c r="F19" s="36">
        <v>3141</v>
      </c>
      <c r="G19" s="498" t="s">
        <v>321</v>
      </c>
      <c r="H19" s="671" t="s">
        <v>284</v>
      </c>
      <c r="I19" s="265">
        <v>744969</v>
      </c>
      <c r="J19" s="266">
        <v>545887</v>
      </c>
      <c r="K19" s="882">
        <v>0</v>
      </c>
      <c r="L19" s="577">
        <v>184510</v>
      </c>
      <c r="M19" s="577">
        <v>10918</v>
      </c>
      <c r="N19" s="266">
        <v>3654</v>
      </c>
      <c r="O19" s="622">
        <v>1.86</v>
      </c>
      <c r="P19" s="678">
        <v>0</v>
      </c>
      <c r="Q19" s="784">
        <v>1.86</v>
      </c>
      <c r="R19" s="267">
        <f t="shared" si="10"/>
        <v>0</v>
      </c>
      <c r="S19" s="269">
        <v>0</v>
      </c>
      <c r="T19" s="269">
        <v>0</v>
      </c>
      <c r="U19" s="269">
        <v>0</v>
      </c>
      <c r="V19" s="269">
        <f t="shared" si="0"/>
        <v>0</v>
      </c>
      <c r="W19" s="269">
        <v>0</v>
      </c>
      <c r="X19" s="269">
        <v>0</v>
      </c>
      <c r="Y19" s="269">
        <f>SUM(W19:X19)</f>
        <v>0</v>
      </c>
      <c r="Z19" s="269">
        <f>V19+Y19</f>
        <v>0</v>
      </c>
      <c r="AA19" s="577">
        <f t="shared" si="11"/>
        <v>0</v>
      </c>
      <c r="AB19" s="270">
        <f>ROUND(V19*2%,0)</f>
        <v>0</v>
      </c>
      <c r="AC19" s="269">
        <v>0</v>
      </c>
      <c r="AD19" s="269">
        <v>0</v>
      </c>
      <c r="AE19" s="269">
        <f t="shared" si="1"/>
        <v>0</v>
      </c>
      <c r="AF19" s="269">
        <f t="shared" si="2"/>
        <v>0</v>
      </c>
      <c r="AG19" s="271">
        <v>0</v>
      </c>
      <c r="AH19" s="271">
        <v>0</v>
      </c>
      <c r="AI19" s="271">
        <v>0</v>
      </c>
      <c r="AJ19" s="271">
        <v>0</v>
      </c>
      <c r="AK19" s="271">
        <v>0</v>
      </c>
      <c r="AL19" s="271">
        <f t="shared" si="3"/>
        <v>0</v>
      </c>
      <c r="AM19" s="271">
        <f t="shared" si="4"/>
        <v>0</v>
      </c>
      <c r="AN19" s="696">
        <f t="shared" si="5"/>
        <v>0</v>
      </c>
      <c r="AO19" s="267">
        <f>I19+AF19</f>
        <v>744969</v>
      </c>
      <c r="AP19" s="269">
        <f>J19+V19</f>
        <v>545887</v>
      </c>
      <c r="AQ19" s="269">
        <f t="shared" si="12"/>
        <v>0</v>
      </c>
      <c r="AR19" s="269">
        <f>L19+AA19</f>
        <v>184510</v>
      </c>
      <c r="AS19" s="269">
        <f>M19+AB19</f>
        <v>10918</v>
      </c>
      <c r="AT19" s="269">
        <f>N19+AE19</f>
        <v>3654</v>
      </c>
      <c r="AU19" s="271">
        <f>O19+AN19</f>
        <v>1.86</v>
      </c>
      <c r="AV19" s="271">
        <f>P19+AL19</f>
        <v>0</v>
      </c>
      <c r="AW19" s="272">
        <f>Q19+AM19</f>
        <v>1.86</v>
      </c>
    </row>
    <row r="20" spans="1:49" s="37" customFormat="1" ht="13.5" customHeight="1" x14ac:dyDescent="0.2">
      <c r="A20" s="502">
        <v>3</v>
      </c>
      <c r="B20" s="38">
        <v>3451</v>
      </c>
      <c r="C20" s="38">
        <v>600078621</v>
      </c>
      <c r="D20" s="38">
        <v>70694991</v>
      </c>
      <c r="E20" s="499" t="s">
        <v>126</v>
      </c>
      <c r="F20" s="38"/>
      <c r="G20" s="500"/>
      <c r="H20" s="672"/>
      <c r="I20" s="6">
        <v>5740146</v>
      </c>
      <c r="J20" s="10">
        <v>4185561</v>
      </c>
      <c r="K20" s="10">
        <v>0</v>
      </c>
      <c r="L20" s="10">
        <v>1414720</v>
      </c>
      <c r="M20" s="10">
        <v>83711</v>
      </c>
      <c r="N20" s="10">
        <v>56154</v>
      </c>
      <c r="O20" s="11">
        <v>10.091199999999999</v>
      </c>
      <c r="P20" s="11">
        <v>6</v>
      </c>
      <c r="Q20" s="45">
        <v>4.0911999999999997</v>
      </c>
      <c r="R20" s="6">
        <f t="shared" ref="R20:AW20" si="13">SUM(R18:R19)</f>
        <v>0</v>
      </c>
      <c r="S20" s="10">
        <f t="shared" si="13"/>
        <v>0</v>
      </c>
      <c r="T20" s="10">
        <f t="shared" si="13"/>
        <v>0</v>
      </c>
      <c r="U20" s="10">
        <f t="shared" si="13"/>
        <v>0</v>
      </c>
      <c r="V20" s="10">
        <f t="shared" si="13"/>
        <v>0</v>
      </c>
      <c r="W20" s="10">
        <f t="shared" si="13"/>
        <v>0</v>
      </c>
      <c r="X20" s="10">
        <f t="shared" si="13"/>
        <v>0</v>
      </c>
      <c r="Y20" s="10">
        <f t="shared" si="13"/>
        <v>0</v>
      </c>
      <c r="Z20" s="10">
        <f t="shared" si="13"/>
        <v>0</v>
      </c>
      <c r="AA20" s="10">
        <f t="shared" si="13"/>
        <v>0</v>
      </c>
      <c r="AB20" s="10">
        <f t="shared" si="13"/>
        <v>0</v>
      </c>
      <c r="AC20" s="10">
        <f t="shared" si="13"/>
        <v>0</v>
      </c>
      <c r="AD20" s="10">
        <f t="shared" si="13"/>
        <v>0</v>
      </c>
      <c r="AE20" s="10">
        <f t="shared" si="13"/>
        <v>0</v>
      </c>
      <c r="AF20" s="10">
        <f t="shared" si="13"/>
        <v>0</v>
      </c>
      <c r="AG20" s="11">
        <f t="shared" si="13"/>
        <v>0</v>
      </c>
      <c r="AH20" s="11">
        <f t="shared" si="13"/>
        <v>0</v>
      </c>
      <c r="AI20" s="11">
        <f t="shared" si="13"/>
        <v>0</v>
      </c>
      <c r="AJ20" s="11">
        <f t="shared" si="13"/>
        <v>0</v>
      </c>
      <c r="AK20" s="11">
        <f t="shared" si="13"/>
        <v>0</v>
      </c>
      <c r="AL20" s="11">
        <f t="shared" si="13"/>
        <v>0</v>
      </c>
      <c r="AM20" s="11">
        <f t="shared" si="13"/>
        <v>0</v>
      </c>
      <c r="AN20" s="45">
        <f t="shared" si="13"/>
        <v>0</v>
      </c>
      <c r="AO20" s="6">
        <f t="shared" si="13"/>
        <v>5740146</v>
      </c>
      <c r="AP20" s="10">
        <f t="shared" si="13"/>
        <v>4185561</v>
      </c>
      <c r="AQ20" s="10">
        <f t="shared" si="13"/>
        <v>0</v>
      </c>
      <c r="AR20" s="10">
        <f t="shared" si="13"/>
        <v>1414720</v>
      </c>
      <c r="AS20" s="10">
        <f t="shared" si="13"/>
        <v>83711</v>
      </c>
      <c r="AT20" s="10">
        <f t="shared" si="13"/>
        <v>56154</v>
      </c>
      <c r="AU20" s="11">
        <f t="shared" si="13"/>
        <v>10.091199999999999</v>
      </c>
      <c r="AV20" s="11">
        <f t="shared" si="13"/>
        <v>6</v>
      </c>
      <c r="AW20" s="101">
        <f t="shared" si="13"/>
        <v>4.0911999999999997</v>
      </c>
    </row>
    <row r="21" spans="1:49" s="37" customFormat="1" ht="13.5" customHeight="1" x14ac:dyDescent="0.2">
      <c r="A21" s="501">
        <v>4</v>
      </c>
      <c r="B21" s="36">
        <v>3456</v>
      </c>
      <c r="C21" s="36">
        <v>600029051</v>
      </c>
      <c r="D21" s="36">
        <v>75125439</v>
      </c>
      <c r="E21" s="497" t="s">
        <v>127</v>
      </c>
      <c r="F21" s="36">
        <v>3233</v>
      </c>
      <c r="G21" s="498" t="s">
        <v>324</v>
      </c>
      <c r="H21" s="671" t="s">
        <v>284</v>
      </c>
      <c r="I21" s="265">
        <v>2174626</v>
      </c>
      <c r="J21" s="266">
        <v>1393097</v>
      </c>
      <c r="K21" s="882">
        <v>200000</v>
      </c>
      <c r="L21" s="577">
        <v>538467</v>
      </c>
      <c r="M21" s="577">
        <v>27862</v>
      </c>
      <c r="N21" s="266">
        <v>15200</v>
      </c>
      <c r="O21" s="622">
        <v>3.15</v>
      </c>
      <c r="P21" s="678">
        <v>2.2599999999999998</v>
      </c>
      <c r="Q21" s="784">
        <v>0.89</v>
      </c>
      <c r="R21" s="267">
        <f>W21*-1</f>
        <v>0</v>
      </c>
      <c r="S21" s="269">
        <v>0</v>
      </c>
      <c r="T21" s="269">
        <v>0</v>
      </c>
      <c r="U21" s="269">
        <v>0</v>
      </c>
      <c r="V21" s="269">
        <f t="shared" si="0"/>
        <v>0</v>
      </c>
      <c r="W21" s="269">
        <v>0</v>
      </c>
      <c r="X21" s="269">
        <v>0</v>
      </c>
      <c r="Y21" s="269">
        <f>SUM(W21:X21)</f>
        <v>0</v>
      </c>
      <c r="Z21" s="269">
        <f>V21+Y21</f>
        <v>0</v>
      </c>
      <c r="AA21" s="577">
        <f>ROUND((V21+W21)*33.8%,0)</f>
        <v>0</v>
      </c>
      <c r="AB21" s="270">
        <f>ROUND(V21*2%,0)</f>
        <v>0</v>
      </c>
      <c r="AC21" s="269">
        <v>0</v>
      </c>
      <c r="AD21" s="269">
        <v>0</v>
      </c>
      <c r="AE21" s="269">
        <f t="shared" si="1"/>
        <v>0</v>
      </c>
      <c r="AF21" s="269">
        <f t="shared" si="2"/>
        <v>0</v>
      </c>
      <c r="AG21" s="271">
        <v>0</v>
      </c>
      <c r="AH21" s="271">
        <v>0</v>
      </c>
      <c r="AI21" s="271">
        <v>0</v>
      </c>
      <c r="AJ21" s="271">
        <v>0</v>
      </c>
      <c r="AK21" s="271">
        <v>0</v>
      </c>
      <c r="AL21" s="271">
        <f t="shared" si="3"/>
        <v>0</v>
      </c>
      <c r="AM21" s="271">
        <f t="shared" si="4"/>
        <v>0</v>
      </c>
      <c r="AN21" s="696">
        <f t="shared" si="5"/>
        <v>0</v>
      </c>
      <c r="AO21" s="267">
        <f>I21+AF21</f>
        <v>2174626</v>
      </c>
      <c r="AP21" s="269">
        <f>J21+V21</f>
        <v>1393097</v>
      </c>
      <c r="AQ21" s="269">
        <f>K21+Y21</f>
        <v>200000</v>
      </c>
      <c r="AR21" s="269">
        <f>L21+AA21</f>
        <v>538467</v>
      </c>
      <c r="AS21" s="269">
        <f>M21+AB21</f>
        <v>27862</v>
      </c>
      <c r="AT21" s="269">
        <f>N21+AE21</f>
        <v>15200</v>
      </c>
      <c r="AU21" s="271">
        <f>O21+AN21</f>
        <v>3.15</v>
      </c>
      <c r="AV21" s="271">
        <f>P21+AL21</f>
        <v>2.2599999999999998</v>
      </c>
      <c r="AW21" s="272">
        <f>Q21+AM21</f>
        <v>0.89</v>
      </c>
    </row>
    <row r="22" spans="1:49" s="37" customFormat="1" ht="13.5" customHeight="1" x14ac:dyDescent="0.2">
      <c r="A22" s="502">
        <v>4</v>
      </c>
      <c r="B22" s="38">
        <v>3456</v>
      </c>
      <c r="C22" s="38">
        <v>600029051</v>
      </c>
      <c r="D22" s="38">
        <v>75125439</v>
      </c>
      <c r="E22" s="499" t="s">
        <v>128</v>
      </c>
      <c r="F22" s="38"/>
      <c r="G22" s="500"/>
      <c r="H22" s="672"/>
      <c r="I22" s="6">
        <v>2174626</v>
      </c>
      <c r="J22" s="10">
        <v>1393097</v>
      </c>
      <c r="K22" s="10">
        <v>200000</v>
      </c>
      <c r="L22" s="10">
        <v>538467</v>
      </c>
      <c r="M22" s="10">
        <v>27862</v>
      </c>
      <c r="N22" s="10">
        <v>15200</v>
      </c>
      <c r="O22" s="11">
        <v>3.15</v>
      </c>
      <c r="P22" s="11">
        <v>2.2599999999999998</v>
      </c>
      <c r="Q22" s="45">
        <v>0.89</v>
      </c>
      <c r="R22" s="6">
        <f t="shared" ref="R22:AW22" si="14">SUM(R21)</f>
        <v>0</v>
      </c>
      <c r="S22" s="10">
        <f t="shared" si="14"/>
        <v>0</v>
      </c>
      <c r="T22" s="10">
        <f t="shared" si="14"/>
        <v>0</v>
      </c>
      <c r="U22" s="10">
        <f t="shared" si="14"/>
        <v>0</v>
      </c>
      <c r="V22" s="10">
        <f t="shared" si="14"/>
        <v>0</v>
      </c>
      <c r="W22" s="10">
        <f t="shared" si="14"/>
        <v>0</v>
      </c>
      <c r="X22" s="10">
        <f t="shared" si="14"/>
        <v>0</v>
      </c>
      <c r="Y22" s="10">
        <f t="shared" si="14"/>
        <v>0</v>
      </c>
      <c r="Z22" s="10">
        <f t="shared" si="14"/>
        <v>0</v>
      </c>
      <c r="AA22" s="10">
        <f t="shared" si="14"/>
        <v>0</v>
      </c>
      <c r="AB22" s="10">
        <f t="shared" si="14"/>
        <v>0</v>
      </c>
      <c r="AC22" s="10">
        <f t="shared" si="14"/>
        <v>0</v>
      </c>
      <c r="AD22" s="10">
        <f t="shared" si="14"/>
        <v>0</v>
      </c>
      <c r="AE22" s="10">
        <f t="shared" si="14"/>
        <v>0</v>
      </c>
      <c r="AF22" s="10">
        <f t="shared" si="14"/>
        <v>0</v>
      </c>
      <c r="AG22" s="11">
        <f t="shared" si="14"/>
        <v>0</v>
      </c>
      <c r="AH22" s="11">
        <f t="shared" si="14"/>
        <v>0</v>
      </c>
      <c r="AI22" s="11">
        <f t="shared" si="14"/>
        <v>0</v>
      </c>
      <c r="AJ22" s="11">
        <f t="shared" si="14"/>
        <v>0</v>
      </c>
      <c r="AK22" s="11">
        <f t="shared" si="14"/>
        <v>0</v>
      </c>
      <c r="AL22" s="11">
        <f t="shared" si="14"/>
        <v>0</v>
      </c>
      <c r="AM22" s="11">
        <f t="shared" si="14"/>
        <v>0</v>
      </c>
      <c r="AN22" s="45">
        <f t="shared" si="14"/>
        <v>0</v>
      </c>
      <c r="AO22" s="6">
        <f t="shared" si="14"/>
        <v>2174626</v>
      </c>
      <c r="AP22" s="10">
        <f t="shared" si="14"/>
        <v>1393097</v>
      </c>
      <c r="AQ22" s="10">
        <f t="shared" si="14"/>
        <v>200000</v>
      </c>
      <c r="AR22" s="10">
        <f t="shared" si="14"/>
        <v>538467</v>
      </c>
      <c r="AS22" s="10">
        <f t="shared" si="14"/>
        <v>27862</v>
      </c>
      <c r="AT22" s="10">
        <f t="shared" si="14"/>
        <v>15200</v>
      </c>
      <c r="AU22" s="11">
        <f t="shared" si="14"/>
        <v>3.15</v>
      </c>
      <c r="AV22" s="11">
        <f t="shared" si="14"/>
        <v>2.2599999999999998</v>
      </c>
      <c r="AW22" s="101">
        <f t="shared" si="14"/>
        <v>0.89</v>
      </c>
    </row>
    <row r="23" spans="1:49" s="37" customFormat="1" ht="13.5" customHeight="1" x14ac:dyDescent="0.2">
      <c r="A23" s="501">
        <v>5</v>
      </c>
      <c r="B23" s="36">
        <v>3447</v>
      </c>
      <c r="C23" s="36">
        <v>600078531</v>
      </c>
      <c r="D23" s="36">
        <v>70694982</v>
      </c>
      <c r="E23" s="497" t="s">
        <v>129</v>
      </c>
      <c r="F23" s="36">
        <v>3113</v>
      </c>
      <c r="G23" s="498" t="s">
        <v>320</v>
      </c>
      <c r="H23" s="671" t="s">
        <v>283</v>
      </c>
      <c r="I23" s="265">
        <v>16899057</v>
      </c>
      <c r="J23" s="266">
        <v>12086647</v>
      </c>
      <c r="K23" s="266">
        <v>5000</v>
      </c>
      <c r="L23" s="266">
        <v>4086977</v>
      </c>
      <c r="M23" s="266">
        <v>241733</v>
      </c>
      <c r="N23" s="266">
        <v>478700</v>
      </c>
      <c r="O23" s="622">
        <v>23.9068</v>
      </c>
      <c r="P23" s="678">
        <v>17.909300000000002</v>
      </c>
      <c r="Q23" s="784">
        <v>5.9974999999999987</v>
      </c>
      <c r="R23" s="267">
        <f t="shared" ref="R23:R28" si="15">W23*-1</f>
        <v>0</v>
      </c>
      <c r="S23" s="269">
        <v>0</v>
      </c>
      <c r="T23" s="269">
        <v>0</v>
      </c>
      <c r="U23" s="269">
        <v>0</v>
      </c>
      <c r="V23" s="269">
        <f t="shared" si="0"/>
        <v>0</v>
      </c>
      <c r="W23" s="269">
        <v>0</v>
      </c>
      <c r="X23" s="269">
        <v>0</v>
      </c>
      <c r="Y23" s="269">
        <f t="shared" ref="Y23:Y28" si="16">SUM(W23:X23)</f>
        <v>0</v>
      </c>
      <c r="Z23" s="269">
        <f t="shared" ref="Z23:Z28" si="17">V23+Y23</f>
        <v>0</v>
      </c>
      <c r="AA23" s="577">
        <f t="shared" ref="AA23:AA28" si="18">ROUND((V23+W23)*33.8%,0)</f>
        <v>0</v>
      </c>
      <c r="AB23" s="270">
        <f t="shared" ref="AB23:AB28" si="19">ROUND(V23*2%,0)</f>
        <v>0</v>
      </c>
      <c r="AC23" s="269">
        <v>0</v>
      </c>
      <c r="AD23" s="269">
        <v>0</v>
      </c>
      <c r="AE23" s="269">
        <f t="shared" si="1"/>
        <v>0</v>
      </c>
      <c r="AF23" s="269">
        <f t="shared" si="2"/>
        <v>0</v>
      </c>
      <c r="AG23" s="271">
        <v>0</v>
      </c>
      <c r="AH23" s="271">
        <v>0</v>
      </c>
      <c r="AI23" s="271">
        <v>0</v>
      </c>
      <c r="AJ23" s="271">
        <v>0</v>
      </c>
      <c r="AK23" s="271">
        <v>0</v>
      </c>
      <c r="AL23" s="271">
        <f t="shared" si="3"/>
        <v>0</v>
      </c>
      <c r="AM23" s="271">
        <f t="shared" si="4"/>
        <v>0</v>
      </c>
      <c r="AN23" s="696">
        <f t="shared" si="5"/>
        <v>0</v>
      </c>
      <c r="AO23" s="267">
        <f t="shared" ref="AO23:AO28" si="20">I23+AF23</f>
        <v>16899057</v>
      </c>
      <c r="AP23" s="269">
        <f t="shared" ref="AP23:AP28" si="21">J23+V23</f>
        <v>12086647</v>
      </c>
      <c r="AQ23" s="269">
        <f t="shared" ref="AQ23:AQ28" si="22">K23+Y23</f>
        <v>5000</v>
      </c>
      <c r="AR23" s="269">
        <f t="shared" ref="AR23:AS28" si="23">L23+AA23</f>
        <v>4086977</v>
      </c>
      <c r="AS23" s="269">
        <f t="shared" si="23"/>
        <v>241733</v>
      </c>
      <c r="AT23" s="269">
        <f t="shared" ref="AT23:AT28" si="24">N23+AE23</f>
        <v>478700</v>
      </c>
      <c r="AU23" s="271">
        <f t="shared" ref="AU23:AU28" si="25">O23+AN23</f>
        <v>23.9068</v>
      </c>
      <c r="AV23" s="271">
        <f t="shared" ref="AV23:AW28" si="26">P23+AL23</f>
        <v>17.909300000000002</v>
      </c>
      <c r="AW23" s="272">
        <f t="shared" si="26"/>
        <v>5.9974999999999987</v>
      </c>
    </row>
    <row r="24" spans="1:49" s="37" customFormat="1" ht="13.5" customHeight="1" x14ac:dyDescent="0.2">
      <c r="A24" s="501">
        <v>5</v>
      </c>
      <c r="B24" s="36">
        <v>3447</v>
      </c>
      <c r="C24" s="36">
        <v>600078531</v>
      </c>
      <c r="D24" s="36">
        <v>70694982</v>
      </c>
      <c r="E24" s="497" t="s">
        <v>129</v>
      </c>
      <c r="F24" s="36">
        <v>3113</v>
      </c>
      <c r="G24" s="498" t="s">
        <v>319</v>
      </c>
      <c r="H24" s="671" t="s">
        <v>283</v>
      </c>
      <c r="I24" s="265">
        <v>429921</v>
      </c>
      <c r="J24" s="266">
        <v>316584</v>
      </c>
      <c r="K24" s="882">
        <v>0</v>
      </c>
      <c r="L24" s="577">
        <v>107005</v>
      </c>
      <c r="M24" s="577">
        <v>6332</v>
      </c>
      <c r="N24" s="266">
        <v>0</v>
      </c>
      <c r="O24" s="622">
        <v>0.75</v>
      </c>
      <c r="P24" s="678">
        <v>0.75</v>
      </c>
      <c r="Q24" s="784">
        <v>0</v>
      </c>
      <c r="R24" s="267">
        <f t="shared" si="15"/>
        <v>0</v>
      </c>
      <c r="S24" s="269">
        <v>0</v>
      </c>
      <c r="T24" s="269">
        <v>0</v>
      </c>
      <c r="U24" s="269">
        <v>0</v>
      </c>
      <c r="V24" s="269">
        <f t="shared" si="0"/>
        <v>0</v>
      </c>
      <c r="W24" s="269">
        <v>0</v>
      </c>
      <c r="X24" s="269">
        <v>0</v>
      </c>
      <c r="Y24" s="269">
        <f t="shared" si="16"/>
        <v>0</v>
      </c>
      <c r="Z24" s="269">
        <f t="shared" si="17"/>
        <v>0</v>
      </c>
      <c r="AA24" s="577">
        <f t="shared" si="18"/>
        <v>0</v>
      </c>
      <c r="AB24" s="270">
        <f t="shared" si="19"/>
        <v>0</v>
      </c>
      <c r="AC24" s="269">
        <v>0</v>
      </c>
      <c r="AD24" s="269">
        <v>0</v>
      </c>
      <c r="AE24" s="269">
        <f t="shared" si="1"/>
        <v>0</v>
      </c>
      <c r="AF24" s="269">
        <f t="shared" si="2"/>
        <v>0</v>
      </c>
      <c r="AG24" s="271">
        <v>0</v>
      </c>
      <c r="AH24" s="271">
        <v>0</v>
      </c>
      <c r="AI24" s="271">
        <v>0</v>
      </c>
      <c r="AJ24" s="271">
        <v>0</v>
      </c>
      <c r="AK24" s="271">
        <v>0</v>
      </c>
      <c r="AL24" s="271">
        <f t="shared" si="3"/>
        <v>0</v>
      </c>
      <c r="AM24" s="271">
        <f t="shared" si="4"/>
        <v>0</v>
      </c>
      <c r="AN24" s="696">
        <f t="shared" si="5"/>
        <v>0</v>
      </c>
      <c r="AO24" s="267">
        <f t="shared" si="20"/>
        <v>429921</v>
      </c>
      <c r="AP24" s="269">
        <f t="shared" si="21"/>
        <v>316584</v>
      </c>
      <c r="AQ24" s="269">
        <f t="shared" si="22"/>
        <v>0</v>
      </c>
      <c r="AR24" s="269">
        <f t="shared" si="23"/>
        <v>107005</v>
      </c>
      <c r="AS24" s="269">
        <f t="shared" si="23"/>
        <v>6332</v>
      </c>
      <c r="AT24" s="269">
        <f t="shared" si="24"/>
        <v>0</v>
      </c>
      <c r="AU24" s="271">
        <f t="shared" si="25"/>
        <v>0.75</v>
      </c>
      <c r="AV24" s="271">
        <f t="shared" si="26"/>
        <v>0.75</v>
      </c>
      <c r="AW24" s="272">
        <f t="shared" si="26"/>
        <v>0</v>
      </c>
    </row>
    <row r="25" spans="1:49" s="37" customFormat="1" ht="13.5" customHeight="1" x14ac:dyDescent="0.2">
      <c r="A25" s="501">
        <v>5</v>
      </c>
      <c r="B25" s="36">
        <v>3447</v>
      </c>
      <c r="C25" s="36">
        <v>600078531</v>
      </c>
      <c r="D25" s="36">
        <v>70694982</v>
      </c>
      <c r="E25" s="497" t="s">
        <v>129</v>
      </c>
      <c r="F25" s="36">
        <v>3113</v>
      </c>
      <c r="G25" s="498" t="s">
        <v>325</v>
      </c>
      <c r="H25" s="671" t="s">
        <v>284</v>
      </c>
      <c r="I25" s="265">
        <v>1258182</v>
      </c>
      <c r="J25" s="266">
        <v>926496</v>
      </c>
      <c r="K25" s="882">
        <v>0</v>
      </c>
      <c r="L25" s="577">
        <v>313156</v>
      </c>
      <c r="M25" s="577">
        <v>18530</v>
      </c>
      <c r="N25" s="266">
        <v>0</v>
      </c>
      <c r="O25" s="622">
        <v>2.67</v>
      </c>
      <c r="P25" s="678">
        <v>2.67</v>
      </c>
      <c r="Q25" s="784">
        <v>0</v>
      </c>
      <c r="R25" s="267">
        <f t="shared" si="15"/>
        <v>0</v>
      </c>
      <c r="S25" s="269">
        <v>17010</v>
      </c>
      <c r="T25" s="269">
        <v>0</v>
      </c>
      <c r="U25" s="269">
        <v>0</v>
      </c>
      <c r="V25" s="269">
        <f t="shared" si="0"/>
        <v>17010</v>
      </c>
      <c r="W25" s="269">
        <v>0</v>
      </c>
      <c r="X25" s="269">
        <v>0</v>
      </c>
      <c r="Y25" s="269">
        <f t="shared" si="16"/>
        <v>0</v>
      </c>
      <c r="Z25" s="269">
        <f t="shared" si="17"/>
        <v>17010</v>
      </c>
      <c r="AA25" s="577">
        <f t="shared" si="18"/>
        <v>5749</v>
      </c>
      <c r="AB25" s="270">
        <f t="shared" si="19"/>
        <v>340</v>
      </c>
      <c r="AC25" s="269">
        <v>0</v>
      </c>
      <c r="AD25" s="269">
        <v>0</v>
      </c>
      <c r="AE25" s="269">
        <f t="shared" si="1"/>
        <v>0</v>
      </c>
      <c r="AF25" s="269">
        <f t="shared" si="2"/>
        <v>23099</v>
      </c>
      <c r="AG25" s="271">
        <v>0</v>
      </c>
      <c r="AH25" s="271">
        <v>0</v>
      </c>
      <c r="AI25" s="271">
        <v>0.04</v>
      </c>
      <c r="AJ25" s="271">
        <v>0</v>
      </c>
      <c r="AK25" s="271">
        <v>0</v>
      </c>
      <c r="AL25" s="271">
        <f t="shared" si="3"/>
        <v>0.04</v>
      </c>
      <c r="AM25" s="271">
        <f t="shared" si="4"/>
        <v>0</v>
      </c>
      <c r="AN25" s="696">
        <f t="shared" si="5"/>
        <v>0.04</v>
      </c>
      <c r="AO25" s="267">
        <f t="shared" si="20"/>
        <v>1281281</v>
      </c>
      <c r="AP25" s="269">
        <f t="shared" si="21"/>
        <v>943506</v>
      </c>
      <c r="AQ25" s="269">
        <f t="shared" si="22"/>
        <v>0</v>
      </c>
      <c r="AR25" s="269">
        <f t="shared" si="23"/>
        <v>318905</v>
      </c>
      <c r="AS25" s="269">
        <f t="shared" si="23"/>
        <v>18870</v>
      </c>
      <c r="AT25" s="269">
        <f t="shared" si="24"/>
        <v>0</v>
      </c>
      <c r="AU25" s="271">
        <f t="shared" si="25"/>
        <v>2.71</v>
      </c>
      <c r="AV25" s="271">
        <f t="shared" si="26"/>
        <v>2.71</v>
      </c>
      <c r="AW25" s="272">
        <f t="shared" si="26"/>
        <v>0</v>
      </c>
    </row>
    <row r="26" spans="1:49" s="37" customFormat="1" ht="13.5" customHeight="1" x14ac:dyDescent="0.2">
      <c r="A26" s="501">
        <v>5</v>
      </c>
      <c r="B26" s="36">
        <v>3447</v>
      </c>
      <c r="C26" s="36">
        <v>600078531</v>
      </c>
      <c r="D26" s="36">
        <v>70694982</v>
      </c>
      <c r="E26" s="497" t="s">
        <v>129</v>
      </c>
      <c r="F26" s="36">
        <v>3141</v>
      </c>
      <c r="G26" s="498" t="s">
        <v>321</v>
      </c>
      <c r="H26" s="671" t="s">
        <v>284</v>
      </c>
      <c r="I26" s="265">
        <v>1313978</v>
      </c>
      <c r="J26" s="266">
        <v>955783</v>
      </c>
      <c r="K26" s="882">
        <v>4000</v>
      </c>
      <c r="L26" s="577">
        <v>324407</v>
      </c>
      <c r="M26" s="577">
        <v>19116</v>
      </c>
      <c r="N26" s="266">
        <v>10672</v>
      </c>
      <c r="O26" s="622">
        <v>3.26</v>
      </c>
      <c r="P26" s="678">
        <v>0</v>
      </c>
      <c r="Q26" s="784">
        <v>3.26</v>
      </c>
      <c r="R26" s="267">
        <f t="shared" si="15"/>
        <v>0</v>
      </c>
      <c r="S26" s="269">
        <v>0</v>
      </c>
      <c r="T26" s="269">
        <v>0</v>
      </c>
      <c r="U26" s="269">
        <v>0</v>
      </c>
      <c r="V26" s="269">
        <f t="shared" si="0"/>
        <v>0</v>
      </c>
      <c r="W26" s="269">
        <v>0</v>
      </c>
      <c r="X26" s="269">
        <v>0</v>
      </c>
      <c r="Y26" s="269">
        <f t="shared" si="16"/>
        <v>0</v>
      </c>
      <c r="Z26" s="269">
        <f t="shared" si="17"/>
        <v>0</v>
      </c>
      <c r="AA26" s="577">
        <f t="shared" si="18"/>
        <v>0</v>
      </c>
      <c r="AB26" s="270">
        <f t="shared" si="19"/>
        <v>0</v>
      </c>
      <c r="AC26" s="269">
        <v>0</v>
      </c>
      <c r="AD26" s="269">
        <v>0</v>
      </c>
      <c r="AE26" s="269">
        <f t="shared" si="1"/>
        <v>0</v>
      </c>
      <c r="AF26" s="269">
        <f t="shared" si="2"/>
        <v>0</v>
      </c>
      <c r="AG26" s="271">
        <v>0</v>
      </c>
      <c r="AH26" s="271">
        <v>0</v>
      </c>
      <c r="AI26" s="271">
        <v>0</v>
      </c>
      <c r="AJ26" s="271">
        <v>0</v>
      </c>
      <c r="AK26" s="271">
        <v>0</v>
      </c>
      <c r="AL26" s="271">
        <f t="shared" si="3"/>
        <v>0</v>
      </c>
      <c r="AM26" s="271">
        <f t="shared" si="4"/>
        <v>0</v>
      </c>
      <c r="AN26" s="696">
        <f t="shared" si="5"/>
        <v>0</v>
      </c>
      <c r="AO26" s="267">
        <f t="shared" si="20"/>
        <v>1313978</v>
      </c>
      <c r="AP26" s="269">
        <f t="shared" si="21"/>
        <v>955783</v>
      </c>
      <c r="AQ26" s="269">
        <f t="shared" si="22"/>
        <v>4000</v>
      </c>
      <c r="AR26" s="269">
        <f t="shared" si="23"/>
        <v>324407</v>
      </c>
      <c r="AS26" s="269">
        <f t="shared" si="23"/>
        <v>19116</v>
      </c>
      <c r="AT26" s="269">
        <f t="shared" si="24"/>
        <v>10672</v>
      </c>
      <c r="AU26" s="271">
        <f t="shared" si="25"/>
        <v>3.26</v>
      </c>
      <c r="AV26" s="271">
        <f t="shared" si="26"/>
        <v>0</v>
      </c>
      <c r="AW26" s="272">
        <f t="shared" si="26"/>
        <v>3.26</v>
      </c>
    </row>
    <row r="27" spans="1:49" s="37" customFormat="1" ht="13.5" customHeight="1" x14ac:dyDescent="0.2">
      <c r="A27" s="501">
        <v>5</v>
      </c>
      <c r="B27" s="36">
        <v>3447</v>
      </c>
      <c r="C27" s="36">
        <v>600078531</v>
      </c>
      <c r="D27" s="36">
        <v>70694982</v>
      </c>
      <c r="E27" s="497" t="s">
        <v>129</v>
      </c>
      <c r="F27" s="36">
        <v>3143</v>
      </c>
      <c r="G27" s="498" t="s">
        <v>635</v>
      </c>
      <c r="H27" s="673" t="s">
        <v>283</v>
      </c>
      <c r="I27" s="265">
        <v>1309818</v>
      </c>
      <c r="J27" s="266">
        <v>958608</v>
      </c>
      <c r="K27" s="882">
        <v>6000</v>
      </c>
      <c r="L27" s="577">
        <v>326038</v>
      </c>
      <c r="M27" s="577">
        <v>19172</v>
      </c>
      <c r="N27" s="266">
        <v>0</v>
      </c>
      <c r="O27" s="622">
        <v>2</v>
      </c>
      <c r="P27" s="678">
        <v>2</v>
      </c>
      <c r="Q27" s="784">
        <v>0</v>
      </c>
      <c r="R27" s="267">
        <f t="shared" si="15"/>
        <v>0</v>
      </c>
      <c r="S27" s="269">
        <v>0</v>
      </c>
      <c r="T27" s="269">
        <v>0</v>
      </c>
      <c r="U27" s="269">
        <v>0</v>
      </c>
      <c r="V27" s="269">
        <f t="shared" si="0"/>
        <v>0</v>
      </c>
      <c r="W27" s="269">
        <v>0</v>
      </c>
      <c r="X27" s="269">
        <v>0</v>
      </c>
      <c r="Y27" s="269">
        <f t="shared" si="16"/>
        <v>0</v>
      </c>
      <c r="Z27" s="269">
        <f t="shared" si="17"/>
        <v>0</v>
      </c>
      <c r="AA27" s="577">
        <f t="shared" si="18"/>
        <v>0</v>
      </c>
      <c r="AB27" s="270">
        <f t="shared" si="19"/>
        <v>0</v>
      </c>
      <c r="AC27" s="269">
        <v>0</v>
      </c>
      <c r="AD27" s="269">
        <v>0</v>
      </c>
      <c r="AE27" s="269">
        <f t="shared" si="1"/>
        <v>0</v>
      </c>
      <c r="AF27" s="269">
        <f t="shared" si="2"/>
        <v>0</v>
      </c>
      <c r="AG27" s="271">
        <v>0</v>
      </c>
      <c r="AH27" s="271">
        <v>0</v>
      </c>
      <c r="AI27" s="271">
        <v>0</v>
      </c>
      <c r="AJ27" s="271">
        <v>0</v>
      </c>
      <c r="AK27" s="271">
        <v>0</v>
      </c>
      <c r="AL27" s="271">
        <f t="shared" si="3"/>
        <v>0</v>
      </c>
      <c r="AM27" s="271">
        <f t="shared" si="4"/>
        <v>0</v>
      </c>
      <c r="AN27" s="696">
        <f t="shared" si="5"/>
        <v>0</v>
      </c>
      <c r="AO27" s="267">
        <f t="shared" si="20"/>
        <v>1309818</v>
      </c>
      <c r="AP27" s="269">
        <f t="shared" si="21"/>
        <v>958608</v>
      </c>
      <c r="AQ27" s="269">
        <f t="shared" si="22"/>
        <v>6000</v>
      </c>
      <c r="AR27" s="269">
        <f t="shared" si="23"/>
        <v>326038</v>
      </c>
      <c r="AS27" s="269">
        <f t="shared" si="23"/>
        <v>19172</v>
      </c>
      <c r="AT27" s="269">
        <f t="shared" si="24"/>
        <v>0</v>
      </c>
      <c r="AU27" s="271">
        <f t="shared" si="25"/>
        <v>2</v>
      </c>
      <c r="AV27" s="271">
        <f t="shared" si="26"/>
        <v>2</v>
      </c>
      <c r="AW27" s="272">
        <f t="shared" si="26"/>
        <v>0</v>
      </c>
    </row>
    <row r="28" spans="1:49" s="37" customFormat="1" ht="13.5" customHeight="1" x14ac:dyDescent="0.2">
      <c r="A28" s="501">
        <v>5</v>
      </c>
      <c r="B28" s="36">
        <v>3447</v>
      </c>
      <c r="C28" s="36">
        <v>600078531</v>
      </c>
      <c r="D28" s="36">
        <v>70694982</v>
      </c>
      <c r="E28" s="497" t="s">
        <v>129</v>
      </c>
      <c r="F28" s="36">
        <v>3143</v>
      </c>
      <c r="G28" s="498" t="s">
        <v>636</v>
      </c>
      <c r="H28" s="673" t="s">
        <v>284</v>
      </c>
      <c r="I28" s="265">
        <v>41430</v>
      </c>
      <c r="J28" s="266">
        <v>29205</v>
      </c>
      <c r="K28" s="882">
        <v>0</v>
      </c>
      <c r="L28" s="577">
        <v>9871</v>
      </c>
      <c r="M28" s="577">
        <v>584</v>
      </c>
      <c r="N28" s="266">
        <v>1770</v>
      </c>
      <c r="O28" s="622">
        <v>0.12</v>
      </c>
      <c r="P28" s="678">
        <v>0</v>
      </c>
      <c r="Q28" s="784">
        <v>0.12</v>
      </c>
      <c r="R28" s="267">
        <f t="shared" si="15"/>
        <v>0</v>
      </c>
      <c r="S28" s="269">
        <v>0</v>
      </c>
      <c r="T28" s="269">
        <v>0</v>
      </c>
      <c r="U28" s="269">
        <v>0</v>
      </c>
      <c r="V28" s="269">
        <f t="shared" si="0"/>
        <v>0</v>
      </c>
      <c r="W28" s="269">
        <v>0</v>
      </c>
      <c r="X28" s="269">
        <v>0</v>
      </c>
      <c r="Y28" s="269">
        <f t="shared" si="16"/>
        <v>0</v>
      </c>
      <c r="Z28" s="269">
        <f t="shared" si="17"/>
        <v>0</v>
      </c>
      <c r="AA28" s="577">
        <f t="shared" si="18"/>
        <v>0</v>
      </c>
      <c r="AB28" s="270">
        <f t="shared" si="19"/>
        <v>0</v>
      </c>
      <c r="AC28" s="269">
        <v>0</v>
      </c>
      <c r="AD28" s="269">
        <v>0</v>
      </c>
      <c r="AE28" s="269">
        <f t="shared" si="1"/>
        <v>0</v>
      </c>
      <c r="AF28" s="269">
        <f t="shared" si="2"/>
        <v>0</v>
      </c>
      <c r="AG28" s="271">
        <v>0</v>
      </c>
      <c r="AH28" s="271">
        <v>0</v>
      </c>
      <c r="AI28" s="271">
        <v>0</v>
      </c>
      <c r="AJ28" s="271">
        <v>0</v>
      </c>
      <c r="AK28" s="271">
        <v>0</v>
      </c>
      <c r="AL28" s="271">
        <f t="shared" si="3"/>
        <v>0</v>
      </c>
      <c r="AM28" s="271">
        <f t="shared" si="4"/>
        <v>0</v>
      </c>
      <c r="AN28" s="696">
        <f t="shared" si="5"/>
        <v>0</v>
      </c>
      <c r="AO28" s="267">
        <f t="shared" si="20"/>
        <v>41430</v>
      </c>
      <c r="AP28" s="269">
        <f t="shared" si="21"/>
        <v>29205</v>
      </c>
      <c r="AQ28" s="269">
        <f t="shared" si="22"/>
        <v>0</v>
      </c>
      <c r="AR28" s="269">
        <f t="shared" si="23"/>
        <v>9871</v>
      </c>
      <c r="AS28" s="269">
        <f t="shared" si="23"/>
        <v>584</v>
      </c>
      <c r="AT28" s="269">
        <f t="shared" si="24"/>
        <v>1770</v>
      </c>
      <c r="AU28" s="271">
        <f t="shared" si="25"/>
        <v>0.12</v>
      </c>
      <c r="AV28" s="271">
        <f t="shared" si="26"/>
        <v>0</v>
      </c>
      <c r="AW28" s="272">
        <f t="shared" si="26"/>
        <v>0.12</v>
      </c>
    </row>
    <row r="29" spans="1:49" s="37" customFormat="1" ht="13.5" customHeight="1" x14ac:dyDescent="0.2">
      <c r="A29" s="502">
        <v>5</v>
      </c>
      <c r="B29" s="38">
        <v>3447</v>
      </c>
      <c r="C29" s="38">
        <v>600078531</v>
      </c>
      <c r="D29" s="38">
        <v>70694982</v>
      </c>
      <c r="E29" s="499" t="s">
        <v>130</v>
      </c>
      <c r="F29" s="38"/>
      <c r="G29" s="500"/>
      <c r="H29" s="672"/>
      <c r="I29" s="6">
        <v>21252386</v>
      </c>
      <c r="J29" s="10">
        <v>15273323</v>
      </c>
      <c r="K29" s="10">
        <v>15000</v>
      </c>
      <c r="L29" s="10">
        <v>5167454</v>
      </c>
      <c r="M29" s="10">
        <v>305467</v>
      </c>
      <c r="N29" s="10">
        <v>491142</v>
      </c>
      <c r="O29" s="11">
        <v>32.706799999999994</v>
      </c>
      <c r="P29" s="11">
        <v>23.329300000000003</v>
      </c>
      <c r="Q29" s="45">
        <v>9.3774999999999977</v>
      </c>
      <c r="R29" s="6">
        <f t="shared" ref="R29:AW29" si="27">SUM(R23:R28)</f>
        <v>0</v>
      </c>
      <c r="S29" s="10">
        <f t="shared" si="27"/>
        <v>17010</v>
      </c>
      <c r="T29" s="10">
        <f t="shared" si="27"/>
        <v>0</v>
      </c>
      <c r="U29" s="10">
        <f t="shared" si="27"/>
        <v>0</v>
      </c>
      <c r="V29" s="10">
        <f t="shared" si="27"/>
        <v>17010</v>
      </c>
      <c r="W29" s="10">
        <f t="shared" si="27"/>
        <v>0</v>
      </c>
      <c r="X29" s="10">
        <f t="shared" si="27"/>
        <v>0</v>
      </c>
      <c r="Y29" s="10">
        <f t="shared" si="27"/>
        <v>0</v>
      </c>
      <c r="Z29" s="10">
        <f t="shared" si="27"/>
        <v>17010</v>
      </c>
      <c r="AA29" s="10">
        <f t="shared" si="27"/>
        <v>5749</v>
      </c>
      <c r="AB29" s="10">
        <f t="shared" si="27"/>
        <v>340</v>
      </c>
      <c r="AC29" s="10">
        <f t="shared" si="27"/>
        <v>0</v>
      </c>
      <c r="AD29" s="10">
        <f t="shared" si="27"/>
        <v>0</v>
      </c>
      <c r="AE29" s="10">
        <f t="shared" si="27"/>
        <v>0</v>
      </c>
      <c r="AF29" s="10">
        <f t="shared" si="27"/>
        <v>23099</v>
      </c>
      <c r="AG29" s="11">
        <f t="shared" si="27"/>
        <v>0</v>
      </c>
      <c r="AH29" s="11">
        <f t="shared" si="27"/>
        <v>0</v>
      </c>
      <c r="AI29" s="11">
        <f t="shared" si="27"/>
        <v>0.04</v>
      </c>
      <c r="AJ29" s="11">
        <f t="shared" si="27"/>
        <v>0</v>
      </c>
      <c r="AK29" s="11">
        <f t="shared" si="27"/>
        <v>0</v>
      </c>
      <c r="AL29" s="11">
        <f t="shared" si="27"/>
        <v>0.04</v>
      </c>
      <c r="AM29" s="11">
        <f t="shared" si="27"/>
        <v>0</v>
      </c>
      <c r="AN29" s="45">
        <f t="shared" si="27"/>
        <v>0.04</v>
      </c>
      <c r="AO29" s="6">
        <f t="shared" si="27"/>
        <v>21275485</v>
      </c>
      <c r="AP29" s="10">
        <f t="shared" si="27"/>
        <v>15290333</v>
      </c>
      <c r="AQ29" s="10">
        <f t="shared" si="27"/>
        <v>15000</v>
      </c>
      <c r="AR29" s="10">
        <f t="shared" si="27"/>
        <v>5173203</v>
      </c>
      <c r="AS29" s="10">
        <f t="shared" si="27"/>
        <v>305807</v>
      </c>
      <c r="AT29" s="10">
        <f t="shared" si="27"/>
        <v>491142</v>
      </c>
      <c r="AU29" s="11">
        <f t="shared" si="27"/>
        <v>32.7468</v>
      </c>
      <c r="AV29" s="11">
        <f t="shared" si="27"/>
        <v>23.369300000000003</v>
      </c>
      <c r="AW29" s="101">
        <f t="shared" si="27"/>
        <v>9.3774999999999977</v>
      </c>
    </row>
    <row r="30" spans="1:49" s="37" customFormat="1" ht="13.5" customHeight="1" x14ac:dyDescent="0.2">
      <c r="A30" s="501">
        <v>6</v>
      </c>
      <c r="B30" s="36">
        <v>3446</v>
      </c>
      <c r="C30" s="36">
        <v>600078515</v>
      </c>
      <c r="D30" s="36">
        <v>70694974</v>
      </c>
      <c r="E30" s="497" t="s">
        <v>131</v>
      </c>
      <c r="F30" s="36">
        <v>3113</v>
      </c>
      <c r="G30" s="498" t="s">
        <v>320</v>
      </c>
      <c r="H30" s="671" t="s">
        <v>283</v>
      </c>
      <c r="I30" s="265">
        <v>22553456</v>
      </c>
      <c r="J30" s="266">
        <v>16028618</v>
      </c>
      <c r="K30" s="266">
        <v>13000</v>
      </c>
      <c r="L30" s="266">
        <v>5422066</v>
      </c>
      <c r="M30" s="266">
        <v>320572</v>
      </c>
      <c r="N30" s="266">
        <v>769200</v>
      </c>
      <c r="O30" s="622">
        <v>31.079799999999999</v>
      </c>
      <c r="P30" s="678">
        <v>23.808</v>
      </c>
      <c r="Q30" s="784">
        <v>7.2717999999999989</v>
      </c>
      <c r="R30" s="267">
        <f t="shared" ref="R30:R34" si="28">W30*-1</f>
        <v>0</v>
      </c>
      <c r="S30" s="269">
        <v>0</v>
      </c>
      <c r="T30" s="269">
        <v>0</v>
      </c>
      <c r="U30" s="269">
        <v>0</v>
      </c>
      <c r="V30" s="269">
        <f t="shared" si="0"/>
        <v>0</v>
      </c>
      <c r="W30" s="269">
        <v>0</v>
      </c>
      <c r="X30" s="269">
        <v>0</v>
      </c>
      <c r="Y30" s="269">
        <f>SUM(W30:X30)</f>
        <v>0</v>
      </c>
      <c r="Z30" s="269">
        <f>V30+Y30</f>
        <v>0</v>
      </c>
      <c r="AA30" s="577">
        <f t="shared" ref="AA30:AA34" si="29">ROUND((V30+W30)*33.8%,0)</f>
        <v>0</v>
      </c>
      <c r="AB30" s="270">
        <f>ROUND(V30*2%,0)</f>
        <v>0</v>
      </c>
      <c r="AC30" s="269">
        <v>0</v>
      </c>
      <c r="AD30" s="269">
        <v>0</v>
      </c>
      <c r="AE30" s="269">
        <f t="shared" si="1"/>
        <v>0</v>
      </c>
      <c r="AF30" s="269">
        <f t="shared" si="2"/>
        <v>0</v>
      </c>
      <c r="AG30" s="271">
        <v>0</v>
      </c>
      <c r="AH30" s="271">
        <v>0</v>
      </c>
      <c r="AI30" s="271">
        <v>0</v>
      </c>
      <c r="AJ30" s="271">
        <v>0</v>
      </c>
      <c r="AK30" s="271">
        <v>0</v>
      </c>
      <c r="AL30" s="271">
        <f t="shared" si="3"/>
        <v>0</v>
      </c>
      <c r="AM30" s="271">
        <f t="shared" si="4"/>
        <v>0</v>
      </c>
      <c r="AN30" s="696">
        <f t="shared" si="5"/>
        <v>0</v>
      </c>
      <c r="AO30" s="267">
        <f>I30+AF30</f>
        <v>22553456</v>
      </c>
      <c r="AP30" s="269">
        <f>J30+V30</f>
        <v>16028618</v>
      </c>
      <c r="AQ30" s="269">
        <f t="shared" ref="AQ30:AQ34" si="30">K30+Y30</f>
        <v>13000</v>
      </c>
      <c r="AR30" s="269">
        <f t="shared" ref="AR30:AS34" si="31">L30+AA30</f>
        <v>5422066</v>
      </c>
      <c r="AS30" s="269">
        <f t="shared" si="31"/>
        <v>320572</v>
      </c>
      <c r="AT30" s="269">
        <f>N30+AE30</f>
        <v>769200</v>
      </c>
      <c r="AU30" s="271">
        <f>O30+AN30</f>
        <v>31.079799999999999</v>
      </c>
      <c r="AV30" s="271">
        <f t="shared" ref="AV30:AW34" si="32">P30+AL30</f>
        <v>23.808</v>
      </c>
      <c r="AW30" s="272">
        <f t="shared" si="32"/>
        <v>7.2717999999999989</v>
      </c>
    </row>
    <row r="31" spans="1:49" s="37" customFormat="1" ht="13.5" customHeight="1" x14ac:dyDescent="0.2">
      <c r="A31" s="501">
        <v>6</v>
      </c>
      <c r="B31" s="36">
        <v>3446</v>
      </c>
      <c r="C31" s="36">
        <v>600078515</v>
      </c>
      <c r="D31" s="36">
        <v>70694974</v>
      </c>
      <c r="E31" s="497" t="s">
        <v>131</v>
      </c>
      <c r="F31" s="36">
        <v>3113</v>
      </c>
      <c r="G31" s="498" t="s">
        <v>318</v>
      </c>
      <c r="H31" s="671" t="s">
        <v>284</v>
      </c>
      <c r="I31" s="265">
        <v>1270907</v>
      </c>
      <c r="J31" s="266">
        <v>935867</v>
      </c>
      <c r="K31" s="882">
        <v>0</v>
      </c>
      <c r="L31" s="577">
        <v>316323</v>
      </c>
      <c r="M31" s="577">
        <v>18717</v>
      </c>
      <c r="N31" s="266">
        <v>0</v>
      </c>
      <c r="O31" s="622">
        <v>2.73</v>
      </c>
      <c r="P31" s="678">
        <v>2.73</v>
      </c>
      <c r="Q31" s="784">
        <v>0</v>
      </c>
      <c r="R31" s="267">
        <f t="shared" si="28"/>
        <v>0</v>
      </c>
      <c r="S31" s="269">
        <v>0</v>
      </c>
      <c r="T31" s="269">
        <v>0</v>
      </c>
      <c r="U31" s="269">
        <v>0</v>
      </c>
      <c r="V31" s="269">
        <f t="shared" si="0"/>
        <v>0</v>
      </c>
      <c r="W31" s="269">
        <v>0</v>
      </c>
      <c r="X31" s="269">
        <v>0</v>
      </c>
      <c r="Y31" s="269">
        <f>SUM(W31:X31)</f>
        <v>0</v>
      </c>
      <c r="Z31" s="269">
        <f>V31+Y31</f>
        <v>0</v>
      </c>
      <c r="AA31" s="577">
        <f t="shared" si="29"/>
        <v>0</v>
      </c>
      <c r="AB31" s="270">
        <f>ROUND(V31*2%,0)</f>
        <v>0</v>
      </c>
      <c r="AC31" s="269">
        <v>0</v>
      </c>
      <c r="AD31" s="269">
        <v>0</v>
      </c>
      <c r="AE31" s="269">
        <f t="shared" si="1"/>
        <v>0</v>
      </c>
      <c r="AF31" s="269">
        <f t="shared" si="2"/>
        <v>0</v>
      </c>
      <c r="AG31" s="271">
        <v>0</v>
      </c>
      <c r="AH31" s="271">
        <v>0</v>
      </c>
      <c r="AI31" s="271">
        <v>0</v>
      </c>
      <c r="AJ31" s="271">
        <v>0</v>
      </c>
      <c r="AK31" s="271">
        <v>0</v>
      </c>
      <c r="AL31" s="271">
        <f t="shared" si="3"/>
        <v>0</v>
      </c>
      <c r="AM31" s="271">
        <f t="shared" si="4"/>
        <v>0</v>
      </c>
      <c r="AN31" s="696">
        <f t="shared" si="5"/>
        <v>0</v>
      </c>
      <c r="AO31" s="267">
        <f>I31+AF31</f>
        <v>1270907</v>
      </c>
      <c r="AP31" s="269">
        <f>J31+V31</f>
        <v>935867</v>
      </c>
      <c r="AQ31" s="269">
        <f t="shared" si="30"/>
        <v>0</v>
      </c>
      <c r="AR31" s="269">
        <f t="shared" si="31"/>
        <v>316323</v>
      </c>
      <c r="AS31" s="269">
        <f t="shared" si="31"/>
        <v>18717</v>
      </c>
      <c r="AT31" s="269">
        <f>N31+AE31</f>
        <v>0</v>
      </c>
      <c r="AU31" s="271">
        <f>O31+AN31</f>
        <v>2.73</v>
      </c>
      <c r="AV31" s="271">
        <f t="shared" si="32"/>
        <v>2.73</v>
      </c>
      <c r="AW31" s="272">
        <f t="shared" si="32"/>
        <v>0</v>
      </c>
    </row>
    <row r="32" spans="1:49" s="37" customFormat="1" ht="13.5" customHeight="1" x14ac:dyDescent="0.2">
      <c r="A32" s="501">
        <v>6</v>
      </c>
      <c r="B32" s="36">
        <v>3446</v>
      </c>
      <c r="C32" s="36">
        <v>600078515</v>
      </c>
      <c r="D32" s="36">
        <v>70694974</v>
      </c>
      <c r="E32" s="497" t="s">
        <v>131</v>
      </c>
      <c r="F32" s="36">
        <v>3141</v>
      </c>
      <c r="G32" s="498" t="s">
        <v>321</v>
      </c>
      <c r="H32" s="671" t="s">
        <v>284</v>
      </c>
      <c r="I32" s="265">
        <v>2024509</v>
      </c>
      <c r="J32" s="266">
        <v>1477263</v>
      </c>
      <c r="K32" s="882">
        <v>0</v>
      </c>
      <c r="L32" s="577">
        <v>499315</v>
      </c>
      <c r="M32" s="577">
        <v>29545</v>
      </c>
      <c r="N32" s="266">
        <v>18386</v>
      </c>
      <c r="O32" s="622">
        <v>5.0199999999999996</v>
      </c>
      <c r="P32" s="678">
        <v>0</v>
      </c>
      <c r="Q32" s="784">
        <v>5.0199999999999996</v>
      </c>
      <c r="R32" s="267">
        <f t="shared" si="28"/>
        <v>0</v>
      </c>
      <c r="S32" s="269">
        <v>0</v>
      </c>
      <c r="T32" s="269">
        <v>0</v>
      </c>
      <c r="U32" s="269">
        <v>0</v>
      </c>
      <c r="V32" s="269">
        <f t="shared" si="0"/>
        <v>0</v>
      </c>
      <c r="W32" s="269">
        <v>0</v>
      </c>
      <c r="X32" s="269">
        <v>0</v>
      </c>
      <c r="Y32" s="269">
        <f>SUM(W32:X32)</f>
        <v>0</v>
      </c>
      <c r="Z32" s="269">
        <f>V32+Y32</f>
        <v>0</v>
      </c>
      <c r="AA32" s="577">
        <f t="shared" si="29"/>
        <v>0</v>
      </c>
      <c r="AB32" s="270">
        <f>ROUND(V32*2%,0)</f>
        <v>0</v>
      </c>
      <c r="AC32" s="269">
        <v>0</v>
      </c>
      <c r="AD32" s="269">
        <v>0</v>
      </c>
      <c r="AE32" s="269">
        <f t="shared" si="1"/>
        <v>0</v>
      </c>
      <c r="AF32" s="269">
        <f t="shared" si="2"/>
        <v>0</v>
      </c>
      <c r="AG32" s="271">
        <v>0</v>
      </c>
      <c r="AH32" s="271">
        <v>0</v>
      </c>
      <c r="AI32" s="271">
        <v>0</v>
      </c>
      <c r="AJ32" s="271">
        <v>0</v>
      </c>
      <c r="AK32" s="271">
        <v>0</v>
      </c>
      <c r="AL32" s="271">
        <f t="shared" si="3"/>
        <v>0</v>
      </c>
      <c r="AM32" s="271">
        <f t="shared" si="4"/>
        <v>0</v>
      </c>
      <c r="AN32" s="696">
        <f t="shared" si="5"/>
        <v>0</v>
      </c>
      <c r="AO32" s="267">
        <f>I32+AF32</f>
        <v>2024509</v>
      </c>
      <c r="AP32" s="269">
        <f>J32+V32</f>
        <v>1477263</v>
      </c>
      <c r="AQ32" s="269">
        <f t="shared" si="30"/>
        <v>0</v>
      </c>
      <c r="AR32" s="269">
        <f t="shared" si="31"/>
        <v>499315</v>
      </c>
      <c r="AS32" s="269">
        <f t="shared" si="31"/>
        <v>29545</v>
      </c>
      <c r="AT32" s="269">
        <f>N32+AE32</f>
        <v>18386</v>
      </c>
      <c r="AU32" s="271">
        <f>O32+AN32</f>
        <v>5.0199999999999996</v>
      </c>
      <c r="AV32" s="271">
        <f t="shared" si="32"/>
        <v>0</v>
      </c>
      <c r="AW32" s="272">
        <f t="shared" si="32"/>
        <v>5.0199999999999996</v>
      </c>
    </row>
    <row r="33" spans="1:49" s="37" customFormat="1" ht="13.5" customHeight="1" x14ac:dyDescent="0.2">
      <c r="A33" s="501">
        <v>6</v>
      </c>
      <c r="B33" s="36">
        <v>3446</v>
      </c>
      <c r="C33" s="36">
        <v>600078515</v>
      </c>
      <c r="D33" s="36">
        <v>70694974</v>
      </c>
      <c r="E33" s="497" t="s">
        <v>131</v>
      </c>
      <c r="F33" s="36">
        <v>3143</v>
      </c>
      <c r="G33" s="498" t="s">
        <v>635</v>
      </c>
      <c r="H33" s="673" t="s">
        <v>283</v>
      </c>
      <c r="I33" s="265">
        <v>1366657</v>
      </c>
      <c r="J33" s="266">
        <v>1004404</v>
      </c>
      <c r="K33" s="882">
        <v>2000</v>
      </c>
      <c r="L33" s="577">
        <v>340165</v>
      </c>
      <c r="M33" s="577">
        <v>20088</v>
      </c>
      <c r="N33" s="266">
        <v>0</v>
      </c>
      <c r="O33" s="622">
        <v>2.4821</v>
      </c>
      <c r="P33" s="622">
        <v>2.4821</v>
      </c>
      <c r="Q33" s="784">
        <v>0</v>
      </c>
      <c r="R33" s="267">
        <f t="shared" si="28"/>
        <v>0</v>
      </c>
      <c r="S33" s="269">
        <v>0</v>
      </c>
      <c r="T33" s="269">
        <v>0</v>
      </c>
      <c r="U33" s="269">
        <v>0</v>
      </c>
      <c r="V33" s="269">
        <f t="shared" si="0"/>
        <v>0</v>
      </c>
      <c r="W33" s="269">
        <v>0</v>
      </c>
      <c r="X33" s="269">
        <v>0</v>
      </c>
      <c r="Y33" s="269">
        <f>SUM(W33:X33)</f>
        <v>0</v>
      </c>
      <c r="Z33" s="269">
        <f>V33+Y33</f>
        <v>0</v>
      </c>
      <c r="AA33" s="577">
        <f t="shared" si="29"/>
        <v>0</v>
      </c>
      <c r="AB33" s="270">
        <f>ROUND(V33*2%,0)</f>
        <v>0</v>
      </c>
      <c r="AC33" s="269">
        <v>0</v>
      </c>
      <c r="AD33" s="269">
        <v>0</v>
      </c>
      <c r="AE33" s="269">
        <f t="shared" si="1"/>
        <v>0</v>
      </c>
      <c r="AF33" s="269">
        <f t="shared" si="2"/>
        <v>0</v>
      </c>
      <c r="AG33" s="271">
        <v>0</v>
      </c>
      <c r="AH33" s="271">
        <v>0</v>
      </c>
      <c r="AI33" s="271">
        <v>0</v>
      </c>
      <c r="AJ33" s="271">
        <v>0</v>
      </c>
      <c r="AK33" s="271">
        <v>0</v>
      </c>
      <c r="AL33" s="271">
        <f t="shared" si="3"/>
        <v>0</v>
      </c>
      <c r="AM33" s="271">
        <f t="shared" si="4"/>
        <v>0</v>
      </c>
      <c r="AN33" s="696">
        <f t="shared" si="5"/>
        <v>0</v>
      </c>
      <c r="AO33" s="267">
        <f>I33+AF33</f>
        <v>1366657</v>
      </c>
      <c r="AP33" s="269">
        <f>J33+V33</f>
        <v>1004404</v>
      </c>
      <c r="AQ33" s="269">
        <f t="shared" si="30"/>
        <v>2000</v>
      </c>
      <c r="AR33" s="269">
        <f t="shared" si="31"/>
        <v>340165</v>
      </c>
      <c r="AS33" s="269">
        <f t="shared" si="31"/>
        <v>20088</v>
      </c>
      <c r="AT33" s="269">
        <f>N33+AE33</f>
        <v>0</v>
      </c>
      <c r="AU33" s="271">
        <f>O33+AN33</f>
        <v>2.4821</v>
      </c>
      <c r="AV33" s="271">
        <f t="shared" si="32"/>
        <v>2.4821</v>
      </c>
      <c r="AW33" s="272">
        <f t="shared" si="32"/>
        <v>0</v>
      </c>
    </row>
    <row r="34" spans="1:49" s="37" customFormat="1" ht="13.5" customHeight="1" x14ac:dyDescent="0.2">
      <c r="A34" s="501">
        <v>6</v>
      </c>
      <c r="B34" s="36">
        <v>3446</v>
      </c>
      <c r="C34" s="36">
        <v>600078515</v>
      </c>
      <c r="D34" s="36">
        <v>70694974</v>
      </c>
      <c r="E34" s="497" t="s">
        <v>131</v>
      </c>
      <c r="F34" s="36">
        <v>3143</v>
      </c>
      <c r="G34" s="498" t="s">
        <v>636</v>
      </c>
      <c r="H34" s="673" t="s">
        <v>284</v>
      </c>
      <c r="I34" s="265">
        <v>46345</v>
      </c>
      <c r="J34" s="266">
        <v>32670</v>
      </c>
      <c r="K34" s="882">
        <v>0</v>
      </c>
      <c r="L34" s="577">
        <v>11042</v>
      </c>
      <c r="M34" s="577">
        <v>653</v>
      </c>
      <c r="N34" s="266">
        <v>1980</v>
      </c>
      <c r="O34" s="622">
        <v>0.14000000000000001</v>
      </c>
      <c r="P34" s="678">
        <v>0</v>
      </c>
      <c r="Q34" s="784">
        <v>0.14000000000000001</v>
      </c>
      <c r="R34" s="267">
        <f t="shared" si="28"/>
        <v>0</v>
      </c>
      <c r="S34" s="269">
        <v>0</v>
      </c>
      <c r="T34" s="269">
        <v>0</v>
      </c>
      <c r="U34" s="269">
        <v>0</v>
      </c>
      <c r="V34" s="269">
        <f t="shared" si="0"/>
        <v>0</v>
      </c>
      <c r="W34" s="269">
        <v>0</v>
      </c>
      <c r="X34" s="269">
        <v>0</v>
      </c>
      <c r="Y34" s="269">
        <f>SUM(W34:X34)</f>
        <v>0</v>
      </c>
      <c r="Z34" s="269">
        <f>V34+Y34</f>
        <v>0</v>
      </c>
      <c r="AA34" s="577">
        <f t="shared" si="29"/>
        <v>0</v>
      </c>
      <c r="AB34" s="270">
        <f>ROUND(V34*2%,0)</f>
        <v>0</v>
      </c>
      <c r="AC34" s="269">
        <v>0</v>
      </c>
      <c r="AD34" s="269">
        <v>0</v>
      </c>
      <c r="AE34" s="269">
        <f t="shared" si="1"/>
        <v>0</v>
      </c>
      <c r="AF34" s="269">
        <f t="shared" si="2"/>
        <v>0</v>
      </c>
      <c r="AG34" s="271">
        <v>0</v>
      </c>
      <c r="AH34" s="271">
        <v>0</v>
      </c>
      <c r="AI34" s="271">
        <v>0</v>
      </c>
      <c r="AJ34" s="271">
        <v>0</v>
      </c>
      <c r="AK34" s="271">
        <v>0</v>
      </c>
      <c r="AL34" s="271">
        <f t="shared" si="3"/>
        <v>0</v>
      </c>
      <c r="AM34" s="271">
        <f t="shared" si="4"/>
        <v>0</v>
      </c>
      <c r="AN34" s="696">
        <f t="shared" si="5"/>
        <v>0</v>
      </c>
      <c r="AO34" s="267">
        <f>I34+AF34</f>
        <v>46345</v>
      </c>
      <c r="AP34" s="269">
        <f>J34+V34</f>
        <v>32670</v>
      </c>
      <c r="AQ34" s="269">
        <f t="shared" si="30"/>
        <v>0</v>
      </c>
      <c r="AR34" s="269">
        <f t="shared" si="31"/>
        <v>11042</v>
      </c>
      <c r="AS34" s="269">
        <f t="shared" si="31"/>
        <v>653</v>
      </c>
      <c r="AT34" s="269">
        <f>N34+AE34</f>
        <v>1980</v>
      </c>
      <c r="AU34" s="271">
        <f>O34+AN34</f>
        <v>0.14000000000000001</v>
      </c>
      <c r="AV34" s="271">
        <f t="shared" si="32"/>
        <v>0</v>
      </c>
      <c r="AW34" s="272">
        <f t="shared" si="32"/>
        <v>0.14000000000000001</v>
      </c>
    </row>
    <row r="35" spans="1:49" s="37" customFormat="1" ht="13.5" customHeight="1" x14ac:dyDescent="0.2">
      <c r="A35" s="502">
        <v>6</v>
      </c>
      <c r="B35" s="38">
        <v>3446</v>
      </c>
      <c r="C35" s="38">
        <v>600078515</v>
      </c>
      <c r="D35" s="38">
        <v>70694974</v>
      </c>
      <c r="E35" s="499" t="s">
        <v>132</v>
      </c>
      <c r="F35" s="38"/>
      <c r="G35" s="500"/>
      <c r="H35" s="672"/>
      <c r="I35" s="6">
        <v>27261874</v>
      </c>
      <c r="J35" s="10">
        <v>19478822</v>
      </c>
      <c r="K35" s="10">
        <v>15000</v>
      </c>
      <c r="L35" s="10">
        <v>6588911</v>
      </c>
      <c r="M35" s="10">
        <v>389575</v>
      </c>
      <c r="N35" s="10">
        <v>789566</v>
      </c>
      <c r="O35" s="11">
        <v>41.451899999999995</v>
      </c>
      <c r="P35" s="11">
        <v>29.020099999999999</v>
      </c>
      <c r="Q35" s="45">
        <v>12.431799999999999</v>
      </c>
      <c r="R35" s="6">
        <f t="shared" ref="R35:AW35" si="33">SUM(R30:R34)</f>
        <v>0</v>
      </c>
      <c r="S35" s="10">
        <f t="shared" si="33"/>
        <v>0</v>
      </c>
      <c r="T35" s="10">
        <f t="shared" si="33"/>
        <v>0</v>
      </c>
      <c r="U35" s="10">
        <f t="shared" si="33"/>
        <v>0</v>
      </c>
      <c r="V35" s="10">
        <f t="shared" si="33"/>
        <v>0</v>
      </c>
      <c r="W35" s="10">
        <f t="shared" si="33"/>
        <v>0</v>
      </c>
      <c r="X35" s="10">
        <f t="shared" si="33"/>
        <v>0</v>
      </c>
      <c r="Y35" s="10">
        <f t="shared" si="33"/>
        <v>0</v>
      </c>
      <c r="Z35" s="10">
        <f t="shared" si="33"/>
        <v>0</v>
      </c>
      <c r="AA35" s="10">
        <f t="shared" si="33"/>
        <v>0</v>
      </c>
      <c r="AB35" s="10">
        <f t="shared" si="33"/>
        <v>0</v>
      </c>
      <c r="AC35" s="10">
        <f t="shared" si="33"/>
        <v>0</v>
      </c>
      <c r="AD35" s="10">
        <f t="shared" si="33"/>
        <v>0</v>
      </c>
      <c r="AE35" s="10">
        <f t="shared" si="33"/>
        <v>0</v>
      </c>
      <c r="AF35" s="10">
        <f t="shared" si="33"/>
        <v>0</v>
      </c>
      <c r="AG35" s="11">
        <f t="shared" si="33"/>
        <v>0</v>
      </c>
      <c r="AH35" s="11">
        <f t="shared" si="33"/>
        <v>0</v>
      </c>
      <c r="AI35" s="11">
        <f t="shared" si="33"/>
        <v>0</v>
      </c>
      <c r="AJ35" s="11">
        <f t="shared" si="33"/>
        <v>0</v>
      </c>
      <c r="AK35" s="11">
        <f t="shared" si="33"/>
        <v>0</v>
      </c>
      <c r="AL35" s="11">
        <f t="shared" si="33"/>
        <v>0</v>
      </c>
      <c r="AM35" s="11">
        <f t="shared" si="33"/>
        <v>0</v>
      </c>
      <c r="AN35" s="45">
        <f t="shared" si="33"/>
        <v>0</v>
      </c>
      <c r="AO35" s="6">
        <f t="shared" si="33"/>
        <v>27261874</v>
      </c>
      <c r="AP35" s="10">
        <f t="shared" si="33"/>
        <v>19478822</v>
      </c>
      <c r="AQ35" s="10">
        <f t="shared" si="33"/>
        <v>15000</v>
      </c>
      <c r="AR35" s="10">
        <f t="shared" si="33"/>
        <v>6588911</v>
      </c>
      <c r="AS35" s="10">
        <f t="shared" si="33"/>
        <v>389575</v>
      </c>
      <c r="AT35" s="10">
        <f t="shared" si="33"/>
        <v>789566</v>
      </c>
      <c r="AU35" s="11">
        <f t="shared" si="33"/>
        <v>41.451899999999995</v>
      </c>
      <c r="AV35" s="11">
        <f t="shared" si="33"/>
        <v>29.020099999999999</v>
      </c>
      <c r="AW35" s="101">
        <f t="shared" si="33"/>
        <v>12.431799999999999</v>
      </c>
    </row>
    <row r="36" spans="1:49" s="37" customFormat="1" ht="13.5" customHeight="1" x14ac:dyDescent="0.2">
      <c r="A36" s="501">
        <v>7</v>
      </c>
      <c r="B36" s="36">
        <v>3457</v>
      </c>
      <c r="C36" s="36">
        <v>651040230</v>
      </c>
      <c r="D36" s="36">
        <v>75125412</v>
      </c>
      <c r="E36" s="519" t="s">
        <v>133</v>
      </c>
      <c r="F36" s="36">
        <v>3231</v>
      </c>
      <c r="G36" s="498"/>
      <c r="H36" s="671" t="s">
        <v>283</v>
      </c>
      <c r="I36" s="265">
        <v>9988294</v>
      </c>
      <c r="J36" s="266">
        <v>7308412</v>
      </c>
      <c r="K36" s="266">
        <v>22400</v>
      </c>
      <c r="L36" s="266">
        <v>2477814</v>
      </c>
      <c r="M36" s="266">
        <v>146168</v>
      </c>
      <c r="N36" s="266">
        <v>33500</v>
      </c>
      <c r="O36" s="622">
        <v>14.352699999999999</v>
      </c>
      <c r="P36" s="678">
        <v>12.762799999999999</v>
      </c>
      <c r="Q36" s="784">
        <v>1.5899000000000001</v>
      </c>
      <c r="R36" s="267">
        <f>W36*-1</f>
        <v>0</v>
      </c>
      <c r="S36" s="269">
        <v>0</v>
      </c>
      <c r="T36" s="269">
        <v>0</v>
      </c>
      <c r="U36" s="269">
        <v>0</v>
      </c>
      <c r="V36" s="269">
        <f t="shared" si="0"/>
        <v>0</v>
      </c>
      <c r="W36" s="269">
        <v>0</v>
      </c>
      <c r="X36" s="269">
        <v>0</v>
      </c>
      <c r="Y36" s="269">
        <f>SUM(W36:X36)</f>
        <v>0</v>
      </c>
      <c r="Z36" s="269">
        <f>V36+Y36</f>
        <v>0</v>
      </c>
      <c r="AA36" s="577">
        <f>ROUND((V36+W36)*33.8%,0)</f>
        <v>0</v>
      </c>
      <c r="AB36" s="270">
        <f>ROUND(V36*2%,0)</f>
        <v>0</v>
      </c>
      <c r="AC36" s="269">
        <v>0</v>
      </c>
      <c r="AD36" s="269">
        <v>0</v>
      </c>
      <c r="AE36" s="269">
        <f t="shared" si="1"/>
        <v>0</v>
      </c>
      <c r="AF36" s="269">
        <f t="shared" si="2"/>
        <v>0</v>
      </c>
      <c r="AG36" s="271">
        <v>0</v>
      </c>
      <c r="AH36" s="271">
        <v>0</v>
      </c>
      <c r="AI36" s="271">
        <v>0</v>
      </c>
      <c r="AJ36" s="271">
        <v>0</v>
      </c>
      <c r="AK36" s="271">
        <v>0</v>
      </c>
      <c r="AL36" s="271">
        <f t="shared" si="3"/>
        <v>0</v>
      </c>
      <c r="AM36" s="271">
        <f t="shared" si="4"/>
        <v>0</v>
      </c>
      <c r="AN36" s="696">
        <f t="shared" si="5"/>
        <v>0</v>
      </c>
      <c r="AO36" s="267">
        <f>I36+AF36</f>
        <v>9988294</v>
      </c>
      <c r="AP36" s="269">
        <f>J36+V36</f>
        <v>7308412</v>
      </c>
      <c r="AQ36" s="269">
        <f>K36+Y36</f>
        <v>22400</v>
      </c>
      <c r="AR36" s="269">
        <f>L36+AA36</f>
        <v>2477814</v>
      </c>
      <c r="AS36" s="269">
        <f>M36+AB36</f>
        <v>146168</v>
      </c>
      <c r="AT36" s="269">
        <f>N36+AE36</f>
        <v>33500</v>
      </c>
      <c r="AU36" s="271">
        <f>O36+AN36</f>
        <v>14.352699999999999</v>
      </c>
      <c r="AV36" s="271">
        <f>P36+AL36</f>
        <v>12.762799999999999</v>
      </c>
      <c r="AW36" s="272">
        <f>Q36+AM36</f>
        <v>1.5899000000000001</v>
      </c>
    </row>
    <row r="37" spans="1:49" s="37" customFormat="1" ht="13.5" customHeight="1" x14ac:dyDescent="0.2">
      <c r="A37" s="502">
        <v>7</v>
      </c>
      <c r="B37" s="38">
        <v>3457</v>
      </c>
      <c r="C37" s="38">
        <v>651040230</v>
      </c>
      <c r="D37" s="38">
        <v>75125412</v>
      </c>
      <c r="E37" s="520" t="s">
        <v>134</v>
      </c>
      <c r="F37" s="38"/>
      <c r="G37" s="500"/>
      <c r="H37" s="765"/>
      <c r="I37" s="7">
        <v>9988294</v>
      </c>
      <c r="J37" s="12">
        <v>7308412</v>
      </c>
      <c r="K37" s="12">
        <v>22400</v>
      </c>
      <c r="L37" s="12">
        <v>2477814</v>
      </c>
      <c r="M37" s="12">
        <v>146168</v>
      </c>
      <c r="N37" s="12">
        <v>33500</v>
      </c>
      <c r="O37" s="13">
        <v>14.352699999999999</v>
      </c>
      <c r="P37" s="13">
        <v>12.762799999999999</v>
      </c>
      <c r="Q37" s="44">
        <v>1.5899000000000001</v>
      </c>
      <c r="R37" s="7">
        <f t="shared" ref="R37:AW37" si="34">SUM(R36)</f>
        <v>0</v>
      </c>
      <c r="S37" s="12">
        <f t="shared" si="34"/>
        <v>0</v>
      </c>
      <c r="T37" s="12">
        <f t="shared" si="34"/>
        <v>0</v>
      </c>
      <c r="U37" s="12">
        <f t="shared" si="34"/>
        <v>0</v>
      </c>
      <c r="V37" s="12">
        <f t="shared" si="34"/>
        <v>0</v>
      </c>
      <c r="W37" s="12">
        <f t="shared" si="34"/>
        <v>0</v>
      </c>
      <c r="X37" s="12">
        <f t="shared" si="34"/>
        <v>0</v>
      </c>
      <c r="Y37" s="12">
        <f t="shared" si="34"/>
        <v>0</v>
      </c>
      <c r="Z37" s="12">
        <f t="shared" si="34"/>
        <v>0</v>
      </c>
      <c r="AA37" s="12">
        <f t="shared" si="34"/>
        <v>0</v>
      </c>
      <c r="AB37" s="12">
        <f t="shared" si="34"/>
        <v>0</v>
      </c>
      <c r="AC37" s="12">
        <f t="shared" si="34"/>
        <v>0</v>
      </c>
      <c r="AD37" s="12">
        <f t="shared" si="34"/>
        <v>0</v>
      </c>
      <c r="AE37" s="12">
        <f t="shared" si="34"/>
        <v>0</v>
      </c>
      <c r="AF37" s="12">
        <f t="shared" si="34"/>
        <v>0</v>
      </c>
      <c r="AG37" s="13">
        <f t="shared" si="34"/>
        <v>0</v>
      </c>
      <c r="AH37" s="13">
        <f t="shared" si="34"/>
        <v>0</v>
      </c>
      <c r="AI37" s="13">
        <f t="shared" si="34"/>
        <v>0</v>
      </c>
      <c r="AJ37" s="13">
        <f t="shared" si="34"/>
        <v>0</v>
      </c>
      <c r="AK37" s="13">
        <f t="shared" si="34"/>
        <v>0</v>
      </c>
      <c r="AL37" s="13">
        <f t="shared" si="34"/>
        <v>0</v>
      </c>
      <c r="AM37" s="13">
        <f t="shared" si="34"/>
        <v>0</v>
      </c>
      <c r="AN37" s="44">
        <f t="shared" si="34"/>
        <v>0</v>
      </c>
      <c r="AO37" s="7">
        <f t="shared" si="34"/>
        <v>9988294</v>
      </c>
      <c r="AP37" s="12">
        <f t="shared" si="34"/>
        <v>7308412</v>
      </c>
      <c r="AQ37" s="12">
        <f t="shared" si="34"/>
        <v>22400</v>
      </c>
      <c r="AR37" s="12">
        <f t="shared" si="34"/>
        <v>2477814</v>
      </c>
      <c r="AS37" s="12">
        <f t="shared" si="34"/>
        <v>146168</v>
      </c>
      <c r="AT37" s="12">
        <f t="shared" si="34"/>
        <v>33500</v>
      </c>
      <c r="AU37" s="13">
        <f t="shared" si="34"/>
        <v>14.352699999999999</v>
      </c>
      <c r="AV37" s="13">
        <f t="shared" si="34"/>
        <v>12.762799999999999</v>
      </c>
      <c r="AW37" s="102">
        <f t="shared" si="34"/>
        <v>1.5899000000000001</v>
      </c>
    </row>
    <row r="38" spans="1:49" s="37" customFormat="1" ht="13.5" customHeight="1" x14ac:dyDescent="0.2">
      <c r="A38" s="501">
        <v>8</v>
      </c>
      <c r="B38" s="36">
        <v>3423</v>
      </c>
      <c r="C38" s="36">
        <v>600078108</v>
      </c>
      <c r="D38" s="36">
        <v>70695059</v>
      </c>
      <c r="E38" s="497" t="s">
        <v>135</v>
      </c>
      <c r="F38" s="36">
        <v>3111</v>
      </c>
      <c r="G38" s="498" t="s">
        <v>317</v>
      </c>
      <c r="H38" s="671" t="s">
        <v>283</v>
      </c>
      <c r="I38" s="265">
        <v>3443637</v>
      </c>
      <c r="J38" s="266">
        <v>2495263</v>
      </c>
      <c r="K38" s="266">
        <v>15000</v>
      </c>
      <c r="L38" s="266">
        <v>848469</v>
      </c>
      <c r="M38" s="266">
        <v>49905</v>
      </c>
      <c r="N38" s="266">
        <v>35000</v>
      </c>
      <c r="O38" s="622">
        <v>5.4897999999999998</v>
      </c>
      <c r="P38" s="678">
        <v>4</v>
      </c>
      <c r="Q38" s="784">
        <v>1.4897999999999998</v>
      </c>
      <c r="R38" s="267">
        <f t="shared" ref="R38:R39" si="35">W38*-1</f>
        <v>0</v>
      </c>
      <c r="S38" s="269">
        <v>0</v>
      </c>
      <c r="T38" s="269">
        <v>0</v>
      </c>
      <c r="U38" s="269">
        <v>0</v>
      </c>
      <c r="V38" s="269">
        <f t="shared" si="0"/>
        <v>0</v>
      </c>
      <c r="W38" s="269">
        <v>0</v>
      </c>
      <c r="X38" s="269">
        <v>0</v>
      </c>
      <c r="Y38" s="269">
        <f>SUM(W38:X38)</f>
        <v>0</v>
      </c>
      <c r="Z38" s="269">
        <f>V38+Y38</f>
        <v>0</v>
      </c>
      <c r="AA38" s="577">
        <f t="shared" ref="AA38:AA39" si="36">ROUND((V38+W38)*33.8%,0)</f>
        <v>0</v>
      </c>
      <c r="AB38" s="270">
        <f>ROUND(V38*2%,0)</f>
        <v>0</v>
      </c>
      <c r="AC38" s="269">
        <v>0</v>
      </c>
      <c r="AD38" s="269">
        <v>0</v>
      </c>
      <c r="AE38" s="269">
        <f t="shared" si="1"/>
        <v>0</v>
      </c>
      <c r="AF38" s="269">
        <f t="shared" si="2"/>
        <v>0</v>
      </c>
      <c r="AG38" s="271">
        <v>0</v>
      </c>
      <c r="AH38" s="271">
        <v>0</v>
      </c>
      <c r="AI38" s="271">
        <v>0</v>
      </c>
      <c r="AJ38" s="271">
        <v>0</v>
      </c>
      <c r="AK38" s="271">
        <v>0</v>
      </c>
      <c r="AL38" s="271">
        <f t="shared" si="3"/>
        <v>0</v>
      </c>
      <c r="AM38" s="271">
        <f t="shared" si="4"/>
        <v>0</v>
      </c>
      <c r="AN38" s="696">
        <f t="shared" si="5"/>
        <v>0</v>
      </c>
      <c r="AO38" s="267">
        <f>I38+AF38</f>
        <v>3443637</v>
      </c>
      <c r="AP38" s="269">
        <f>J38+V38</f>
        <v>2495263</v>
      </c>
      <c r="AQ38" s="269">
        <f t="shared" ref="AQ38:AQ39" si="37">K38+Y38</f>
        <v>15000</v>
      </c>
      <c r="AR38" s="269">
        <f>L38+AA38</f>
        <v>848469</v>
      </c>
      <c r="AS38" s="269">
        <f>M38+AB38</f>
        <v>49905</v>
      </c>
      <c r="AT38" s="269">
        <f>N38+AE38</f>
        <v>35000</v>
      </c>
      <c r="AU38" s="271">
        <f>O38+AN38</f>
        <v>5.4897999999999998</v>
      </c>
      <c r="AV38" s="271">
        <f>P38+AL38</f>
        <v>4</v>
      </c>
      <c r="AW38" s="272">
        <f>Q38+AM38</f>
        <v>1.4897999999999998</v>
      </c>
    </row>
    <row r="39" spans="1:49" s="37" customFormat="1" ht="13.5" customHeight="1" x14ac:dyDescent="0.2">
      <c r="A39" s="501">
        <v>8</v>
      </c>
      <c r="B39" s="36">
        <v>3423</v>
      </c>
      <c r="C39" s="36">
        <v>600078108</v>
      </c>
      <c r="D39" s="36">
        <v>70695059</v>
      </c>
      <c r="E39" s="497" t="s">
        <v>135</v>
      </c>
      <c r="F39" s="36">
        <v>3141</v>
      </c>
      <c r="G39" s="498" t="s">
        <v>321</v>
      </c>
      <c r="H39" s="671" t="s">
        <v>284</v>
      </c>
      <c r="I39" s="265">
        <v>1173115</v>
      </c>
      <c r="J39" s="266">
        <v>844506</v>
      </c>
      <c r="K39" s="882">
        <v>15000</v>
      </c>
      <c r="L39" s="577">
        <v>290513</v>
      </c>
      <c r="M39" s="577">
        <v>16890</v>
      </c>
      <c r="N39" s="266">
        <v>6206</v>
      </c>
      <c r="O39" s="622">
        <v>2.92</v>
      </c>
      <c r="P39" s="678">
        <v>0</v>
      </c>
      <c r="Q39" s="784">
        <v>2.92</v>
      </c>
      <c r="R39" s="267">
        <f t="shared" si="35"/>
        <v>0</v>
      </c>
      <c r="S39" s="269">
        <v>0</v>
      </c>
      <c r="T39" s="269">
        <v>0</v>
      </c>
      <c r="U39" s="269">
        <v>0</v>
      </c>
      <c r="V39" s="269">
        <f t="shared" si="0"/>
        <v>0</v>
      </c>
      <c r="W39" s="269">
        <v>0</v>
      </c>
      <c r="X39" s="269">
        <v>0</v>
      </c>
      <c r="Y39" s="269">
        <f>SUM(W39:X39)</f>
        <v>0</v>
      </c>
      <c r="Z39" s="269">
        <f>V39+Y39</f>
        <v>0</v>
      </c>
      <c r="AA39" s="577">
        <f t="shared" si="36"/>
        <v>0</v>
      </c>
      <c r="AB39" s="270">
        <f>ROUND(V39*2%,0)</f>
        <v>0</v>
      </c>
      <c r="AC39" s="269">
        <v>0</v>
      </c>
      <c r="AD39" s="269">
        <v>0</v>
      </c>
      <c r="AE39" s="269">
        <f t="shared" si="1"/>
        <v>0</v>
      </c>
      <c r="AF39" s="269">
        <f t="shared" si="2"/>
        <v>0</v>
      </c>
      <c r="AG39" s="271">
        <v>0</v>
      </c>
      <c r="AH39" s="271">
        <v>0</v>
      </c>
      <c r="AI39" s="271">
        <v>0</v>
      </c>
      <c r="AJ39" s="271">
        <v>0</v>
      </c>
      <c r="AK39" s="271">
        <v>0</v>
      </c>
      <c r="AL39" s="271">
        <f t="shared" si="3"/>
        <v>0</v>
      </c>
      <c r="AM39" s="271">
        <f t="shared" si="4"/>
        <v>0</v>
      </c>
      <c r="AN39" s="696">
        <f t="shared" si="5"/>
        <v>0</v>
      </c>
      <c r="AO39" s="267">
        <f>I39+AF39</f>
        <v>1173115</v>
      </c>
      <c r="AP39" s="269">
        <f>J39+V39</f>
        <v>844506</v>
      </c>
      <c r="AQ39" s="269">
        <f t="shared" si="37"/>
        <v>15000</v>
      </c>
      <c r="AR39" s="269">
        <f>L39+AA39</f>
        <v>290513</v>
      </c>
      <c r="AS39" s="269">
        <f>M39+AB39</f>
        <v>16890</v>
      </c>
      <c r="AT39" s="269">
        <f>N39+AE39</f>
        <v>6206</v>
      </c>
      <c r="AU39" s="271">
        <f>O39+AN39</f>
        <v>2.92</v>
      </c>
      <c r="AV39" s="271">
        <f>P39+AL39</f>
        <v>0</v>
      </c>
      <c r="AW39" s="272">
        <f>Q39+AM39</f>
        <v>2.92</v>
      </c>
    </row>
    <row r="40" spans="1:49" s="37" customFormat="1" ht="13.5" customHeight="1" x14ac:dyDescent="0.2">
      <c r="A40" s="502">
        <v>8</v>
      </c>
      <c r="B40" s="38">
        <v>3423</v>
      </c>
      <c r="C40" s="38">
        <v>600078108</v>
      </c>
      <c r="D40" s="38">
        <v>70695059</v>
      </c>
      <c r="E40" s="499" t="s">
        <v>136</v>
      </c>
      <c r="F40" s="38"/>
      <c r="G40" s="500"/>
      <c r="H40" s="672"/>
      <c r="I40" s="6">
        <v>4616752</v>
      </c>
      <c r="J40" s="10">
        <v>3339769</v>
      </c>
      <c r="K40" s="10">
        <v>30000</v>
      </c>
      <c r="L40" s="10">
        <v>1138982</v>
      </c>
      <c r="M40" s="10">
        <v>66795</v>
      </c>
      <c r="N40" s="10">
        <v>41206</v>
      </c>
      <c r="O40" s="11">
        <v>8.4098000000000006</v>
      </c>
      <c r="P40" s="11">
        <v>4</v>
      </c>
      <c r="Q40" s="45">
        <v>4.4097999999999997</v>
      </c>
      <c r="R40" s="6">
        <f t="shared" ref="R40:AW40" si="38">SUM(R38:R39)</f>
        <v>0</v>
      </c>
      <c r="S40" s="10">
        <f t="shared" si="38"/>
        <v>0</v>
      </c>
      <c r="T40" s="10">
        <f t="shared" si="38"/>
        <v>0</v>
      </c>
      <c r="U40" s="10">
        <f t="shared" si="38"/>
        <v>0</v>
      </c>
      <c r="V40" s="10">
        <f t="shared" si="38"/>
        <v>0</v>
      </c>
      <c r="W40" s="10">
        <f t="shared" si="38"/>
        <v>0</v>
      </c>
      <c r="X40" s="10">
        <f t="shared" si="38"/>
        <v>0</v>
      </c>
      <c r="Y40" s="10">
        <f t="shared" si="38"/>
        <v>0</v>
      </c>
      <c r="Z40" s="10">
        <f t="shared" si="38"/>
        <v>0</v>
      </c>
      <c r="AA40" s="10">
        <f t="shared" si="38"/>
        <v>0</v>
      </c>
      <c r="AB40" s="10">
        <f t="shared" si="38"/>
        <v>0</v>
      </c>
      <c r="AC40" s="10">
        <f t="shared" si="38"/>
        <v>0</v>
      </c>
      <c r="AD40" s="10">
        <f t="shared" si="38"/>
        <v>0</v>
      </c>
      <c r="AE40" s="10">
        <f t="shared" si="38"/>
        <v>0</v>
      </c>
      <c r="AF40" s="10">
        <f t="shared" si="38"/>
        <v>0</v>
      </c>
      <c r="AG40" s="11">
        <f t="shared" si="38"/>
        <v>0</v>
      </c>
      <c r="AH40" s="11">
        <f t="shared" si="38"/>
        <v>0</v>
      </c>
      <c r="AI40" s="11">
        <f t="shared" si="38"/>
        <v>0</v>
      </c>
      <c r="AJ40" s="11">
        <f t="shared" si="38"/>
        <v>0</v>
      </c>
      <c r="AK40" s="11">
        <f t="shared" si="38"/>
        <v>0</v>
      </c>
      <c r="AL40" s="11">
        <f t="shared" si="38"/>
        <v>0</v>
      </c>
      <c r="AM40" s="11">
        <f t="shared" si="38"/>
        <v>0</v>
      </c>
      <c r="AN40" s="45">
        <f t="shared" si="38"/>
        <v>0</v>
      </c>
      <c r="AO40" s="6">
        <f t="shared" si="38"/>
        <v>4616752</v>
      </c>
      <c r="AP40" s="10">
        <f t="shared" si="38"/>
        <v>3339769</v>
      </c>
      <c r="AQ40" s="10">
        <f t="shared" si="38"/>
        <v>30000</v>
      </c>
      <c r="AR40" s="10">
        <f t="shared" si="38"/>
        <v>1138982</v>
      </c>
      <c r="AS40" s="10">
        <f t="shared" si="38"/>
        <v>66795</v>
      </c>
      <c r="AT40" s="10">
        <f t="shared" si="38"/>
        <v>41206</v>
      </c>
      <c r="AU40" s="11">
        <f t="shared" si="38"/>
        <v>8.4098000000000006</v>
      </c>
      <c r="AV40" s="11">
        <f t="shared" si="38"/>
        <v>4</v>
      </c>
      <c r="AW40" s="101">
        <f t="shared" si="38"/>
        <v>4.4097999999999997</v>
      </c>
    </row>
    <row r="41" spans="1:49" s="37" customFormat="1" ht="13.5" customHeight="1" x14ac:dyDescent="0.2">
      <c r="A41" s="501">
        <v>9</v>
      </c>
      <c r="B41" s="36">
        <v>3448</v>
      </c>
      <c r="C41" s="36">
        <v>600078299</v>
      </c>
      <c r="D41" s="36">
        <v>70695041</v>
      </c>
      <c r="E41" s="497" t="s">
        <v>137</v>
      </c>
      <c r="F41" s="36">
        <v>3117</v>
      </c>
      <c r="G41" s="498" t="s">
        <v>320</v>
      </c>
      <c r="H41" s="671" t="s">
        <v>283</v>
      </c>
      <c r="I41" s="265">
        <v>4431704</v>
      </c>
      <c r="J41" s="266">
        <v>3135275</v>
      </c>
      <c r="K41" s="266">
        <v>0</v>
      </c>
      <c r="L41" s="266">
        <v>1059723</v>
      </c>
      <c r="M41" s="266">
        <v>62706</v>
      </c>
      <c r="N41" s="266">
        <v>174000</v>
      </c>
      <c r="O41" s="622">
        <v>6.6077000000000004</v>
      </c>
      <c r="P41" s="678">
        <v>4.6706000000000003</v>
      </c>
      <c r="Q41" s="784">
        <v>1.9371</v>
      </c>
      <c r="R41" s="267">
        <f t="shared" ref="R41:R44" si="39">W41*-1</f>
        <v>0</v>
      </c>
      <c r="S41" s="269">
        <v>0</v>
      </c>
      <c r="T41" s="269">
        <v>0</v>
      </c>
      <c r="U41" s="269">
        <v>0</v>
      </c>
      <c r="V41" s="269">
        <f t="shared" si="0"/>
        <v>0</v>
      </c>
      <c r="W41" s="269">
        <v>0</v>
      </c>
      <c r="X41" s="269">
        <v>0</v>
      </c>
      <c r="Y41" s="269">
        <f>SUM(W41:X41)</f>
        <v>0</v>
      </c>
      <c r="Z41" s="269">
        <f>V41+Y41</f>
        <v>0</v>
      </c>
      <c r="AA41" s="577">
        <f t="shared" ref="AA41:AA44" si="40">ROUND((V41+W41)*33.8%,0)</f>
        <v>0</v>
      </c>
      <c r="AB41" s="270">
        <f>ROUND(V41*2%,0)</f>
        <v>0</v>
      </c>
      <c r="AC41" s="269">
        <v>0</v>
      </c>
      <c r="AD41" s="269">
        <v>0</v>
      </c>
      <c r="AE41" s="269">
        <f t="shared" si="1"/>
        <v>0</v>
      </c>
      <c r="AF41" s="269">
        <f t="shared" si="2"/>
        <v>0</v>
      </c>
      <c r="AG41" s="271">
        <v>0</v>
      </c>
      <c r="AH41" s="271">
        <v>0</v>
      </c>
      <c r="AI41" s="271">
        <v>0</v>
      </c>
      <c r="AJ41" s="271">
        <v>0</v>
      </c>
      <c r="AK41" s="271">
        <v>0</v>
      </c>
      <c r="AL41" s="271">
        <f t="shared" si="3"/>
        <v>0</v>
      </c>
      <c r="AM41" s="271">
        <f t="shared" si="4"/>
        <v>0</v>
      </c>
      <c r="AN41" s="696">
        <f t="shared" si="5"/>
        <v>0</v>
      </c>
      <c r="AO41" s="267">
        <f>I41+AF41</f>
        <v>4431704</v>
      </c>
      <c r="AP41" s="269">
        <f>J41+V41</f>
        <v>3135275</v>
      </c>
      <c r="AQ41" s="269">
        <f t="shared" ref="AQ41:AQ44" si="41">K41+Y41</f>
        <v>0</v>
      </c>
      <c r="AR41" s="269">
        <f t="shared" ref="AR41:AS44" si="42">L41+AA41</f>
        <v>1059723</v>
      </c>
      <c r="AS41" s="269">
        <f t="shared" si="42"/>
        <v>62706</v>
      </c>
      <c r="AT41" s="269">
        <f>N41+AE41</f>
        <v>174000</v>
      </c>
      <c r="AU41" s="271">
        <f>O41+AN41</f>
        <v>6.6077000000000004</v>
      </c>
      <c r="AV41" s="271">
        <f t="shared" ref="AV41:AW44" si="43">P41+AL41</f>
        <v>4.6706000000000003</v>
      </c>
      <c r="AW41" s="272">
        <f t="shared" si="43"/>
        <v>1.9371</v>
      </c>
    </row>
    <row r="42" spans="1:49" s="37" customFormat="1" ht="13.5" customHeight="1" x14ac:dyDescent="0.2">
      <c r="A42" s="501">
        <v>9</v>
      </c>
      <c r="B42" s="36">
        <v>3448</v>
      </c>
      <c r="C42" s="36">
        <v>600078299</v>
      </c>
      <c r="D42" s="36">
        <v>70695041</v>
      </c>
      <c r="E42" s="497" t="s">
        <v>137</v>
      </c>
      <c r="F42" s="36">
        <v>3117</v>
      </c>
      <c r="G42" s="498" t="s">
        <v>318</v>
      </c>
      <c r="H42" s="671" t="s">
        <v>284</v>
      </c>
      <c r="I42" s="265">
        <v>243423</v>
      </c>
      <c r="J42" s="266">
        <v>179251</v>
      </c>
      <c r="K42" s="882">
        <v>0</v>
      </c>
      <c r="L42" s="577">
        <v>60587</v>
      </c>
      <c r="M42" s="577">
        <v>3585</v>
      </c>
      <c r="N42" s="266">
        <v>0</v>
      </c>
      <c r="O42" s="622">
        <v>0.52</v>
      </c>
      <c r="P42" s="678">
        <v>0.52</v>
      </c>
      <c r="Q42" s="784">
        <v>0</v>
      </c>
      <c r="R42" s="267">
        <f t="shared" si="39"/>
        <v>0</v>
      </c>
      <c r="S42" s="269">
        <v>0</v>
      </c>
      <c r="T42" s="269">
        <v>0</v>
      </c>
      <c r="U42" s="269">
        <v>0</v>
      </c>
      <c r="V42" s="269">
        <f t="shared" si="0"/>
        <v>0</v>
      </c>
      <c r="W42" s="269">
        <v>0</v>
      </c>
      <c r="X42" s="269">
        <v>0</v>
      </c>
      <c r="Y42" s="269">
        <f>SUM(W42:X42)</f>
        <v>0</v>
      </c>
      <c r="Z42" s="269">
        <f>V42+Y42</f>
        <v>0</v>
      </c>
      <c r="AA42" s="577">
        <f t="shared" si="40"/>
        <v>0</v>
      </c>
      <c r="AB42" s="270">
        <f>ROUND(V42*2%,0)</f>
        <v>0</v>
      </c>
      <c r="AC42" s="269">
        <v>0</v>
      </c>
      <c r="AD42" s="269">
        <v>0</v>
      </c>
      <c r="AE42" s="269">
        <f t="shared" si="1"/>
        <v>0</v>
      </c>
      <c r="AF42" s="269">
        <f t="shared" si="2"/>
        <v>0</v>
      </c>
      <c r="AG42" s="271">
        <v>0</v>
      </c>
      <c r="AH42" s="271">
        <v>0</v>
      </c>
      <c r="AI42" s="271">
        <v>0</v>
      </c>
      <c r="AJ42" s="271">
        <v>0</v>
      </c>
      <c r="AK42" s="271">
        <v>0</v>
      </c>
      <c r="AL42" s="271">
        <f t="shared" si="3"/>
        <v>0</v>
      </c>
      <c r="AM42" s="271">
        <f t="shared" si="4"/>
        <v>0</v>
      </c>
      <c r="AN42" s="696">
        <f t="shared" si="5"/>
        <v>0</v>
      </c>
      <c r="AO42" s="267">
        <f>I42+AF42</f>
        <v>243423</v>
      </c>
      <c r="AP42" s="269">
        <f>J42+V42</f>
        <v>179251</v>
      </c>
      <c r="AQ42" s="269">
        <f t="shared" si="41"/>
        <v>0</v>
      </c>
      <c r="AR42" s="269">
        <f t="shared" si="42"/>
        <v>60587</v>
      </c>
      <c r="AS42" s="269">
        <f t="shared" si="42"/>
        <v>3585</v>
      </c>
      <c r="AT42" s="269">
        <f>N42+AE42</f>
        <v>0</v>
      </c>
      <c r="AU42" s="271">
        <f>O42+AN42</f>
        <v>0.52</v>
      </c>
      <c r="AV42" s="271">
        <f t="shared" si="43"/>
        <v>0.52</v>
      </c>
      <c r="AW42" s="272">
        <f t="shared" si="43"/>
        <v>0</v>
      </c>
    </row>
    <row r="43" spans="1:49" s="37" customFormat="1" ht="13.5" customHeight="1" x14ac:dyDescent="0.2">
      <c r="A43" s="501">
        <v>9</v>
      </c>
      <c r="B43" s="36">
        <v>3448</v>
      </c>
      <c r="C43" s="36">
        <v>600078299</v>
      </c>
      <c r="D43" s="36">
        <v>70695041</v>
      </c>
      <c r="E43" s="497" t="s">
        <v>137</v>
      </c>
      <c r="F43" s="36">
        <v>3143</v>
      </c>
      <c r="G43" s="498" t="s">
        <v>635</v>
      </c>
      <c r="H43" s="673" t="s">
        <v>283</v>
      </c>
      <c r="I43" s="265">
        <v>522505</v>
      </c>
      <c r="J43" s="266">
        <v>384761</v>
      </c>
      <c r="K43" s="882">
        <v>0</v>
      </c>
      <c r="L43" s="577">
        <v>130049</v>
      </c>
      <c r="M43" s="577">
        <v>7695</v>
      </c>
      <c r="N43" s="266">
        <v>0</v>
      </c>
      <c r="O43" s="622">
        <v>0.75</v>
      </c>
      <c r="P43" s="678">
        <v>0.75</v>
      </c>
      <c r="Q43" s="784">
        <v>0</v>
      </c>
      <c r="R43" s="267">
        <f t="shared" si="39"/>
        <v>0</v>
      </c>
      <c r="S43" s="269">
        <v>0</v>
      </c>
      <c r="T43" s="269">
        <v>0</v>
      </c>
      <c r="U43" s="269">
        <v>0</v>
      </c>
      <c r="V43" s="269">
        <f t="shared" si="0"/>
        <v>0</v>
      </c>
      <c r="W43" s="269">
        <v>0</v>
      </c>
      <c r="X43" s="269">
        <v>0</v>
      </c>
      <c r="Y43" s="269">
        <f>SUM(W43:X43)</f>
        <v>0</v>
      </c>
      <c r="Z43" s="269">
        <f>V43+Y43</f>
        <v>0</v>
      </c>
      <c r="AA43" s="577">
        <f t="shared" si="40"/>
        <v>0</v>
      </c>
      <c r="AB43" s="270">
        <f>ROUND(V43*2%,0)</f>
        <v>0</v>
      </c>
      <c r="AC43" s="269">
        <v>0</v>
      </c>
      <c r="AD43" s="269">
        <v>0</v>
      </c>
      <c r="AE43" s="269">
        <f t="shared" si="1"/>
        <v>0</v>
      </c>
      <c r="AF43" s="269">
        <f t="shared" si="2"/>
        <v>0</v>
      </c>
      <c r="AG43" s="271">
        <v>0</v>
      </c>
      <c r="AH43" s="271">
        <v>0</v>
      </c>
      <c r="AI43" s="271">
        <v>0</v>
      </c>
      <c r="AJ43" s="271">
        <v>0</v>
      </c>
      <c r="AK43" s="271">
        <v>0</v>
      </c>
      <c r="AL43" s="271">
        <f t="shared" si="3"/>
        <v>0</v>
      </c>
      <c r="AM43" s="271">
        <f t="shared" si="4"/>
        <v>0</v>
      </c>
      <c r="AN43" s="696">
        <f t="shared" si="5"/>
        <v>0</v>
      </c>
      <c r="AO43" s="267">
        <f>I43+AF43</f>
        <v>522505</v>
      </c>
      <c r="AP43" s="269">
        <f>J43+V43</f>
        <v>384761</v>
      </c>
      <c r="AQ43" s="269">
        <f t="shared" si="41"/>
        <v>0</v>
      </c>
      <c r="AR43" s="269">
        <f t="shared" si="42"/>
        <v>130049</v>
      </c>
      <c r="AS43" s="269">
        <f t="shared" si="42"/>
        <v>7695</v>
      </c>
      <c r="AT43" s="269">
        <f>N43+AE43</f>
        <v>0</v>
      </c>
      <c r="AU43" s="271">
        <f>O43+AN43</f>
        <v>0.75</v>
      </c>
      <c r="AV43" s="271">
        <f t="shared" si="43"/>
        <v>0.75</v>
      </c>
      <c r="AW43" s="272">
        <f t="shared" si="43"/>
        <v>0</v>
      </c>
    </row>
    <row r="44" spans="1:49" s="37" customFormat="1" ht="13.5" customHeight="1" x14ac:dyDescent="0.2">
      <c r="A44" s="501">
        <v>9</v>
      </c>
      <c r="B44" s="36">
        <v>3448</v>
      </c>
      <c r="C44" s="36">
        <v>600078299</v>
      </c>
      <c r="D44" s="36">
        <v>70695041</v>
      </c>
      <c r="E44" s="497" t="s">
        <v>137</v>
      </c>
      <c r="F44" s="36">
        <v>3143</v>
      </c>
      <c r="G44" s="498" t="s">
        <v>636</v>
      </c>
      <c r="H44" s="673" t="s">
        <v>284</v>
      </c>
      <c r="I44" s="265">
        <v>21066</v>
      </c>
      <c r="J44" s="266">
        <v>14850</v>
      </c>
      <c r="K44" s="882">
        <v>0</v>
      </c>
      <c r="L44" s="577">
        <v>5019</v>
      </c>
      <c r="M44" s="577">
        <v>297</v>
      </c>
      <c r="N44" s="266">
        <v>900</v>
      </c>
      <c r="O44" s="622">
        <v>0.06</v>
      </c>
      <c r="P44" s="678">
        <v>0</v>
      </c>
      <c r="Q44" s="784">
        <v>0.06</v>
      </c>
      <c r="R44" s="267">
        <f t="shared" si="39"/>
        <v>0</v>
      </c>
      <c r="S44" s="269">
        <v>0</v>
      </c>
      <c r="T44" s="269">
        <v>0</v>
      </c>
      <c r="U44" s="269">
        <v>0</v>
      </c>
      <c r="V44" s="269">
        <f t="shared" si="0"/>
        <v>0</v>
      </c>
      <c r="W44" s="269">
        <v>0</v>
      </c>
      <c r="X44" s="269">
        <v>0</v>
      </c>
      <c r="Y44" s="269">
        <f>SUM(W44:X44)</f>
        <v>0</v>
      </c>
      <c r="Z44" s="269">
        <f>V44+Y44</f>
        <v>0</v>
      </c>
      <c r="AA44" s="577">
        <f t="shared" si="40"/>
        <v>0</v>
      </c>
      <c r="AB44" s="270">
        <f>ROUND(V44*2%,0)</f>
        <v>0</v>
      </c>
      <c r="AC44" s="269">
        <v>0</v>
      </c>
      <c r="AD44" s="269">
        <v>0</v>
      </c>
      <c r="AE44" s="269">
        <f t="shared" si="1"/>
        <v>0</v>
      </c>
      <c r="AF44" s="269">
        <f t="shared" si="2"/>
        <v>0</v>
      </c>
      <c r="AG44" s="271">
        <v>0</v>
      </c>
      <c r="AH44" s="271">
        <v>0</v>
      </c>
      <c r="AI44" s="271">
        <v>0</v>
      </c>
      <c r="AJ44" s="271">
        <v>0</v>
      </c>
      <c r="AK44" s="271">
        <v>0</v>
      </c>
      <c r="AL44" s="271">
        <f t="shared" si="3"/>
        <v>0</v>
      </c>
      <c r="AM44" s="271">
        <f t="shared" si="4"/>
        <v>0</v>
      </c>
      <c r="AN44" s="696">
        <f t="shared" si="5"/>
        <v>0</v>
      </c>
      <c r="AO44" s="267">
        <f>I44+AF44</f>
        <v>21066</v>
      </c>
      <c r="AP44" s="269">
        <f>J44+V44</f>
        <v>14850</v>
      </c>
      <c r="AQ44" s="269">
        <f t="shared" si="41"/>
        <v>0</v>
      </c>
      <c r="AR44" s="269">
        <f t="shared" si="42"/>
        <v>5019</v>
      </c>
      <c r="AS44" s="269">
        <f t="shared" si="42"/>
        <v>297</v>
      </c>
      <c r="AT44" s="269">
        <f>N44+AE44</f>
        <v>900</v>
      </c>
      <c r="AU44" s="271">
        <f>O44+AN44</f>
        <v>0.06</v>
      </c>
      <c r="AV44" s="271">
        <f t="shared" si="43"/>
        <v>0</v>
      </c>
      <c r="AW44" s="272">
        <f t="shared" si="43"/>
        <v>0.06</v>
      </c>
    </row>
    <row r="45" spans="1:49" s="37" customFormat="1" ht="13.5" customHeight="1" x14ac:dyDescent="0.2">
      <c r="A45" s="502">
        <v>9</v>
      </c>
      <c r="B45" s="38">
        <v>3448</v>
      </c>
      <c r="C45" s="38">
        <v>600078299</v>
      </c>
      <c r="D45" s="38">
        <v>70695041</v>
      </c>
      <c r="E45" s="499" t="s">
        <v>138</v>
      </c>
      <c r="F45" s="38"/>
      <c r="G45" s="500"/>
      <c r="H45" s="672"/>
      <c r="I45" s="6">
        <v>5218698</v>
      </c>
      <c r="J45" s="10">
        <v>3714137</v>
      </c>
      <c r="K45" s="10">
        <v>0</v>
      </c>
      <c r="L45" s="10">
        <v>1255378</v>
      </c>
      <c r="M45" s="10">
        <v>74283</v>
      </c>
      <c r="N45" s="10">
        <v>174900</v>
      </c>
      <c r="O45" s="11">
        <v>7.9377000000000004</v>
      </c>
      <c r="P45" s="11">
        <v>5.9405999999999999</v>
      </c>
      <c r="Q45" s="45">
        <v>1.9971000000000001</v>
      </c>
      <c r="R45" s="6">
        <f t="shared" ref="R45:AW45" si="44">SUM(R41:R44)</f>
        <v>0</v>
      </c>
      <c r="S45" s="10">
        <f t="shared" si="44"/>
        <v>0</v>
      </c>
      <c r="T45" s="10">
        <f t="shared" si="44"/>
        <v>0</v>
      </c>
      <c r="U45" s="10">
        <f t="shared" si="44"/>
        <v>0</v>
      </c>
      <c r="V45" s="10">
        <f t="shared" si="44"/>
        <v>0</v>
      </c>
      <c r="W45" s="10">
        <f t="shared" si="44"/>
        <v>0</v>
      </c>
      <c r="X45" s="10">
        <f t="shared" si="44"/>
        <v>0</v>
      </c>
      <c r="Y45" s="10">
        <f t="shared" si="44"/>
        <v>0</v>
      </c>
      <c r="Z45" s="10">
        <f t="shared" si="44"/>
        <v>0</v>
      </c>
      <c r="AA45" s="10">
        <f t="shared" si="44"/>
        <v>0</v>
      </c>
      <c r="AB45" s="10">
        <f t="shared" si="44"/>
        <v>0</v>
      </c>
      <c r="AC45" s="10">
        <f t="shared" si="44"/>
        <v>0</v>
      </c>
      <c r="AD45" s="10">
        <f t="shared" si="44"/>
        <v>0</v>
      </c>
      <c r="AE45" s="10">
        <f t="shared" si="44"/>
        <v>0</v>
      </c>
      <c r="AF45" s="10">
        <f t="shared" si="44"/>
        <v>0</v>
      </c>
      <c r="AG45" s="11">
        <f t="shared" si="44"/>
        <v>0</v>
      </c>
      <c r="AH45" s="11">
        <f t="shared" si="44"/>
        <v>0</v>
      </c>
      <c r="AI45" s="11">
        <f t="shared" si="44"/>
        <v>0</v>
      </c>
      <c r="AJ45" s="11">
        <f t="shared" si="44"/>
        <v>0</v>
      </c>
      <c r="AK45" s="11">
        <f t="shared" si="44"/>
        <v>0</v>
      </c>
      <c r="AL45" s="11">
        <f t="shared" si="44"/>
        <v>0</v>
      </c>
      <c r="AM45" s="11">
        <f t="shared" si="44"/>
        <v>0</v>
      </c>
      <c r="AN45" s="45">
        <f t="shared" si="44"/>
        <v>0</v>
      </c>
      <c r="AO45" s="6">
        <f t="shared" si="44"/>
        <v>5218698</v>
      </c>
      <c r="AP45" s="10">
        <f t="shared" si="44"/>
        <v>3714137</v>
      </c>
      <c r="AQ45" s="10">
        <f t="shared" si="44"/>
        <v>0</v>
      </c>
      <c r="AR45" s="10">
        <f t="shared" si="44"/>
        <v>1255378</v>
      </c>
      <c r="AS45" s="10">
        <f t="shared" si="44"/>
        <v>74283</v>
      </c>
      <c r="AT45" s="10">
        <f t="shared" si="44"/>
        <v>174900</v>
      </c>
      <c r="AU45" s="11">
        <f t="shared" si="44"/>
        <v>7.9377000000000004</v>
      </c>
      <c r="AV45" s="11">
        <f t="shared" si="44"/>
        <v>5.9405999999999999</v>
      </c>
      <c r="AW45" s="101">
        <f t="shared" si="44"/>
        <v>1.9971000000000001</v>
      </c>
    </row>
    <row r="46" spans="1:49" s="37" customFormat="1" ht="13.5" customHeight="1" x14ac:dyDescent="0.2">
      <c r="A46" s="501">
        <v>10</v>
      </c>
      <c r="B46" s="36">
        <v>3402</v>
      </c>
      <c r="C46" s="36">
        <v>600078124</v>
      </c>
      <c r="D46" s="36">
        <v>70982643</v>
      </c>
      <c r="E46" s="497" t="s">
        <v>139</v>
      </c>
      <c r="F46" s="36">
        <v>3111</v>
      </c>
      <c r="G46" s="498" t="s">
        <v>317</v>
      </c>
      <c r="H46" s="671" t="s">
        <v>283</v>
      </c>
      <c r="I46" s="265">
        <v>4903175</v>
      </c>
      <c r="J46" s="266">
        <v>3569348</v>
      </c>
      <c r="K46" s="266">
        <v>0</v>
      </c>
      <c r="L46" s="266">
        <v>1206440</v>
      </c>
      <c r="M46" s="266">
        <v>71387</v>
      </c>
      <c r="N46" s="266">
        <v>56000</v>
      </c>
      <c r="O46" s="622">
        <v>8.2341999999999995</v>
      </c>
      <c r="P46" s="678">
        <v>6.1</v>
      </c>
      <c r="Q46" s="784">
        <v>2.1341999999999999</v>
      </c>
      <c r="R46" s="267">
        <f t="shared" ref="R46:R48" si="45">W46*-1</f>
        <v>0</v>
      </c>
      <c r="S46" s="269">
        <v>0</v>
      </c>
      <c r="T46" s="269">
        <v>0</v>
      </c>
      <c r="U46" s="269">
        <v>0</v>
      </c>
      <c r="V46" s="269">
        <f t="shared" si="0"/>
        <v>0</v>
      </c>
      <c r="W46" s="269">
        <v>0</v>
      </c>
      <c r="X46" s="269">
        <v>0</v>
      </c>
      <c r="Y46" s="269">
        <f>SUM(W46:X46)</f>
        <v>0</v>
      </c>
      <c r="Z46" s="269">
        <f>V46+Y46</f>
        <v>0</v>
      </c>
      <c r="AA46" s="577">
        <f t="shared" ref="AA46:AA48" si="46">ROUND((V46+W46)*33.8%,0)</f>
        <v>0</v>
      </c>
      <c r="AB46" s="270">
        <f>ROUND(V46*2%,0)</f>
        <v>0</v>
      </c>
      <c r="AC46" s="269">
        <v>0</v>
      </c>
      <c r="AD46" s="269">
        <v>0</v>
      </c>
      <c r="AE46" s="269">
        <f t="shared" si="1"/>
        <v>0</v>
      </c>
      <c r="AF46" s="269">
        <f t="shared" si="2"/>
        <v>0</v>
      </c>
      <c r="AG46" s="271">
        <v>0</v>
      </c>
      <c r="AH46" s="271">
        <v>0</v>
      </c>
      <c r="AI46" s="271">
        <v>0</v>
      </c>
      <c r="AJ46" s="271">
        <v>0</v>
      </c>
      <c r="AK46" s="271">
        <v>0</v>
      </c>
      <c r="AL46" s="271">
        <f t="shared" si="3"/>
        <v>0</v>
      </c>
      <c r="AM46" s="271">
        <f t="shared" si="4"/>
        <v>0</v>
      </c>
      <c r="AN46" s="696">
        <f t="shared" si="5"/>
        <v>0</v>
      </c>
      <c r="AO46" s="267">
        <f>I46+AF46</f>
        <v>4903175</v>
      </c>
      <c r="AP46" s="269">
        <f>J46+V46</f>
        <v>3569348</v>
      </c>
      <c r="AQ46" s="269">
        <f t="shared" ref="AQ46:AQ48" si="47">K46+Y46</f>
        <v>0</v>
      </c>
      <c r="AR46" s="269">
        <f t="shared" ref="AR46:AS48" si="48">L46+AA46</f>
        <v>1206440</v>
      </c>
      <c r="AS46" s="269">
        <f t="shared" si="48"/>
        <v>71387</v>
      </c>
      <c r="AT46" s="269">
        <f>N46+AE46</f>
        <v>56000</v>
      </c>
      <c r="AU46" s="271">
        <f>O46+AN46</f>
        <v>8.2341999999999995</v>
      </c>
      <c r="AV46" s="271">
        <f t="shared" ref="AV46:AW48" si="49">P46+AL46</f>
        <v>6.1</v>
      </c>
      <c r="AW46" s="272">
        <f t="shared" si="49"/>
        <v>2.1341999999999999</v>
      </c>
    </row>
    <row r="47" spans="1:49" s="37" customFormat="1" ht="13.5" customHeight="1" x14ac:dyDescent="0.2">
      <c r="A47" s="501">
        <v>10</v>
      </c>
      <c r="B47" s="36">
        <v>3402</v>
      </c>
      <c r="C47" s="36">
        <v>600078124</v>
      </c>
      <c r="D47" s="36">
        <v>70982643</v>
      </c>
      <c r="E47" s="497" t="s">
        <v>139</v>
      </c>
      <c r="F47" s="36">
        <v>3111</v>
      </c>
      <c r="G47" s="498" t="s">
        <v>318</v>
      </c>
      <c r="H47" s="671" t="s">
        <v>284</v>
      </c>
      <c r="I47" s="265">
        <v>461179</v>
      </c>
      <c r="J47" s="266">
        <v>339602</v>
      </c>
      <c r="K47" s="882">
        <v>0</v>
      </c>
      <c r="L47" s="577">
        <v>114785</v>
      </c>
      <c r="M47" s="577">
        <v>6792</v>
      </c>
      <c r="N47" s="266">
        <v>0</v>
      </c>
      <c r="O47" s="622">
        <v>1</v>
      </c>
      <c r="P47" s="678">
        <v>1</v>
      </c>
      <c r="Q47" s="784">
        <v>0</v>
      </c>
      <c r="R47" s="267">
        <f t="shared" si="45"/>
        <v>0</v>
      </c>
      <c r="S47" s="269">
        <v>0</v>
      </c>
      <c r="T47" s="269">
        <v>0</v>
      </c>
      <c r="U47" s="269">
        <v>0</v>
      </c>
      <c r="V47" s="269">
        <f t="shared" si="0"/>
        <v>0</v>
      </c>
      <c r="W47" s="269">
        <v>0</v>
      </c>
      <c r="X47" s="269">
        <v>0</v>
      </c>
      <c r="Y47" s="269">
        <f>SUM(W47:X47)</f>
        <v>0</v>
      </c>
      <c r="Z47" s="269">
        <f>V47+Y47</f>
        <v>0</v>
      </c>
      <c r="AA47" s="577">
        <f t="shared" si="46"/>
        <v>0</v>
      </c>
      <c r="AB47" s="270">
        <f>ROUND(V47*2%,0)</f>
        <v>0</v>
      </c>
      <c r="AC47" s="269">
        <v>0</v>
      </c>
      <c r="AD47" s="269">
        <v>0</v>
      </c>
      <c r="AE47" s="269">
        <f t="shared" si="1"/>
        <v>0</v>
      </c>
      <c r="AF47" s="269">
        <f t="shared" si="2"/>
        <v>0</v>
      </c>
      <c r="AG47" s="271">
        <v>0</v>
      </c>
      <c r="AH47" s="271">
        <v>0</v>
      </c>
      <c r="AI47" s="271">
        <v>0</v>
      </c>
      <c r="AJ47" s="271">
        <v>0</v>
      </c>
      <c r="AK47" s="271">
        <v>0</v>
      </c>
      <c r="AL47" s="271">
        <f t="shared" si="3"/>
        <v>0</v>
      </c>
      <c r="AM47" s="271">
        <f t="shared" si="4"/>
        <v>0</v>
      </c>
      <c r="AN47" s="696">
        <f t="shared" si="5"/>
        <v>0</v>
      </c>
      <c r="AO47" s="267">
        <f>I47+AF47</f>
        <v>461179</v>
      </c>
      <c r="AP47" s="269">
        <f>J47+V47</f>
        <v>339602</v>
      </c>
      <c r="AQ47" s="269">
        <f t="shared" si="47"/>
        <v>0</v>
      </c>
      <c r="AR47" s="269">
        <f t="shared" si="48"/>
        <v>114785</v>
      </c>
      <c r="AS47" s="269">
        <f t="shared" si="48"/>
        <v>6792</v>
      </c>
      <c r="AT47" s="269">
        <f>N47+AE47</f>
        <v>0</v>
      </c>
      <c r="AU47" s="271">
        <f>O47+AN47</f>
        <v>1</v>
      </c>
      <c r="AV47" s="271">
        <f t="shared" si="49"/>
        <v>1</v>
      </c>
      <c r="AW47" s="272">
        <f t="shared" si="49"/>
        <v>0</v>
      </c>
    </row>
    <row r="48" spans="1:49" s="37" customFormat="1" ht="13.5" customHeight="1" x14ac:dyDescent="0.2">
      <c r="A48" s="501">
        <v>10</v>
      </c>
      <c r="B48" s="36">
        <v>3402</v>
      </c>
      <c r="C48" s="36">
        <v>600078124</v>
      </c>
      <c r="D48" s="36">
        <v>70982643</v>
      </c>
      <c r="E48" s="497" t="s">
        <v>139</v>
      </c>
      <c r="F48" s="36">
        <v>3141</v>
      </c>
      <c r="G48" s="498" t="s">
        <v>321</v>
      </c>
      <c r="H48" s="671" t="s">
        <v>284</v>
      </c>
      <c r="I48" s="265">
        <v>2356407</v>
      </c>
      <c r="J48" s="266">
        <v>1722647</v>
      </c>
      <c r="K48" s="882">
        <v>0</v>
      </c>
      <c r="L48" s="577">
        <v>582255</v>
      </c>
      <c r="M48" s="577">
        <v>34453</v>
      </c>
      <c r="N48" s="266">
        <v>17052</v>
      </c>
      <c r="O48" s="622">
        <v>5.86</v>
      </c>
      <c r="P48" s="678">
        <v>0</v>
      </c>
      <c r="Q48" s="784">
        <v>5.86</v>
      </c>
      <c r="R48" s="267">
        <f t="shared" si="45"/>
        <v>0</v>
      </c>
      <c r="S48" s="269">
        <v>0</v>
      </c>
      <c r="T48" s="269">
        <v>0</v>
      </c>
      <c r="U48" s="269">
        <v>0</v>
      </c>
      <c r="V48" s="269">
        <f t="shared" si="0"/>
        <v>0</v>
      </c>
      <c r="W48" s="269">
        <v>0</v>
      </c>
      <c r="X48" s="269">
        <v>0</v>
      </c>
      <c r="Y48" s="269">
        <f>SUM(W48:X48)</f>
        <v>0</v>
      </c>
      <c r="Z48" s="269">
        <f>V48+Y48</f>
        <v>0</v>
      </c>
      <c r="AA48" s="577">
        <f t="shared" si="46"/>
        <v>0</v>
      </c>
      <c r="AB48" s="270">
        <f>ROUND(V48*2%,0)</f>
        <v>0</v>
      </c>
      <c r="AC48" s="269">
        <v>0</v>
      </c>
      <c r="AD48" s="269">
        <v>0</v>
      </c>
      <c r="AE48" s="269">
        <f t="shared" si="1"/>
        <v>0</v>
      </c>
      <c r="AF48" s="269">
        <f t="shared" si="2"/>
        <v>0</v>
      </c>
      <c r="AG48" s="271">
        <v>0</v>
      </c>
      <c r="AH48" s="271">
        <v>0</v>
      </c>
      <c r="AI48" s="271">
        <v>0</v>
      </c>
      <c r="AJ48" s="271">
        <v>0</v>
      </c>
      <c r="AK48" s="271">
        <v>0</v>
      </c>
      <c r="AL48" s="271">
        <f t="shared" si="3"/>
        <v>0</v>
      </c>
      <c r="AM48" s="271">
        <f t="shared" si="4"/>
        <v>0</v>
      </c>
      <c r="AN48" s="696">
        <f t="shared" si="5"/>
        <v>0</v>
      </c>
      <c r="AO48" s="267">
        <f>I48+AF48</f>
        <v>2356407</v>
      </c>
      <c r="AP48" s="269">
        <f>J48+V48</f>
        <v>1722647</v>
      </c>
      <c r="AQ48" s="269">
        <f t="shared" si="47"/>
        <v>0</v>
      </c>
      <c r="AR48" s="269">
        <f t="shared" si="48"/>
        <v>582255</v>
      </c>
      <c r="AS48" s="269">
        <f t="shared" si="48"/>
        <v>34453</v>
      </c>
      <c r="AT48" s="269">
        <f>N48+AE48</f>
        <v>17052</v>
      </c>
      <c r="AU48" s="271">
        <f>O48+AN48</f>
        <v>5.86</v>
      </c>
      <c r="AV48" s="271">
        <f t="shared" si="49"/>
        <v>0</v>
      </c>
      <c r="AW48" s="272">
        <f t="shared" si="49"/>
        <v>5.86</v>
      </c>
    </row>
    <row r="49" spans="1:49" s="37" customFormat="1" x14ac:dyDescent="0.2">
      <c r="A49" s="502">
        <v>10</v>
      </c>
      <c r="B49" s="38">
        <v>3402</v>
      </c>
      <c r="C49" s="38">
        <v>600078124</v>
      </c>
      <c r="D49" s="38">
        <v>70982643</v>
      </c>
      <c r="E49" s="499" t="s">
        <v>140</v>
      </c>
      <c r="F49" s="38"/>
      <c r="G49" s="500"/>
      <c r="H49" s="672"/>
      <c r="I49" s="6">
        <v>7720761</v>
      </c>
      <c r="J49" s="10">
        <v>5631597</v>
      </c>
      <c r="K49" s="10">
        <v>0</v>
      </c>
      <c r="L49" s="10">
        <v>1903480</v>
      </c>
      <c r="M49" s="10">
        <v>112632</v>
      </c>
      <c r="N49" s="10">
        <v>73052</v>
      </c>
      <c r="O49" s="11">
        <v>15.094200000000001</v>
      </c>
      <c r="P49" s="11">
        <v>7.1</v>
      </c>
      <c r="Q49" s="45">
        <v>7.9942000000000002</v>
      </c>
      <c r="R49" s="6">
        <f t="shared" ref="R49:AW49" si="50">SUM(R46:R48)</f>
        <v>0</v>
      </c>
      <c r="S49" s="10">
        <f t="shared" si="50"/>
        <v>0</v>
      </c>
      <c r="T49" s="10">
        <f t="shared" si="50"/>
        <v>0</v>
      </c>
      <c r="U49" s="10">
        <f t="shared" si="50"/>
        <v>0</v>
      </c>
      <c r="V49" s="10">
        <f t="shared" si="50"/>
        <v>0</v>
      </c>
      <c r="W49" s="10">
        <f t="shared" si="50"/>
        <v>0</v>
      </c>
      <c r="X49" s="10">
        <f t="shared" si="50"/>
        <v>0</v>
      </c>
      <c r="Y49" s="10">
        <f t="shared" si="50"/>
        <v>0</v>
      </c>
      <c r="Z49" s="10">
        <f t="shared" si="50"/>
        <v>0</v>
      </c>
      <c r="AA49" s="10">
        <f t="shared" si="50"/>
        <v>0</v>
      </c>
      <c r="AB49" s="10">
        <f t="shared" si="50"/>
        <v>0</v>
      </c>
      <c r="AC49" s="10">
        <f t="shared" si="50"/>
        <v>0</v>
      </c>
      <c r="AD49" s="10">
        <f t="shared" si="50"/>
        <v>0</v>
      </c>
      <c r="AE49" s="10">
        <f t="shared" si="50"/>
        <v>0</v>
      </c>
      <c r="AF49" s="10">
        <f t="shared" si="50"/>
        <v>0</v>
      </c>
      <c r="AG49" s="11">
        <f t="shared" si="50"/>
        <v>0</v>
      </c>
      <c r="AH49" s="11">
        <f t="shared" si="50"/>
        <v>0</v>
      </c>
      <c r="AI49" s="11">
        <f t="shared" si="50"/>
        <v>0</v>
      </c>
      <c r="AJ49" s="11">
        <f t="shared" si="50"/>
        <v>0</v>
      </c>
      <c r="AK49" s="11">
        <f t="shared" si="50"/>
        <v>0</v>
      </c>
      <c r="AL49" s="11">
        <f t="shared" si="50"/>
        <v>0</v>
      </c>
      <c r="AM49" s="11">
        <f t="shared" si="50"/>
        <v>0</v>
      </c>
      <c r="AN49" s="45">
        <f t="shared" si="50"/>
        <v>0</v>
      </c>
      <c r="AO49" s="6">
        <f t="shared" si="50"/>
        <v>7720761</v>
      </c>
      <c r="AP49" s="10">
        <f t="shared" si="50"/>
        <v>5631597</v>
      </c>
      <c r="AQ49" s="10">
        <f t="shared" si="50"/>
        <v>0</v>
      </c>
      <c r="AR49" s="10">
        <f t="shared" si="50"/>
        <v>1903480</v>
      </c>
      <c r="AS49" s="10">
        <f t="shared" si="50"/>
        <v>112632</v>
      </c>
      <c r="AT49" s="10">
        <f t="shared" si="50"/>
        <v>73052</v>
      </c>
      <c r="AU49" s="11">
        <f t="shared" si="50"/>
        <v>15.094200000000001</v>
      </c>
      <c r="AV49" s="11">
        <f t="shared" si="50"/>
        <v>7.1</v>
      </c>
      <c r="AW49" s="101">
        <f t="shared" si="50"/>
        <v>7.9942000000000002</v>
      </c>
    </row>
    <row r="50" spans="1:49" s="37" customFormat="1" x14ac:dyDescent="0.2">
      <c r="A50" s="501">
        <v>11</v>
      </c>
      <c r="B50" s="36">
        <v>3429</v>
      </c>
      <c r="C50" s="36">
        <v>600078256</v>
      </c>
      <c r="D50" s="36">
        <v>43257151</v>
      </c>
      <c r="E50" s="497" t="s">
        <v>141</v>
      </c>
      <c r="F50" s="36">
        <v>3113</v>
      </c>
      <c r="G50" s="498" t="s">
        <v>320</v>
      </c>
      <c r="H50" s="671" t="s">
        <v>283</v>
      </c>
      <c r="I50" s="265">
        <v>15091499</v>
      </c>
      <c r="J50" s="266">
        <v>10681229</v>
      </c>
      <c r="K50" s="266">
        <v>55000</v>
      </c>
      <c r="L50" s="266">
        <v>3628845</v>
      </c>
      <c r="M50" s="266">
        <v>213625</v>
      </c>
      <c r="N50" s="266">
        <v>512800</v>
      </c>
      <c r="O50" s="622">
        <v>18.889900000000001</v>
      </c>
      <c r="P50" s="678">
        <v>13.965400000000001</v>
      </c>
      <c r="Q50" s="784">
        <v>4.9245000000000001</v>
      </c>
      <c r="R50" s="267">
        <f t="shared" ref="R50:R53" si="51">W50*-1</f>
        <v>0</v>
      </c>
      <c r="S50" s="269">
        <v>0</v>
      </c>
      <c r="T50" s="269">
        <v>0</v>
      </c>
      <c r="U50" s="269">
        <v>0</v>
      </c>
      <c r="V50" s="269">
        <f t="shared" si="0"/>
        <v>0</v>
      </c>
      <c r="W50" s="269">
        <v>0</v>
      </c>
      <c r="X50" s="269">
        <v>0</v>
      </c>
      <c r="Y50" s="269">
        <f>SUM(W50:X50)</f>
        <v>0</v>
      </c>
      <c r="Z50" s="269">
        <f>V50+Y50</f>
        <v>0</v>
      </c>
      <c r="AA50" s="577">
        <f t="shared" ref="AA50:AA53" si="52">ROUND((V50+W50)*33.8%,0)</f>
        <v>0</v>
      </c>
      <c r="AB50" s="270">
        <f>ROUND(V50*2%,0)</f>
        <v>0</v>
      </c>
      <c r="AC50" s="269">
        <v>0</v>
      </c>
      <c r="AD50" s="269">
        <v>0</v>
      </c>
      <c r="AE50" s="269">
        <f t="shared" si="1"/>
        <v>0</v>
      </c>
      <c r="AF50" s="269">
        <f t="shared" si="2"/>
        <v>0</v>
      </c>
      <c r="AG50" s="271">
        <v>0</v>
      </c>
      <c r="AH50" s="271">
        <v>0</v>
      </c>
      <c r="AI50" s="271">
        <v>0</v>
      </c>
      <c r="AJ50" s="271">
        <v>0</v>
      </c>
      <c r="AK50" s="271">
        <v>0</v>
      </c>
      <c r="AL50" s="271">
        <f t="shared" si="3"/>
        <v>0</v>
      </c>
      <c r="AM50" s="271">
        <f t="shared" si="4"/>
        <v>0</v>
      </c>
      <c r="AN50" s="696">
        <f t="shared" si="5"/>
        <v>0</v>
      </c>
      <c r="AO50" s="267">
        <f>I50+AF50</f>
        <v>15091499</v>
      </c>
      <c r="AP50" s="269">
        <f>J50+V50</f>
        <v>10681229</v>
      </c>
      <c r="AQ50" s="269">
        <f t="shared" ref="AQ50:AQ53" si="53">K50+Y50</f>
        <v>55000</v>
      </c>
      <c r="AR50" s="269">
        <f t="shared" ref="AR50:AS53" si="54">L50+AA50</f>
        <v>3628845</v>
      </c>
      <c r="AS50" s="269">
        <f t="shared" si="54"/>
        <v>213625</v>
      </c>
      <c r="AT50" s="269">
        <f>N50+AE50</f>
        <v>512800</v>
      </c>
      <c r="AU50" s="271">
        <f>O50+AN50</f>
        <v>18.889900000000001</v>
      </c>
      <c r="AV50" s="271">
        <f t="shared" ref="AV50:AW53" si="55">P50+AL50</f>
        <v>13.965400000000001</v>
      </c>
      <c r="AW50" s="272">
        <f t="shared" si="55"/>
        <v>4.9245000000000001</v>
      </c>
    </row>
    <row r="51" spans="1:49" s="37" customFormat="1" x14ac:dyDescent="0.2">
      <c r="A51" s="501">
        <v>11</v>
      </c>
      <c r="B51" s="36">
        <v>3429</v>
      </c>
      <c r="C51" s="36">
        <v>600078256</v>
      </c>
      <c r="D51" s="36">
        <v>43257151</v>
      </c>
      <c r="E51" s="497" t="s">
        <v>141</v>
      </c>
      <c r="F51" s="36">
        <v>3113</v>
      </c>
      <c r="G51" s="498" t="s">
        <v>318</v>
      </c>
      <c r="H51" s="671" t="s">
        <v>284</v>
      </c>
      <c r="I51" s="265">
        <v>1017877</v>
      </c>
      <c r="J51" s="266">
        <v>749541</v>
      </c>
      <c r="K51" s="882">
        <v>0</v>
      </c>
      <c r="L51" s="577">
        <v>253345</v>
      </c>
      <c r="M51" s="577">
        <v>14991</v>
      </c>
      <c r="N51" s="266">
        <v>0</v>
      </c>
      <c r="O51" s="622">
        <v>2.19</v>
      </c>
      <c r="P51" s="678">
        <v>2.19</v>
      </c>
      <c r="Q51" s="784">
        <v>0</v>
      </c>
      <c r="R51" s="267">
        <f t="shared" si="51"/>
        <v>0</v>
      </c>
      <c r="S51" s="269">
        <v>0</v>
      </c>
      <c r="T51" s="269">
        <v>0</v>
      </c>
      <c r="U51" s="269">
        <v>0</v>
      </c>
      <c r="V51" s="269">
        <f t="shared" si="0"/>
        <v>0</v>
      </c>
      <c r="W51" s="269">
        <v>0</v>
      </c>
      <c r="X51" s="269">
        <v>0</v>
      </c>
      <c r="Y51" s="269">
        <f>SUM(W51:X51)</f>
        <v>0</v>
      </c>
      <c r="Z51" s="269">
        <f>V51+Y51</f>
        <v>0</v>
      </c>
      <c r="AA51" s="577">
        <f t="shared" si="52"/>
        <v>0</v>
      </c>
      <c r="AB51" s="270">
        <f>ROUND(V51*2%,0)</f>
        <v>0</v>
      </c>
      <c r="AC51" s="269">
        <v>0</v>
      </c>
      <c r="AD51" s="269">
        <v>0</v>
      </c>
      <c r="AE51" s="269">
        <f t="shared" si="1"/>
        <v>0</v>
      </c>
      <c r="AF51" s="269">
        <f t="shared" si="2"/>
        <v>0</v>
      </c>
      <c r="AG51" s="271">
        <v>0</v>
      </c>
      <c r="AH51" s="271">
        <v>0</v>
      </c>
      <c r="AI51" s="271">
        <v>0</v>
      </c>
      <c r="AJ51" s="271">
        <v>0</v>
      </c>
      <c r="AK51" s="271">
        <v>0</v>
      </c>
      <c r="AL51" s="271">
        <f t="shared" si="3"/>
        <v>0</v>
      </c>
      <c r="AM51" s="271">
        <f t="shared" si="4"/>
        <v>0</v>
      </c>
      <c r="AN51" s="696">
        <f t="shared" si="5"/>
        <v>0</v>
      </c>
      <c r="AO51" s="267">
        <f>I51+AF51</f>
        <v>1017877</v>
      </c>
      <c r="AP51" s="269">
        <f>J51+V51</f>
        <v>749541</v>
      </c>
      <c r="AQ51" s="269">
        <f t="shared" si="53"/>
        <v>0</v>
      </c>
      <c r="AR51" s="269">
        <f t="shared" si="54"/>
        <v>253345</v>
      </c>
      <c r="AS51" s="269">
        <f t="shared" si="54"/>
        <v>14991</v>
      </c>
      <c r="AT51" s="269">
        <f>N51+AE51</f>
        <v>0</v>
      </c>
      <c r="AU51" s="271">
        <f>O51+AN51</f>
        <v>2.19</v>
      </c>
      <c r="AV51" s="271">
        <f t="shared" si="55"/>
        <v>2.19</v>
      </c>
      <c r="AW51" s="272">
        <f t="shared" si="55"/>
        <v>0</v>
      </c>
    </row>
    <row r="52" spans="1:49" s="39" customFormat="1" x14ac:dyDescent="0.2">
      <c r="A52" s="501">
        <v>11</v>
      </c>
      <c r="B52" s="36">
        <v>3429</v>
      </c>
      <c r="C52" s="36">
        <v>600078256</v>
      </c>
      <c r="D52" s="36">
        <v>43257151</v>
      </c>
      <c r="E52" s="497" t="s">
        <v>141</v>
      </c>
      <c r="F52" s="36">
        <v>3143</v>
      </c>
      <c r="G52" s="498" t="s">
        <v>635</v>
      </c>
      <c r="H52" s="673" t="s">
        <v>283</v>
      </c>
      <c r="I52" s="265">
        <v>1005405</v>
      </c>
      <c r="J52" s="266">
        <v>740357</v>
      </c>
      <c r="K52" s="882">
        <v>0</v>
      </c>
      <c r="L52" s="577">
        <v>250241</v>
      </c>
      <c r="M52" s="577">
        <v>14807</v>
      </c>
      <c r="N52" s="266">
        <v>0</v>
      </c>
      <c r="O52" s="622">
        <v>1.6857</v>
      </c>
      <c r="P52" s="678">
        <v>1.6857</v>
      </c>
      <c r="Q52" s="784">
        <v>0</v>
      </c>
      <c r="R52" s="267">
        <f t="shared" si="51"/>
        <v>0</v>
      </c>
      <c r="S52" s="269">
        <v>0</v>
      </c>
      <c r="T52" s="269">
        <v>0</v>
      </c>
      <c r="U52" s="269">
        <v>0</v>
      </c>
      <c r="V52" s="269">
        <f t="shared" si="0"/>
        <v>0</v>
      </c>
      <c r="W52" s="269">
        <v>0</v>
      </c>
      <c r="X52" s="269">
        <v>0</v>
      </c>
      <c r="Y52" s="269">
        <f>SUM(W52:X52)</f>
        <v>0</v>
      </c>
      <c r="Z52" s="269">
        <f>V52+Y52</f>
        <v>0</v>
      </c>
      <c r="AA52" s="577">
        <f t="shared" si="52"/>
        <v>0</v>
      </c>
      <c r="AB52" s="270">
        <f>ROUND(V52*2%,0)</f>
        <v>0</v>
      </c>
      <c r="AC52" s="269">
        <v>0</v>
      </c>
      <c r="AD52" s="269">
        <v>0</v>
      </c>
      <c r="AE52" s="269">
        <f t="shared" si="1"/>
        <v>0</v>
      </c>
      <c r="AF52" s="269">
        <f t="shared" si="2"/>
        <v>0</v>
      </c>
      <c r="AG52" s="271">
        <v>0</v>
      </c>
      <c r="AH52" s="271">
        <v>0</v>
      </c>
      <c r="AI52" s="271">
        <v>0</v>
      </c>
      <c r="AJ52" s="271">
        <v>0</v>
      </c>
      <c r="AK52" s="271">
        <v>0</v>
      </c>
      <c r="AL52" s="271">
        <f t="shared" si="3"/>
        <v>0</v>
      </c>
      <c r="AM52" s="271">
        <f t="shared" si="4"/>
        <v>0</v>
      </c>
      <c r="AN52" s="696">
        <f t="shared" si="5"/>
        <v>0</v>
      </c>
      <c r="AO52" s="267">
        <f>I52+AF52</f>
        <v>1005405</v>
      </c>
      <c r="AP52" s="269">
        <f>J52+V52</f>
        <v>740357</v>
      </c>
      <c r="AQ52" s="269">
        <f t="shared" si="53"/>
        <v>0</v>
      </c>
      <c r="AR52" s="269">
        <f t="shared" si="54"/>
        <v>250241</v>
      </c>
      <c r="AS52" s="269">
        <f t="shared" si="54"/>
        <v>14807</v>
      </c>
      <c r="AT52" s="269">
        <f>N52+AE52</f>
        <v>0</v>
      </c>
      <c r="AU52" s="271">
        <f>O52+AN52</f>
        <v>1.6857</v>
      </c>
      <c r="AV52" s="271">
        <f t="shared" si="55"/>
        <v>1.6857</v>
      </c>
      <c r="AW52" s="272">
        <f t="shared" si="55"/>
        <v>0</v>
      </c>
    </row>
    <row r="53" spans="1:49" s="39" customFormat="1" x14ac:dyDescent="0.2">
      <c r="A53" s="501">
        <v>11</v>
      </c>
      <c r="B53" s="36">
        <v>3429</v>
      </c>
      <c r="C53" s="36">
        <v>600078256</v>
      </c>
      <c r="D53" s="36">
        <v>43257151</v>
      </c>
      <c r="E53" s="497" t="s">
        <v>141</v>
      </c>
      <c r="F53" s="36">
        <v>3143</v>
      </c>
      <c r="G53" s="498" t="s">
        <v>636</v>
      </c>
      <c r="H53" s="673" t="s">
        <v>284</v>
      </c>
      <c r="I53" s="265">
        <v>28791</v>
      </c>
      <c r="J53" s="266">
        <v>20295</v>
      </c>
      <c r="K53" s="882">
        <v>0</v>
      </c>
      <c r="L53" s="577">
        <v>6860</v>
      </c>
      <c r="M53" s="577">
        <v>406</v>
      </c>
      <c r="N53" s="266">
        <v>1230</v>
      </c>
      <c r="O53" s="622">
        <v>0.09</v>
      </c>
      <c r="P53" s="678">
        <v>0</v>
      </c>
      <c r="Q53" s="784">
        <v>0.09</v>
      </c>
      <c r="R53" s="267">
        <f t="shared" si="51"/>
        <v>0</v>
      </c>
      <c r="S53" s="269">
        <v>0</v>
      </c>
      <c r="T53" s="269">
        <v>0</v>
      </c>
      <c r="U53" s="269">
        <v>0</v>
      </c>
      <c r="V53" s="269">
        <f t="shared" si="0"/>
        <v>0</v>
      </c>
      <c r="W53" s="269">
        <v>0</v>
      </c>
      <c r="X53" s="269">
        <v>0</v>
      </c>
      <c r="Y53" s="269">
        <f>SUM(W53:X53)</f>
        <v>0</v>
      </c>
      <c r="Z53" s="269">
        <f>V53+Y53</f>
        <v>0</v>
      </c>
      <c r="AA53" s="577">
        <f t="shared" si="52"/>
        <v>0</v>
      </c>
      <c r="AB53" s="270">
        <f>ROUND(V53*2%,0)</f>
        <v>0</v>
      </c>
      <c r="AC53" s="269">
        <v>0</v>
      </c>
      <c r="AD53" s="269">
        <v>0</v>
      </c>
      <c r="AE53" s="269">
        <f t="shared" si="1"/>
        <v>0</v>
      </c>
      <c r="AF53" s="269">
        <f t="shared" si="2"/>
        <v>0</v>
      </c>
      <c r="AG53" s="271">
        <v>0</v>
      </c>
      <c r="AH53" s="271">
        <v>0</v>
      </c>
      <c r="AI53" s="271">
        <v>0</v>
      </c>
      <c r="AJ53" s="271">
        <v>0</v>
      </c>
      <c r="AK53" s="271">
        <v>0</v>
      </c>
      <c r="AL53" s="271">
        <f t="shared" si="3"/>
        <v>0</v>
      </c>
      <c r="AM53" s="271">
        <f t="shared" si="4"/>
        <v>0</v>
      </c>
      <c r="AN53" s="696">
        <f t="shared" si="5"/>
        <v>0</v>
      </c>
      <c r="AO53" s="267">
        <f>I53+AF53</f>
        <v>28791</v>
      </c>
      <c r="AP53" s="269">
        <f>J53+V53</f>
        <v>20295</v>
      </c>
      <c r="AQ53" s="269">
        <f t="shared" si="53"/>
        <v>0</v>
      </c>
      <c r="AR53" s="269">
        <f t="shared" si="54"/>
        <v>6860</v>
      </c>
      <c r="AS53" s="269">
        <f t="shared" si="54"/>
        <v>406</v>
      </c>
      <c r="AT53" s="269">
        <f>N53+AE53</f>
        <v>1230</v>
      </c>
      <c r="AU53" s="271">
        <f>O53+AN53</f>
        <v>0.09</v>
      </c>
      <c r="AV53" s="271">
        <f t="shared" si="55"/>
        <v>0</v>
      </c>
      <c r="AW53" s="272">
        <f t="shared" si="55"/>
        <v>0.09</v>
      </c>
    </row>
    <row r="54" spans="1:49" s="37" customFormat="1" x14ac:dyDescent="0.2">
      <c r="A54" s="502">
        <v>11</v>
      </c>
      <c r="B54" s="38">
        <v>3429</v>
      </c>
      <c r="C54" s="38">
        <v>600078256</v>
      </c>
      <c r="D54" s="38">
        <v>43257151</v>
      </c>
      <c r="E54" s="499" t="s">
        <v>142</v>
      </c>
      <c r="F54" s="38"/>
      <c r="G54" s="500"/>
      <c r="H54" s="672"/>
      <c r="I54" s="6">
        <v>17143572</v>
      </c>
      <c r="J54" s="10">
        <v>12191422</v>
      </c>
      <c r="K54" s="10">
        <v>55000</v>
      </c>
      <c r="L54" s="10">
        <v>4139291</v>
      </c>
      <c r="M54" s="10">
        <v>243829</v>
      </c>
      <c r="N54" s="10">
        <v>514030</v>
      </c>
      <c r="O54" s="11">
        <v>22.855600000000003</v>
      </c>
      <c r="P54" s="11">
        <v>17.841100000000001</v>
      </c>
      <c r="Q54" s="45">
        <v>5.0145</v>
      </c>
      <c r="R54" s="6">
        <f t="shared" ref="R54:AW54" si="56">SUM(R50:R53)</f>
        <v>0</v>
      </c>
      <c r="S54" s="10">
        <f t="shared" si="56"/>
        <v>0</v>
      </c>
      <c r="T54" s="10">
        <f t="shared" si="56"/>
        <v>0</v>
      </c>
      <c r="U54" s="10">
        <f t="shared" si="56"/>
        <v>0</v>
      </c>
      <c r="V54" s="10">
        <f t="shared" si="56"/>
        <v>0</v>
      </c>
      <c r="W54" s="10">
        <f t="shared" si="56"/>
        <v>0</v>
      </c>
      <c r="X54" s="10">
        <f t="shared" si="56"/>
        <v>0</v>
      </c>
      <c r="Y54" s="10">
        <f t="shared" si="56"/>
        <v>0</v>
      </c>
      <c r="Z54" s="10">
        <f t="shared" si="56"/>
        <v>0</v>
      </c>
      <c r="AA54" s="10">
        <f t="shared" si="56"/>
        <v>0</v>
      </c>
      <c r="AB54" s="10">
        <f t="shared" si="56"/>
        <v>0</v>
      </c>
      <c r="AC54" s="10">
        <f t="shared" si="56"/>
        <v>0</v>
      </c>
      <c r="AD54" s="10">
        <f t="shared" si="56"/>
        <v>0</v>
      </c>
      <c r="AE54" s="10">
        <f t="shared" si="56"/>
        <v>0</v>
      </c>
      <c r="AF54" s="10">
        <f t="shared" si="56"/>
        <v>0</v>
      </c>
      <c r="AG54" s="11">
        <f t="shared" si="56"/>
        <v>0</v>
      </c>
      <c r="AH54" s="11">
        <f t="shared" si="56"/>
        <v>0</v>
      </c>
      <c r="AI54" s="11">
        <f t="shared" si="56"/>
        <v>0</v>
      </c>
      <c r="AJ54" s="11">
        <f t="shared" si="56"/>
        <v>0</v>
      </c>
      <c r="AK54" s="11">
        <f t="shared" si="56"/>
        <v>0</v>
      </c>
      <c r="AL54" s="11">
        <f t="shared" si="56"/>
        <v>0</v>
      </c>
      <c r="AM54" s="11">
        <f t="shared" si="56"/>
        <v>0</v>
      </c>
      <c r="AN54" s="45">
        <f t="shared" si="56"/>
        <v>0</v>
      </c>
      <c r="AO54" s="6">
        <f t="shared" si="56"/>
        <v>17143572</v>
      </c>
      <c r="AP54" s="10">
        <f t="shared" si="56"/>
        <v>12191422</v>
      </c>
      <c r="AQ54" s="10">
        <f t="shared" si="56"/>
        <v>55000</v>
      </c>
      <c r="AR54" s="10">
        <f t="shared" si="56"/>
        <v>4139291</v>
      </c>
      <c r="AS54" s="10">
        <f t="shared" si="56"/>
        <v>243829</v>
      </c>
      <c r="AT54" s="10">
        <f t="shared" si="56"/>
        <v>514030</v>
      </c>
      <c r="AU54" s="11">
        <f t="shared" si="56"/>
        <v>22.855600000000003</v>
      </c>
      <c r="AV54" s="11">
        <f t="shared" si="56"/>
        <v>17.841100000000001</v>
      </c>
      <c r="AW54" s="101">
        <f t="shared" si="56"/>
        <v>5.0145</v>
      </c>
    </row>
    <row r="55" spans="1:49" s="37" customFormat="1" x14ac:dyDescent="0.2">
      <c r="A55" s="501">
        <v>12</v>
      </c>
      <c r="B55" s="36">
        <v>3405</v>
      </c>
      <c r="C55" s="36">
        <v>600078337</v>
      </c>
      <c r="D55" s="36">
        <v>70698325</v>
      </c>
      <c r="E55" s="497" t="s">
        <v>143</v>
      </c>
      <c r="F55" s="36">
        <v>3111</v>
      </c>
      <c r="G55" s="498" t="s">
        <v>317</v>
      </c>
      <c r="H55" s="671" t="s">
        <v>283</v>
      </c>
      <c r="I55" s="265">
        <v>1477065</v>
      </c>
      <c r="J55" s="266">
        <v>1073759</v>
      </c>
      <c r="K55" s="882">
        <v>0</v>
      </c>
      <c r="L55" s="577">
        <v>362931</v>
      </c>
      <c r="M55" s="577">
        <v>21475</v>
      </c>
      <c r="N55" s="266">
        <v>18900</v>
      </c>
      <c r="O55" s="622">
        <v>2.4382999999999999</v>
      </c>
      <c r="P55" s="678">
        <v>1.9274</v>
      </c>
      <c r="Q55" s="784">
        <v>0.51090000000000002</v>
      </c>
      <c r="R55" s="267">
        <f t="shared" ref="R55:R60" si="57">W55*-1</f>
        <v>0</v>
      </c>
      <c r="S55" s="269">
        <v>0</v>
      </c>
      <c r="T55" s="269">
        <v>0</v>
      </c>
      <c r="U55" s="269">
        <v>0</v>
      </c>
      <c r="V55" s="269">
        <f t="shared" si="0"/>
        <v>0</v>
      </c>
      <c r="W55" s="269">
        <v>0</v>
      </c>
      <c r="X55" s="269">
        <v>0</v>
      </c>
      <c r="Y55" s="269">
        <f t="shared" ref="Y55:Y60" si="58">SUM(W55:X55)</f>
        <v>0</v>
      </c>
      <c r="Z55" s="269">
        <f t="shared" ref="Z55:Z60" si="59">V55+Y55</f>
        <v>0</v>
      </c>
      <c r="AA55" s="577">
        <f t="shared" ref="AA55:AA60" si="60">ROUND((V55+W55)*33.8%,0)</f>
        <v>0</v>
      </c>
      <c r="AB55" s="270">
        <f t="shared" ref="AB55:AB60" si="61">ROUND(V55*2%,0)</f>
        <v>0</v>
      </c>
      <c r="AC55" s="269">
        <v>0</v>
      </c>
      <c r="AD55" s="269">
        <v>0</v>
      </c>
      <c r="AE55" s="269">
        <f t="shared" si="1"/>
        <v>0</v>
      </c>
      <c r="AF55" s="269">
        <f t="shared" si="2"/>
        <v>0</v>
      </c>
      <c r="AG55" s="271">
        <v>0</v>
      </c>
      <c r="AH55" s="271">
        <v>0</v>
      </c>
      <c r="AI55" s="271">
        <v>0</v>
      </c>
      <c r="AJ55" s="271">
        <v>0</v>
      </c>
      <c r="AK55" s="271">
        <v>0</v>
      </c>
      <c r="AL55" s="271">
        <f t="shared" si="3"/>
        <v>0</v>
      </c>
      <c r="AM55" s="271">
        <f t="shared" si="4"/>
        <v>0</v>
      </c>
      <c r="AN55" s="696">
        <f t="shared" si="5"/>
        <v>0</v>
      </c>
      <c r="AO55" s="267">
        <f t="shared" ref="AO55:AO60" si="62">I55+AF55</f>
        <v>1477065</v>
      </c>
      <c r="AP55" s="269">
        <f t="shared" ref="AP55:AP60" si="63">J55+V55</f>
        <v>1073759</v>
      </c>
      <c r="AQ55" s="269">
        <f t="shared" ref="AQ55:AQ60" si="64">K55+Y55</f>
        <v>0</v>
      </c>
      <c r="AR55" s="269">
        <f t="shared" ref="AR55:AS60" si="65">L55+AA55</f>
        <v>362931</v>
      </c>
      <c r="AS55" s="269">
        <f t="shared" si="65"/>
        <v>21475</v>
      </c>
      <c r="AT55" s="269">
        <f t="shared" ref="AT55:AT60" si="66">N55+AE55</f>
        <v>18900</v>
      </c>
      <c r="AU55" s="271">
        <f t="shared" ref="AU55:AU60" si="67">O55+AN55</f>
        <v>2.4382999999999999</v>
      </c>
      <c r="AV55" s="271">
        <f t="shared" ref="AV55:AW60" si="68">P55+AL55</f>
        <v>1.9274</v>
      </c>
      <c r="AW55" s="272">
        <f t="shared" si="68"/>
        <v>0.51090000000000002</v>
      </c>
    </row>
    <row r="56" spans="1:49" s="37" customFormat="1" x14ac:dyDescent="0.2">
      <c r="A56" s="501">
        <v>12</v>
      </c>
      <c r="B56" s="36">
        <v>3405</v>
      </c>
      <c r="C56" s="36">
        <v>600078337</v>
      </c>
      <c r="D56" s="36">
        <v>70698325</v>
      </c>
      <c r="E56" s="497" t="s">
        <v>143</v>
      </c>
      <c r="F56" s="36">
        <v>3117</v>
      </c>
      <c r="G56" s="498" t="s">
        <v>320</v>
      </c>
      <c r="H56" s="671" t="s">
        <v>283</v>
      </c>
      <c r="I56" s="265">
        <v>1878759</v>
      </c>
      <c r="J56" s="266">
        <v>1348129</v>
      </c>
      <c r="K56" s="266">
        <v>0</v>
      </c>
      <c r="L56" s="266">
        <v>455667</v>
      </c>
      <c r="M56" s="266">
        <v>26963</v>
      </c>
      <c r="N56" s="266">
        <v>48000</v>
      </c>
      <c r="O56" s="622">
        <v>2.5049999999999999</v>
      </c>
      <c r="P56" s="678">
        <v>1.5909</v>
      </c>
      <c r="Q56" s="784">
        <v>0.91409999999999991</v>
      </c>
      <c r="R56" s="267">
        <f t="shared" si="57"/>
        <v>0</v>
      </c>
      <c r="S56" s="269">
        <v>0</v>
      </c>
      <c r="T56" s="269">
        <v>0</v>
      </c>
      <c r="U56" s="269">
        <v>0</v>
      </c>
      <c r="V56" s="269">
        <f t="shared" si="0"/>
        <v>0</v>
      </c>
      <c r="W56" s="269">
        <v>0</v>
      </c>
      <c r="X56" s="269">
        <v>0</v>
      </c>
      <c r="Y56" s="269">
        <f t="shared" si="58"/>
        <v>0</v>
      </c>
      <c r="Z56" s="269">
        <f t="shared" si="59"/>
        <v>0</v>
      </c>
      <c r="AA56" s="577">
        <f t="shared" si="60"/>
        <v>0</v>
      </c>
      <c r="AB56" s="270">
        <f t="shared" si="61"/>
        <v>0</v>
      </c>
      <c r="AC56" s="269">
        <v>0</v>
      </c>
      <c r="AD56" s="269">
        <v>0</v>
      </c>
      <c r="AE56" s="269">
        <f t="shared" si="1"/>
        <v>0</v>
      </c>
      <c r="AF56" s="269">
        <f t="shared" si="2"/>
        <v>0</v>
      </c>
      <c r="AG56" s="271">
        <v>0</v>
      </c>
      <c r="AH56" s="271">
        <v>0</v>
      </c>
      <c r="AI56" s="271">
        <v>0</v>
      </c>
      <c r="AJ56" s="271">
        <v>0</v>
      </c>
      <c r="AK56" s="271">
        <v>0</v>
      </c>
      <c r="AL56" s="271">
        <f t="shared" si="3"/>
        <v>0</v>
      </c>
      <c r="AM56" s="271">
        <f t="shared" si="4"/>
        <v>0</v>
      </c>
      <c r="AN56" s="696">
        <f t="shared" si="5"/>
        <v>0</v>
      </c>
      <c r="AO56" s="267">
        <f t="shared" si="62"/>
        <v>1878759</v>
      </c>
      <c r="AP56" s="269">
        <f t="shared" si="63"/>
        <v>1348129</v>
      </c>
      <c r="AQ56" s="269">
        <f t="shared" si="64"/>
        <v>0</v>
      </c>
      <c r="AR56" s="269">
        <f t="shared" si="65"/>
        <v>455667</v>
      </c>
      <c r="AS56" s="269">
        <f t="shared" si="65"/>
        <v>26963</v>
      </c>
      <c r="AT56" s="269">
        <f t="shared" si="66"/>
        <v>48000</v>
      </c>
      <c r="AU56" s="271">
        <f t="shared" si="67"/>
        <v>2.5049999999999999</v>
      </c>
      <c r="AV56" s="271">
        <f t="shared" si="68"/>
        <v>1.5909</v>
      </c>
      <c r="AW56" s="272">
        <f t="shared" si="68"/>
        <v>0.91409999999999991</v>
      </c>
    </row>
    <row r="57" spans="1:49" s="37" customFormat="1" x14ac:dyDescent="0.2">
      <c r="A57" s="501">
        <v>12</v>
      </c>
      <c r="B57" s="36">
        <v>3405</v>
      </c>
      <c r="C57" s="36">
        <v>600078337</v>
      </c>
      <c r="D57" s="36">
        <v>70698325</v>
      </c>
      <c r="E57" s="497" t="s">
        <v>143</v>
      </c>
      <c r="F57" s="36">
        <v>3117</v>
      </c>
      <c r="G57" s="498" t="s">
        <v>318</v>
      </c>
      <c r="H57" s="671" t="s">
        <v>284</v>
      </c>
      <c r="I57" s="265">
        <v>466313</v>
      </c>
      <c r="J57" s="266">
        <v>343382</v>
      </c>
      <c r="K57" s="882">
        <v>0</v>
      </c>
      <c r="L57" s="577">
        <v>116063</v>
      </c>
      <c r="M57" s="577">
        <v>6868</v>
      </c>
      <c r="N57" s="266">
        <v>0</v>
      </c>
      <c r="O57" s="622">
        <v>1.01</v>
      </c>
      <c r="P57" s="678">
        <v>1.01</v>
      </c>
      <c r="Q57" s="784">
        <v>0</v>
      </c>
      <c r="R57" s="267">
        <f t="shared" si="57"/>
        <v>0</v>
      </c>
      <c r="S57" s="269">
        <v>0</v>
      </c>
      <c r="T57" s="269">
        <v>0</v>
      </c>
      <c r="U57" s="269">
        <v>0</v>
      </c>
      <c r="V57" s="269">
        <f t="shared" si="0"/>
        <v>0</v>
      </c>
      <c r="W57" s="269">
        <v>0</v>
      </c>
      <c r="X57" s="269">
        <v>0</v>
      </c>
      <c r="Y57" s="269">
        <f t="shared" si="58"/>
        <v>0</v>
      </c>
      <c r="Z57" s="269">
        <f t="shared" si="59"/>
        <v>0</v>
      </c>
      <c r="AA57" s="577">
        <f t="shared" si="60"/>
        <v>0</v>
      </c>
      <c r="AB57" s="270">
        <f t="shared" si="61"/>
        <v>0</v>
      </c>
      <c r="AC57" s="269">
        <v>0</v>
      </c>
      <c r="AD57" s="269">
        <v>0</v>
      </c>
      <c r="AE57" s="269">
        <f t="shared" si="1"/>
        <v>0</v>
      </c>
      <c r="AF57" s="269">
        <f t="shared" si="2"/>
        <v>0</v>
      </c>
      <c r="AG57" s="271">
        <v>0</v>
      </c>
      <c r="AH57" s="271">
        <v>0</v>
      </c>
      <c r="AI57" s="271">
        <v>0</v>
      </c>
      <c r="AJ57" s="271">
        <v>0</v>
      </c>
      <c r="AK57" s="271">
        <v>0</v>
      </c>
      <c r="AL57" s="271">
        <f t="shared" si="3"/>
        <v>0</v>
      </c>
      <c r="AM57" s="271">
        <f t="shared" si="4"/>
        <v>0</v>
      </c>
      <c r="AN57" s="696">
        <f t="shared" si="5"/>
        <v>0</v>
      </c>
      <c r="AO57" s="267">
        <f t="shared" si="62"/>
        <v>466313</v>
      </c>
      <c r="AP57" s="269">
        <f t="shared" si="63"/>
        <v>343382</v>
      </c>
      <c r="AQ57" s="269">
        <f t="shared" si="64"/>
        <v>0</v>
      </c>
      <c r="AR57" s="269">
        <f t="shared" si="65"/>
        <v>116063</v>
      </c>
      <c r="AS57" s="269">
        <f t="shared" si="65"/>
        <v>6868</v>
      </c>
      <c r="AT57" s="269">
        <f t="shared" si="66"/>
        <v>0</v>
      </c>
      <c r="AU57" s="271">
        <f t="shared" si="67"/>
        <v>1.01</v>
      </c>
      <c r="AV57" s="271">
        <f t="shared" si="68"/>
        <v>1.01</v>
      </c>
      <c r="AW57" s="272">
        <f t="shared" si="68"/>
        <v>0</v>
      </c>
    </row>
    <row r="58" spans="1:49" s="37" customFormat="1" x14ac:dyDescent="0.2">
      <c r="A58" s="501">
        <v>12</v>
      </c>
      <c r="B58" s="36">
        <v>3405</v>
      </c>
      <c r="C58" s="36">
        <v>600078337</v>
      </c>
      <c r="D58" s="36">
        <v>70698325</v>
      </c>
      <c r="E58" s="497" t="s">
        <v>143</v>
      </c>
      <c r="F58" s="36">
        <v>3141</v>
      </c>
      <c r="G58" s="498" t="s">
        <v>321</v>
      </c>
      <c r="H58" s="671" t="s">
        <v>284</v>
      </c>
      <c r="I58" s="265">
        <v>589469</v>
      </c>
      <c r="J58" s="266">
        <v>432235</v>
      </c>
      <c r="K58" s="882">
        <v>0</v>
      </c>
      <c r="L58" s="577">
        <v>146095</v>
      </c>
      <c r="M58" s="577">
        <v>8645</v>
      </c>
      <c r="N58" s="266">
        <v>2494</v>
      </c>
      <c r="O58" s="622">
        <v>1.47</v>
      </c>
      <c r="P58" s="678">
        <v>0</v>
      </c>
      <c r="Q58" s="784">
        <v>1.47</v>
      </c>
      <c r="R58" s="267">
        <f t="shared" si="57"/>
        <v>0</v>
      </c>
      <c r="S58" s="269">
        <v>0</v>
      </c>
      <c r="T58" s="269">
        <v>0</v>
      </c>
      <c r="U58" s="269">
        <v>0</v>
      </c>
      <c r="V58" s="269">
        <f t="shared" si="0"/>
        <v>0</v>
      </c>
      <c r="W58" s="269">
        <v>0</v>
      </c>
      <c r="X58" s="269">
        <v>0</v>
      </c>
      <c r="Y58" s="269">
        <f t="shared" si="58"/>
        <v>0</v>
      </c>
      <c r="Z58" s="269">
        <f t="shared" si="59"/>
        <v>0</v>
      </c>
      <c r="AA58" s="577">
        <f t="shared" si="60"/>
        <v>0</v>
      </c>
      <c r="AB58" s="270">
        <f t="shared" si="61"/>
        <v>0</v>
      </c>
      <c r="AC58" s="269">
        <v>0</v>
      </c>
      <c r="AD58" s="269">
        <v>0</v>
      </c>
      <c r="AE58" s="269">
        <f t="shared" si="1"/>
        <v>0</v>
      </c>
      <c r="AF58" s="269">
        <f t="shared" si="2"/>
        <v>0</v>
      </c>
      <c r="AG58" s="271">
        <v>0</v>
      </c>
      <c r="AH58" s="271">
        <v>0</v>
      </c>
      <c r="AI58" s="271">
        <v>0</v>
      </c>
      <c r="AJ58" s="271">
        <v>0</v>
      </c>
      <c r="AK58" s="271">
        <v>0</v>
      </c>
      <c r="AL58" s="271">
        <f t="shared" si="3"/>
        <v>0</v>
      </c>
      <c r="AM58" s="271">
        <f t="shared" si="4"/>
        <v>0</v>
      </c>
      <c r="AN58" s="696">
        <f t="shared" si="5"/>
        <v>0</v>
      </c>
      <c r="AO58" s="267">
        <f t="shared" si="62"/>
        <v>589469</v>
      </c>
      <c r="AP58" s="269">
        <f t="shared" si="63"/>
        <v>432235</v>
      </c>
      <c r="AQ58" s="269">
        <f t="shared" si="64"/>
        <v>0</v>
      </c>
      <c r="AR58" s="269">
        <f t="shared" si="65"/>
        <v>146095</v>
      </c>
      <c r="AS58" s="269">
        <f t="shared" si="65"/>
        <v>8645</v>
      </c>
      <c r="AT58" s="269">
        <f t="shared" si="66"/>
        <v>2494</v>
      </c>
      <c r="AU58" s="271">
        <f t="shared" si="67"/>
        <v>1.47</v>
      </c>
      <c r="AV58" s="271">
        <f t="shared" si="68"/>
        <v>0</v>
      </c>
      <c r="AW58" s="272">
        <f t="shared" si="68"/>
        <v>1.47</v>
      </c>
    </row>
    <row r="59" spans="1:49" s="37" customFormat="1" x14ac:dyDescent="0.2">
      <c r="A59" s="501">
        <v>12</v>
      </c>
      <c r="B59" s="36">
        <v>3405</v>
      </c>
      <c r="C59" s="36">
        <v>600078337</v>
      </c>
      <c r="D59" s="36">
        <v>70698325</v>
      </c>
      <c r="E59" s="497" t="s">
        <v>143</v>
      </c>
      <c r="F59" s="36">
        <v>3143</v>
      </c>
      <c r="G59" s="498" t="s">
        <v>635</v>
      </c>
      <c r="H59" s="673" t="s">
        <v>283</v>
      </c>
      <c r="I59" s="265">
        <v>258156</v>
      </c>
      <c r="J59" s="266">
        <v>190100</v>
      </c>
      <c r="K59" s="882">
        <v>0</v>
      </c>
      <c r="L59" s="577">
        <v>64254</v>
      </c>
      <c r="M59" s="577">
        <v>3802</v>
      </c>
      <c r="N59" s="266">
        <v>0</v>
      </c>
      <c r="O59" s="622">
        <v>0.43330000000000002</v>
      </c>
      <c r="P59" s="678">
        <v>0.43330000000000002</v>
      </c>
      <c r="Q59" s="784">
        <v>0</v>
      </c>
      <c r="R59" s="267">
        <f t="shared" si="57"/>
        <v>0</v>
      </c>
      <c r="S59" s="269">
        <v>0</v>
      </c>
      <c r="T59" s="269">
        <v>0</v>
      </c>
      <c r="U59" s="269">
        <v>0</v>
      </c>
      <c r="V59" s="269">
        <f t="shared" si="0"/>
        <v>0</v>
      </c>
      <c r="W59" s="269">
        <v>0</v>
      </c>
      <c r="X59" s="269">
        <v>0</v>
      </c>
      <c r="Y59" s="269">
        <f t="shared" si="58"/>
        <v>0</v>
      </c>
      <c r="Z59" s="269">
        <f t="shared" si="59"/>
        <v>0</v>
      </c>
      <c r="AA59" s="577">
        <f t="shared" si="60"/>
        <v>0</v>
      </c>
      <c r="AB59" s="270">
        <f t="shared" si="61"/>
        <v>0</v>
      </c>
      <c r="AC59" s="269">
        <v>0</v>
      </c>
      <c r="AD59" s="269">
        <v>0</v>
      </c>
      <c r="AE59" s="269">
        <f t="shared" si="1"/>
        <v>0</v>
      </c>
      <c r="AF59" s="269">
        <f t="shared" si="2"/>
        <v>0</v>
      </c>
      <c r="AG59" s="271">
        <v>0</v>
      </c>
      <c r="AH59" s="271">
        <v>0</v>
      </c>
      <c r="AI59" s="271">
        <v>0</v>
      </c>
      <c r="AJ59" s="271">
        <v>0</v>
      </c>
      <c r="AK59" s="271">
        <v>0</v>
      </c>
      <c r="AL59" s="271">
        <f t="shared" si="3"/>
        <v>0</v>
      </c>
      <c r="AM59" s="271">
        <f t="shared" si="4"/>
        <v>0</v>
      </c>
      <c r="AN59" s="696">
        <f t="shared" si="5"/>
        <v>0</v>
      </c>
      <c r="AO59" s="267">
        <f t="shared" si="62"/>
        <v>258156</v>
      </c>
      <c r="AP59" s="269">
        <f t="shared" si="63"/>
        <v>190100</v>
      </c>
      <c r="AQ59" s="269">
        <f t="shared" si="64"/>
        <v>0</v>
      </c>
      <c r="AR59" s="269">
        <f t="shared" si="65"/>
        <v>64254</v>
      </c>
      <c r="AS59" s="269">
        <f t="shared" si="65"/>
        <v>3802</v>
      </c>
      <c r="AT59" s="269">
        <f t="shared" si="66"/>
        <v>0</v>
      </c>
      <c r="AU59" s="271">
        <f t="shared" si="67"/>
        <v>0.43330000000000002</v>
      </c>
      <c r="AV59" s="271">
        <f t="shared" si="68"/>
        <v>0.43330000000000002</v>
      </c>
      <c r="AW59" s="272">
        <f t="shared" si="68"/>
        <v>0</v>
      </c>
    </row>
    <row r="60" spans="1:49" s="37" customFormat="1" x14ac:dyDescent="0.2">
      <c r="A60" s="501">
        <v>12</v>
      </c>
      <c r="B60" s="36">
        <v>3405</v>
      </c>
      <c r="C60" s="36">
        <v>600078337</v>
      </c>
      <c r="D60" s="36">
        <v>70698325</v>
      </c>
      <c r="E60" s="497" t="s">
        <v>143</v>
      </c>
      <c r="F60" s="36">
        <v>3143</v>
      </c>
      <c r="G60" s="498" t="s">
        <v>636</v>
      </c>
      <c r="H60" s="673" t="s">
        <v>284</v>
      </c>
      <c r="I60" s="265">
        <v>10534</v>
      </c>
      <c r="J60" s="266">
        <v>7425</v>
      </c>
      <c r="K60" s="882">
        <v>0</v>
      </c>
      <c r="L60" s="577">
        <v>2510</v>
      </c>
      <c r="M60" s="577">
        <v>149</v>
      </c>
      <c r="N60" s="266">
        <v>450</v>
      </c>
      <c r="O60" s="622">
        <v>0.03</v>
      </c>
      <c r="P60" s="678">
        <v>0</v>
      </c>
      <c r="Q60" s="784">
        <v>0.03</v>
      </c>
      <c r="R60" s="267">
        <f t="shared" si="57"/>
        <v>0</v>
      </c>
      <c r="S60" s="269">
        <v>0</v>
      </c>
      <c r="T60" s="269">
        <v>0</v>
      </c>
      <c r="U60" s="269">
        <v>0</v>
      </c>
      <c r="V60" s="269">
        <f t="shared" si="0"/>
        <v>0</v>
      </c>
      <c r="W60" s="269">
        <v>0</v>
      </c>
      <c r="X60" s="269">
        <v>0</v>
      </c>
      <c r="Y60" s="269">
        <f t="shared" si="58"/>
        <v>0</v>
      </c>
      <c r="Z60" s="269">
        <f t="shared" si="59"/>
        <v>0</v>
      </c>
      <c r="AA60" s="577">
        <f t="shared" si="60"/>
        <v>0</v>
      </c>
      <c r="AB60" s="270">
        <f t="shared" si="61"/>
        <v>0</v>
      </c>
      <c r="AC60" s="269">
        <v>0</v>
      </c>
      <c r="AD60" s="269">
        <v>0</v>
      </c>
      <c r="AE60" s="269">
        <f t="shared" si="1"/>
        <v>0</v>
      </c>
      <c r="AF60" s="269">
        <f t="shared" si="2"/>
        <v>0</v>
      </c>
      <c r="AG60" s="271">
        <v>0</v>
      </c>
      <c r="AH60" s="271">
        <v>0</v>
      </c>
      <c r="AI60" s="271">
        <v>0</v>
      </c>
      <c r="AJ60" s="271">
        <v>0</v>
      </c>
      <c r="AK60" s="271">
        <v>0</v>
      </c>
      <c r="AL60" s="271">
        <f t="shared" si="3"/>
        <v>0</v>
      </c>
      <c r="AM60" s="271">
        <f t="shared" si="4"/>
        <v>0</v>
      </c>
      <c r="AN60" s="696">
        <f t="shared" si="5"/>
        <v>0</v>
      </c>
      <c r="AO60" s="267">
        <f t="shared" si="62"/>
        <v>10534</v>
      </c>
      <c r="AP60" s="269">
        <f t="shared" si="63"/>
        <v>7425</v>
      </c>
      <c r="AQ60" s="269">
        <f t="shared" si="64"/>
        <v>0</v>
      </c>
      <c r="AR60" s="269">
        <f t="shared" si="65"/>
        <v>2510</v>
      </c>
      <c r="AS60" s="269">
        <f t="shared" si="65"/>
        <v>149</v>
      </c>
      <c r="AT60" s="269">
        <f t="shared" si="66"/>
        <v>450</v>
      </c>
      <c r="AU60" s="271">
        <f t="shared" si="67"/>
        <v>0.03</v>
      </c>
      <c r="AV60" s="271">
        <f t="shared" si="68"/>
        <v>0</v>
      </c>
      <c r="AW60" s="272">
        <f t="shared" si="68"/>
        <v>0.03</v>
      </c>
    </row>
    <row r="61" spans="1:49" s="37" customFormat="1" x14ac:dyDescent="0.2">
      <c r="A61" s="502">
        <v>12</v>
      </c>
      <c r="B61" s="38">
        <v>3405</v>
      </c>
      <c r="C61" s="38">
        <v>600078337</v>
      </c>
      <c r="D61" s="38">
        <v>70698325</v>
      </c>
      <c r="E61" s="499" t="s">
        <v>144</v>
      </c>
      <c r="F61" s="38"/>
      <c r="G61" s="500"/>
      <c r="H61" s="672"/>
      <c r="I61" s="6">
        <v>4680296</v>
      </c>
      <c r="J61" s="10">
        <v>3395030</v>
      </c>
      <c r="K61" s="10">
        <v>0</v>
      </c>
      <c r="L61" s="10">
        <v>1147520</v>
      </c>
      <c r="M61" s="10">
        <v>67902</v>
      </c>
      <c r="N61" s="10">
        <v>69844</v>
      </c>
      <c r="O61" s="11">
        <v>7.8865999999999996</v>
      </c>
      <c r="P61" s="11">
        <v>4.9615999999999998</v>
      </c>
      <c r="Q61" s="45">
        <v>2.9249999999999994</v>
      </c>
      <c r="R61" s="6">
        <f t="shared" ref="R61:AW61" si="69">SUM(R55:R60)</f>
        <v>0</v>
      </c>
      <c r="S61" s="10">
        <f t="shared" si="69"/>
        <v>0</v>
      </c>
      <c r="T61" s="10">
        <f t="shared" si="69"/>
        <v>0</v>
      </c>
      <c r="U61" s="10">
        <f t="shared" si="69"/>
        <v>0</v>
      </c>
      <c r="V61" s="10">
        <f t="shared" si="69"/>
        <v>0</v>
      </c>
      <c r="W61" s="10">
        <f t="shared" si="69"/>
        <v>0</v>
      </c>
      <c r="X61" s="10">
        <f t="shared" si="69"/>
        <v>0</v>
      </c>
      <c r="Y61" s="10">
        <f t="shared" si="69"/>
        <v>0</v>
      </c>
      <c r="Z61" s="10">
        <f t="shared" si="69"/>
        <v>0</v>
      </c>
      <c r="AA61" s="10">
        <f t="shared" si="69"/>
        <v>0</v>
      </c>
      <c r="AB61" s="10">
        <f t="shared" si="69"/>
        <v>0</v>
      </c>
      <c r="AC61" s="10">
        <f t="shared" si="69"/>
        <v>0</v>
      </c>
      <c r="AD61" s="10">
        <f t="shared" si="69"/>
        <v>0</v>
      </c>
      <c r="AE61" s="10">
        <f t="shared" si="69"/>
        <v>0</v>
      </c>
      <c r="AF61" s="10">
        <f t="shared" si="69"/>
        <v>0</v>
      </c>
      <c r="AG61" s="11">
        <f t="shared" si="69"/>
        <v>0</v>
      </c>
      <c r="AH61" s="11">
        <f t="shared" si="69"/>
        <v>0</v>
      </c>
      <c r="AI61" s="11">
        <f t="shared" si="69"/>
        <v>0</v>
      </c>
      <c r="AJ61" s="11">
        <f t="shared" si="69"/>
        <v>0</v>
      </c>
      <c r="AK61" s="11">
        <f t="shared" si="69"/>
        <v>0</v>
      </c>
      <c r="AL61" s="11">
        <f t="shared" si="69"/>
        <v>0</v>
      </c>
      <c r="AM61" s="11">
        <f t="shared" si="69"/>
        <v>0</v>
      </c>
      <c r="AN61" s="45">
        <f t="shared" si="69"/>
        <v>0</v>
      </c>
      <c r="AO61" s="6">
        <f t="shared" si="69"/>
        <v>4680296</v>
      </c>
      <c r="AP61" s="10">
        <f t="shared" si="69"/>
        <v>3395030</v>
      </c>
      <c r="AQ61" s="10">
        <f t="shared" si="69"/>
        <v>0</v>
      </c>
      <c r="AR61" s="10">
        <f t="shared" si="69"/>
        <v>1147520</v>
      </c>
      <c r="AS61" s="10">
        <f t="shared" si="69"/>
        <v>67902</v>
      </c>
      <c r="AT61" s="10">
        <f t="shared" si="69"/>
        <v>69844</v>
      </c>
      <c r="AU61" s="11">
        <f t="shared" si="69"/>
        <v>7.8865999999999996</v>
      </c>
      <c r="AV61" s="11">
        <f t="shared" si="69"/>
        <v>4.9615999999999998</v>
      </c>
      <c r="AW61" s="101">
        <f t="shared" si="69"/>
        <v>2.9249999999999994</v>
      </c>
    </row>
    <row r="62" spans="1:49" s="37" customFormat="1" x14ac:dyDescent="0.2">
      <c r="A62" s="501">
        <v>13</v>
      </c>
      <c r="B62" s="36">
        <v>3444</v>
      </c>
      <c r="C62" s="36">
        <v>600078086</v>
      </c>
      <c r="D62" s="36">
        <v>16389573</v>
      </c>
      <c r="E62" s="497" t="s">
        <v>145</v>
      </c>
      <c r="F62" s="36">
        <v>3111</v>
      </c>
      <c r="G62" s="498" t="s">
        <v>317</v>
      </c>
      <c r="H62" s="671" t="s">
        <v>283</v>
      </c>
      <c r="I62" s="265">
        <v>3343924</v>
      </c>
      <c r="J62" s="266">
        <v>2430143</v>
      </c>
      <c r="K62" s="266">
        <v>5000</v>
      </c>
      <c r="L62" s="266">
        <v>823078</v>
      </c>
      <c r="M62" s="266">
        <v>48603</v>
      </c>
      <c r="N62" s="266">
        <v>37100</v>
      </c>
      <c r="O62" s="622">
        <v>5.4897999999999998</v>
      </c>
      <c r="P62" s="678">
        <v>4</v>
      </c>
      <c r="Q62" s="784">
        <v>1.4897999999999998</v>
      </c>
      <c r="R62" s="267">
        <f t="shared" ref="R62:R63" si="70">W62*-1</f>
        <v>0</v>
      </c>
      <c r="S62" s="269">
        <v>0</v>
      </c>
      <c r="T62" s="269">
        <v>0</v>
      </c>
      <c r="U62" s="269">
        <v>0</v>
      </c>
      <c r="V62" s="269">
        <f t="shared" si="0"/>
        <v>0</v>
      </c>
      <c r="W62" s="269">
        <v>0</v>
      </c>
      <c r="X62" s="269">
        <v>0</v>
      </c>
      <c r="Y62" s="269">
        <f>SUM(W62:X62)</f>
        <v>0</v>
      </c>
      <c r="Z62" s="269">
        <f>V62+Y62</f>
        <v>0</v>
      </c>
      <c r="AA62" s="577">
        <f t="shared" ref="AA62:AA63" si="71">ROUND((V62+W62)*33.8%,0)</f>
        <v>0</v>
      </c>
      <c r="AB62" s="270">
        <f>ROUND(V62*2%,0)</f>
        <v>0</v>
      </c>
      <c r="AC62" s="269">
        <v>0</v>
      </c>
      <c r="AD62" s="269">
        <v>0</v>
      </c>
      <c r="AE62" s="269">
        <f t="shared" si="1"/>
        <v>0</v>
      </c>
      <c r="AF62" s="269">
        <f t="shared" si="2"/>
        <v>0</v>
      </c>
      <c r="AG62" s="271">
        <v>0</v>
      </c>
      <c r="AH62" s="271">
        <v>0</v>
      </c>
      <c r="AI62" s="271">
        <v>0</v>
      </c>
      <c r="AJ62" s="271">
        <v>0</v>
      </c>
      <c r="AK62" s="271">
        <v>0</v>
      </c>
      <c r="AL62" s="271">
        <f t="shared" si="3"/>
        <v>0</v>
      </c>
      <c r="AM62" s="271">
        <f t="shared" si="4"/>
        <v>0</v>
      </c>
      <c r="AN62" s="696">
        <f t="shared" si="5"/>
        <v>0</v>
      </c>
      <c r="AO62" s="267">
        <f>I62+AF62</f>
        <v>3343924</v>
      </c>
      <c r="AP62" s="269">
        <f>J62+V62</f>
        <v>2430143</v>
      </c>
      <c r="AQ62" s="269">
        <f t="shared" ref="AQ62:AQ63" si="72">K62+Y62</f>
        <v>5000</v>
      </c>
      <c r="AR62" s="269">
        <f>L62+AA62</f>
        <v>823078</v>
      </c>
      <c r="AS62" s="269">
        <f>M62+AB62</f>
        <v>48603</v>
      </c>
      <c r="AT62" s="269">
        <f>N62+AE62</f>
        <v>37100</v>
      </c>
      <c r="AU62" s="271">
        <f>O62+AN62</f>
        <v>5.4897999999999998</v>
      </c>
      <c r="AV62" s="271">
        <f>P62+AL62</f>
        <v>4</v>
      </c>
      <c r="AW62" s="272">
        <f>Q62+AM62</f>
        <v>1.4897999999999998</v>
      </c>
    </row>
    <row r="63" spans="1:49" s="37" customFormat="1" x14ac:dyDescent="0.2">
      <c r="A63" s="501">
        <v>13</v>
      </c>
      <c r="B63" s="36">
        <v>3444</v>
      </c>
      <c r="C63" s="36">
        <v>600078086</v>
      </c>
      <c r="D63" s="36">
        <v>16389573</v>
      </c>
      <c r="E63" s="497" t="s">
        <v>145</v>
      </c>
      <c r="F63" s="36">
        <v>3141</v>
      </c>
      <c r="G63" s="498" t="s">
        <v>321</v>
      </c>
      <c r="H63" s="671" t="s">
        <v>284</v>
      </c>
      <c r="I63" s="265">
        <v>662694</v>
      </c>
      <c r="J63" s="266">
        <v>480803</v>
      </c>
      <c r="K63" s="882">
        <v>5000</v>
      </c>
      <c r="L63" s="577">
        <v>164201</v>
      </c>
      <c r="M63" s="577">
        <v>9616</v>
      </c>
      <c r="N63" s="266">
        <v>3074</v>
      </c>
      <c r="O63" s="622">
        <v>1.65</v>
      </c>
      <c r="P63" s="678">
        <v>0</v>
      </c>
      <c r="Q63" s="784">
        <v>1.65</v>
      </c>
      <c r="R63" s="267">
        <f t="shared" si="70"/>
        <v>0</v>
      </c>
      <c r="S63" s="269">
        <v>0</v>
      </c>
      <c r="T63" s="269">
        <v>0</v>
      </c>
      <c r="U63" s="269">
        <v>0</v>
      </c>
      <c r="V63" s="269">
        <f t="shared" si="0"/>
        <v>0</v>
      </c>
      <c r="W63" s="269">
        <v>0</v>
      </c>
      <c r="X63" s="269">
        <v>0</v>
      </c>
      <c r="Y63" s="269">
        <f>SUM(W63:X63)</f>
        <v>0</v>
      </c>
      <c r="Z63" s="269">
        <f>V63+Y63</f>
        <v>0</v>
      </c>
      <c r="AA63" s="577">
        <f t="shared" si="71"/>
        <v>0</v>
      </c>
      <c r="AB63" s="270">
        <f>ROUND(V63*2%,0)</f>
        <v>0</v>
      </c>
      <c r="AC63" s="269">
        <v>0</v>
      </c>
      <c r="AD63" s="269">
        <v>0</v>
      </c>
      <c r="AE63" s="269">
        <f t="shared" si="1"/>
        <v>0</v>
      </c>
      <c r="AF63" s="269">
        <f t="shared" si="2"/>
        <v>0</v>
      </c>
      <c r="AG63" s="271">
        <v>0</v>
      </c>
      <c r="AH63" s="271">
        <v>0</v>
      </c>
      <c r="AI63" s="271">
        <v>0</v>
      </c>
      <c r="AJ63" s="271">
        <v>0</v>
      </c>
      <c r="AK63" s="271">
        <v>0</v>
      </c>
      <c r="AL63" s="271">
        <f t="shared" si="3"/>
        <v>0</v>
      </c>
      <c r="AM63" s="271">
        <f t="shared" si="4"/>
        <v>0</v>
      </c>
      <c r="AN63" s="696">
        <f t="shared" si="5"/>
        <v>0</v>
      </c>
      <c r="AO63" s="267">
        <f>I63+AF63</f>
        <v>662694</v>
      </c>
      <c r="AP63" s="269">
        <f>J63+V63</f>
        <v>480803</v>
      </c>
      <c r="AQ63" s="269">
        <f t="shared" si="72"/>
        <v>5000</v>
      </c>
      <c r="AR63" s="269">
        <f>L63+AA63</f>
        <v>164201</v>
      </c>
      <c r="AS63" s="269">
        <f>M63+AB63</f>
        <v>9616</v>
      </c>
      <c r="AT63" s="269">
        <f>N63+AE63</f>
        <v>3074</v>
      </c>
      <c r="AU63" s="271">
        <f>O63+AN63</f>
        <v>1.65</v>
      </c>
      <c r="AV63" s="271">
        <f>P63+AL63</f>
        <v>0</v>
      </c>
      <c r="AW63" s="272">
        <f>Q63+AM63</f>
        <v>1.65</v>
      </c>
    </row>
    <row r="64" spans="1:49" s="37" customFormat="1" x14ac:dyDescent="0.2">
      <c r="A64" s="502">
        <v>13</v>
      </c>
      <c r="B64" s="38">
        <v>3444</v>
      </c>
      <c r="C64" s="38">
        <v>600078086</v>
      </c>
      <c r="D64" s="38">
        <v>16389573</v>
      </c>
      <c r="E64" s="499" t="s">
        <v>146</v>
      </c>
      <c r="F64" s="38"/>
      <c r="G64" s="500"/>
      <c r="H64" s="672"/>
      <c r="I64" s="6">
        <v>4006618</v>
      </c>
      <c r="J64" s="10">
        <v>2910946</v>
      </c>
      <c r="K64" s="10">
        <v>10000</v>
      </c>
      <c r="L64" s="10">
        <v>987279</v>
      </c>
      <c r="M64" s="10">
        <v>58219</v>
      </c>
      <c r="N64" s="10">
        <v>40174</v>
      </c>
      <c r="O64" s="11">
        <v>7.1397999999999993</v>
      </c>
      <c r="P64" s="11">
        <v>4</v>
      </c>
      <c r="Q64" s="45">
        <v>3.1397999999999997</v>
      </c>
      <c r="R64" s="6">
        <f t="shared" ref="R64:AW64" si="73">SUM(R62:R63)</f>
        <v>0</v>
      </c>
      <c r="S64" s="10">
        <f t="shared" si="73"/>
        <v>0</v>
      </c>
      <c r="T64" s="10">
        <f t="shared" si="73"/>
        <v>0</v>
      </c>
      <c r="U64" s="10">
        <f t="shared" si="73"/>
        <v>0</v>
      </c>
      <c r="V64" s="10">
        <f t="shared" si="73"/>
        <v>0</v>
      </c>
      <c r="W64" s="10">
        <f t="shared" si="73"/>
        <v>0</v>
      </c>
      <c r="X64" s="10">
        <f t="shared" si="73"/>
        <v>0</v>
      </c>
      <c r="Y64" s="10">
        <f t="shared" si="73"/>
        <v>0</v>
      </c>
      <c r="Z64" s="10">
        <f t="shared" si="73"/>
        <v>0</v>
      </c>
      <c r="AA64" s="10">
        <f t="shared" si="73"/>
        <v>0</v>
      </c>
      <c r="AB64" s="10">
        <f t="shared" si="73"/>
        <v>0</v>
      </c>
      <c r="AC64" s="10">
        <f t="shared" si="73"/>
        <v>0</v>
      </c>
      <c r="AD64" s="10">
        <f t="shared" si="73"/>
        <v>0</v>
      </c>
      <c r="AE64" s="10">
        <f t="shared" si="73"/>
        <v>0</v>
      </c>
      <c r="AF64" s="10">
        <f t="shared" si="73"/>
        <v>0</v>
      </c>
      <c r="AG64" s="11">
        <f t="shared" si="73"/>
        <v>0</v>
      </c>
      <c r="AH64" s="11">
        <f t="shared" si="73"/>
        <v>0</v>
      </c>
      <c r="AI64" s="11">
        <f t="shared" si="73"/>
        <v>0</v>
      </c>
      <c r="AJ64" s="11">
        <f t="shared" si="73"/>
        <v>0</v>
      </c>
      <c r="AK64" s="11">
        <f t="shared" si="73"/>
        <v>0</v>
      </c>
      <c r="AL64" s="11">
        <f t="shared" si="73"/>
        <v>0</v>
      </c>
      <c r="AM64" s="11">
        <f t="shared" si="73"/>
        <v>0</v>
      </c>
      <c r="AN64" s="45">
        <f t="shared" si="73"/>
        <v>0</v>
      </c>
      <c r="AO64" s="6">
        <f t="shared" si="73"/>
        <v>4006618</v>
      </c>
      <c r="AP64" s="10">
        <f t="shared" si="73"/>
        <v>2910946</v>
      </c>
      <c r="AQ64" s="10">
        <f t="shared" si="73"/>
        <v>10000</v>
      </c>
      <c r="AR64" s="10">
        <f t="shared" si="73"/>
        <v>987279</v>
      </c>
      <c r="AS64" s="10">
        <f t="shared" si="73"/>
        <v>58219</v>
      </c>
      <c r="AT64" s="10">
        <f t="shared" si="73"/>
        <v>40174</v>
      </c>
      <c r="AU64" s="11">
        <f t="shared" si="73"/>
        <v>7.1397999999999993</v>
      </c>
      <c r="AV64" s="11">
        <f t="shared" si="73"/>
        <v>4</v>
      </c>
      <c r="AW64" s="101">
        <f t="shared" si="73"/>
        <v>3.1397999999999997</v>
      </c>
    </row>
    <row r="65" spans="1:49" s="37" customFormat="1" x14ac:dyDescent="0.2">
      <c r="A65" s="501">
        <v>14</v>
      </c>
      <c r="B65" s="36">
        <v>3443</v>
      </c>
      <c r="C65" s="36">
        <v>600078582</v>
      </c>
      <c r="D65" s="36">
        <v>16389581</v>
      </c>
      <c r="E65" s="497" t="s">
        <v>147</v>
      </c>
      <c r="F65" s="36">
        <v>3113</v>
      </c>
      <c r="G65" s="498" t="s">
        <v>320</v>
      </c>
      <c r="H65" s="671" t="s">
        <v>283</v>
      </c>
      <c r="I65" s="265">
        <v>12153531</v>
      </c>
      <c r="J65" s="266">
        <v>8622481</v>
      </c>
      <c r="K65" s="266">
        <v>43200</v>
      </c>
      <c r="L65" s="266">
        <v>2929001</v>
      </c>
      <c r="M65" s="266">
        <v>172449</v>
      </c>
      <c r="N65" s="266">
        <v>386400</v>
      </c>
      <c r="O65" s="622">
        <v>16.6981</v>
      </c>
      <c r="P65" s="678">
        <v>12.3636</v>
      </c>
      <c r="Q65" s="784">
        <v>4.3344999999999994</v>
      </c>
      <c r="R65" s="267">
        <f t="shared" ref="R65:R69" si="74">W65*-1</f>
        <v>0</v>
      </c>
      <c r="S65" s="269">
        <v>0</v>
      </c>
      <c r="T65" s="269">
        <v>0</v>
      </c>
      <c r="U65" s="269">
        <v>0</v>
      </c>
      <c r="V65" s="269">
        <f t="shared" si="0"/>
        <v>0</v>
      </c>
      <c r="W65" s="269">
        <v>0</v>
      </c>
      <c r="X65" s="269">
        <v>0</v>
      </c>
      <c r="Y65" s="269">
        <f>SUM(W65:X65)</f>
        <v>0</v>
      </c>
      <c r="Z65" s="269">
        <f>V65+Y65</f>
        <v>0</v>
      </c>
      <c r="AA65" s="577">
        <f t="shared" ref="AA65:AA69" si="75">ROUND((V65+W65)*33.8%,0)</f>
        <v>0</v>
      </c>
      <c r="AB65" s="270">
        <f>ROUND(V65*2%,0)</f>
        <v>0</v>
      </c>
      <c r="AC65" s="269">
        <v>0</v>
      </c>
      <c r="AD65" s="269">
        <v>0</v>
      </c>
      <c r="AE65" s="269">
        <f t="shared" si="1"/>
        <v>0</v>
      </c>
      <c r="AF65" s="269">
        <f t="shared" si="2"/>
        <v>0</v>
      </c>
      <c r="AG65" s="271">
        <v>0</v>
      </c>
      <c r="AH65" s="271">
        <v>0</v>
      </c>
      <c r="AI65" s="271">
        <v>0</v>
      </c>
      <c r="AJ65" s="271">
        <v>0</v>
      </c>
      <c r="AK65" s="271">
        <v>0</v>
      </c>
      <c r="AL65" s="271">
        <f t="shared" si="3"/>
        <v>0</v>
      </c>
      <c r="AM65" s="271">
        <f t="shared" si="4"/>
        <v>0</v>
      </c>
      <c r="AN65" s="696">
        <f t="shared" si="5"/>
        <v>0</v>
      </c>
      <c r="AO65" s="267">
        <f>I65+AF65</f>
        <v>12153531</v>
      </c>
      <c r="AP65" s="269">
        <f>J65+V65</f>
        <v>8622481</v>
      </c>
      <c r="AQ65" s="269">
        <f t="shared" ref="AQ65:AQ69" si="76">K65+Y65</f>
        <v>43200</v>
      </c>
      <c r="AR65" s="269">
        <f t="shared" ref="AR65:AS69" si="77">L65+AA65</f>
        <v>2929001</v>
      </c>
      <c r="AS65" s="269">
        <f t="shared" si="77"/>
        <v>172449</v>
      </c>
      <c r="AT65" s="269">
        <f>N65+AE65</f>
        <v>386400</v>
      </c>
      <c r="AU65" s="271">
        <f>O65+AN65</f>
        <v>16.6981</v>
      </c>
      <c r="AV65" s="271">
        <f t="shared" ref="AV65:AW69" si="78">P65+AL65</f>
        <v>12.3636</v>
      </c>
      <c r="AW65" s="272">
        <f t="shared" si="78"/>
        <v>4.3344999999999994</v>
      </c>
    </row>
    <row r="66" spans="1:49" s="37" customFormat="1" x14ac:dyDescent="0.2">
      <c r="A66" s="501">
        <v>14</v>
      </c>
      <c r="B66" s="36">
        <v>3443</v>
      </c>
      <c r="C66" s="36">
        <v>600078582</v>
      </c>
      <c r="D66" s="36">
        <v>16389581</v>
      </c>
      <c r="E66" s="497" t="s">
        <v>147</v>
      </c>
      <c r="F66" s="36">
        <v>3113</v>
      </c>
      <c r="G66" s="498" t="s">
        <v>318</v>
      </c>
      <c r="H66" s="671" t="s">
        <v>284</v>
      </c>
      <c r="I66" s="265">
        <v>873798</v>
      </c>
      <c r="J66" s="266">
        <v>643445</v>
      </c>
      <c r="K66" s="882">
        <v>0</v>
      </c>
      <c r="L66" s="577">
        <v>217484</v>
      </c>
      <c r="M66" s="577">
        <v>12869</v>
      </c>
      <c r="N66" s="266">
        <v>0</v>
      </c>
      <c r="O66" s="622">
        <v>1.86</v>
      </c>
      <c r="P66" s="678">
        <v>1.86</v>
      </c>
      <c r="Q66" s="784">
        <v>0</v>
      </c>
      <c r="R66" s="267">
        <f t="shared" si="74"/>
        <v>0</v>
      </c>
      <c r="S66" s="269">
        <v>0</v>
      </c>
      <c r="T66" s="269">
        <v>0</v>
      </c>
      <c r="U66" s="269">
        <v>0</v>
      </c>
      <c r="V66" s="269">
        <f t="shared" si="0"/>
        <v>0</v>
      </c>
      <c r="W66" s="269">
        <v>0</v>
      </c>
      <c r="X66" s="269">
        <v>0</v>
      </c>
      <c r="Y66" s="269">
        <f>SUM(W66:X66)</f>
        <v>0</v>
      </c>
      <c r="Z66" s="269">
        <f>V66+Y66</f>
        <v>0</v>
      </c>
      <c r="AA66" s="577">
        <f t="shared" si="75"/>
        <v>0</v>
      </c>
      <c r="AB66" s="270">
        <f>ROUND(V66*2%,0)</f>
        <v>0</v>
      </c>
      <c r="AC66" s="269">
        <v>0</v>
      </c>
      <c r="AD66" s="269">
        <v>0</v>
      </c>
      <c r="AE66" s="269">
        <f t="shared" si="1"/>
        <v>0</v>
      </c>
      <c r="AF66" s="269">
        <f t="shared" si="2"/>
        <v>0</v>
      </c>
      <c r="AG66" s="271">
        <v>0</v>
      </c>
      <c r="AH66" s="271">
        <v>0</v>
      </c>
      <c r="AI66" s="271">
        <v>0</v>
      </c>
      <c r="AJ66" s="271">
        <v>0</v>
      </c>
      <c r="AK66" s="271">
        <v>0</v>
      </c>
      <c r="AL66" s="271">
        <f t="shared" si="3"/>
        <v>0</v>
      </c>
      <c r="AM66" s="271">
        <f t="shared" si="4"/>
        <v>0</v>
      </c>
      <c r="AN66" s="696">
        <f t="shared" si="5"/>
        <v>0</v>
      </c>
      <c r="AO66" s="267">
        <f>I66+AF66</f>
        <v>873798</v>
      </c>
      <c r="AP66" s="269">
        <f>J66+V66</f>
        <v>643445</v>
      </c>
      <c r="AQ66" s="269">
        <f t="shared" si="76"/>
        <v>0</v>
      </c>
      <c r="AR66" s="269">
        <f t="shared" si="77"/>
        <v>217484</v>
      </c>
      <c r="AS66" s="269">
        <f t="shared" si="77"/>
        <v>12869</v>
      </c>
      <c r="AT66" s="269">
        <f>N66+AE66</f>
        <v>0</v>
      </c>
      <c r="AU66" s="271">
        <f>O66+AN66</f>
        <v>1.86</v>
      </c>
      <c r="AV66" s="271">
        <f t="shared" si="78"/>
        <v>1.86</v>
      </c>
      <c r="AW66" s="272">
        <f t="shared" si="78"/>
        <v>0</v>
      </c>
    </row>
    <row r="67" spans="1:49" s="37" customFormat="1" x14ac:dyDescent="0.2">
      <c r="A67" s="501">
        <v>14</v>
      </c>
      <c r="B67" s="36">
        <v>3443</v>
      </c>
      <c r="C67" s="36">
        <v>600078582</v>
      </c>
      <c r="D67" s="36">
        <v>16389581</v>
      </c>
      <c r="E67" s="497" t="s">
        <v>147</v>
      </c>
      <c r="F67" s="36">
        <v>3141</v>
      </c>
      <c r="G67" s="498" t="s">
        <v>321</v>
      </c>
      <c r="H67" s="671" t="s">
        <v>284</v>
      </c>
      <c r="I67" s="265">
        <v>1119296</v>
      </c>
      <c r="J67" s="266">
        <v>811906</v>
      </c>
      <c r="K67" s="882">
        <v>6000</v>
      </c>
      <c r="L67" s="577">
        <v>276452</v>
      </c>
      <c r="M67" s="577">
        <v>16238</v>
      </c>
      <c r="N67" s="266">
        <v>8700</v>
      </c>
      <c r="O67" s="622">
        <v>2.78</v>
      </c>
      <c r="P67" s="678">
        <v>0</v>
      </c>
      <c r="Q67" s="784">
        <v>2.78</v>
      </c>
      <c r="R67" s="267">
        <f t="shared" si="74"/>
        <v>0</v>
      </c>
      <c r="S67" s="269">
        <v>0</v>
      </c>
      <c r="T67" s="269">
        <v>0</v>
      </c>
      <c r="U67" s="269">
        <v>0</v>
      </c>
      <c r="V67" s="269">
        <f t="shared" si="0"/>
        <v>0</v>
      </c>
      <c r="W67" s="269">
        <v>0</v>
      </c>
      <c r="X67" s="269">
        <v>0</v>
      </c>
      <c r="Y67" s="269">
        <f>SUM(W67:X67)</f>
        <v>0</v>
      </c>
      <c r="Z67" s="269">
        <f>V67+Y67</f>
        <v>0</v>
      </c>
      <c r="AA67" s="577">
        <f t="shared" si="75"/>
        <v>0</v>
      </c>
      <c r="AB67" s="270">
        <f>ROUND(V67*2%,0)</f>
        <v>0</v>
      </c>
      <c r="AC67" s="269">
        <v>0</v>
      </c>
      <c r="AD67" s="269">
        <v>0</v>
      </c>
      <c r="AE67" s="269">
        <f t="shared" si="1"/>
        <v>0</v>
      </c>
      <c r="AF67" s="269">
        <f t="shared" si="2"/>
        <v>0</v>
      </c>
      <c r="AG67" s="271">
        <v>0</v>
      </c>
      <c r="AH67" s="271">
        <v>0</v>
      </c>
      <c r="AI67" s="271">
        <v>0</v>
      </c>
      <c r="AJ67" s="271">
        <v>0</v>
      </c>
      <c r="AK67" s="271">
        <v>0</v>
      </c>
      <c r="AL67" s="271">
        <f t="shared" si="3"/>
        <v>0</v>
      </c>
      <c r="AM67" s="271">
        <f t="shared" si="4"/>
        <v>0</v>
      </c>
      <c r="AN67" s="696">
        <f t="shared" si="5"/>
        <v>0</v>
      </c>
      <c r="AO67" s="267">
        <f>I67+AF67</f>
        <v>1119296</v>
      </c>
      <c r="AP67" s="269">
        <f>J67+V67</f>
        <v>811906</v>
      </c>
      <c r="AQ67" s="269">
        <f t="shared" si="76"/>
        <v>6000</v>
      </c>
      <c r="AR67" s="269">
        <f t="shared" si="77"/>
        <v>276452</v>
      </c>
      <c r="AS67" s="269">
        <f t="shared" si="77"/>
        <v>16238</v>
      </c>
      <c r="AT67" s="269">
        <f>N67+AE67</f>
        <v>8700</v>
      </c>
      <c r="AU67" s="271">
        <f>O67+AN67</f>
        <v>2.78</v>
      </c>
      <c r="AV67" s="271">
        <f t="shared" si="78"/>
        <v>0</v>
      </c>
      <c r="AW67" s="272">
        <f t="shared" si="78"/>
        <v>2.78</v>
      </c>
    </row>
    <row r="68" spans="1:49" s="37" customFormat="1" x14ac:dyDescent="0.2">
      <c r="A68" s="501">
        <v>14</v>
      </c>
      <c r="B68" s="36">
        <v>3443</v>
      </c>
      <c r="C68" s="36">
        <v>600078582</v>
      </c>
      <c r="D68" s="36">
        <v>16389581</v>
      </c>
      <c r="E68" s="497" t="s">
        <v>147</v>
      </c>
      <c r="F68" s="36">
        <v>3143</v>
      </c>
      <c r="G68" s="498" t="s">
        <v>635</v>
      </c>
      <c r="H68" s="673" t="s">
        <v>283</v>
      </c>
      <c r="I68" s="265">
        <v>922430</v>
      </c>
      <c r="J68" s="266">
        <v>667433</v>
      </c>
      <c r="K68" s="882">
        <v>12000</v>
      </c>
      <c r="L68" s="577">
        <v>229648</v>
      </c>
      <c r="M68" s="577">
        <v>13349</v>
      </c>
      <c r="N68" s="266">
        <v>0</v>
      </c>
      <c r="O68" s="622">
        <v>1.5</v>
      </c>
      <c r="P68" s="678">
        <v>1.5</v>
      </c>
      <c r="Q68" s="784">
        <v>0</v>
      </c>
      <c r="R68" s="267">
        <f t="shared" si="74"/>
        <v>0</v>
      </c>
      <c r="S68" s="269">
        <v>0</v>
      </c>
      <c r="T68" s="269">
        <v>0</v>
      </c>
      <c r="U68" s="269">
        <v>0</v>
      </c>
      <c r="V68" s="269">
        <f t="shared" si="0"/>
        <v>0</v>
      </c>
      <c r="W68" s="269">
        <v>0</v>
      </c>
      <c r="X68" s="269">
        <v>0</v>
      </c>
      <c r="Y68" s="269">
        <f>SUM(W68:X68)</f>
        <v>0</v>
      </c>
      <c r="Z68" s="269">
        <f>V68+Y68</f>
        <v>0</v>
      </c>
      <c r="AA68" s="577">
        <f t="shared" si="75"/>
        <v>0</v>
      </c>
      <c r="AB68" s="270">
        <f>ROUND(V68*2%,0)</f>
        <v>0</v>
      </c>
      <c r="AC68" s="269">
        <v>0</v>
      </c>
      <c r="AD68" s="269">
        <v>0</v>
      </c>
      <c r="AE68" s="269">
        <f t="shared" si="1"/>
        <v>0</v>
      </c>
      <c r="AF68" s="269">
        <f t="shared" si="2"/>
        <v>0</v>
      </c>
      <c r="AG68" s="271">
        <v>0</v>
      </c>
      <c r="AH68" s="271">
        <v>0</v>
      </c>
      <c r="AI68" s="271">
        <v>0</v>
      </c>
      <c r="AJ68" s="271">
        <v>0</v>
      </c>
      <c r="AK68" s="271">
        <v>0</v>
      </c>
      <c r="AL68" s="271">
        <f t="shared" si="3"/>
        <v>0</v>
      </c>
      <c r="AM68" s="271">
        <f t="shared" si="4"/>
        <v>0</v>
      </c>
      <c r="AN68" s="696">
        <f t="shared" si="5"/>
        <v>0</v>
      </c>
      <c r="AO68" s="267">
        <f>I68+AF68</f>
        <v>922430</v>
      </c>
      <c r="AP68" s="269">
        <f>J68+V68</f>
        <v>667433</v>
      </c>
      <c r="AQ68" s="269">
        <f t="shared" si="76"/>
        <v>12000</v>
      </c>
      <c r="AR68" s="269">
        <f t="shared" si="77"/>
        <v>229648</v>
      </c>
      <c r="AS68" s="269">
        <f t="shared" si="77"/>
        <v>13349</v>
      </c>
      <c r="AT68" s="269">
        <f>N68+AE68</f>
        <v>0</v>
      </c>
      <c r="AU68" s="271">
        <f>O68+AN68</f>
        <v>1.5</v>
      </c>
      <c r="AV68" s="271">
        <f t="shared" si="78"/>
        <v>1.5</v>
      </c>
      <c r="AW68" s="272">
        <f t="shared" si="78"/>
        <v>0</v>
      </c>
    </row>
    <row r="69" spans="1:49" s="37" customFormat="1" x14ac:dyDescent="0.2">
      <c r="A69" s="501">
        <v>14</v>
      </c>
      <c r="B69" s="36">
        <v>3443</v>
      </c>
      <c r="C69" s="36">
        <v>600078582</v>
      </c>
      <c r="D69" s="36">
        <v>16389581</v>
      </c>
      <c r="E69" s="497" t="s">
        <v>147</v>
      </c>
      <c r="F69" s="36">
        <v>3143</v>
      </c>
      <c r="G69" s="498" t="s">
        <v>636</v>
      </c>
      <c r="H69" s="673" t="s">
        <v>284</v>
      </c>
      <c r="I69" s="265">
        <v>33706</v>
      </c>
      <c r="J69" s="266">
        <v>23760</v>
      </c>
      <c r="K69" s="882">
        <v>0</v>
      </c>
      <c r="L69" s="577">
        <v>8031</v>
      </c>
      <c r="M69" s="577">
        <v>475</v>
      </c>
      <c r="N69" s="266">
        <v>1440</v>
      </c>
      <c r="O69" s="622">
        <v>0.1</v>
      </c>
      <c r="P69" s="678">
        <v>0</v>
      </c>
      <c r="Q69" s="784">
        <v>0.1</v>
      </c>
      <c r="R69" s="267">
        <f t="shared" si="74"/>
        <v>0</v>
      </c>
      <c r="S69" s="269">
        <v>0</v>
      </c>
      <c r="T69" s="269">
        <v>0</v>
      </c>
      <c r="U69" s="269">
        <v>0</v>
      </c>
      <c r="V69" s="269">
        <f t="shared" si="0"/>
        <v>0</v>
      </c>
      <c r="W69" s="269">
        <v>0</v>
      </c>
      <c r="X69" s="269">
        <v>0</v>
      </c>
      <c r="Y69" s="269">
        <f>SUM(W69:X69)</f>
        <v>0</v>
      </c>
      <c r="Z69" s="269">
        <f>V69+Y69</f>
        <v>0</v>
      </c>
      <c r="AA69" s="577">
        <f t="shared" si="75"/>
        <v>0</v>
      </c>
      <c r="AB69" s="270">
        <f>ROUND(V69*2%,0)</f>
        <v>0</v>
      </c>
      <c r="AC69" s="269">
        <v>0</v>
      </c>
      <c r="AD69" s="269">
        <v>0</v>
      </c>
      <c r="AE69" s="269">
        <f t="shared" si="1"/>
        <v>0</v>
      </c>
      <c r="AF69" s="269">
        <f t="shared" si="2"/>
        <v>0</v>
      </c>
      <c r="AG69" s="271">
        <v>0</v>
      </c>
      <c r="AH69" s="271">
        <v>0</v>
      </c>
      <c r="AI69" s="271">
        <v>0</v>
      </c>
      <c r="AJ69" s="271">
        <v>0</v>
      </c>
      <c r="AK69" s="271">
        <v>0</v>
      </c>
      <c r="AL69" s="271">
        <f t="shared" si="3"/>
        <v>0</v>
      </c>
      <c r="AM69" s="271">
        <f t="shared" si="4"/>
        <v>0</v>
      </c>
      <c r="AN69" s="696">
        <f t="shared" si="5"/>
        <v>0</v>
      </c>
      <c r="AO69" s="267">
        <f>I69+AF69</f>
        <v>33706</v>
      </c>
      <c r="AP69" s="269">
        <f>J69+V69</f>
        <v>23760</v>
      </c>
      <c r="AQ69" s="269">
        <f t="shared" si="76"/>
        <v>0</v>
      </c>
      <c r="AR69" s="269">
        <f t="shared" si="77"/>
        <v>8031</v>
      </c>
      <c r="AS69" s="269">
        <f t="shared" si="77"/>
        <v>475</v>
      </c>
      <c r="AT69" s="269">
        <f>N69+AE69</f>
        <v>1440</v>
      </c>
      <c r="AU69" s="271">
        <f>O69+AN69</f>
        <v>0.1</v>
      </c>
      <c r="AV69" s="271">
        <f t="shared" si="78"/>
        <v>0</v>
      </c>
      <c r="AW69" s="272">
        <f t="shared" si="78"/>
        <v>0.1</v>
      </c>
    </row>
    <row r="70" spans="1:49" s="37" customFormat="1" ht="13.5" thickBot="1" x14ac:dyDescent="0.25">
      <c r="A70" s="510">
        <v>14</v>
      </c>
      <c r="B70" s="71">
        <v>3443</v>
      </c>
      <c r="C70" s="71">
        <v>600078582</v>
      </c>
      <c r="D70" s="71">
        <v>16389581</v>
      </c>
      <c r="E70" s="511" t="s">
        <v>148</v>
      </c>
      <c r="F70" s="71"/>
      <c r="G70" s="512"/>
      <c r="H70" s="674"/>
      <c r="I70" s="812">
        <v>15102761</v>
      </c>
      <c r="J70" s="53">
        <v>10769025</v>
      </c>
      <c r="K70" s="53">
        <v>61200</v>
      </c>
      <c r="L70" s="53">
        <v>3660616</v>
      </c>
      <c r="M70" s="53">
        <v>215380</v>
      </c>
      <c r="N70" s="53">
        <v>396540</v>
      </c>
      <c r="O70" s="56">
        <v>22.938100000000002</v>
      </c>
      <c r="P70" s="56">
        <v>15.723599999999999</v>
      </c>
      <c r="Q70" s="77">
        <v>7.2144999999999992</v>
      </c>
      <c r="R70" s="812">
        <f t="shared" ref="R70:AW70" si="79">SUM(R65:R69)</f>
        <v>0</v>
      </c>
      <c r="S70" s="53">
        <f t="shared" si="79"/>
        <v>0</v>
      </c>
      <c r="T70" s="53">
        <f t="shared" si="79"/>
        <v>0</v>
      </c>
      <c r="U70" s="53">
        <f t="shared" si="79"/>
        <v>0</v>
      </c>
      <c r="V70" s="53">
        <f t="shared" si="79"/>
        <v>0</v>
      </c>
      <c r="W70" s="53">
        <f t="shared" si="79"/>
        <v>0</v>
      </c>
      <c r="X70" s="53">
        <f t="shared" si="79"/>
        <v>0</v>
      </c>
      <c r="Y70" s="53">
        <f t="shared" si="79"/>
        <v>0</v>
      </c>
      <c r="Z70" s="53">
        <f t="shared" si="79"/>
        <v>0</v>
      </c>
      <c r="AA70" s="53">
        <f t="shared" si="79"/>
        <v>0</v>
      </c>
      <c r="AB70" s="53">
        <f t="shared" si="79"/>
        <v>0</v>
      </c>
      <c r="AC70" s="53">
        <f t="shared" si="79"/>
        <v>0</v>
      </c>
      <c r="AD70" s="53">
        <f t="shared" si="79"/>
        <v>0</v>
      </c>
      <c r="AE70" s="53">
        <f t="shared" si="79"/>
        <v>0</v>
      </c>
      <c r="AF70" s="53">
        <f t="shared" si="79"/>
        <v>0</v>
      </c>
      <c r="AG70" s="56">
        <f t="shared" si="79"/>
        <v>0</v>
      </c>
      <c r="AH70" s="56">
        <f t="shared" si="79"/>
        <v>0</v>
      </c>
      <c r="AI70" s="56">
        <f t="shared" si="79"/>
        <v>0</v>
      </c>
      <c r="AJ70" s="56">
        <f t="shared" si="79"/>
        <v>0</v>
      </c>
      <c r="AK70" s="56">
        <f t="shared" si="79"/>
        <v>0</v>
      </c>
      <c r="AL70" s="56">
        <f t="shared" si="79"/>
        <v>0</v>
      </c>
      <c r="AM70" s="56">
        <f t="shared" si="79"/>
        <v>0</v>
      </c>
      <c r="AN70" s="77">
        <f t="shared" si="79"/>
        <v>0</v>
      </c>
      <c r="AO70" s="812">
        <f t="shared" si="79"/>
        <v>15102761</v>
      </c>
      <c r="AP70" s="53">
        <f t="shared" si="79"/>
        <v>10769025</v>
      </c>
      <c r="AQ70" s="53">
        <f t="shared" si="79"/>
        <v>61200</v>
      </c>
      <c r="AR70" s="53">
        <f t="shared" si="79"/>
        <v>3660616</v>
      </c>
      <c r="AS70" s="53">
        <f t="shared" si="79"/>
        <v>215380</v>
      </c>
      <c r="AT70" s="53">
        <f t="shared" si="79"/>
        <v>396540</v>
      </c>
      <c r="AU70" s="56">
        <f t="shared" si="79"/>
        <v>22.938100000000002</v>
      </c>
      <c r="AV70" s="56">
        <f t="shared" si="79"/>
        <v>15.723599999999999</v>
      </c>
      <c r="AW70" s="103">
        <f t="shared" si="79"/>
        <v>7.2144999999999992</v>
      </c>
    </row>
    <row r="71" spans="1:49" s="37" customFormat="1" ht="13.5" thickBot="1" x14ac:dyDescent="0.25">
      <c r="A71" s="513"/>
      <c r="B71" s="65"/>
      <c r="C71" s="65"/>
      <c r="D71" s="65"/>
      <c r="E71" s="306" t="s">
        <v>799</v>
      </c>
      <c r="F71" s="65"/>
      <c r="G71" s="514"/>
      <c r="H71" s="811"/>
      <c r="I71" s="79">
        <f t="shared" ref="I71:AW71" si="80">I14+I17+I20+I22+I29+I35+I37+I40+I45+I49+I54+I61+I64+I70</f>
        <v>134517877</v>
      </c>
      <c r="J71" s="66">
        <f t="shared" si="80"/>
        <v>96583946</v>
      </c>
      <c r="K71" s="66">
        <f t="shared" si="80"/>
        <v>428600</v>
      </c>
      <c r="L71" s="66">
        <f t="shared" si="80"/>
        <v>32790241</v>
      </c>
      <c r="M71" s="66">
        <f t="shared" si="80"/>
        <v>1931680</v>
      </c>
      <c r="N71" s="66">
        <f t="shared" si="80"/>
        <v>2783410</v>
      </c>
      <c r="O71" s="67">
        <f t="shared" si="80"/>
        <v>211.26289999999997</v>
      </c>
      <c r="P71" s="67">
        <f t="shared" si="80"/>
        <v>143.00360000000001</v>
      </c>
      <c r="Q71" s="80">
        <f t="shared" si="80"/>
        <v>68.259299999999982</v>
      </c>
      <c r="R71" s="79">
        <f t="shared" si="80"/>
        <v>0</v>
      </c>
      <c r="S71" s="66">
        <f t="shared" si="80"/>
        <v>17010</v>
      </c>
      <c r="T71" s="66">
        <f t="shared" si="80"/>
        <v>0</v>
      </c>
      <c r="U71" s="66">
        <f t="shared" si="80"/>
        <v>0</v>
      </c>
      <c r="V71" s="66">
        <f t="shared" si="80"/>
        <v>17010</v>
      </c>
      <c r="W71" s="66">
        <f t="shared" si="80"/>
        <v>0</v>
      </c>
      <c r="X71" s="66">
        <f t="shared" si="80"/>
        <v>0</v>
      </c>
      <c r="Y71" s="66">
        <f t="shared" si="80"/>
        <v>0</v>
      </c>
      <c r="Z71" s="66">
        <f t="shared" si="80"/>
        <v>17010</v>
      </c>
      <c r="AA71" s="66">
        <f t="shared" si="80"/>
        <v>5749</v>
      </c>
      <c r="AB71" s="66">
        <f t="shared" si="80"/>
        <v>340</v>
      </c>
      <c r="AC71" s="66">
        <f t="shared" si="80"/>
        <v>0</v>
      </c>
      <c r="AD71" s="66">
        <f t="shared" si="80"/>
        <v>0</v>
      </c>
      <c r="AE71" s="66">
        <f t="shared" si="80"/>
        <v>0</v>
      </c>
      <c r="AF71" s="66">
        <f t="shared" si="80"/>
        <v>23099</v>
      </c>
      <c r="AG71" s="67">
        <f t="shared" si="80"/>
        <v>0</v>
      </c>
      <c r="AH71" s="67">
        <f t="shared" si="80"/>
        <v>0</v>
      </c>
      <c r="AI71" s="67">
        <f t="shared" si="80"/>
        <v>0.04</v>
      </c>
      <c r="AJ71" s="67">
        <f t="shared" si="80"/>
        <v>0</v>
      </c>
      <c r="AK71" s="67">
        <f t="shared" si="80"/>
        <v>0</v>
      </c>
      <c r="AL71" s="67">
        <f t="shared" si="80"/>
        <v>0.04</v>
      </c>
      <c r="AM71" s="67">
        <f t="shared" si="80"/>
        <v>0</v>
      </c>
      <c r="AN71" s="80">
        <f t="shared" si="80"/>
        <v>0.04</v>
      </c>
      <c r="AO71" s="79">
        <f t="shared" si="80"/>
        <v>134540976</v>
      </c>
      <c r="AP71" s="66">
        <f t="shared" si="80"/>
        <v>96600956</v>
      </c>
      <c r="AQ71" s="66">
        <f t="shared" si="80"/>
        <v>428600</v>
      </c>
      <c r="AR71" s="66">
        <f t="shared" si="80"/>
        <v>32795990</v>
      </c>
      <c r="AS71" s="66">
        <f t="shared" si="80"/>
        <v>1932020</v>
      </c>
      <c r="AT71" s="66">
        <f t="shared" si="80"/>
        <v>2783410</v>
      </c>
      <c r="AU71" s="67">
        <f t="shared" si="80"/>
        <v>211.30289999999999</v>
      </c>
      <c r="AV71" s="67">
        <f t="shared" si="80"/>
        <v>143.0436</v>
      </c>
      <c r="AW71" s="100">
        <f t="shared" si="80"/>
        <v>68.259299999999982</v>
      </c>
    </row>
    <row r="72" spans="1:49" x14ac:dyDescent="0.2">
      <c r="D72" s="21"/>
      <c r="E72" s="16"/>
      <c r="F72" s="21"/>
      <c r="G72" s="48"/>
      <c r="H72" s="16"/>
      <c r="I72" s="249">
        <f>SUM(J71:N71)</f>
        <v>134517877</v>
      </c>
      <c r="J72" s="249"/>
      <c r="K72" s="249"/>
      <c r="L72" s="249"/>
      <c r="M72" s="249"/>
      <c r="N72" s="249"/>
      <c r="O72" s="250">
        <f>SUM(P71:Q71)</f>
        <v>211.2629</v>
      </c>
      <c r="P72" s="250"/>
      <c r="Q72" s="250"/>
      <c r="R72" s="326"/>
      <c r="S72" s="326"/>
      <c r="T72" s="326"/>
      <c r="U72" s="326"/>
      <c r="V72" s="458">
        <f>SUM(R71:U71)</f>
        <v>17010</v>
      </c>
      <c r="W72" s="459"/>
      <c r="X72" s="459"/>
      <c r="Y72" s="458">
        <f>SUM(W71:X71)</f>
        <v>0</v>
      </c>
      <c r="Z72" s="458">
        <f>V71+Y71</f>
        <v>17010</v>
      </c>
      <c r="AA72" s="460"/>
      <c r="AB72" s="460"/>
      <c r="AC72" s="459"/>
      <c r="AD72" s="459"/>
      <c r="AE72" s="458">
        <f>SUM(AC71:AD71)</f>
        <v>0</v>
      </c>
      <c r="AF72" s="458">
        <f>Z71+AA71+AB71+AE71</f>
        <v>23099</v>
      </c>
      <c r="AG72" s="307"/>
      <c r="AH72" s="307"/>
      <c r="AI72" s="307"/>
      <c r="AJ72" s="307"/>
      <c r="AK72" s="307"/>
      <c r="AL72" s="308">
        <f>AG71+AI71+AJ71</f>
        <v>0.04</v>
      </c>
      <c r="AM72" s="308">
        <f>AH71+AK71</f>
        <v>0</v>
      </c>
      <c r="AN72" s="308">
        <f>SUM(AL71:AM71)</f>
        <v>0.04</v>
      </c>
      <c r="AO72" s="575">
        <f>SUM(AP71:AT71)</f>
        <v>134540976</v>
      </c>
      <c r="AP72" s="309"/>
      <c r="AQ72" s="309"/>
      <c r="AR72" s="309"/>
      <c r="AS72" s="309"/>
      <c r="AT72" s="309"/>
      <c r="AU72" s="310">
        <f>SUM(AV71:AW71)</f>
        <v>211.30289999999997</v>
      </c>
      <c r="AV72" s="309"/>
      <c r="AW72" s="309"/>
    </row>
    <row r="73" spans="1:49" ht="13.5" thickBot="1" x14ac:dyDescent="0.25">
      <c r="D73" s="21"/>
      <c r="E73" s="16"/>
      <c r="F73" s="21"/>
      <c r="G73" s="48"/>
      <c r="H73" s="16"/>
      <c r="I73" s="311">
        <f ca="1">SUM(J74:N74)</f>
        <v>134517877</v>
      </c>
      <c r="J73" s="312"/>
      <c r="K73" s="312"/>
      <c r="L73" s="312"/>
      <c r="M73" s="312"/>
      <c r="N73" s="312"/>
      <c r="O73" s="313">
        <f ca="1">SUM(P74:Q74)</f>
        <v>211.2629</v>
      </c>
      <c r="P73" s="607"/>
      <c r="Q73" s="607"/>
      <c r="R73" s="732"/>
      <c r="S73" s="732"/>
      <c r="T73" s="732"/>
      <c r="U73" s="732"/>
      <c r="V73" s="711">
        <f ca="1">SUM(R74:U74)</f>
        <v>17010</v>
      </c>
      <c r="W73" s="712"/>
      <c r="X73" s="712"/>
      <c r="Y73" s="711">
        <f ca="1">SUM(W74:X74)</f>
        <v>0</v>
      </c>
      <c r="Z73" s="711">
        <f ca="1">V74+Y74</f>
        <v>17010</v>
      </c>
      <c r="AA73" s="713"/>
      <c r="AB73" s="713"/>
      <c r="AC73" s="712"/>
      <c r="AD73" s="712"/>
      <c r="AE73" s="711">
        <f ca="1">SUM(AC74:AD74)</f>
        <v>0</v>
      </c>
      <c r="AF73" s="711">
        <f ca="1">Z74+AA74+AB74+AE74</f>
        <v>23099</v>
      </c>
      <c r="AG73" s="714"/>
      <c r="AH73" s="714"/>
      <c r="AI73" s="714"/>
      <c r="AJ73" s="714"/>
      <c r="AK73" s="714"/>
      <c r="AL73" s="715">
        <f ca="1">AG74+AI74+AJ74</f>
        <v>0.04</v>
      </c>
      <c r="AM73" s="715">
        <f ca="1">AH74+AK74</f>
        <v>0</v>
      </c>
      <c r="AN73" s="715">
        <f ca="1">SUM(AL74:AM74)</f>
        <v>0.04</v>
      </c>
      <c r="AO73" s="733">
        <f ca="1">SUM(AP74:AT74)</f>
        <v>134540976</v>
      </c>
      <c r="AP73" s="734"/>
      <c r="AQ73" s="734"/>
      <c r="AR73" s="734"/>
      <c r="AS73" s="734"/>
      <c r="AT73" s="734"/>
      <c r="AU73" s="716">
        <f ca="1">SUM(AV74:AW74)</f>
        <v>211.30289999999999</v>
      </c>
      <c r="AV73" s="734"/>
      <c r="AW73" s="734"/>
    </row>
    <row r="74" spans="1:49" ht="13.5" thickBot="1" x14ac:dyDescent="0.25">
      <c r="D74" s="21"/>
      <c r="E74" s="16"/>
      <c r="F74" s="21"/>
      <c r="G74" s="48"/>
      <c r="H74" s="55" t="s">
        <v>0</v>
      </c>
      <c r="I74" s="453">
        <f t="shared" ref="I74:AW74" ca="1" si="81">SUM(I75:I84)</f>
        <v>134517877</v>
      </c>
      <c r="J74" s="72">
        <f t="shared" ca="1" si="81"/>
        <v>96583946</v>
      </c>
      <c r="K74" s="72">
        <f t="shared" ca="1" si="81"/>
        <v>428600</v>
      </c>
      <c r="L74" s="72">
        <f t="shared" ca="1" si="81"/>
        <v>32790241</v>
      </c>
      <c r="M74" s="72">
        <f t="shared" ca="1" si="81"/>
        <v>1931680</v>
      </c>
      <c r="N74" s="72">
        <f t="shared" ca="1" si="81"/>
        <v>2783410</v>
      </c>
      <c r="O74" s="73">
        <f t="shared" ca="1" si="81"/>
        <v>211.26289999999997</v>
      </c>
      <c r="P74" s="73">
        <f t="shared" ca="1" si="81"/>
        <v>143.00360000000001</v>
      </c>
      <c r="Q74" s="74">
        <f t="shared" ca="1" si="81"/>
        <v>68.259299999999996</v>
      </c>
      <c r="R74" s="471">
        <f t="shared" ca="1" si="81"/>
        <v>0</v>
      </c>
      <c r="S74" s="471">
        <f t="shared" ca="1" si="81"/>
        <v>17010</v>
      </c>
      <c r="T74" s="471">
        <f t="shared" ca="1" si="81"/>
        <v>0</v>
      </c>
      <c r="U74" s="471">
        <f t="shared" ca="1" si="81"/>
        <v>0</v>
      </c>
      <c r="V74" s="471">
        <f t="shared" ca="1" si="81"/>
        <v>17010</v>
      </c>
      <c r="W74" s="471">
        <f t="shared" ca="1" si="81"/>
        <v>0</v>
      </c>
      <c r="X74" s="471">
        <f t="shared" ca="1" si="81"/>
        <v>0</v>
      </c>
      <c r="Y74" s="471">
        <f t="shared" ca="1" si="81"/>
        <v>0</v>
      </c>
      <c r="Z74" s="471">
        <f t="shared" ca="1" si="81"/>
        <v>17010</v>
      </c>
      <c r="AA74" s="471">
        <f t="shared" ca="1" si="81"/>
        <v>5749</v>
      </c>
      <c r="AB74" s="471">
        <f t="shared" ca="1" si="81"/>
        <v>340</v>
      </c>
      <c r="AC74" s="471">
        <f t="shared" ca="1" si="81"/>
        <v>0</v>
      </c>
      <c r="AD74" s="471">
        <f t="shared" ca="1" si="81"/>
        <v>0</v>
      </c>
      <c r="AE74" s="471">
        <f t="shared" ca="1" si="81"/>
        <v>0</v>
      </c>
      <c r="AF74" s="471">
        <f t="shared" ca="1" si="81"/>
        <v>23099</v>
      </c>
      <c r="AG74" s="782">
        <f t="shared" ca="1" si="81"/>
        <v>0</v>
      </c>
      <c r="AH74" s="782">
        <f t="shared" ca="1" si="81"/>
        <v>0</v>
      </c>
      <c r="AI74" s="782">
        <f t="shared" ca="1" si="81"/>
        <v>0.04</v>
      </c>
      <c r="AJ74" s="782">
        <f t="shared" ca="1" si="81"/>
        <v>0</v>
      </c>
      <c r="AK74" s="782">
        <f t="shared" ca="1" si="81"/>
        <v>0</v>
      </c>
      <c r="AL74" s="782">
        <f t="shared" ca="1" si="81"/>
        <v>0.04</v>
      </c>
      <c r="AM74" s="782">
        <f t="shared" ca="1" si="81"/>
        <v>0</v>
      </c>
      <c r="AN74" s="747">
        <f t="shared" ca="1" si="81"/>
        <v>0.04</v>
      </c>
      <c r="AO74" s="453">
        <f t="shared" ca="1" si="81"/>
        <v>134540976</v>
      </c>
      <c r="AP74" s="471">
        <f t="shared" ca="1" si="81"/>
        <v>96600956</v>
      </c>
      <c r="AQ74" s="471">
        <f t="shared" ca="1" si="81"/>
        <v>428600</v>
      </c>
      <c r="AR74" s="471">
        <f t="shared" ca="1" si="81"/>
        <v>32795990</v>
      </c>
      <c r="AS74" s="471">
        <f t="shared" ca="1" si="81"/>
        <v>1932020</v>
      </c>
      <c r="AT74" s="471">
        <f t="shared" ca="1" si="81"/>
        <v>2783410</v>
      </c>
      <c r="AU74" s="782">
        <f t="shared" ca="1" si="81"/>
        <v>211.30289999999997</v>
      </c>
      <c r="AV74" s="782">
        <f t="shared" ca="1" si="81"/>
        <v>143.0436</v>
      </c>
      <c r="AW74" s="804">
        <f t="shared" ca="1" si="81"/>
        <v>68.259299999999996</v>
      </c>
    </row>
    <row r="75" spans="1:49" x14ac:dyDescent="0.2">
      <c r="D75" s="21"/>
      <c r="E75" s="16"/>
      <c r="F75" s="21"/>
      <c r="G75" s="48"/>
      <c r="H75" s="2">
        <v>3111</v>
      </c>
      <c r="I75" s="581">
        <f t="shared" ref="I75:AW75" ca="1" si="82">SUMIF($F$12:$F$424,"=3111",I$12:I$380)</f>
        <v>26806552</v>
      </c>
      <c r="J75" s="582">
        <f t="shared" ca="1" si="82"/>
        <v>19513322</v>
      </c>
      <c r="K75" s="582">
        <f t="shared" ca="1" si="82"/>
        <v>20000</v>
      </c>
      <c r="L75" s="582">
        <f t="shared" ca="1" si="82"/>
        <v>6602264</v>
      </c>
      <c r="M75" s="582">
        <f t="shared" ca="1" si="82"/>
        <v>390266</v>
      </c>
      <c r="N75" s="582">
        <f t="shared" ca="1" si="82"/>
        <v>280700</v>
      </c>
      <c r="O75" s="583">
        <f t="shared" ca="1" si="82"/>
        <v>44.571799999999996</v>
      </c>
      <c r="P75" s="583">
        <f t="shared" ca="1" si="82"/>
        <v>33.091899999999995</v>
      </c>
      <c r="Q75" s="584">
        <f t="shared" ca="1" si="82"/>
        <v>11.479899999999997</v>
      </c>
      <c r="R75" s="585">
        <f t="shared" ca="1" si="82"/>
        <v>0</v>
      </c>
      <c r="S75" s="585">
        <f t="shared" ca="1" si="82"/>
        <v>0</v>
      </c>
      <c r="T75" s="585">
        <f t="shared" ca="1" si="82"/>
        <v>0</v>
      </c>
      <c r="U75" s="585">
        <f t="shared" ca="1" si="82"/>
        <v>0</v>
      </c>
      <c r="V75" s="585">
        <f t="shared" ca="1" si="82"/>
        <v>0</v>
      </c>
      <c r="W75" s="585">
        <f t="shared" ca="1" si="82"/>
        <v>0</v>
      </c>
      <c r="X75" s="585">
        <f t="shared" ca="1" si="82"/>
        <v>0</v>
      </c>
      <c r="Y75" s="585">
        <f t="shared" ca="1" si="82"/>
        <v>0</v>
      </c>
      <c r="Z75" s="585">
        <f t="shared" ca="1" si="82"/>
        <v>0</v>
      </c>
      <c r="AA75" s="585">
        <f t="shared" ca="1" si="82"/>
        <v>0</v>
      </c>
      <c r="AB75" s="585">
        <f t="shared" ca="1" si="82"/>
        <v>0</v>
      </c>
      <c r="AC75" s="585">
        <f t="shared" ca="1" si="82"/>
        <v>0</v>
      </c>
      <c r="AD75" s="585">
        <f t="shared" ca="1" si="82"/>
        <v>0</v>
      </c>
      <c r="AE75" s="585">
        <f t="shared" ca="1" si="82"/>
        <v>0</v>
      </c>
      <c r="AF75" s="585">
        <f t="shared" ca="1" si="82"/>
        <v>0</v>
      </c>
      <c r="AG75" s="751">
        <f t="shared" ca="1" si="82"/>
        <v>0</v>
      </c>
      <c r="AH75" s="751">
        <f t="shared" ca="1" si="82"/>
        <v>0</v>
      </c>
      <c r="AI75" s="751">
        <f t="shared" ca="1" si="82"/>
        <v>0</v>
      </c>
      <c r="AJ75" s="751">
        <f t="shared" ca="1" si="82"/>
        <v>0</v>
      </c>
      <c r="AK75" s="751">
        <f t="shared" ca="1" si="82"/>
        <v>0</v>
      </c>
      <c r="AL75" s="751">
        <f t="shared" ca="1" si="82"/>
        <v>0</v>
      </c>
      <c r="AM75" s="751">
        <f t="shared" ca="1" si="82"/>
        <v>0</v>
      </c>
      <c r="AN75" s="748">
        <f t="shared" ca="1" si="82"/>
        <v>0</v>
      </c>
      <c r="AO75" s="581">
        <f t="shared" ca="1" si="82"/>
        <v>26806552</v>
      </c>
      <c r="AP75" s="585">
        <f t="shared" ca="1" si="82"/>
        <v>19513322</v>
      </c>
      <c r="AQ75" s="585">
        <f t="shared" ca="1" si="82"/>
        <v>20000</v>
      </c>
      <c r="AR75" s="585">
        <f t="shared" ca="1" si="82"/>
        <v>6602264</v>
      </c>
      <c r="AS75" s="585">
        <f t="shared" ca="1" si="82"/>
        <v>390266</v>
      </c>
      <c r="AT75" s="585">
        <f t="shared" ca="1" si="82"/>
        <v>280700</v>
      </c>
      <c r="AU75" s="751">
        <f t="shared" ca="1" si="82"/>
        <v>44.571799999999996</v>
      </c>
      <c r="AV75" s="751">
        <f t="shared" ca="1" si="82"/>
        <v>33.091899999999995</v>
      </c>
      <c r="AW75" s="805">
        <f t="shared" ca="1" si="82"/>
        <v>11.479899999999997</v>
      </c>
    </row>
    <row r="76" spans="1:49" x14ac:dyDescent="0.2">
      <c r="D76" s="21"/>
      <c r="E76" s="16"/>
      <c r="F76" s="21"/>
      <c r="G76" s="48"/>
      <c r="H76" s="3">
        <v>3113</v>
      </c>
      <c r="I76" s="587">
        <f t="shared" ref="I76:AW76" si="83">SUMIF($F$12:$F$424,"=3113",I$12:I$424)</f>
        <v>71548228</v>
      </c>
      <c r="J76" s="588">
        <f t="shared" si="83"/>
        <v>50990908</v>
      </c>
      <c r="K76" s="588">
        <f t="shared" si="83"/>
        <v>116200</v>
      </c>
      <c r="L76" s="588">
        <f t="shared" si="83"/>
        <v>17274202</v>
      </c>
      <c r="M76" s="588">
        <f t="shared" si="83"/>
        <v>1019818</v>
      </c>
      <c r="N76" s="588">
        <f t="shared" si="83"/>
        <v>2147100</v>
      </c>
      <c r="O76" s="589">
        <f t="shared" si="83"/>
        <v>100.77459999999999</v>
      </c>
      <c r="P76" s="589">
        <f t="shared" si="83"/>
        <v>78.246300000000005</v>
      </c>
      <c r="Q76" s="590">
        <f t="shared" si="83"/>
        <v>22.528299999999994</v>
      </c>
      <c r="R76" s="591">
        <f t="shared" si="83"/>
        <v>0</v>
      </c>
      <c r="S76" s="591">
        <f t="shared" si="83"/>
        <v>17010</v>
      </c>
      <c r="T76" s="591">
        <f t="shared" si="83"/>
        <v>0</v>
      </c>
      <c r="U76" s="591">
        <f t="shared" si="83"/>
        <v>0</v>
      </c>
      <c r="V76" s="591">
        <f t="shared" si="83"/>
        <v>17010</v>
      </c>
      <c r="W76" s="591">
        <f t="shared" si="83"/>
        <v>0</v>
      </c>
      <c r="X76" s="591">
        <f t="shared" si="83"/>
        <v>0</v>
      </c>
      <c r="Y76" s="591">
        <f t="shared" si="83"/>
        <v>0</v>
      </c>
      <c r="Z76" s="591">
        <f t="shared" si="83"/>
        <v>17010</v>
      </c>
      <c r="AA76" s="591">
        <f t="shared" si="83"/>
        <v>5749</v>
      </c>
      <c r="AB76" s="591">
        <f t="shared" si="83"/>
        <v>340</v>
      </c>
      <c r="AC76" s="591">
        <f t="shared" si="83"/>
        <v>0</v>
      </c>
      <c r="AD76" s="591">
        <f t="shared" si="83"/>
        <v>0</v>
      </c>
      <c r="AE76" s="591">
        <f t="shared" si="83"/>
        <v>0</v>
      </c>
      <c r="AF76" s="591">
        <f t="shared" si="83"/>
        <v>23099</v>
      </c>
      <c r="AG76" s="752">
        <f t="shared" si="83"/>
        <v>0</v>
      </c>
      <c r="AH76" s="752">
        <f t="shared" si="83"/>
        <v>0</v>
      </c>
      <c r="AI76" s="752">
        <f t="shared" si="83"/>
        <v>0.04</v>
      </c>
      <c r="AJ76" s="752">
        <f t="shared" si="83"/>
        <v>0</v>
      </c>
      <c r="AK76" s="752">
        <f t="shared" si="83"/>
        <v>0</v>
      </c>
      <c r="AL76" s="752">
        <f t="shared" si="83"/>
        <v>0.04</v>
      </c>
      <c r="AM76" s="752">
        <f t="shared" si="83"/>
        <v>0</v>
      </c>
      <c r="AN76" s="749">
        <f t="shared" si="83"/>
        <v>0.04</v>
      </c>
      <c r="AO76" s="587">
        <f t="shared" si="83"/>
        <v>71571327</v>
      </c>
      <c r="AP76" s="591">
        <f t="shared" si="83"/>
        <v>51007918</v>
      </c>
      <c r="AQ76" s="591">
        <f t="shared" si="83"/>
        <v>116200</v>
      </c>
      <c r="AR76" s="591">
        <f t="shared" si="83"/>
        <v>17279951</v>
      </c>
      <c r="AS76" s="591">
        <f t="shared" si="83"/>
        <v>1020158</v>
      </c>
      <c r="AT76" s="591">
        <f t="shared" si="83"/>
        <v>2147100</v>
      </c>
      <c r="AU76" s="752">
        <f t="shared" si="83"/>
        <v>100.8146</v>
      </c>
      <c r="AV76" s="752">
        <f t="shared" si="83"/>
        <v>78.286300000000011</v>
      </c>
      <c r="AW76" s="806">
        <f t="shared" si="83"/>
        <v>22.528299999999994</v>
      </c>
    </row>
    <row r="77" spans="1:49" x14ac:dyDescent="0.2">
      <c r="D77" s="21"/>
      <c r="E77" s="16"/>
      <c r="F77" s="21"/>
      <c r="G77" s="48"/>
      <c r="H77" s="3">
        <v>3114</v>
      </c>
      <c r="I77" s="587">
        <f t="shared" ref="I77:AW77" si="84">SUMIF($F$12:$F$424,"=3114",I$12:I$424)</f>
        <v>0</v>
      </c>
      <c r="J77" s="588">
        <f t="shared" si="84"/>
        <v>0</v>
      </c>
      <c r="K77" s="588">
        <f t="shared" si="84"/>
        <v>0</v>
      </c>
      <c r="L77" s="588">
        <f t="shared" si="84"/>
        <v>0</v>
      </c>
      <c r="M77" s="588">
        <f t="shared" si="84"/>
        <v>0</v>
      </c>
      <c r="N77" s="588">
        <f t="shared" si="84"/>
        <v>0</v>
      </c>
      <c r="O77" s="589">
        <f t="shared" si="84"/>
        <v>0</v>
      </c>
      <c r="P77" s="589">
        <f t="shared" si="84"/>
        <v>0</v>
      </c>
      <c r="Q77" s="590">
        <f t="shared" si="84"/>
        <v>0</v>
      </c>
      <c r="R77" s="591">
        <f t="shared" si="84"/>
        <v>0</v>
      </c>
      <c r="S77" s="591">
        <f t="shared" si="84"/>
        <v>0</v>
      </c>
      <c r="T77" s="591">
        <f t="shared" si="84"/>
        <v>0</v>
      </c>
      <c r="U77" s="591">
        <f t="shared" si="84"/>
        <v>0</v>
      </c>
      <c r="V77" s="591">
        <f t="shared" si="84"/>
        <v>0</v>
      </c>
      <c r="W77" s="591">
        <f t="shared" si="84"/>
        <v>0</v>
      </c>
      <c r="X77" s="591">
        <f t="shared" si="84"/>
        <v>0</v>
      </c>
      <c r="Y77" s="591">
        <f t="shared" si="84"/>
        <v>0</v>
      </c>
      <c r="Z77" s="591">
        <f t="shared" si="84"/>
        <v>0</v>
      </c>
      <c r="AA77" s="591">
        <f t="shared" si="84"/>
        <v>0</v>
      </c>
      <c r="AB77" s="591">
        <f t="shared" si="84"/>
        <v>0</v>
      </c>
      <c r="AC77" s="591">
        <f t="shared" si="84"/>
        <v>0</v>
      </c>
      <c r="AD77" s="591">
        <f t="shared" si="84"/>
        <v>0</v>
      </c>
      <c r="AE77" s="591">
        <f t="shared" si="84"/>
        <v>0</v>
      </c>
      <c r="AF77" s="591">
        <f t="shared" si="84"/>
        <v>0</v>
      </c>
      <c r="AG77" s="752">
        <f t="shared" si="84"/>
        <v>0</v>
      </c>
      <c r="AH77" s="752">
        <f t="shared" si="84"/>
        <v>0</v>
      </c>
      <c r="AI77" s="752">
        <f t="shared" si="84"/>
        <v>0</v>
      </c>
      <c r="AJ77" s="752">
        <f t="shared" si="84"/>
        <v>0</v>
      </c>
      <c r="AK77" s="752">
        <f t="shared" si="84"/>
        <v>0</v>
      </c>
      <c r="AL77" s="752">
        <f t="shared" si="84"/>
        <v>0</v>
      </c>
      <c r="AM77" s="752">
        <f t="shared" si="84"/>
        <v>0</v>
      </c>
      <c r="AN77" s="749">
        <f t="shared" si="84"/>
        <v>0</v>
      </c>
      <c r="AO77" s="587">
        <f t="shared" si="84"/>
        <v>0</v>
      </c>
      <c r="AP77" s="591">
        <f t="shared" si="84"/>
        <v>0</v>
      </c>
      <c r="AQ77" s="591">
        <f t="shared" si="84"/>
        <v>0</v>
      </c>
      <c r="AR77" s="591">
        <f t="shared" si="84"/>
        <v>0</v>
      </c>
      <c r="AS77" s="591">
        <f t="shared" si="84"/>
        <v>0</v>
      </c>
      <c r="AT77" s="591">
        <f t="shared" si="84"/>
        <v>0</v>
      </c>
      <c r="AU77" s="752">
        <f t="shared" si="84"/>
        <v>0</v>
      </c>
      <c r="AV77" s="752">
        <f t="shared" si="84"/>
        <v>0</v>
      </c>
      <c r="AW77" s="806">
        <f t="shared" si="84"/>
        <v>0</v>
      </c>
    </row>
    <row r="78" spans="1:49" x14ac:dyDescent="0.2">
      <c r="D78" s="21"/>
      <c r="E78" s="16"/>
      <c r="F78" s="21"/>
      <c r="G78" s="48"/>
      <c r="H78" s="3">
        <v>3117</v>
      </c>
      <c r="I78" s="587">
        <f t="shared" ref="I78:AW78" si="85">SUMIF($F$12:$F$424,"=3117",I$12:I$424)</f>
        <v>7020199</v>
      </c>
      <c r="J78" s="588">
        <f t="shared" si="85"/>
        <v>5006037</v>
      </c>
      <c r="K78" s="588">
        <f t="shared" si="85"/>
        <v>0</v>
      </c>
      <c r="L78" s="588">
        <f t="shared" si="85"/>
        <v>1692040</v>
      </c>
      <c r="M78" s="588">
        <f t="shared" si="85"/>
        <v>100122</v>
      </c>
      <c r="N78" s="588">
        <f t="shared" si="85"/>
        <v>222000</v>
      </c>
      <c r="O78" s="589">
        <f t="shared" si="85"/>
        <v>10.6427</v>
      </c>
      <c r="P78" s="589">
        <f t="shared" si="85"/>
        <v>7.7914999999999992</v>
      </c>
      <c r="Q78" s="590">
        <f t="shared" si="85"/>
        <v>2.8512</v>
      </c>
      <c r="R78" s="591">
        <f t="shared" si="85"/>
        <v>0</v>
      </c>
      <c r="S78" s="591">
        <f t="shared" si="85"/>
        <v>0</v>
      </c>
      <c r="T78" s="591">
        <f t="shared" si="85"/>
        <v>0</v>
      </c>
      <c r="U78" s="591">
        <f t="shared" si="85"/>
        <v>0</v>
      </c>
      <c r="V78" s="591">
        <f t="shared" si="85"/>
        <v>0</v>
      </c>
      <c r="W78" s="591">
        <f t="shared" si="85"/>
        <v>0</v>
      </c>
      <c r="X78" s="591">
        <f t="shared" si="85"/>
        <v>0</v>
      </c>
      <c r="Y78" s="591">
        <f t="shared" si="85"/>
        <v>0</v>
      </c>
      <c r="Z78" s="591">
        <f t="shared" si="85"/>
        <v>0</v>
      </c>
      <c r="AA78" s="591">
        <f t="shared" si="85"/>
        <v>0</v>
      </c>
      <c r="AB78" s="591">
        <f t="shared" si="85"/>
        <v>0</v>
      </c>
      <c r="AC78" s="591">
        <f t="shared" si="85"/>
        <v>0</v>
      </c>
      <c r="AD78" s="591">
        <f t="shared" si="85"/>
        <v>0</v>
      </c>
      <c r="AE78" s="591">
        <f t="shared" si="85"/>
        <v>0</v>
      </c>
      <c r="AF78" s="591">
        <f t="shared" si="85"/>
        <v>0</v>
      </c>
      <c r="AG78" s="752">
        <f t="shared" si="85"/>
        <v>0</v>
      </c>
      <c r="AH78" s="752">
        <f t="shared" si="85"/>
        <v>0</v>
      </c>
      <c r="AI78" s="752">
        <f t="shared" si="85"/>
        <v>0</v>
      </c>
      <c r="AJ78" s="752">
        <f t="shared" si="85"/>
        <v>0</v>
      </c>
      <c r="AK78" s="752">
        <f t="shared" si="85"/>
        <v>0</v>
      </c>
      <c r="AL78" s="752">
        <f t="shared" si="85"/>
        <v>0</v>
      </c>
      <c r="AM78" s="752">
        <f t="shared" si="85"/>
        <v>0</v>
      </c>
      <c r="AN78" s="749">
        <f t="shared" si="85"/>
        <v>0</v>
      </c>
      <c r="AO78" s="587">
        <f t="shared" si="85"/>
        <v>7020199</v>
      </c>
      <c r="AP78" s="591">
        <f t="shared" si="85"/>
        <v>5006037</v>
      </c>
      <c r="AQ78" s="591">
        <f t="shared" si="85"/>
        <v>0</v>
      </c>
      <c r="AR78" s="591">
        <f t="shared" si="85"/>
        <v>1692040</v>
      </c>
      <c r="AS78" s="591">
        <f t="shared" si="85"/>
        <v>100122</v>
      </c>
      <c r="AT78" s="591">
        <f t="shared" si="85"/>
        <v>222000</v>
      </c>
      <c r="AU78" s="752">
        <f t="shared" si="85"/>
        <v>10.6427</v>
      </c>
      <c r="AV78" s="752">
        <f t="shared" si="85"/>
        <v>7.7914999999999992</v>
      </c>
      <c r="AW78" s="806">
        <f t="shared" si="85"/>
        <v>2.8512</v>
      </c>
    </row>
    <row r="79" spans="1:49" x14ac:dyDescent="0.2">
      <c r="D79" s="21"/>
      <c r="E79" s="16"/>
      <c r="F79" s="21"/>
      <c r="G79" s="48"/>
      <c r="H79" s="3">
        <v>3122</v>
      </c>
      <c r="I79" s="587">
        <f t="shared" ref="I79:AW79" si="86">SUMIF($F$12:$F$380,"=3122",I$12:I$380)</f>
        <v>0</v>
      </c>
      <c r="J79" s="588">
        <f t="shared" si="86"/>
        <v>0</v>
      </c>
      <c r="K79" s="588">
        <f t="shared" si="86"/>
        <v>0</v>
      </c>
      <c r="L79" s="588">
        <f t="shared" si="86"/>
        <v>0</v>
      </c>
      <c r="M79" s="588">
        <f t="shared" si="86"/>
        <v>0</v>
      </c>
      <c r="N79" s="588">
        <f t="shared" si="86"/>
        <v>0</v>
      </c>
      <c r="O79" s="589">
        <f t="shared" si="86"/>
        <v>0</v>
      </c>
      <c r="P79" s="589">
        <f t="shared" si="86"/>
        <v>0</v>
      </c>
      <c r="Q79" s="590">
        <f t="shared" si="86"/>
        <v>0</v>
      </c>
      <c r="R79" s="591">
        <f t="shared" si="86"/>
        <v>0</v>
      </c>
      <c r="S79" s="591">
        <f t="shared" si="86"/>
        <v>0</v>
      </c>
      <c r="T79" s="591">
        <f t="shared" si="86"/>
        <v>0</v>
      </c>
      <c r="U79" s="591">
        <f t="shared" si="86"/>
        <v>0</v>
      </c>
      <c r="V79" s="591">
        <f t="shared" si="86"/>
        <v>0</v>
      </c>
      <c r="W79" s="591">
        <f t="shared" si="86"/>
        <v>0</v>
      </c>
      <c r="X79" s="591">
        <f t="shared" si="86"/>
        <v>0</v>
      </c>
      <c r="Y79" s="591">
        <f t="shared" si="86"/>
        <v>0</v>
      </c>
      <c r="Z79" s="591">
        <f t="shared" si="86"/>
        <v>0</v>
      </c>
      <c r="AA79" s="591">
        <f t="shared" si="86"/>
        <v>0</v>
      </c>
      <c r="AB79" s="591">
        <f t="shared" si="86"/>
        <v>0</v>
      </c>
      <c r="AC79" s="591">
        <f t="shared" si="86"/>
        <v>0</v>
      </c>
      <c r="AD79" s="591">
        <f t="shared" si="86"/>
        <v>0</v>
      </c>
      <c r="AE79" s="591">
        <f t="shared" si="86"/>
        <v>0</v>
      </c>
      <c r="AF79" s="591">
        <f t="shared" si="86"/>
        <v>0</v>
      </c>
      <c r="AG79" s="752">
        <f t="shared" si="86"/>
        <v>0</v>
      </c>
      <c r="AH79" s="752">
        <f t="shared" si="86"/>
        <v>0</v>
      </c>
      <c r="AI79" s="752">
        <f t="shared" si="86"/>
        <v>0</v>
      </c>
      <c r="AJ79" s="752">
        <f t="shared" si="86"/>
        <v>0</v>
      </c>
      <c r="AK79" s="752">
        <f t="shared" si="86"/>
        <v>0</v>
      </c>
      <c r="AL79" s="752">
        <f t="shared" si="86"/>
        <v>0</v>
      </c>
      <c r="AM79" s="752">
        <f t="shared" si="86"/>
        <v>0</v>
      </c>
      <c r="AN79" s="749">
        <f t="shared" si="86"/>
        <v>0</v>
      </c>
      <c r="AO79" s="587">
        <f t="shared" si="86"/>
        <v>0</v>
      </c>
      <c r="AP79" s="591">
        <f t="shared" si="86"/>
        <v>0</v>
      </c>
      <c r="AQ79" s="591">
        <f t="shared" si="86"/>
        <v>0</v>
      </c>
      <c r="AR79" s="591">
        <f t="shared" si="86"/>
        <v>0</v>
      </c>
      <c r="AS79" s="591">
        <f t="shared" si="86"/>
        <v>0</v>
      </c>
      <c r="AT79" s="591">
        <f t="shared" si="86"/>
        <v>0</v>
      </c>
      <c r="AU79" s="752">
        <f t="shared" si="86"/>
        <v>0</v>
      </c>
      <c r="AV79" s="752">
        <f t="shared" si="86"/>
        <v>0</v>
      </c>
      <c r="AW79" s="806">
        <f t="shared" si="86"/>
        <v>0</v>
      </c>
    </row>
    <row r="80" spans="1:49" x14ac:dyDescent="0.2">
      <c r="D80" s="21"/>
      <c r="E80" s="16"/>
      <c r="F80" s="21"/>
      <c r="G80" s="48"/>
      <c r="H80" s="3">
        <v>3124</v>
      </c>
      <c r="I80" s="587">
        <f t="shared" ref="I80:AW80" si="87">SUMIF($F$12:$F$380,"=3124",I$12:I$380)</f>
        <v>0</v>
      </c>
      <c r="J80" s="588">
        <f t="shared" si="87"/>
        <v>0</v>
      </c>
      <c r="K80" s="588">
        <f t="shared" si="87"/>
        <v>0</v>
      </c>
      <c r="L80" s="588">
        <f t="shared" si="87"/>
        <v>0</v>
      </c>
      <c r="M80" s="588">
        <f t="shared" si="87"/>
        <v>0</v>
      </c>
      <c r="N80" s="588">
        <f t="shared" si="87"/>
        <v>0</v>
      </c>
      <c r="O80" s="589">
        <f t="shared" si="87"/>
        <v>0</v>
      </c>
      <c r="P80" s="589">
        <f t="shared" si="87"/>
        <v>0</v>
      </c>
      <c r="Q80" s="590">
        <f t="shared" si="87"/>
        <v>0</v>
      </c>
      <c r="R80" s="591">
        <f t="shared" si="87"/>
        <v>0</v>
      </c>
      <c r="S80" s="591">
        <f t="shared" si="87"/>
        <v>0</v>
      </c>
      <c r="T80" s="591">
        <f t="shared" si="87"/>
        <v>0</v>
      </c>
      <c r="U80" s="591">
        <f t="shared" si="87"/>
        <v>0</v>
      </c>
      <c r="V80" s="591">
        <f t="shared" si="87"/>
        <v>0</v>
      </c>
      <c r="W80" s="591">
        <f t="shared" si="87"/>
        <v>0</v>
      </c>
      <c r="X80" s="591">
        <f t="shared" si="87"/>
        <v>0</v>
      </c>
      <c r="Y80" s="591">
        <f t="shared" si="87"/>
        <v>0</v>
      </c>
      <c r="Z80" s="591">
        <f t="shared" si="87"/>
        <v>0</v>
      </c>
      <c r="AA80" s="591">
        <f t="shared" si="87"/>
        <v>0</v>
      </c>
      <c r="AB80" s="591">
        <f t="shared" si="87"/>
        <v>0</v>
      </c>
      <c r="AC80" s="591">
        <f t="shared" si="87"/>
        <v>0</v>
      </c>
      <c r="AD80" s="591">
        <f t="shared" si="87"/>
        <v>0</v>
      </c>
      <c r="AE80" s="591">
        <f t="shared" si="87"/>
        <v>0</v>
      </c>
      <c r="AF80" s="591">
        <f t="shared" si="87"/>
        <v>0</v>
      </c>
      <c r="AG80" s="752">
        <f t="shared" si="87"/>
        <v>0</v>
      </c>
      <c r="AH80" s="752">
        <f t="shared" si="87"/>
        <v>0</v>
      </c>
      <c r="AI80" s="752">
        <f t="shared" si="87"/>
        <v>0</v>
      </c>
      <c r="AJ80" s="752">
        <f t="shared" si="87"/>
        <v>0</v>
      </c>
      <c r="AK80" s="752">
        <f t="shared" si="87"/>
        <v>0</v>
      </c>
      <c r="AL80" s="752">
        <f t="shared" si="87"/>
        <v>0</v>
      </c>
      <c r="AM80" s="752">
        <f t="shared" si="87"/>
        <v>0</v>
      </c>
      <c r="AN80" s="749">
        <f t="shared" si="87"/>
        <v>0</v>
      </c>
      <c r="AO80" s="587">
        <f t="shared" si="87"/>
        <v>0</v>
      </c>
      <c r="AP80" s="591">
        <f t="shared" si="87"/>
        <v>0</v>
      </c>
      <c r="AQ80" s="591">
        <f t="shared" si="87"/>
        <v>0</v>
      </c>
      <c r="AR80" s="591">
        <f t="shared" si="87"/>
        <v>0</v>
      </c>
      <c r="AS80" s="591">
        <f t="shared" si="87"/>
        <v>0</v>
      </c>
      <c r="AT80" s="591">
        <f t="shared" si="87"/>
        <v>0</v>
      </c>
      <c r="AU80" s="752">
        <f t="shared" si="87"/>
        <v>0</v>
      </c>
      <c r="AV80" s="752">
        <f t="shared" si="87"/>
        <v>0</v>
      </c>
      <c r="AW80" s="806">
        <f t="shared" si="87"/>
        <v>0</v>
      </c>
    </row>
    <row r="81" spans="4:49" x14ac:dyDescent="0.2">
      <c r="D81" s="21"/>
      <c r="E81" s="16"/>
      <c r="F81" s="21"/>
      <c r="G81" s="48"/>
      <c r="H81" s="3">
        <v>3141</v>
      </c>
      <c r="I81" s="587">
        <f t="shared" ref="I81:AW81" si="88">SUMIF($F$12:$F$424,"=3141",I$12:I$424)</f>
        <v>11413135</v>
      </c>
      <c r="J81" s="588">
        <f t="shared" si="88"/>
        <v>8298302</v>
      </c>
      <c r="K81" s="588">
        <f t="shared" si="88"/>
        <v>50000</v>
      </c>
      <c r="L81" s="588">
        <f t="shared" si="88"/>
        <v>2821726</v>
      </c>
      <c r="M81" s="588">
        <f t="shared" si="88"/>
        <v>165967</v>
      </c>
      <c r="N81" s="588">
        <f t="shared" si="88"/>
        <v>77140</v>
      </c>
      <c r="O81" s="589">
        <f t="shared" si="88"/>
        <v>28.379999999999995</v>
      </c>
      <c r="P81" s="589">
        <f t="shared" si="88"/>
        <v>0</v>
      </c>
      <c r="Q81" s="590">
        <f t="shared" si="88"/>
        <v>28.379999999999995</v>
      </c>
      <c r="R81" s="591">
        <f t="shared" si="88"/>
        <v>0</v>
      </c>
      <c r="S81" s="591">
        <f t="shared" si="88"/>
        <v>0</v>
      </c>
      <c r="T81" s="591">
        <f t="shared" si="88"/>
        <v>0</v>
      </c>
      <c r="U81" s="591">
        <f t="shared" si="88"/>
        <v>0</v>
      </c>
      <c r="V81" s="591">
        <f t="shared" si="88"/>
        <v>0</v>
      </c>
      <c r="W81" s="591">
        <f t="shared" si="88"/>
        <v>0</v>
      </c>
      <c r="X81" s="591">
        <f t="shared" si="88"/>
        <v>0</v>
      </c>
      <c r="Y81" s="591">
        <f t="shared" si="88"/>
        <v>0</v>
      </c>
      <c r="Z81" s="591">
        <f t="shared" si="88"/>
        <v>0</v>
      </c>
      <c r="AA81" s="591">
        <f t="shared" si="88"/>
        <v>0</v>
      </c>
      <c r="AB81" s="591">
        <f t="shared" si="88"/>
        <v>0</v>
      </c>
      <c r="AC81" s="591">
        <f t="shared" si="88"/>
        <v>0</v>
      </c>
      <c r="AD81" s="591">
        <f t="shared" si="88"/>
        <v>0</v>
      </c>
      <c r="AE81" s="591">
        <f t="shared" si="88"/>
        <v>0</v>
      </c>
      <c r="AF81" s="591">
        <f t="shared" si="88"/>
        <v>0</v>
      </c>
      <c r="AG81" s="752">
        <f t="shared" si="88"/>
        <v>0</v>
      </c>
      <c r="AH81" s="752">
        <f t="shared" si="88"/>
        <v>0</v>
      </c>
      <c r="AI81" s="752">
        <f t="shared" si="88"/>
        <v>0</v>
      </c>
      <c r="AJ81" s="752">
        <f t="shared" si="88"/>
        <v>0</v>
      </c>
      <c r="AK81" s="752">
        <f t="shared" si="88"/>
        <v>0</v>
      </c>
      <c r="AL81" s="752">
        <f t="shared" si="88"/>
        <v>0</v>
      </c>
      <c r="AM81" s="752">
        <f t="shared" si="88"/>
        <v>0</v>
      </c>
      <c r="AN81" s="749">
        <f t="shared" si="88"/>
        <v>0</v>
      </c>
      <c r="AO81" s="587">
        <f t="shared" si="88"/>
        <v>11413135</v>
      </c>
      <c r="AP81" s="591">
        <f t="shared" si="88"/>
        <v>8298302</v>
      </c>
      <c r="AQ81" s="591">
        <f t="shared" si="88"/>
        <v>50000</v>
      </c>
      <c r="AR81" s="591">
        <f t="shared" si="88"/>
        <v>2821726</v>
      </c>
      <c r="AS81" s="591">
        <f t="shared" si="88"/>
        <v>165967</v>
      </c>
      <c r="AT81" s="591">
        <f t="shared" si="88"/>
        <v>77140</v>
      </c>
      <c r="AU81" s="752">
        <f t="shared" si="88"/>
        <v>28.379999999999995</v>
      </c>
      <c r="AV81" s="752">
        <f t="shared" si="88"/>
        <v>0</v>
      </c>
      <c r="AW81" s="806">
        <f t="shared" si="88"/>
        <v>28.379999999999995</v>
      </c>
    </row>
    <row r="82" spans="4:49" x14ac:dyDescent="0.2">
      <c r="D82" s="21"/>
      <c r="E82" s="16"/>
      <c r="F82" s="21"/>
      <c r="G82" s="48"/>
      <c r="H82" s="3">
        <v>3143</v>
      </c>
      <c r="I82" s="587">
        <f t="shared" ref="I82:AW82" si="89">SUMIF($F$12:$F$424,"=3143",I$12:I$424)</f>
        <v>5566843</v>
      </c>
      <c r="J82" s="588">
        <f t="shared" si="89"/>
        <v>4073868</v>
      </c>
      <c r="K82" s="588">
        <f t="shared" si="89"/>
        <v>20000</v>
      </c>
      <c r="L82" s="588">
        <f t="shared" si="89"/>
        <v>1383728</v>
      </c>
      <c r="M82" s="588">
        <f t="shared" si="89"/>
        <v>81477</v>
      </c>
      <c r="N82" s="588">
        <f t="shared" si="89"/>
        <v>7770</v>
      </c>
      <c r="O82" s="589">
        <f t="shared" si="89"/>
        <v>9.3910999999999998</v>
      </c>
      <c r="P82" s="589">
        <f t="shared" si="89"/>
        <v>8.8510999999999989</v>
      </c>
      <c r="Q82" s="590">
        <f t="shared" si="89"/>
        <v>0.54</v>
      </c>
      <c r="R82" s="591">
        <f t="shared" si="89"/>
        <v>0</v>
      </c>
      <c r="S82" s="591">
        <f t="shared" si="89"/>
        <v>0</v>
      </c>
      <c r="T82" s="591">
        <f t="shared" si="89"/>
        <v>0</v>
      </c>
      <c r="U82" s="591">
        <f t="shared" si="89"/>
        <v>0</v>
      </c>
      <c r="V82" s="591">
        <f t="shared" si="89"/>
        <v>0</v>
      </c>
      <c r="W82" s="591">
        <f t="shared" si="89"/>
        <v>0</v>
      </c>
      <c r="X82" s="591">
        <f t="shared" si="89"/>
        <v>0</v>
      </c>
      <c r="Y82" s="591">
        <f t="shared" si="89"/>
        <v>0</v>
      </c>
      <c r="Z82" s="591">
        <f t="shared" si="89"/>
        <v>0</v>
      </c>
      <c r="AA82" s="591">
        <f t="shared" si="89"/>
        <v>0</v>
      </c>
      <c r="AB82" s="591">
        <f t="shared" si="89"/>
        <v>0</v>
      </c>
      <c r="AC82" s="591">
        <f t="shared" si="89"/>
        <v>0</v>
      </c>
      <c r="AD82" s="591">
        <f t="shared" si="89"/>
        <v>0</v>
      </c>
      <c r="AE82" s="591">
        <f t="shared" si="89"/>
        <v>0</v>
      </c>
      <c r="AF82" s="591">
        <f t="shared" si="89"/>
        <v>0</v>
      </c>
      <c r="AG82" s="752">
        <f t="shared" si="89"/>
        <v>0</v>
      </c>
      <c r="AH82" s="752">
        <f t="shared" si="89"/>
        <v>0</v>
      </c>
      <c r="AI82" s="752">
        <f t="shared" si="89"/>
        <v>0</v>
      </c>
      <c r="AJ82" s="752">
        <f t="shared" si="89"/>
        <v>0</v>
      </c>
      <c r="AK82" s="752">
        <f t="shared" si="89"/>
        <v>0</v>
      </c>
      <c r="AL82" s="752">
        <f t="shared" si="89"/>
        <v>0</v>
      </c>
      <c r="AM82" s="752">
        <f t="shared" si="89"/>
        <v>0</v>
      </c>
      <c r="AN82" s="749">
        <f t="shared" si="89"/>
        <v>0</v>
      </c>
      <c r="AO82" s="587">
        <f t="shared" si="89"/>
        <v>5566843</v>
      </c>
      <c r="AP82" s="591">
        <f t="shared" si="89"/>
        <v>4073868</v>
      </c>
      <c r="AQ82" s="591">
        <f t="shared" si="89"/>
        <v>20000</v>
      </c>
      <c r="AR82" s="591">
        <f t="shared" si="89"/>
        <v>1383728</v>
      </c>
      <c r="AS82" s="591">
        <f t="shared" si="89"/>
        <v>81477</v>
      </c>
      <c r="AT82" s="591">
        <f t="shared" si="89"/>
        <v>7770</v>
      </c>
      <c r="AU82" s="752">
        <f t="shared" si="89"/>
        <v>9.3910999999999998</v>
      </c>
      <c r="AV82" s="752">
        <f t="shared" si="89"/>
        <v>8.8510999999999989</v>
      </c>
      <c r="AW82" s="806">
        <f t="shared" si="89"/>
        <v>0.54</v>
      </c>
    </row>
    <row r="83" spans="4:49" x14ac:dyDescent="0.2">
      <c r="D83" s="21"/>
      <c r="E83" s="16"/>
      <c r="F83" s="21"/>
      <c r="G83" s="48"/>
      <c r="H83" s="3">
        <v>3231</v>
      </c>
      <c r="I83" s="587">
        <f t="shared" ref="I83:AW83" si="90">SUMIF($F$12:$F$424,"=3231",I$12:I$424)</f>
        <v>9988294</v>
      </c>
      <c r="J83" s="588">
        <f t="shared" si="90"/>
        <v>7308412</v>
      </c>
      <c r="K83" s="588">
        <f t="shared" si="90"/>
        <v>22400</v>
      </c>
      <c r="L83" s="588">
        <f t="shared" si="90"/>
        <v>2477814</v>
      </c>
      <c r="M83" s="588">
        <f t="shared" si="90"/>
        <v>146168</v>
      </c>
      <c r="N83" s="588">
        <f t="shared" si="90"/>
        <v>33500</v>
      </c>
      <c r="O83" s="589">
        <f t="shared" si="90"/>
        <v>14.352699999999999</v>
      </c>
      <c r="P83" s="589">
        <f t="shared" si="90"/>
        <v>12.762799999999999</v>
      </c>
      <c r="Q83" s="590">
        <f t="shared" si="90"/>
        <v>1.5899000000000001</v>
      </c>
      <c r="R83" s="591">
        <f t="shared" si="90"/>
        <v>0</v>
      </c>
      <c r="S83" s="591">
        <f t="shared" si="90"/>
        <v>0</v>
      </c>
      <c r="T83" s="591">
        <f t="shared" si="90"/>
        <v>0</v>
      </c>
      <c r="U83" s="591">
        <f t="shared" si="90"/>
        <v>0</v>
      </c>
      <c r="V83" s="591">
        <f t="shared" si="90"/>
        <v>0</v>
      </c>
      <c r="W83" s="591">
        <f t="shared" si="90"/>
        <v>0</v>
      </c>
      <c r="X83" s="591">
        <f t="shared" si="90"/>
        <v>0</v>
      </c>
      <c r="Y83" s="591">
        <f t="shared" si="90"/>
        <v>0</v>
      </c>
      <c r="Z83" s="591">
        <f t="shared" si="90"/>
        <v>0</v>
      </c>
      <c r="AA83" s="591">
        <f t="shared" si="90"/>
        <v>0</v>
      </c>
      <c r="AB83" s="591">
        <f t="shared" si="90"/>
        <v>0</v>
      </c>
      <c r="AC83" s="591">
        <f t="shared" si="90"/>
        <v>0</v>
      </c>
      <c r="AD83" s="591">
        <f t="shared" si="90"/>
        <v>0</v>
      </c>
      <c r="AE83" s="591">
        <f t="shared" si="90"/>
        <v>0</v>
      </c>
      <c r="AF83" s="591">
        <f t="shared" si="90"/>
        <v>0</v>
      </c>
      <c r="AG83" s="752">
        <f t="shared" si="90"/>
        <v>0</v>
      </c>
      <c r="AH83" s="752">
        <f t="shared" si="90"/>
        <v>0</v>
      </c>
      <c r="AI83" s="752">
        <f t="shared" si="90"/>
        <v>0</v>
      </c>
      <c r="AJ83" s="752">
        <f t="shared" si="90"/>
        <v>0</v>
      </c>
      <c r="AK83" s="752">
        <f t="shared" si="90"/>
        <v>0</v>
      </c>
      <c r="AL83" s="752">
        <f t="shared" si="90"/>
        <v>0</v>
      </c>
      <c r="AM83" s="752">
        <f t="shared" si="90"/>
        <v>0</v>
      </c>
      <c r="AN83" s="749">
        <f t="shared" si="90"/>
        <v>0</v>
      </c>
      <c r="AO83" s="587">
        <f t="shared" si="90"/>
        <v>9988294</v>
      </c>
      <c r="AP83" s="591">
        <f t="shared" si="90"/>
        <v>7308412</v>
      </c>
      <c r="AQ83" s="591">
        <f t="shared" si="90"/>
        <v>22400</v>
      </c>
      <c r="AR83" s="591">
        <f t="shared" si="90"/>
        <v>2477814</v>
      </c>
      <c r="AS83" s="591">
        <f t="shared" si="90"/>
        <v>146168</v>
      </c>
      <c r="AT83" s="591">
        <f t="shared" si="90"/>
        <v>33500</v>
      </c>
      <c r="AU83" s="752">
        <f t="shared" si="90"/>
        <v>14.352699999999999</v>
      </c>
      <c r="AV83" s="752">
        <f t="shared" si="90"/>
        <v>12.762799999999999</v>
      </c>
      <c r="AW83" s="806">
        <f t="shared" si="90"/>
        <v>1.5899000000000001</v>
      </c>
    </row>
    <row r="84" spans="4:49" ht="13.5" thickBot="1" x14ac:dyDescent="0.25">
      <c r="D84" s="21"/>
      <c r="E84" s="16"/>
      <c r="F84" s="21"/>
      <c r="G84" s="48"/>
      <c r="H84" s="473">
        <v>3233</v>
      </c>
      <c r="I84" s="593">
        <f t="shared" ref="I84:AW84" si="91">SUMIF($F$12:$F$424,"=3233",I$12:I$424)</f>
        <v>2174626</v>
      </c>
      <c r="J84" s="594">
        <f t="shared" si="91"/>
        <v>1393097</v>
      </c>
      <c r="K84" s="594">
        <f t="shared" si="91"/>
        <v>200000</v>
      </c>
      <c r="L84" s="594">
        <f t="shared" si="91"/>
        <v>538467</v>
      </c>
      <c r="M84" s="594">
        <f t="shared" si="91"/>
        <v>27862</v>
      </c>
      <c r="N84" s="594">
        <f t="shared" si="91"/>
        <v>15200</v>
      </c>
      <c r="O84" s="595">
        <f t="shared" si="91"/>
        <v>3.15</v>
      </c>
      <c r="P84" s="595">
        <f t="shared" si="91"/>
        <v>2.2599999999999998</v>
      </c>
      <c r="Q84" s="596">
        <f t="shared" si="91"/>
        <v>0.89</v>
      </c>
      <c r="R84" s="597">
        <f t="shared" si="91"/>
        <v>0</v>
      </c>
      <c r="S84" s="597">
        <f t="shared" si="91"/>
        <v>0</v>
      </c>
      <c r="T84" s="597">
        <f t="shared" si="91"/>
        <v>0</v>
      </c>
      <c r="U84" s="597">
        <f t="shared" si="91"/>
        <v>0</v>
      </c>
      <c r="V84" s="597">
        <f t="shared" si="91"/>
        <v>0</v>
      </c>
      <c r="W84" s="597">
        <f t="shared" si="91"/>
        <v>0</v>
      </c>
      <c r="X84" s="597">
        <f t="shared" si="91"/>
        <v>0</v>
      </c>
      <c r="Y84" s="597">
        <f t="shared" si="91"/>
        <v>0</v>
      </c>
      <c r="Z84" s="597">
        <f t="shared" si="91"/>
        <v>0</v>
      </c>
      <c r="AA84" s="597">
        <f t="shared" si="91"/>
        <v>0</v>
      </c>
      <c r="AB84" s="597">
        <f t="shared" si="91"/>
        <v>0</v>
      </c>
      <c r="AC84" s="597">
        <f t="shared" si="91"/>
        <v>0</v>
      </c>
      <c r="AD84" s="597">
        <f t="shared" si="91"/>
        <v>0</v>
      </c>
      <c r="AE84" s="597">
        <f t="shared" si="91"/>
        <v>0</v>
      </c>
      <c r="AF84" s="597">
        <f t="shared" si="91"/>
        <v>0</v>
      </c>
      <c r="AG84" s="753">
        <f t="shared" si="91"/>
        <v>0</v>
      </c>
      <c r="AH84" s="753">
        <f t="shared" si="91"/>
        <v>0</v>
      </c>
      <c r="AI84" s="753">
        <f t="shared" si="91"/>
        <v>0</v>
      </c>
      <c r="AJ84" s="753">
        <f t="shared" si="91"/>
        <v>0</v>
      </c>
      <c r="AK84" s="753">
        <f t="shared" si="91"/>
        <v>0</v>
      </c>
      <c r="AL84" s="753">
        <f t="shared" si="91"/>
        <v>0</v>
      </c>
      <c r="AM84" s="753">
        <f t="shared" si="91"/>
        <v>0</v>
      </c>
      <c r="AN84" s="750">
        <f t="shared" si="91"/>
        <v>0</v>
      </c>
      <c r="AO84" s="593">
        <f t="shared" si="91"/>
        <v>2174626</v>
      </c>
      <c r="AP84" s="597">
        <f t="shared" si="91"/>
        <v>1393097</v>
      </c>
      <c r="AQ84" s="597">
        <f t="shared" si="91"/>
        <v>200000</v>
      </c>
      <c r="AR84" s="597">
        <f t="shared" si="91"/>
        <v>538467</v>
      </c>
      <c r="AS84" s="597">
        <f t="shared" si="91"/>
        <v>27862</v>
      </c>
      <c r="AT84" s="597">
        <f t="shared" si="91"/>
        <v>15200</v>
      </c>
      <c r="AU84" s="753">
        <f t="shared" si="91"/>
        <v>3.15</v>
      </c>
      <c r="AV84" s="753">
        <f t="shared" si="91"/>
        <v>2.2599999999999998</v>
      </c>
      <c r="AW84" s="807">
        <f t="shared" si="91"/>
        <v>0.89</v>
      </c>
    </row>
    <row r="85" spans="4:49" x14ac:dyDescent="0.2">
      <c r="D85" s="16"/>
      <c r="E85" s="16"/>
      <c r="F85" s="16"/>
      <c r="G85" s="48"/>
      <c r="H85" s="16"/>
      <c r="I85" s="33"/>
      <c r="J85" s="33"/>
      <c r="K85" s="33"/>
      <c r="L85" s="33"/>
      <c r="M85" s="33"/>
      <c r="N85" s="33"/>
      <c r="O85" s="9"/>
      <c r="P85" s="9"/>
      <c r="Q85" s="9"/>
    </row>
    <row r="87" spans="4:49" x14ac:dyDescent="0.2">
      <c r="I87"/>
      <c r="J87"/>
      <c r="K87"/>
      <c r="L87"/>
      <c r="M87"/>
      <c r="N87"/>
      <c r="O87"/>
      <c r="P87"/>
      <c r="Q87"/>
      <c r="R87"/>
    </row>
    <row r="89" spans="4:49" x14ac:dyDescent="0.2">
      <c r="O89" s="20"/>
      <c r="P89" s="20"/>
      <c r="Q89" s="20"/>
    </row>
  </sheetData>
  <mergeCells count="24">
    <mergeCell ref="AO6:AW7"/>
    <mergeCell ref="Z7:Z10"/>
    <mergeCell ref="AB7:AB10"/>
    <mergeCell ref="AC7:AE9"/>
    <mergeCell ref="AF7:AF10"/>
    <mergeCell ref="AG7:AN7"/>
    <mergeCell ref="AG8:AH9"/>
    <mergeCell ref="AI8:AI9"/>
    <mergeCell ref="AJ8:AK9"/>
    <mergeCell ref="AL8:AN9"/>
    <mergeCell ref="AO8:AO10"/>
    <mergeCell ref="AP8:AT9"/>
    <mergeCell ref="AU8:AU10"/>
    <mergeCell ref="AV8:AW9"/>
    <mergeCell ref="AA7:AA10"/>
    <mergeCell ref="A3:E3"/>
    <mergeCell ref="I8:I10"/>
    <mergeCell ref="I6:Q7"/>
    <mergeCell ref="R6:AN6"/>
    <mergeCell ref="R7:V9"/>
    <mergeCell ref="W7:Y9"/>
    <mergeCell ref="J8:N9"/>
    <mergeCell ref="O8:O10"/>
    <mergeCell ref="P8:Q9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319"/>
  <sheetViews>
    <sheetView workbookViewId="0">
      <pane xSplit="8" ySplit="11" topLeftCell="I290" activePane="bottomRight" state="frozen"/>
      <selection activeCell="AO8" sqref="AO8:AO10"/>
      <selection pane="topRight" activeCell="AO8" sqref="AO8:AO10"/>
      <selection pane="bottomLeft" activeCell="AO8" sqref="AO8:AO10"/>
      <selection pane="bottomRight" activeCell="AO8" sqref="AO8:AO10"/>
    </sheetView>
  </sheetViews>
  <sheetFormatPr defaultRowHeight="12.75" x14ac:dyDescent="0.2"/>
  <cols>
    <col min="1" max="1" width="5" customWidth="1"/>
    <col min="2" max="2" width="5.7109375" bestFit="1" customWidth="1"/>
    <col min="3" max="3" width="8.7109375" bestFit="1" customWidth="1"/>
    <col min="4" max="4" width="7.85546875" bestFit="1" customWidth="1"/>
    <col min="5" max="5" width="28.140625" customWidth="1"/>
    <col min="6" max="6" width="4.42578125" bestFit="1" customWidth="1"/>
    <col min="7" max="7" width="10.28515625" style="107" bestFit="1" customWidth="1"/>
    <col min="8" max="8" width="8" bestFit="1" customWidth="1"/>
    <col min="9" max="9" width="11.42578125" style="20" customWidth="1"/>
    <col min="10" max="11" width="11.85546875" style="20" customWidth="1"/>
    <col min="12" max="12" width="12.42578125" style="20" customWidth="1"/>
    <col min="13" max="13" width="11.42578125" style="20" customWidth="1"/>
    <col min="14" max="14" width="11" style="20" customWidth="1"/>
    <col min="15" max="15" width="11.42578125" style="19" customWidth="1"/>
    <col min="16" max="17" width="9.28515625" style="19" customWidth="1"/>
    <col min="18" max="18" width="9.140625" style="20" customWidth="1"/>
    <col min="19" max="19" width="9.140625" customWidth="1"/>
    <col min="20" max="21" width="9.7109375" customWidth="1"/>
    <col min="22" max="22" width="10" customWidth="1"/>
    <col min="23" max="25" width="9.140625" customWidth="1"/>
    <col min="26" max="26" width="9.7109375" customWidth="1"/>
    <col min="27" max="32" width="9.140625" customWidth="1"/>
    <col min="33" max="40" width="9.140625" style="19" customWidth="1"/>
    <col min="41" max="41" width="10.42578125" customWidth="1"/>
    <col min="42" max="42" width="10.140625" customWidth="1"/>
    <col min="43" max="43" width="9.140625" customWidth="1"/>
    <col min="44" max="44" width="10" customWidth="1"/>
    <col min="45" max="46" width="9.140625" customWidth="1"/>
    <col min="47" max="47" width="11.85546875" style="19" customWidth="1"/>
    <col min="48" max="49" width="9.140625" style="19" customWidth="1"/>
    <col min="216" max="216" width="6.85546875" customWidth="1"/>
    <col min="217" max="217" width="29.85546875" customWidth="1"/>
    <col min="218" max="218" width="6.7109375" customWidth="1"/>
    <col min="219" max="219" width="32.28515625" customWidth="1"/>
    <col min="220" max="220" width="10.85546875" customWidth="1"/>
    <col min="221" max="221" width="11.7109375" customWidth="1"/>
    <col min="222" max="222" width="10.85546875" customWidth="1"/>
    <col min="223" max="223" width="10.5703125" customWidth="1"/>
    <col min="225" max="225" width="10.85546875" customWidth="1"/>
    <col min="228" max="228" width="12" customWidth="1"/>
    <col min="472" max="472" width="6.85546875" customWidth="1"/>
    <col min="473" max="473" width="29.85546875" customWidth="1"/>
    <col min="474" max="474" width="6.7109375" customWidth="1"/>
    <col min="475" max="475" width="32.28515625" customWidth="1"/>
    <col min="476" max="476" width="10.85546875" customWidth="1"/>
    <col min="477" max="477" width="11.7109375" customWidth="1"/>
    <col min="478" max="478" width="10.85546875" customWidth="1"/>
    <col min="479" max="479" width="10.5703125" customWidth="1"/>
    <col min="481" max="481" width="10.85546875" customWidth="1"/>
    <col min="484" max="484" width="12" customWidth="1"/>
    <col min="728" max="728" width="6.85546875" customWidth="1"/>
    <col min="729" max="729" width="29.85546875" customWidth="1"/>
    <col min="730" max="730" width="6.7109375" customWidth="1"/>
    <col min="731" max="731" width="32.28515625" customWidth="1"/>
    <col min="732" max="732" width="10.85546875" customWidth="1"/>
    <col min="733" max="733" width="11.7109375" customWidth="1"/>
    <col min="734" max="734" width="10.85546875" customWidth="1"/>
    <col min="735" max="735" width="10.5703125" customWidth="1"/>
    <col min="737" max="737" width="10.85546875" customWidth="1"/>
    <col min="740" max="740" width="12" customWidth="1"/>
    <col min="984" max="984" width="6.85546875" customWidth="1"/>
    <col min="985" max="985" width="29.85546875" customWidth="1"/>
    <col min="986" max="986" width="6.7109375" customWidth="1"/>
    <col min="987" max="987" width="32.28515625" customWidth="1"/>
    <col min="988" max="988" width="10.85546875" customWidth="1"/>
    <col min="989" max="989" width="11.7109375" customWidth="1"/>
    <col min="990" max="990" width="10.85546875" customWidth="1"/>
    <col min="991" max="991" width="10.5703125" customWidth="1"/>
    <col min="993" max="993" width="10.85546875" customWidth="1"/>
    <col min="996" max="996" width="12" customWidth="1"/>
    <col min="1240" max="1240" width="6.85546875" customWidth="1"/>
    <col min="1241" max="1241" width="29.85546875" customWidth="1"/>
    <col min="1242" max="1242" width="6.7109375" customWidth="1"/>
    <col min="1243" max="1243" width="32.28515625" customWidth="1"/>
    <col min="1244" max="1244" width="10.85546875" customWidth="1"/>
    <col min="1245" max="1245" width="11.7109375" customWidth="1"/>
    <col min="1246" max="1246" width="10.85546875" customWidth="1"/>
    <col min="1247" max="1247" width="10.5703125" customWidth="1"/>
    <col min="1249" max="1249" width="10.85546875" customWidth="1"/>
    <col min="1252" max="1252" width="12" customWidth="1"/>
    <col min="1496" max="1496" width="6.85546875" customWidth="1"/>
    <col min="1497" max="1497" width="29.85546875" customWidth="1"/>
    <col min="1498" max="1498" width="6.7109375" customWidth="1"/>
    <col min="1499" max="1499" width="32.28515625" customWidth="1"/>
    <col min="1500" max="1500" width="10.85546875" customWidth="1"/>
    <col min="1501" max="1501" width="11.7109375" customWidth="1"/>
    <col min="1502" max="1502" width="10.85546875" customWidth="1"/>
    <col min="1503" max="1503" width="10.5703125" customWidth="1"/>
    <col min="1505" max="1505" width="10.85546875" customWidth="1"/>
    <col min="1508" max="1508" width="12" customWidth="1"/>
    <col min="1752" max="1752" width="6.85546875" customWidth="1"/>
    <col min="1753" max="1753" width="29.85546875" customWidth="1"/>
    <col min="1754" max="1754" width="6.7109375" customWidth="1"/>
    <col min="1755" max="1755" width="32.28515625" customWidth="1"/>
    <col min="1756" max="1756" width="10.85546875" customWidth="1"/>
    <col min="1757" max="1757" width="11.7109375" customWidth="1"/>
    <col min="1758" max="1758" width="10.85546875" customWidth="1"/>
    <col min="1759" max="1759" width="10.5703125" customWidth="1"/>
    <col min="1761" max="1761" width="10.85546875" customWidth="1"/>
    <col min="1764" max="1764" width="12" customWidth="1"/>
    <col min="2008" max="2008" width="6.85546875" customWidth="1"/>
    <col min="2009" max="2009" width="29.85546875" customWidth="1"/>
    <col min="2010" max="2010" width="6.7109375" customWidth="1"/>
    <col min="2011" max="2011" width="32.28515625" customWidth="1"/>
    <col min="2012" max="2012" width="10.85546875" customWidth="1"/>
    <col min="2013" max="2013" width="11.7109375" customWidth="1"/>
    <col min="2014" max="2014" width="10.85546875" customWidth="1"/>
    <col min="2015" max="2015" width="10.5703125" customWidth="1"/>
    <col min="2017" max="2017" width="10.85546875" customWidth="1"/>
    <col min="2020" max="2020" width="12" customWidth="1"/>
    <col min="2264" max="2264" width="6.85546875" customWidth="1"/>
    <col min="2265" max="2265" width="29.85546875" customWidth="1"/>
    <col min="2266" max="2266" width="6.7109375" customWidth="1"/>
    <col min="2267" max="2267" width="32.28515625" customWidth="1"/>
    <col min="2268" max="2268" width="10.85546875" customWidth="1"/>
    <col min="2269" max="2269" width="11.7109375" customWidth="1"/>
    <col min="2270" max="2270" width="10.85546875" customWidth="1"/>
    <col min="2271" max="2271" width="10.5703125" customWidth="1"/>
    <col min="2273" max="2273" width="10.85546875" customWidth="1"/>
    <col min="2276" max="2276" width="12" customWidth="1"/>
    <col min="2520" max="2520" width="6.85546875" customWidth="1"/>
    <col min="2521" max="2521" width="29.85546875" customWidth="1"/>
    <col min="2522" max="2522" width="6.7109375" customWidth="1"/>
    <col min="2523" max="2523" width="32.28515625" customWidth="1"/>
    <col min="2524" max="2524" width="10.85546875" customWidth="1"/>
    <col min="2525" max="2525" width="11.7109375" customWidth="1"/>
    <col min="2526" max="2526" width="10.85546875" customWidth="1"/>
    <col min="2527" max="2527" width="10.5703125" customWidth="1"/>
    <col min="2529" max="2529" width="10.85546875" customWidth="1"/>
    <col min="2532" max="2532" width="12" customWidth="1"/>
    <col min="2776" max="2776" width="6.85546875" customWidth="1"/>
    <col min="2777" max="2777" width="29.85546875" customWidth="1"/>
    <col min="2778" max="2778" width="6.7109375" customWidth="1"/>
    <col min="2779" max="2779" width="32.28515625" customWidth="1"/>
    <col min="2780" max="2780" width="10.85546875" customWidth="1"/>
    <col min="2781" max="2781" width="11.7109375" customWidth="1"/>
    <col min="2782" max="2782" width="10.85546875" customWidth="1"/>
    <col min="2783" max="2783" width="10.5703125" customWidth="1"/>
    <col min="2785" max="2785" width="10.85546875" customWidth="1"/>
    <col min="2788" max="2788" width="12" customWidth="1"/>
    <col min="3032" max="3032" width="6.85546875" customWidth="1"/>
    <col min="3033" max="3033" width="29.85546875" customWidth="1"/>
    <col min="3034" max="3034" width="6.7109375" customWidth="1"/>
    <col min="3035" max="3035" width="32.28515625" customWidth="1"/>
    <col min="3036" max="3036" width="10.85546875" customWidth="1"/>
    <col min="3037" max="3037" width="11.7109375" customWidth="1"/>
    <col min="3038" max="3038" width="10.85546875" customWidth="1"/>
    <col min="3039" max="3039" width="10.5703125" customWidth="1"/>
    <col min="3041" max="3041" width="10.85546875" customWidth="1"/>
    <col min="3044" max="3044" width="12" customWidth="1"/>
    <col min="3288" max="3288" width="6.85546875" customWidth="1"/>
    <col min="3289" max="3289" width="29.85546875" customWidth="1"/>
    <col min="3290" max="3290" width="6.7109375" customWidth="1"/>
    <col min="3291" max="3291" width="32.28515625" customWidth="1"/>
    <col min="3292" max="3292" width="10.85546875" customWidth="1"/>
    <col min="3293" max="3293" width="11.7109375" customWidth="1"/>
    <col min="3294" max="3294" width="10.85546875" customWidth="1"/>
    <col min="3295" max="3295" width="10.5703125" customWidth="1"/>
    <col min="3297" max="3297" width="10.85546875" customWidth="1"/>
    <col min="3300" max="3300" width="12" customWidth="1"/>
    <col min="3544" max="3544" width="6.85546875" customWidth="1"/>
    <col min="3545" max="3545" width="29.85546875" customWidth="1"/>
    <col min="3546" max="3546" width="6.7109375" customWidth="1"/>
    <col min="3547" max="3547" width="32.28515625" customWidth="1"/>
    <col min="3548" max="3548" width="10.85546875" customWidth="1"/>
    <col min="3549" max="3549" width="11.7109375" customWidth="1"/>
    <col min="3550" max="3550" width="10.85546875" customWidth="1"/>
    <col min="3551" max="3551" width="10.5703125" customWidth="1"/>
    <col min="3553" max="3553" width="10.85546875" customWidth="1"/>
    <col min="3556" max="3556" width="12" customWidth="1"/>
    <col min="3800" max="3800" width="6.85546875" customWidth="1"/>
    <col min="3801" max="3801" width="29.85546875" customWidth="1"/>
    <col min="3802" max="3802" width="6.7109375" customWidth="1"/>
    <col min="3803" max="3803" width="32.28515625" customWidth="1"/>
    <col min="3804" max="3804" width="10.85546875" customWidth="1"/>
    <col min="3805" max="3805" width="11.7109375" customWidth="1"/>
    <col min="3806" max="3806" width="10.85546875" customWidth="1"/>
    <col min="3807" max="3807" width="10.5703125" customWidth="1"/>
    <col min="3809" max="3809" width="10.85546875" customWidth="1"/>
    <col min="3812" max="3812" width="12" customWidth="1"/>
    <col min="4056" max="4056" width="6.85546875" customWidth="1"/>
    <col min="4057" max="4057" width="29.85546875" customWidth="1"/>
    <col min="4058" max="4058" width="6.7109375" customWidth="1"/>
    <col min="4059" max="4059" width="32.28515625" customWidth="1"/>
    <col min="4060" max="4060" width="10.85546875" customWidth="1"/>
    <col min="4061" max="4061" width="11.7109375" customWidth="1"/>
    <col min="4062" max="4062" width="10.85546875" customWidth="1"/>
    <col min="4063" max="4063" width="10.5703125" customWidth="1"/>
    <col min="4065" max="4065" width="10.85546875" customWidth="1"/>
    <col min="4068" max="4068" width="12" customWidth="1"/>
    <col min="4312" max="4312" width="6.85546875" customWidth="1"/>
    <col min="4313" max="4313" width="29.85546875" customWidth="1"/>
    <col min="4314" max="4314" width="6.7109375" customWidth="1"/>
    <col min="4315" max="4315" width="32.28515625" customWidth="1"/>
    <col min="4316" max="4316" width="10.85546875" customWidth="1"/>
    <col min="4317" max="4317" width="11.7109375" customWidth="1"/>
    <col min="4318" max="4318" width="10.85546875" customWidth="1"/>
    <col min="4319" max="4319" width="10.5703125" customWidth="1"/>
    <col min="4321" max="4321" width="10.85546875" customWidth="1"/>
    <col min="4324" max="4324" width="12" customWidth="1"/>
    <col min="4568" max="4568" width="6.85546875" customWidth="1"/>
    <col min="4569" max="4569" width="29.85546875" customWidth="1"/>
    <col min="4570" max="4570" width="6.7109375" customWidth="1"/>
    <col min="4571" max="4571" width="32.28515625" customWidth="1"/>
    <col min="4572" max="4572" width="10.85546875" customWidth="1"/>
    <col min="4573" max="4573" width="11.7109375" customWidth="1"/>
    <col min="4574" max="4574" width="10.85546875" customWidth="1"/>
    <col min="4575" max="4575" width="10.5703125" customWidth="1"/>
    <col min="4577" max="4577" width="10.85546875" customWidth="1"/>
    <col min="4580" max="4580" width="12" customWidth="1"/>
    <col min="4824" max="4824" width="6.85546875" customWidth="1"/>
    <col min="4825" max="4825" width="29.85546875" customWidth="1"/>
    <col min="4826" max="4826" width="6.7109375" customWidth="1"/>
    <col min="4827" max="4827" width="32.28515625" customWidth="1"/>
    <col min="4828" max="4828" width="10.85546875" customWidth="1"/>
    <col min="4829" max="4829" width="11.7109375" customWidth="1"/>
    <col min="4830" max="4830" width="10.85546875" customWidth="1"/>
    <col min="4831" max="4831" width="10.5703125" customWidth="1"/>
    <col min="4833" max="4833" width="10.85546875" customWidth="1"/>
    <col min="4836" max="4836" width="12" customWidth="1"/>
    <col min="5080" max="5080" width="6.85546875" customWidth="1"/>
    <col min="5081" max="5081" width="29.85546875" customWidth="1"/>
    <col min="5082" max="5082" width="6.7109375" customWidth="1"/>
    <col min="5083" max="5083" width="32.28515625" customWidth="1"/>
    <col min="5084" max="5084" width="10.85546875" customWidth="1"/>
    <col min="5085" max="5085" width="11.7109375" customWidth="1"/>
    <col min="5086" max="5086" width="10.85546875" customWidth="1"/>
    <col min="5087" max="5087" width="10.5703125" customWidth="1"/>
    <col min="5089" max="5089" width="10.85546875" customWidth="1"/>
    <col min="5092" max="5092" width="12" customWidth="1"/>
    <col min="5336" max="5336" width="6.85546875" customWidth="1"/>
    <col min="5337" max="5337" width="29.85546875" customWidth="1"/>
    <col min="5338" max="5338" width="6.7109375" customWidth="1"/>
    <col min="5339" max="5339" width="32.28515625" customWidth="1"/>
    <col min="5340" max="5340" width="10.85546875" customWidth="1"/>
    <col min="5341" max="5341" width="11.7109375" customWidth="1"/>
    <col min="5342" max="5342" width="10.85546875" customWidth="1"/>
    <col min="5343" max="5343" width="10.5703125" customWidth="1"/>
    <col min="5345" max="5345" width="10.85546875" customWidth="1"/>
    <col min="5348" max="5348" width="12" customWidth="1"/>
    <col min="5592" max="5592" width="6.85546875" customWidth="1"/>
    <col min="5593" max="5593" width="29.85546875" customWidth="1"/>
    <col min="5594" max="5594" width="6.7109375" customWidth="1"/>
    <col min="5595" max="5595" width="32.28515625" customWidth="1"/>
    <col min="5596" max="5596" width="10.85546875" customWidth="1"/>
    <col min="5597" max="5597" width="11.7109375" customWidth="1"/>
    <col min="5598" max="5598" width="10.85546875" customWidth="1"/>
    <col min="5599" max="5599" width="10.5703125" customWidth="1"/>
    <col min="5601" max="5601" width="10.85546875" customWidth="1"/>
    <col min="5604" max="5604" width="12" customWidth="1"/>
    <col min="5848" max="5848" width="6.85546875" customWidth="1"/>
    <col min="5849" max="5849" width="29.85546875" customWidth="1"/>
    <col min="5850" max="5850" width="6.7109375" customWidth="1"/>
    <col min="5851" max="5851" width="32.28515625" customWidth="1"/>
    <col min="5852" max="5852" width="10.85546875" customWidth="1"/>
    <col min="5853" max="5853" width="11.7109375" customWidth="1"/>
    <col min="5854" max="5854" width="10.85546875" customWidth="1"/>
    <col min="5855" max="5855" width="10.5703125" customWidth="1"/>
    <col min="5857" max="5857" width="10.85546875" customWidth="1"/>
    <col min="5860" max="5860" width="12" customWidth="1"/>
    <col min="6104" max="6104" width="6.85546875" customWidth="1"/>
    <col min="6105" max="6105" width="29.85546875" customWidth="1"/>
    <col min="6106" max="6106" width="6.7109375" customWidth="1"/>
    <col min="6107" max="6107" width="32.28515625" customWidth="1"/>
    <col min="6108" max="6108" width="10.85546875" customWidth="1"/>
    <col min="6109" max="6109" width="11.7109375" customWidth="1"/>
    <col min="6110" max="6110" width="10.85546875" customWidth="1"/>
    <col min="6111" max="6111" width="10.5703125" customWidth="1"/>
    <col min="6113" max="6113" width="10.85546875" customWidth="1"/>
    <col min="6116" max="6116" width="12" customWidth="1"/>
    <col min="6360" max="6360" width="6.85546875" customWidth="1"/>
    <col min="6361" max="6361" width="29.85546875" customWidth="1"/>
    <col min="6362" max="6362" width="6.7109375" customWidth="1"/>
    <col min="6363" max="6363" width="32.28515625" customWidth="1"/>
    <col min="6364" max="6364" width="10.85546875" customWidth="1"/>
    <col min="6365" max="6365" width="11.7109375" customWidth="1"/>
    <col min="6366" max="6366" width="10.85546875" customWidth="1"/>
    <col min="6367" max="6367" width="10.5703125" customWidth="1"/>
    <col min="6369" max="6369" width="10.85546875" customWidth="1"/>
    <col min="6372" max="6372" width="12" customWidth="1"/>
    <col min="6616" max="6616" width="6.85546875" customWidth="1"/>
    <col min="6617" max="6617" width="29.85546875" customWidth="1"/>
    <col min="6618" max="6618" width="6.7109375" customWidth="1"/>
    <col min="6619" max="6619" width="32.28515625" customWidth="1"/>
    <col min="6620" max="6620" width="10.85546875" customWidth="1"/>
    <col min="6621" max="6621" width="11.7109375" customWidth="1"/>
    <col min="6622" max="6622" width="10.85546875" customWidth="1"/>
    <col min="6623" max="6623" width="10.5703125" customWidth="1"/>
    <col min="6625" max="6625" width="10.85546875" customWidth="1"/>
    <col min="6628" max="6628" width="12" customWidth="1"/>
    <col min="6872" max="6872" width="6.85546875" customWidth="1"/>
    <col min="6873" max="6873" width="29.85546875" customWidth="1"/>
    <col min="6874" max="6874" width="6.7109375" customWidth="1"/>
    <col min="6875" max="6875" width="32.28515625" customWidth="1"/>
    <col min="6876" max="6876" width="10.85546875" customWidth="1"/>
    <col min="6877" max="6877" width="11.7109375" customWidth="1"/>
    <col min="6878" max="6878" width="10.85546875" customWidth="1"/>
    <col min="6879" max="6879" width="10.5703125" customWidth="1"/>
    <col min="6881" max="6881" width="10.85546875" customWidth="1"/>
    <col min="6884" max="6884" width="12" customWidth="1"/>
    <col min="7128" max="7128" width="6.85546875" customWidth="1"/>
    <col min="7129" max="7129" width="29.85546875" customWidth="1"/>
    <col min="7130" max="7130" width="6.7109375" customWidth="1"/>
    <col min="7131" max="7131" width="32.28515625" customWidth="1"/>
    <col min="7132" max="7132" width="10.85546875" customWidth="1"/>
    <col min="7133" max="7133" width="11.7109375" customWidth="1"/>
    <col min="7134" max="7134" width="10.85546875" customWidth="1"/>
    <col min="7135" max="7135" width="10.5703125" customWidth="1"/>
    <col min="7137" max="7137" width="10.85546875" customWidth="1"/>
    <col min="7140" max="7140" width="12" customWidth="1"/>
    <col min="7384" max="7384" width="6.85546875" customWidth="1"/>
    <col min="7385" max="7385" width="29.85546875" customWidth="1"/>
    <col min="7386" max="7386" width="6.7109375" customWidth="1"/>
    <col min="7387" max="7387" width="32.28515625" customWidth="1"/>
    <col min="7388" max="7388" width="10.85546875" customWidth="1"/>
    <col min="7389" max="7389" width="11.7109375" customWidth="1"/>
    <col min="7390" max="7390" width="10.85546875" customWidth="1"/>
    <col min="7391" max="7391" width="10.5703125" customWidth="1"/>
    <col min="7393" max="7393" width="10.85546875" customWidth="1"/>
    <col min="7396" max="7396" width="12" customWidth="1"/>
    <col min="7640" max="7640" width="6.85546875" customWidth="1"/>
    <col min="7641" max="7641" width="29.85546875" customWidth="1"/>
    <col min="7642" max="7642" width="6.7109375" customWidth="1"/>
    <col min="7643" max="7643" width="32.28515625" customWidth="1"/>
    <col min="7644" max="7644" width="10.85546875" customWidth="1"/>
    <col min="7645" max="7645" width="11.7109375" customWidth="1"/>
    <col min="7646" max="7646" width="10.85546875" customWidth="1"/>
    <col min="7647" max="7647" width="10.5703125" customWidth="1"/>
    <col min="7649" max="7649" width="10.85546875" customWidth="1"/>
    <col min="7652" max="7652" width="12" customWidth="1"/>
    <col min="7896" max="7896" width="6.85546875" customWidth="1"/>
    <col min="7897" max="7897" width="29.85546875" customWidth="1"/>
    <col min="7898" max="7898" width="6.7109375" customWidth="1"/>
    <col min="7899" max="7899" width="32.28515625" customWidth="1"/>
    <col min="7900" max="7900" width="10.85546875" customWidth="1"/>
    <col min="7901" max="7901" width="11.7109375" customWidth="1"/>
    <col min="7902" max="7902" width="10.85546875" customWidth="1"/>
    <col min="7903" max="7903" width="10.5703125" customWidth="1"/>
    <col min="7905" max="7905" width="10.85546875" customWidth="1"/>
    <col min="7908" max="7908" width="12" customWidth="1"/>
    <col min="8152" max="8152" width="6.85546875" customWidth="1"/>
    <col min="8153" max="8153" width="29.85546875" customWidth="1"/>
    <col min="8154" max="8154" width="6.7109375" customWidth="1"/>
    <col min="8155" max="8155" width="32.28515625" customWidth="1"/>
    <col min="8156" max="8156" width="10.85546875" customWidth="1"/>
    <col min="8157" max="8157" width="11.7109375" customWidth="1"/>
    <col min="8158" max="8158" width="10.85546875" customWidth="1"/>
    <col min="8159" max="8159" width="10.5703125" customWidth="1"/>
    <col min="8161" max="8161" width="10.85546875" customWidth="1"/>
    <col min="8164" max="8164" width="12" customWidth="1"/>
    <col min="8408" max="8408" width="6.85546875" customWidth="1"/>
    <col min="8409" max="8409" width="29.85546875" customWidth="1"/>
    <col min="8410" max="8410" width="6.7109375" customWidth="1"/>
    <col min="8411" max="8411" width="32.28515625" customWidth="1"/>
    <col min="8412" max="8412" width="10.85546875" customWidth="1"/>
    <col min="8413" max="8413" width="11.7109375" customWidth="1"/>
    <col min="8414" max="8414" width="10.85546875" customWidth="1"/>
    <col min="8415" max="8415" width="10.5703125" customWidth="1"/>
    <col min="8417" max="8417" width="10.85546875" customWidth="1"/>
    <col min="8420" max="8420" width="12" customWidth="1"/>
    <col min="8664" max="8664" width="6.85546875" customWidth="1"/>
    <col min="8665" max="8665" width="29.85546875" customWidth="1"/>
    <col min="8666" max="8666" width="6.7109375" customWidth="1"/>
    <col min="8667" max="8667" width="32.28515625" customWidth="1"/>
    <col min="8668" max="8668" width="10.85546875" customWidth="1"/>
    <col min="8669" max="8669" width="11.7109375" customWidth="1"/>
    <col min="8670" max="8670" width="10.85546875" customWidth="1"/>
    <col min="8671" max="8671" width="10.5703125" customWidth="1"/>
    <col min="8673" max="8673" width="10.85546875" customWidth="1"/>
    <col min="8676" max="8676" width="12" customWidth="1"/>
    <col min="8920" max="8920" width="6.85546875" customWidth="1"/>
    <col min="8921" max="8921" width="29.85546875" customWidth="1"/>
    <col min="8922" max="8922" width="6.7109375" customWidth="1"/>
    <col min="8923" max="8923" width="32.28515625" customWidth="1"/>
    <col min="8924" max="8924" width="10.85546875" customWidth="1"/>
    <col min="8925" max="8925" width="11.7109375" customWidth="1"/>
    <col min="8926" max="8926" width="10.85546875" customWidth="1"/>
    <col min="8927" max="8927" width="10.5703125" customWidth="1"/>
    <col min="8929" max="8929" width="10.85546875" customWidth="1"/>
    <col min="8932" max="8932" width="12" customWidth="1"/>
    <col min="9176" max="9176" width="6.85546875" customWidth="1"/>
    <col min="9177" max="9177" width="29.85546875" customWidth="1"/>
    <col min="9178" max="9178" width="6.7109375" customWidth="1"/>
    <col min="9179" max="9179" width="32.28515625" customWidth="1"/>
    <col min="9180" max="9180" width="10.85546875" customWidth="1"/>
    <col min="9181" max="9181" width="11.7109375" customWidth="1"/>
    <col min="9182" max="9182" width="10.85546875" customWidth="1"/>
    <col min="9183" max="9183" width="10.5703125" customWidth="1"/>
    <col min="9185" max="9185" width="10.85546875" customWidth="1"/>
    <col min="9188" max="9188" width="12" customWidth="1"/>
    <col min="9432" max="9432" width="6.85546875" customWidth="1"/>
    <col min="9433" max="9433" width="29.85546875" customWidth="1"/>
    <col min="9434" max="9434" width="6.7109375" customWidth="1"/>
    <col min="9435" max="9435" width="32.28515625" customWidth="1"/>
    <col min="9436" max="9436" width="10.85546875" customWidth="1"/>
    <col min="9437" max="9437" width="11.7109375" customWidth="1"/>
    <col min="9438" max="9438" width="10.85546875" customWidth="1"/>
    <col min="9439" max="9439" width="10.5703125" customWidth="1"/>
    <col min="9441" max="9441" width="10.85546875" customWidth="1"/>
    <col min="9444" max="9444" width="12" customWidth="1"/>
    <col min="9688" max="9688" width="6.85546875" customWidth="1"/>
    <col min="9689" max="9689" width="29.85546875" customWidth="1"/>
    <col min="9690" max="9690" width="6.7109375" customWidth="1"/>
    <col min="9691" max="9691" width="32.28515625" customWidth="1"/>
    <col min="9692" max="9692" width="10.85546875" customWidth="1"/>
    <col min="9693" max="9693" width="11.7109375" customWidth="1"/>
    <col min="9694" max="9694" width="10.85546875" customWidth="1"/>
    <col min="9695" max="9695" width="10.5703125" customWidth="1"/>
    <col min="9697" max="9697" width="10.85546875" customWidth="1"/>
    <col min="9700" max="9700" width="12" customWidth="1"/>
    <col min="9944" max="9944" width="6.85546875" customWidth="1"/>
    <col min="9945" max="9945" width="29.85546875" customWidth="1"/>
    <col min="9946" max="9946" width="6.7109375" customWidth="1"/>
    <col min="9947" max="9947" width="32.28515625" customWidth="1"/>
    <col min="9948" max="9948" width="10.85546875" customWidth="1"/>
    <col min="9949" max="9949" width="11.7109375" customWidth="1"/>
    <col min="9950" max="9950" width="10.85546875" customWidth="1"/>
    <col min="9951" max="9951" width="10.5703125" customWidth="1"/>
    <col min="9953" max="9953" width="10.85546875" customWidth="1"/>
    <col min="9956" max="9956" width="12" customWidth="1"/>
    <col min="10200" max="10200" width="6.85546875" customWidth="1"/>
    <col min="10201" max="10201" width="29.85546875" customWidth="1"/>
    <col min="10202" max="10202" width="6.7109375" customWidth="1"/>
    <col min="10203" max="10203" width="32.28515625" customWidth="1"/>
    <col min="10204" max="10204" width="10.85546875" customWidth="1"/>
    <col min="10205" max="10205" width="11.7109375" customWidth="1"/>
    <col min="10206" max="10206" width="10.85546875" customWidth="1"/>
    <col min="10207" max="10207" width="10.5703125" customWidth="1"/>
    <col min="10209" max="10209" width="10.85546875" customWidth="1"/>
    <col min="10212" max="10212" width="12" customWidth="1"/>
    <col min="10456" max="10456" width="6.85546875" customWidth="1"/>
    <col min="10457" max="10457" width="29.85546875" customWidth="1"/>
    <col min="10458" max="10458" width="6.7109375" customWidth="1"/>
    <col min="10459" max="10459" width="32.28515625" customWidth="1"/>
    <col min="10460" max="10460" width="10.85546875" customWidth="1"/>
    <col min="10461" max="10461" width="11.7109375" customWidth="1"/>
    <col min="10462" max="10462" width="10.85546875" customWidth="1"/>
    <col min="10463" max="10463" width="10.5703125" customWidth="1"/>
    <col min="10465" max="10465" width="10.85546875" customWidth="1"/>
    <col min="10468" max="10468" width="12" customWidth="1"/>
    <col min="10712" max="10712" width="6.85546875" customWidth="1"/>
    <col min="10713" max="10713" width="29.85546875" customWidth="1"/>
    <col min="10714" max="10714" width="6.7109375" customWidth="1"/>
    <col min="10715" max="10715" width="32.28515625" customWidth="1"/>
    <col min="10716" max="10716" width="10.85546875" customWidth="1"/>
    <col min="10717" max="10717" width="11.7109375" customWidth="1"/>
    <col min="10718" max="10718" width="10.85546875" customWidth="1"/>
    <col min="10719" max="10719" width="10.5703125" customWidth="1"/>
    <col min="10721" max="10721" width="10.85546875" customWidth="1"/>
    <col min="10724" max="10724" width="12" customWidth="1"/>
    <col min="10968" max="10968" width="6.85546875" customWidth="1"/>
    <col min="10969" max="10969" width="29.85546875" customWidth="1"/>
    <col min="10970" max="10970" width="6.7109375" customWidth="1"/>
    <col min="10971" max="10971" width="32.28515625" customWidth="1"/>
    <col min="10972" max="10972" width="10.85546875" customWidth="1"/>
    <col min="10973" max="10973" width="11.7109375" customWidth="1"/>
    <col min="10974" max="10974" width="10.85546875" customWidth="1"/>
    <col min="10975" max="10975" width="10.5703125" customWidth="1"/>
    <col min="10977" max="10977" width="10.85546875" customWidth="1"/>
    <col min="10980" max="10980" width="12" customWidth="1"/>
    <col min="11224" max="11224" width="6.85546875" customWidth="1"/>
    <col min="11225" max="11225" width="29.85546875" customWidth="1"/>
    <col min="11226" max="11226" width="6.7109375" customWidth="1"/>
    <col min="11227" max="11227" width="32.28515625" customWidth="1"/>
    <col min="11228" max="11228" width="10.85546875" customWidth="1"/>
    <col min="11229" max="11229" width="11.7109375" customWidth="1"/>
    <col min="11230" max="11230" width="10.85546875" customWidth="1"/>
    <col min="11231" max="11231" width="10.5703125" customWidth="1"/>
    <col min="11233" max="11233" width="10.85546875" customWidth="1"/>
    <col min="11236" max="11236" width="12" customWidth="1"/>
    <col min="11480" max="11480" width="6.85546875" customWidth="1"/>
    <col min="11481" max="11481" width="29.85546875" customWidth="1"/>
    <col min="11482" max="11482" width="6.7109375" customWidth="1"/>
    <col min="11483" max="11483" width="32.28515625" customWidth="1"/>
    <col min="11484" max="11484" width="10.85546875" customWidth="1"/>
    <col min="11485" max="11485" width="11.7109375" customWidth="1"/>
    <col min="11486" max="11486" width="10.85546875" customWidth="1"/>
    <col min="11487" max="11487" width="10.5703125" customWidth="1"/>
    <col min="11489" max="11489" width="10.85546875" customWidth="1"/>
    <col min="11492" max="11492" width="12" customWidth="1"/>
    <col min="11736" max="11736" width="6.85546875" customWidth="1"/>
    <col min="11737" max="11737" width="29.85546875" customWidth="1"/>
    <col min="11738" max="11738" width="6.7109375" customWidth="1"/>
    <col min="11739" max="11739" width="32.28515625" customWidth="1"/>
    <col min="11740" max="11740" width="10.85546875" customWidth="1"/>
    <col min="11741" max="11741" width="11.7109375" customWidth="1"/>
    <col min="11742" max="11742" width="10.85546875" customWidth="1"/>
    <col min="11743" max="11743" width="10.5703125" customWidth="1"/>
    <col min="11745" max="11745" width="10.85546875" customWidth="1"/>
    <col min="11748" max="11748" width="12" customWidth="1"/>
    <col min="11992" max="11992" width="6.85546875" customWidth="1"/>
    <col min="11993" max="11993" width="29.85546875" customWidth="1"/>
    <col min="11994" max="11994" width="6.7109375" customWidth="1"/>
    <col min="11995" max="11995" width="32.28515625" customWidth="1"/>
    <col min="11996" max="11996" width="10.85546875" customWidth="1"/>
    <col min="11997" max="11997" width="11.7109375" customWidth="1"/>
    <col min="11998" max="11998" width="10.85546875" customWidth="1"/>
    <col min="11999" max="11999" width="10.5703125" customWidth="1"/>
    <col min="12001" max="12001" width="10.85546875" customWidth="1"/>
    <col min="12004" max="12004" width="12" customWidth="1"/>
    <col min="12248" max="12248" width="6.85546875" customWidth="1"/>
    <col min="12249" max="12249" width="29.85546875" customWidth="1"/>
    <col min="12250" max="12250" width="6.7109375" customWidth="1"/>
    <col min="12251" max="12251" width="32.28515625" customWidth="1"/>
    <col min="12252" max="12252" width="10.85546875" customWidth="1"/>
    <col min="12253" max="12253" width="11.7109375" customWidth="1"/>
    <col min="12254" max="12254" width="10.85546875" customWidth="1"/>
    <col min="12255" max="12255" width="10.5703125" customWidth="1"/>
    <col min="12257" max="12257" width="10.85546875" customWidth="1"/>
    <col min="12260" max="12260" width="12" customWidth="1"/>
    <col min="12504" max="12504" width="6.85546875" customWidth="1"/>
    <col min="12505" max="12505" width="29.85546875" customWidth="1"/>
    <col min="12506" max="12506" width="6.7109375" customWidth="1"/>
    <col min="12507" max="12507" width="32.28515625" customWidth="1"/>
    <col min="12508" max="12508" width="10.85546875" customWidth="1"/>
    <col min="12509" max="12509" width="11.7109375" customWidth="1"/>
    <col min="12510" max="12510" width="10.85546875" customWidth="1"/>
    <col min="12511" max="12511" width="10.5703125" customWidth="1"/>
    <col min="12513" max="12513" width="10.85546875" customWidth="1"/>
    <col min="12516" max="12516" width="12" customWidth="1"/>
    <col min="12760" max="12760" width="6.85546875" customWidth="1"/>
    <col min="12761" max="12761" width="29.85546875" customWidth="1"/>
    <col min="12762" max="12762" width="6.7109375" customWidth="1"/>
    <col min="12763" max="12763" width="32.28515625" customWidth="1"/>
    <col min="12764" max="12764" width="10.85546875" customWidth="1"/>
    <col min="12765" max="12765" width="11.7109375" customWidth="1"/>
    <col min="12766" max="12766" width="10.85546875" customWidth="1"/>
    <col min="12767" max="12767" width="10.5703125" customWidth="1"/>
    <col min="12769" max="12769" width="10.85546875" customWidth="1"/>
    <col min="12772" max="12772" width="12" customWidth="1"/>
    <col min="13016" max="13016" width="6.85546875" customWidth="1"/>
    <col min="13017" max="13017" width="29.85546875" customWidth="1"/>
    <col min="13018" max="13018" width="6.7109375" customWidth="1"/>
    <col min="13019" max="13019" width="32.28515625" customWidth="1"/>
    <col min="13020" max="13020" width="10.85546875" customWidth="1"/>
    <col min="13021" max="13021" width="11.7109375" customWidth="1"/>
    <col min="13022" max="13022" width="10.85546875" customWidth="1"/>
    <col min="13023" max="13023" width="10.5703125" customWidth="1"/>
    <col min="13025" max="13025" width="10.85546875" customWidth="1"/>
    <col min="13028" max="13028" width="12" customWidth="1"/>
    <col min="13272" max="13272" width="6.85546875" customWidth="1"/>
    <col min="13273" max="13273" width="29.85546875" customWidth="1"/>
    <col min="13274" max="13274" width="6.7109375" customWidth="1"/>
    <col min="13275" max="13275" width="32.28515625" customWidth="1"/>
    <col min="13276" max="13276" width="10.85546875" customWidth="1"/>
    <col min="13277" max="13277" width="11.7109375" customWidth="1"/>
    <col min="13278" max="13278" width="10.85546875" customWidth="1"/>
    <col min="13279" max="13279" width="10.5703125" customWidth="1"/>
    <col min="13281" max="13281" width="10.85546875" customWidth="1"/>
    <col min="13284" max="13284" width="12" customWidth="1"/>
    <col min="13528" max="13528" width="6.85546875" customWidth="1"/>
    <col min="13529" max="13529" width="29.85546875" customWidth="1"/>
    <col min="13530" max="13530" width="6.7109375" customWidth="1"/>
    <col min="13531" max="13531" width="32.28515625" customWidth="1"/>
    <col min="13532" max="13532" width="10.85546875" customWidth="1"/>
    <col min="13533" max="13533" width="11.7109375" customWidth="1"/>
    <col min="13534" max="13534" width="10.85546875" customWidth="1"/>
    <col min="13535" max="13535" width="10.5703125" customWidth="1"/>
    <col min="13537" max="13537" width="10.85546875" customWidth="1"/>
    <col min="13540" max="13540" width="12" customWidth="1"/>
    <col min="13784" max="13784" width="6.85546875" customWidth="1"/>
    <col min="13785" max="13785" width="29.85546875" customWidth="1"/>
    <col min="13786" max="13786" width="6.7109375" customWidth="1"/>
    <col min="13787" max="13787" width="32.28515625" customWidth="1"/>
    <col min="13788" max="13788" width="10.85546875" customWidth="1"/>
    <col min="13789" max="13789" width="11.7109375" customWidth="1"/>
    <col min="13790" max="13790" width="10.85546875" customWidth="1"/>
    <col min="13791" max="13791" width="10.5703125" customWidth="1"/>
    <col min="13793" max="13793" width="10.85546875" customWidth="1"/>
    <col min="13796" max="13796" width="12" customWidth="1"/>
    <col min="14040" max="14040" width="6.85546875" customWidth="1"/>
    <col min="14041" max="14041" width="29.85546875" customWidth="1"/>
    <col min="14042" max="14042" width="6.7109375" customWidth="1"/>
    <col min="14043" max="14043" width="32.28515625" customWidth="1"/>
    <col min="14044" max="14044" width="10.85546875" customWidth="1"/>
    <col min="14045" max="14045" width="11.7109375" customWidth="1"/>
    <col min="14046" max="14046" width="10.85546875" customWidth="1"/>
    <col min="14047" max="14047" width="10.5703125" customWidth="1"/>
    <col min="14049" max="14049" width="10.85546875" customWidth="1"/>
    <col min="14052" max="14052" width="12" customWidth="1"/>
    <col min="14296" max="14296" width="6.85546875" customWidth="1"/>
    <col min="14297" max="14297" width="29.85546875" customWidth="1"/>
    <col min="14298" max="14298" width="6.7109375" customWidth="1"/>
    <col min="14299" max="14299" width="32.28515625" customWidth="1"/>
    <col min="14300" max="14300" width="10.85546875" customWidth="1"/>
    <col min="14301" max="14301" width="11.7109375" customWidth="1"/>
    <col min="14302" max="14302" width="10.85546875" customWidth="1"/>
    <col min="14303" max="14303" width="10.5703125" customWidth="1"/>
    <col min="14305" max="14305" width="10.85546875" customWidth="1"/>
    <col min="14308" max="14308" width="12" customWidth="1"/>
    <col min="14552" max="14552" width="6.85546875" customWidth="1"/>
    <col min="14553" max="14553" width="29.85546875" customWidth="1"/>
    <col min="14554" max="14554" width="6.7109375" customWidth="1"/>
    <col min="14555" max="14555" width="32.28515625" customWidth="1"/>
    <col min="14556" max="14556" width="10.85546875" customWidth="1"/>
    <col min="14557" max="14557" width="11.7109375" customWidth="1"/>
    <col min="14558" max="14558" width="10.85546875" customWidth="1"/>
    <col min="14559" max="14559" width="10.5703125" customWidth="1"/>
    <col min="14561" max="14561" width="10.85546875" customWidth="1"/>
    <col min="14564" max="14564" width="12" customWidth="1"/>
    <col min="14808" max="14808" width="6.85546875" customWidth="1"/>
    <col min="14809" max="14809" width="29.85546875" customWidth="1"/>
    <col min="14810" max="14810" width="6.7109375" customWidth="1"/>
    <col min="14811" max="14811" width="32.28515625" customWidth="1"/>
    <col min="14812" max="14812" width="10.85546875" customWidth="1"/>
    <col min="14813" max="14813" width="11.7109375" customWidth="1"/>
    <col min="14814" max="14814" width="10.85546875" customWidth="1"/>
    <col min="14815" max="14815" width="10.5703125" customWidth="1"/>
    <col min="14817" max="14817" width="10.85546875" customWidth="1"/>
    <col min="14820" max="14820" width="12" customWidth="1"/>
    <col min="15064" max="15064" width="6.85546875" customWidth="1"/>
    <col min="15065" max="15065" width="29.85546875" customWidth="1"/>
    <col min="15066" max="15066" width="6.7109375" customWidth="1"/>
    <col min="15067" max="15067" width="32.28515625" customWidth="1"/>
    <col min="15068" max="15068" width="10.85546875" customWidth="1"/>
    <col min="15069" max="15069" width="11.7109375" customWidth="1"/>
    <col min="15070" max="15070" width="10.85546875" customWidth="1"/>
    <col min="15071" max="15071" width="10.5703125" customWidth="1"/>
    <col min="15073" max="15073" width="10.85546875" customWidth="1"/>
    <col min="15076" max="15076" width="12" customWidth="1"/>
    <col min="15320" max="15320" width="6.85546875" customWidth="1"/>
    <col min="15321" max="15321" width="29.85546875" customWidth="1"/>
    <col min="15322" max="15322" width="6.7109375" customWidth="1"/>
    <col min="15323" max="15323" width="32.28515625" customWidth="1"/>
    <col min="15324" max="15324" width="10.85546875" customWidth="1"/>
    <col min="15325" max="15325" width="11.7109375" customWidth="1"/>
    <col min="15326" max="15326" width="10.85546875" customWidth="1"/>
    <col min="15327" max="15327" width="10.5703125" customWidth="1"/>
    <col min="15329" max="15329" width="10.85546875" customWidth="1"/>
    <col min="15332" max="15332" width="12" customWidth="1"/>
    <col min="15576" max="15576" width="6.85546875" customWidth="1"/>
    <col min="15577" max="15577" width="29.85546875" customWidth="1"/>
    <col min="15578" max="15578" width="6.7109375" customWidth="1"/>
    <col min="15579" max="15579" width="32.28515625" customWidth="1"/>
    <col min="15580" max="15580" width="10.85546875" customWidth="1"/>
    <col min="15581" max="15581" width="11.7109375" customWidth="1"/>
    <col min="15582" max="15582" width="10.85546875" customWidth="1"/>
    <col min="15583" max="15583" width="10.5703125" customWidth="1"/>
    <col min="15585" max="15585" width="10.85546875" customWidth="1"/>
    <col min="15588" max="15588" width="12" customWidth="1"/>
    <col min="15832" max="15832" width="6.85546875" customWidth="1"/>
    <col min="15833" max="15833" width="29.85546875" customWidth="1"/>
    <col min="15834" max="15834" width="6.7109375" customWidth="1"/>
    <col min="15835" max="15835" width="32.28515625" customWidth="1"/>
    <col min="15836" max="15836" width="10.85546875" customWidth="1"/>
    <col min="15837" max="15837" width="11.7109375" customWidth="1"/>
    <col min="15838" max="15838" width="10.85546875" customWidth="1"/>
    <col min="15839" max="15839" width="10.5703125" customWidth="1"/>
    <col min="15841" max="15841" width="10.85546875" customWidth="1"/>
    <col min="15844" max="15844" width="12" customWidth="1"/>
    <col min="16088" max="16088" width="6.85546875" customWidth="1"/>
    <col min="16089" max="16089" width="29.85546875" customWidth="1"/>
    <col min="16090" max="16090" width="6.7109375" customWidth="1"/>
    <col min="16091" max="16091" width="32.28515625" customWidth="1"/>
    <col min="16092" max="16092" width="10.85546875" customWidth="1"/>
    <col min="16093" max="16093" width="11.7109375" customWidth="1"/>
    <col min="16094" max="16094" width="10.85546875" customWidth="1"/>
    <col min="16095" max="16095" width="10.5703125" customWidth="1"/>
    <col min="16097" max="16097" width="10.85546875" customWidth="1"/>
    <col min="16100" max="16100" width="12" customWidth="1"/>
  </cols>
  <sheetData>
    <row r="1" spans="1:49" ht="15" x14ac:dyDescent="0.25">
      <c r="A1" s="911" t="s">
        <v>2</v>
      </c>
      <c r="B1" s="911"/>
      <c r="C1" s="107"/>
      <c r="D1" s="911"/>
      <c r="E1" s="911"/>
      <c r="F1" s="330"/>
      <c r="G1" s="330"/>
      <c r="H1" s="330"/>
      <c r="I1" s="912"/>
      <c r="J1" s="332"/>
      <c r="K1" s="332"/>
      <c r="L1" s="332"/>
      <c r="M1" s="332"/>
      <c r="N1" s="332"/>
      <c r="O1" s="913"/>
      <c r="P1" s="334"/>
      <c r="Q1" s="334"/>
      <c r="R1" s="334"/>
      <c r="S1" s="251"/>
      <c r="T1" s="251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627"/>
      <c r="AH1" s="627"/>
      <c r="AI1" s="627"/>
      <c r="AJ1" s="252"/>
      <c r="AK1" s="252"/>
      <c r="AL1" s="252"/>
      <c r="AM1" s="252"/>
      <c r="AN1" s="252"/>
      <c r="AO1" s="251"/>
      <c r="AP1" s="251"/>
      <c r="AQ1" s="251"/>
      <c r="AR1" s="251"/>
      <c r="AS1" s="251"/>
      <c r="AT1" s="252"/>
      <c r="AU1" s="252"/>
      <c r="AV1" s="252"/>
      <c r="AW1" s="252"/>
    </row>
    <row r="2" spans="1:49" ht="15" x14ac:dyDescent="0.25">
      <c r="A2" s="911" t="s">
        <v>3</v>
      </c>
      <c r="B2" s="911"/>
      <c r="C2" s="107"/>
      <c r="D2" s="911"/>
      <c r="E2" s="911"/>
      <c r="F2" s="330"/>
      <c r="G2" s="330"/>
      <c r="H2" s="330"/>
      <c r="I2" s="386"/>
      <c r="J2" s="386"/>
      <c r="K2" s="386"/>
      <c r="L2" s="386"/>
      <c r="M2" s="386"/>
      <c r="N2" s="386"/>
      <c r="O2" s="465"/>
      <c r="P2" s="465"/>
      <c r="Q2" s="465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465"/>
      <c r="AG2" s="465"/>
      <c r="AH2" s="465"/>
      <c r="AI2" s="465"/>
      <c r="AJ2" s="465"/>
      <c r="AK2" s="465"/>
      <c r="AL2" s="465"/>
      <c r="AM2" s="465"/>
      <c r="AN2" s="465"/>
      <c r="AO2" s="386"/>
      <c r="AP2" s="386"/>
      <c r="AQ2" s="386"/>
      <c r="AR2" s="386"/>
      <c r="AS2" s="386"/>
      <c r="AT2" s="465"/>
      <c r="AU2" s="465"/>
      <c r="AV2" s="465"/>
      <c r="AW2" s="252"/>
    </row>
    <row r="3" spans="1:49" ht="12.75" customHeight="1" x14ac:dyDescent="0.25">
      <c r="A3" s="956" t="s">
        <v>4</v>
      </c>
      <c r="B3" s="956"/>
      <c r="C3" s="956"/>
      <c r="D3" s="956"/>
      <c r="E3" s="956"/>
      <c r="F3" s="330"/>
      <c r="G3" s="330"/>
      <c r="H3" s="330"/>
      <c r="I3" s="386"/>
      <c r="J3" s="386"/>
      <c r="K3" s="386"/>
      <c r="L3" s="386"/>
      <c r="M3" s="386"/>
      <c r="N3" s="386"/>
      <c r="O3" s="465"/>
      <c r="P3" s="465"/>
      <c r="Q3" s="465"/>
      <c r="R3" s="390"/>
      <c r="S3" s="390"/>
      <c r="T3" s="390"/>
      <c r="U3" s="390"/>
      <c r="V3" s="390"/>
      <c r="W3" s="390"/>
      <c r="X3" s="390"/>
      <c r="Y3" s="391"/>
      <c r="Z3" s="391"/>
      <c r="AA3" s="391"/>
      <c r="AB3" s="392"/>
      <c r="AC3" s="392"/>
      <c r="AD3" s="392"/>
      <c r="AE3" s="391"/>
      <c r="AF3" s="387"/>
      <c r="AG3" s="387"/>
      <c r="AH3" s="387"/>
      <c r="AI3" s="387"/>
      <c r="AJ3" s="387"/>
      <c r="AK3" s="387"/>
      <c r="AL3" s="387"/>
      <c r="AM3" s="387"/>
      <c r="AN3" s="465"/>
      <c r="AO3" s="386"/>
      <c r="AP3" s="386"/>
      <c r="AQ3" s="386"/>
      <c r="AR3" s="386"/>
      <c r="AS3" s="386"/>
      <c r="AT3" s="465"/>
      <c r="AU3" s="465"/>
      <c r="AV3" s="465"/>
      <c r="AW3" s="252"/>
    </row>
    <row r="4" spans="1:49" ht="12.75" customHeight="1" x14ac:dyDescent="0.25">
      <c r="A4" s="335"/>
      <c r="B4" s="911"/>
      <c r="C4" s="911"/>
      <c r="D4" s="911"/>
      <c r="E4" s="911"/>
      <c r="F4" s="330"/>
      <c r="G4" s="330"/>
      <c r="H4" s="330"/>
      <c r="I4" s="386"/>
      <c r="J4" s="386"/>
      <c r="K4" s="386"/>
      <c r="L4" s="386"/>
      <c r="M4" s="386"/>
      <c r="N4" s="386"/>
      <c r="O4" s="465"/>
      <c r="P4" s="465"/>
      <c r="Q4" s="465"/>
      <c r="R4" s="390"/>
      <c r="S4" s="390"/>
      <c r="T4" s="390"/>
      <c r="U4" s="390"/>
      <c r="V4" s="390"/>
      <c r="W4" s="390"/>
      <c r="X4" s="390"/>
      <c r="Y4" s="391"/>
      <c r="Z4" s="391"/>
      <c r="AA4" s="391"/>
      <c r="AB4" s="392"/>
      <c r="AC4" s="392"/>
      <c r="AD4" s="392"/>
      <c r="AE4" s="391"/>
      <c r="AF4" s="387"/>
      <c r="AG4" s="387"/>
      <c r="AH4" s="387"/>
      <c r="AI4" s="387"/>
      <c r="AJ4" s="387"/>
      <c r="AK4" s="387"/>
      <c r="AL4" s="387"/>
      <c r="AM4" s="387"/>
      <c r="AN4" s="465"/>
      <c r="AO4" s="386"/>
      <c r="AP4" s="386"/>
      <c r="AQ4" s="386"/>
      <c r="AR4" s="386"/>
      <c r="AS4" s="386"/>
      <c r="AT4" s="465"/>
      <c r="AU4" s="465"/>
      <c r="AV4" s="465"/>
      <c r="AW4" s="252"/>
    </row>
    <row r="5" spans="1:49" ht="16.5" thickBot="1" x14ac:dyDescent="0.3">
      <c r="A5" s="688" t="s">
        <v>837</v>
      </c>
      <c r="B5" s="246"/>
      <c r="C5" s="246"/>
      <c r="D5" s="246"/>
      <c r="E5" s="247"/>
      <c r="F5" s="247"/>
      <c r="G5" s="247"/>
      <c r="H5" s="247"/>
      <c r="I5" s="393"/>
      <c r="J5" s="393"/>
      <c r="K5" s="393"/>
      <c r="L5" s="393"/>
      <c r="M5" s="393"/>
      <c r="N5" s="393"/>
      <c r="O5" s="619"/>
      <c r="P5" s="619"/>
      <c r="Q5" s="619"/>
      <c r="R5" s="390"/>
      <c r="S5" s="390"/>
      <c r="T5" s="390"/>
      <c r="U5" s="390"/>
      <c r="V5" s="251"/>
      <c r="W5" s="390"/>
      <c r="X5" s="390"/>
      <c r="Y5" s="391"/>
      <c r="Z5" s="391"/>
      <c r="AA5" s="391"/>
      <c r="AB5" s="392"/>
      <c r="AC5" s="392"/>
      <c r="AD5" s="392"/>
      <c r="AE5" s="391"/>
      <c r="AF5" s="252"/>
      <c r="AG5" s="252"/>
      <c r="AH5" s="388"/>
      <c r="AI5" s="388"/>
      <c r="AJ5" s="388"/>
      <c r="AK5" s="388"/>
      <c r="AL5" s="388"/>
      <c r="AM5" s="388"/>
      <c r="AN5" s="619"/>
      <c r="AO5" s="393"/>
      <c r="AP5" s="393"/>
      <c r="AQ5" s="393"/>
      <c r="AR5" s="393"/>
      <c r="AS5" s="393"/>
      <c r="AT5" s="619"/>
      <c r="AU5" s="619"/>
      <c r="AV5" s="619"/>
      <c r="AW5" s="252"/>
    </row>
    <row r="6" spans="1:49" ht="15" x14ac:dyDescent="0.25">
      <c r="A6" s="330"/>
      <c r="B6" s="329"/>
      <c r="C6" s="329"/>
      <c r="D6" s="329"/>
      <c r="E6" s="330"/>
      <c r="F6" s="330"/>
      <c r="G6" s="330"/>
      <c r="H6" s="330"/>
      <c r="I6" s="950" t="s">
        <v>834</v>
      </c>
      <c r="J6" s="951"/>
      <c r="K6" s="951"/>
      <c r="L6" s="951"/>
      <c r="M6" s="951"/>
      <c r="N6" s="951"/>
      <c r="O6" s="951"/>
      <c r="P6" s="951"/>
      <c r="Q6" s="952"/>
      <c r="R6" s="974" t="s">
        <v>835</v>
      </c>
      <c r="S6" s="975"/>
      <c r="T6" s="975"/>
      <c r="U6" s="975"/>
      <c r="V6" s="975"/>
      <c r="W6" s="975"/>
      <c r="X6" s="975"/>
      <c r="Y6" s="975"/>
      <c r="Z6" s="975"/>
      <c r="AA6" s="975"/>
      <c r="AB6" s="975"/>
      <c r="AC6" s="975"/>
      <c r="AD6" s="975"/>
      <c r="AE6" s="975"/>
      <c r="AF6" s="975"/>
      <c r="AG6" s="975"/>
      <c r="AH6" s="975"/>
      <c r="AI6" s="975"/>
      <c r="AJ6" s="975"/>
      <c r="AK6" s="975"/>
      <c r="AL6" s="975"/>
      <c r="AM6" s="975"/>
      <c r="AN6" s="976"/>
      <c r="AO6" s="977" t="s">
        <v>838</v>
      </c>
      <c r="AP6" s="978"/>
      <c r="AQ6" s="978"/>
      <c r="AR6" s="978"/>
      <c r="AS6" s="978"/>
      <c r="AT6" s="978"/>
      <c r="AU6" s="978"/>
      <c r="AV6" s="978"/>
      <c r="AW6" s="979"/>
    </row>
    <row r="7" spans="1:49" ht="16.5" customHeight="1" thickBot="1" x14ac:dyDescent="0.3">
      <c r="A7" s="335"/>
      <c r="B7" s="17"/>
      <c r="D7" s="22"/>
      <c r="E7" s="17"/>
      <c r="F7" s="330"/>
      <c r="G7" s="330"/>
      <c r="H7" s="330"/>
      <c r="I7" s="953"/>
      <c r="J7" s="954"/>
      <c r="K7" s="954"/>
      <c r="L7" s="954"/>
      <c r="M7" s="954"/>
      <c r="N7" s="954"/>
      <c r="O7" s="954"/>
      <c r="P7" s="954"/>
      <c r="Q7" s="955"/>
      <c r="R7" s="1025" t="s">
        <v>289</v>
      </c>
      <c r="S7" s="1026"/>
      <c r="T7" s="1026"/>
      <c r="U7" s="1026"/>
      <c r="V7" s="1027"/>
      <c r="W7" s="1034" t="s">
        <v>290</v>
      </c>
      <c r="X7" s="1026"/>
      <c r="Y7" s="1027"/>
      <c r="Z7" s="957" t="s">
        <v>291</v>
      </c>
      <c r="AA7" s="957" t="s">
        <v>5</v>
      </c>
      <c r="AB7" s="957" t="s">
        <v>292</v>
      </c>
      <c r="AC7" s="995" t="s">
        <v>293</v>
      </c>
      <c r="AD7" s="996"/>
      <c r="AE7" s="997"/>
      <c r="AF7" s="957" t="s">
        <v>315</v>
      </c>
      <c r="AG7" s="1004" t="s">
        <v>294</v>
      </c>
      <c r="AH7" s="1005"/>
      <c r="AI7" s="1005"/>
      <c r="AJ7" s="1005"/>
      <c r="AK7" s="1005"/>
      <c r="AL7" s="1005"/>
      <c r="AM7" s="1005"/>
      <c r="AN7" s="1006"/>
      <c r="AO7" s="980"/>
      <c r="AP7" s="981"/>
      <c r="AQ7" s="981"/>
      <c r="AR7" s="981"/>
      <c r="AS7" s="981"/>
      <c r="AT7" s="981"/>
      <c r="AU7" s="981"/>
      <c r="AV7" s="981"/>
      <c r="AW7" s="982"/>
    </row>
    <row r="8" spans="1:49" ht="12.75" customHeight="1" x14ac:dyDescent="0.25">
      <c r="A8" s="397"/>
      <c r="B8" s="336"/>
      <c r="C8" s="336"/>
      <c r="D8" s="336"/>
      <c r="E8" s="337"/>
      <c r="F8" s="337"/>
      <c r="G8" s="337"/>
      <c r="H8" s="337"/>
      <c r="I8" s="960" t="s">
        <v>6</v>
      </c>
      <c r="J8" s="963" t="s">
        <v>826</v>
      </c>
      <c r="K8" s="964"/>
      <c r="L8" s="964"/>
      <c r="M8" s="964"/>
      <c r="N8" s="965"/>
      <c r="O8" s="969" t="s">
        <v>286</v>
      </c>
      <c r="P8" s="963" t="s">
        <v>827</v>
      </c>
      <c r="Q8" s="972"/>
      <c r="R8" s="1028"/>
      <c r="S8" s="1029"/>
      <c r="T8" s="1029"/>
      <c r="U8" s="1029"/>
      <c r="V8" s="1030"/>
      <c r="W8" s="1035"/>
      <c r="X8" s="1029"/>
      <c r="Y8" s="1030"/>
      <c r="Z8" s="958"/>
      <c r="AA8" s="958"/>
      <c r="AB8" s="958"/>
      <c r="AC8" s="998"/>
      <c r="AD8" s="999"/>
      <c r="AE8" s="1000"/>
      <c r="AF8" s="958"/>
      <c r="AG8" s="1007" t="s">
        <v>295</v>
      </c>
      <c r="AH8" s="1008"/>
      <c r="AI8" s="1023" t="s">
        <v>296</v>
      </c>
      <c r="AJ8" s="1007" t="s">
        <v>297</v>
      </c>
      <c r="AK8" s="1008"/>
      <c r="AL8" s="1011" t="s">
        <v>298</v>
      </c>
      <c r="AM8" s="1012"/>
      <c r="AN8" s="1013"/>
      <c r="AO8" s="960" t="s">
        <v>6</v>
      </c>
      <c r="AP8" s="1017" t="s">
        <v>826</v>
      </c>
      <c r="AQ8" s="1018"/>
      <c r="AR8" s="1018"/>
      <c r="AS8" s="1018"/>
      <c r="AT8" s="1019"/>
      <c r="AU8" s="969" t="s">
        <v>286</v>
      </c>
      <c r="AV8" s="963" t="s">
        <v>828</v>
      </c>
      <c r="AW8" s="972"/>
    </row>
    <row r="9" spans="1:49" ht="13.5" thickBot="1" x14ac:dyDescent="0.25">
      <c r="A9" s="25" t="s">
        <v>821</v>
      </c>
      <c r="B9" s="18"/>
      <c r="D9" s="25"/>
      <c r="E9" s="18"/>
      <c r="F9" s="338"/>
      <c r="G9" s="339"/>
      <c r="H9" s="339"/>
      <c r="I9" s="961"/>
      <c r="J9" s="966"/>
      <c r="K9" s="967"/>
      <c r="L9" s="967"/>
      <c r="M9" s="967"/>
      <c r="N9" s="968"/>
      <c r="O9" s="970"/>
      <c r="P9" s="966"/>
      <c r="Q9" s="973"/>
      <c r="R9" s="1031"/>
      <c r="S9" s="1032"/>
      <c r="T9" s="1032"/>
      <c r="U9" s="1032"/>
      <c r="V9" s="1033"/>
      <c r="W9" s="1036"/>
      <c r="X9" s="1032"/>
      <c r="Y9" s="1033"/>
      <c r="Z9" s="958"/>
      <c r="AA9" s="958"/>
      <c r="AB9" s="958"/>
      <c r="AC9" s="1001"/>
      <c r="AD9" s="1002"/>
      <c r="AE9" s="1003"/>
      <c r="AF9" s="958"/>
      <c r="AG9" s="1009"/>
      <c r="AH9" s="1010"/>
      <c r="AI9" s="1024"/>
      <c r="AJ9" s="1009"/>
      <c r="AK9" s="1010"/>
      <c r="AL9" s="1014"/>
      <c r="AM9" s="1015"/>
      <c r="AN9" s="1016"/>
      <c r="AO9" s="961"/>
      <c r="AP9" s="1020"/>
      <c r="AQ9" s="1021"/>
      <c r="AR9" s="1021"/>
      <c r="AS9" s="1021"/>
      <c r="AT9" s="1022"/>
      <c r="AU9" s="970"/>
      <c r="AV9" s="966"/>
      <c r="AW9" s="973"/>
    </row>
    <row r="10" spans="1:49" ht="34.5" thickBot="1" x14ac:dyDescent="0.25">
      <c r="A10" s="341" t="s">
        <v>800</v>
      </c>
      <c r="B10" s="342" t="s">
        <v>566</v>
      </c>
      <c r="C10" s="342" t="s">
        <v>567</v>
      </c>
      <c r="D10" s="342" t="s">
        <v>270</v>
      </c>
      <c r="E10" s="515" t="s">
        <v>802</v>
      </c>
      <c r="F10" s="342" t="s">
        <v>0</v>
      </c>
      <c r="G10" s="402" t="s">
        <v>271</v>
      </c>
      <c r="H10" s="83" t="s">
        <v>282</v>
      </c>
      <c r="I10" s="962"/>
      <c r="J10" s="84" t="s">
        <v>280</v>
      </c>
      <c r="K10" s="84" t="s">
        <v>290</v>
      </c>
      <c r="L10" s="85" t="s">
        <v>5</v>
      </c>
      <c r="M10" s="85" t="s">
        <v>1</v>
      </c>
      <c r="N10" s="85" t="s">
        <v>7</v>
      </c>
      <c r="O10" s="971"/>
      <c r="P10" s="86" t="s">
        <v>287</v>
      </c>
      <c r="Q10" s="87" t="s">
        <v>288</v>
      </c>
      <c r="R10" s="881" t="s">
        <v>299</v>
      </c>
      <c r="S10" s="90" t="s">
        <v>296</v>
      </c>
      <c r="T10" s="90" t="s">
        <v>815</v>
      </c>
      <c r="U10" s="91" t="s">
        <v>297</v>
      </c>
      <c r="V10" s="90" t="s">
        <v>791</v>
      </c>
      <c r="W10" s="94" t="s">
        <v>300</v>
      </c>
      <c r="X10" s="94" t="s">
        <v>301</v>
      </c>
      <c r="Y10" s="90" t="s">
        <v>792</v>
      </c>
      <c r="Z10" s="959"/>
      <c r="AA10" s="959"/>
      <c r="AB10" s="959"/>
      <c r="AC10" s="90" t="s">
        <v>296</v>
      </c>
      <c r="AD10" s="91" t="s">
        <v>302</v>
      </c>
      <c r="AE10" s="90" t="s">
        <v>793</v>
      </c>
      <c r="AF10" s="959"/>
      <c r="AG10" s="578" t="s">
        <v>287</v>
      </c>
      <c r="AH10" s="608" t="s">
        <v>288</v>
      </c>
      <c r="AI10" s="578" t="s">
        <v>287</v>
      </c>
      <c r="AJ10" s="578" t="s">
        <v>287</v>
      </c>
      <c r="AK10" s="608" t="s">
        <v>288</v>
      </c>
      <c r="AL10" s="578" t="s">
        <v>287</v>
      </c>
      <c r="AM10" s="608" t="s">
        <v>288</v>
      </c>
      <c r="AN10" s="617" t="s">
        <v>311</v>
      </c>
      <c r="AO10" s="962"/>
      <c r="AP10" s="88" t="s">
        <v>280</v>
      </c>
      <c r="AQ10" s="89" t="s">
        <v>290</v>
      </c>
      <c r="AR10" s="85" t="s">
        <v>5</v>
      </c>
      <c r="AS10" s="85" t="s">
        <v>1</v>
      </c>
      <c r="AT10" s="85" t="s">
        <v>7</v>
      </c>
      <c r="AU10" s="971"/>
      <c r="AV10" s="86" t="s">
        <v>287</v>
      </c>
      <c r="AW10" s="87" t="s">
        <v>288</v>
      </c>
    </row>
    <row r="11" spans="1:49" s="415" customFormat="1" ht="11.25" customHeight="1" thickBot="1" x14ac:dyDescent="0.25">
      <c r="A11" s="445" t="s">
        <v>568</v>
      </c>
      <c r="B11" s="446" t="s">
        <v>569</v>
      </c>
      <c r="C11" s="446" t="s">
        <v>272</v>
      </c>
      <c r="D11" s="446" t="s">
        <v>273</v>
      </c>
      <c r="E11" s="446" t="s">
        <v>570</v>
      </c>
      <c r="F11" s="446" t="s">
        <v>0</v>
      </c>
      <c r="G11" s="446" t="s">
        <v>571</v>
      </c>
      <c r="H11" s="447" t="s">
        <v>796</v>
      </c>
      <c r="I11" s="448" t="s">
        <v>274</v>
      </c>
      <c r="J11" s="449" t="s">
        <v>275</v>
      </c>
      <c r="K11" s="449" t="s">
        <v>281</v>
      </c>
      <c r="L11" s="449" t="s">
        <v>276</v>
      </c>
      <c r="M11" s="449" t="s">
        <v>277</v>
      </c>
      <c r="N11" s="449" t="s">
        <v>278</v>
      </c>
      <c r="O11" s="620" t="s">
        <v>279</v>
      </c>
      <c r="P11" s="456" t="s">
        <v>572</v>
      </c>
      <c r="Q11" s="621" t="s">
        <v>573</v>
      </c>
      <c r="R11" s="454" t="s">
        <v>303</v>
      </c>
      <c r="S11" s="883" t="s">
        <v>303</v>
      </c>
      <c r="T11" s="455" t="s">
        <v>303</v>
      </c>
      <c r="U11" s="455" t="s">
        <v>303</v>
      </c>
      <c r="V11" s="455" t="s">
        <v>303</v>
      </c>
      <c r="W11" s="455" t="s">
        <v>304</v>
      </c>
      <c r="X11" s="455" t="s">
        <v>305</v>
      </c>
      <c r="Y11" s="455" t="s">
        <v>304</v>
      </c>
      <c r="Z11" s="455" t="s">
        <v>306</v>
      </c>
      <c r="AA11" s="455" t="s">
        <v>307</v>
      </c>
      <c r="AB11" s="455" t="s">
        <v>308</v>
      </c>
      <c r="AC11" s="455" t="s">
        <v>310</v>
      </c>
      <c r="AD11" s="455" t="s">
        <v>309</v>
      </c>
      <c r="AE11" s="455" t="s">
        <v>309</v>
      </c>
      <c r="AF11" s="455" t="s">
        <v>316</v>
      </c>
      <c r="AG11" s="456" t="s">
        <v>312</v>
      </c>
      <c r="AH11" s="456" t="s">
        <v>313</v>
      </c>
      <c r="AI11" s="456" t="s">
        <v>312</v>
      </c>
      <c r="AJ11" s="456" t="s">
        <v>312</v>
      </c>
      <c r="AK11" s="456" t="s">
        <v>313</v>
      </c>
      <c r="AL11" s="456" t="s">
        <v>312</v>
      </c>
      <c r="AM11" s="456" t="s">
        <v>313</v>
      </c>
      <c r="AN11" s="457" t="s">
        <v>314</v>
      </c>
      <c r="AO11" s="448" t="s">
        <v>274</v>
      </c>
      <c r="AP11" s="449" t="s">
        <v>275</v>
      </c>
      <c r="AQ11" s="449" t="s">
        <v>281</v>
      </c>
      <c r="AR11" s="449" t="s">
        <v>276</v>
      </c>
      <c r="AS11" s="449" t="s">
        <v>277</v>
      </c>
      <c r="AT11" s="449" t="s">
        <v>278</v>
      </c>
      <c r="AU11" s="853" t="s">
        <v>279</v>
      </c>
      <c r="AV11" s="853" t="s">
        <v>572</v>
      </c>
      <c r="AW11" s="854" t="s">
        <v>573</v>
      </c>
    </row>
    <row r="12" spans="1:49" s="580" customFormat="1" x14ac:dyDescent="0.2">
      <c r="A12" s="525">
        <v>1</v>
      </c>
      <c r="B12" s="434">
        <v>4476</v>
      </c>
      <c r="C12" s="434">
        <v>600075184</v>
      </c>
      <c r="D12" s="434">
        <v>70200815</v>
      </c>
      <c r="E12" s="517" t="s">
        <v>149</v>
      </c>
      <c r="F12" s="434">
        <v>3233</v>
      </c>
      <c r="G12" s="526" t="s">
        <v>324</v>
      </c>
      <c r="H12" s="763" t="s">
        <v>284</v>
      </c>
      <c r="I12" s="623">
        <v>6628002</v>
      </c>
      <c r="J12" s="624">
        <v>3780035</v>
      </c>
      <c r="K12" s="882">
        <v>1057000</v>
      </c>
      <c r="L12" s="577">
        <v>1634918</v>
      </c>
      <c r="M12" s="577">
        <v>75601</v>
      </c>
      <c r="N12" s="624">
        <v>80448</v>
      </c>
      <c r="O12" s="625">
        <v>9.34</v>
      </c>
      <c r="P12" s="677">
        <v>5.1300000000000008</v>
      </c>
      <c r="Q12" s="783">
        <v>4.21</v>
      </c>
      <c r="R12" s="689">
        <f>W12*-1</f>
        <v>0</v>
      </c>
      <c r="S12" s="461">
        <v>0</v>
      </c>
      <c r="T12" s="461">
        <v>0</v>
      </c>
      <c r="U12" s="461">
        <v>0</v>
      </c>
      <c r="V12" s="461">
        <f>SUM(R12:U12)</f>
        <v>0</v>
      </c>
      <c r="W12" s="461">
        <v>0</v>
      </c>
      <c r="X12" s="461">
        <v>0</v>
      </c>
      <c r="Y12" s="461">
        <f>SUM(W12:X12)</f>
        <v>0</v>
      </c>
      <c r="Z12" s="461">
        <f>V12+Y12</f>
        <v>0</v>
      </c>
      <c r="AA12" s="577">
        <f>ROUND((V12+W12)*33.8%,0)</f>
        <v>0</v>
      </c>
      <c r="AB12" s="462">
        <f>ROUND(V12*2%,0)</f>
        <v>0</v>
      </c>
      <c r="AC12" s="461">
        <v>0</v>
      </c>
      <c r="AD12" s="461">
        <v>0</v>
      </c>
      <c r="AE12" s="461">
        <f>SUM(AC12:AD12)</f>
        <v>0</v>
      </c>
      <c r="AF12" s="461">
        <f>Z12+AA12+AB12+AE12</f>
        <v>0</v>
      </c>
      <c r="AG12" s="463">
        <v>0</v>
      </c>
      <c r="AH12" s="463">
        <v>0</v>
      </c>
      <c r="AI12" s="463">
        <v>0</v>
      </c>
      <c r="AJ12" s="463">
        <v>0</v>
      </c>
      <c r="AK12" s="463">
        <v>0</v>
      </c>
      <c r="AL12" s="463">
        <f>AG12+AI12+AJ12</f>
        <v>0</v>
      </c>
      <c r="AM12" s="463">
        <f>AH12+AK12</f>
        <v>0</v>
      </c>
      <c r="AN12" s="464">
        <f>SUM(AL12:AM12)</f>
        <v>0</v>
      </c>
      <c r="AO12" s="746">
        <f>I12+AF12</f>
        <v>6628002</v>
      </c>
      <c r="AP12" s="461">
        <f>J12+V12</f>
        <v>3780035</v>
      </c>
      <c r="AQ12" s="461">
        <f>K12+Y12</f>
        <v>1057000</v>
      </c>
      <c r="AR12" s="461">
        <f>L12+AA12</f>
        <v>1634918</v>
      </c>
      <c r="AS12" s="461">
        <f>M12+AB12</f>
        <v>75601</v>
      </c>
      <c r="AT12" s="461">
        <f>N12+AE12</f>
        <v>80448</v>
      </c>
      <c r="AU12" s="463">
        <f>O12+AN12</f>
        <v>9.34</v>
      </c>
      <c r="AV12" s="463">
        <f>P12+AL12</f>
        <v>5.1300000000000008</v>
      </c>
      <c r="AW12" s="464">
        <f>Q12+AM12</f>
        <v>4.21</v>
      </c>
    </row>
    <row r="13" spans="1:49" s="580" customFormat="1" x14ac:dyDescent="0.2">
      <c r="A13" s="502">
        <v>1</v>
      </c>
      <c r="B13" s="38">
        <v>4476</v>
      </c>
      <c r="C13" s="38">
        <v>600075184</v>
      </c>
      <c r="D13" s="38">
        <v>70200815</v>
      </c>
      <c r="E13" s="499" t="s">
        <v>150</v>
      </c>
      <c r="F13" s="38"/>
      <c r="G13" s="500"/>
      <c r="H13" s="672"/>
      <c r="I13" s="6">
        <v>6628002</v>
      </c>
      <c r="J13" s="10">
        <v>3780035</v>
      </c>
      <c r="K13" s="10">
        <v>1057000</v>
      </c>
      <c r="L13" s="10">
        <v>1634918</v>
      </c>
      <c r="M13" s="10">
        <v>75601</v>
      </c>
      <c r="N13" s="10">
        <v>80448</v>
      </c>
      <c r="O13" s="11">
        <v>9.34</v>
      </c>
      <c r="P13" s="11">
        <v>5.1300000000000008</v>
      </c>
      <c r="Q13" s="45">
        <v>4.21</v>
      </c>
      <c r="R13" s="6">
        <f t="shared" ref="R13:AW13" si="0">SUM(R12)</f>
        <v>0</v>
      </c>
      <c r="S13" s="10">
        <f t="shared" si="0"/>
        <v>0</v>
      </c>
      <c r="T13" s="10">
        <f t="shared" si="0"/>
        <v>0</v>
      </c>
      <c r="U13" s="10">
        <f t="shared" si="0"/>
        <v>0</v>
      </c>
      <c r="V13" s="10">
        <f t="shared" si="0"/>
        <v>0</v>
      </c>
      <c r="W13" s="10">
        <f t="shared" si="0"/>
        <v>0</v>
      </c>
      <c r="X13" s="10">
        <f t="shared" si="0"/>
        <v>0</v>
      </c>
      <c r="Y13" s="10">
        <f t="shared" si="0"/>
        <v>0</v>
      </c>
      <c r="Z13" s="10">
        <f t="shared" si="0"/>
        <v>0</v>
      </c>
      <c r="AA13" s="10">
        <f t="shared" si="0"/>
        <v>0</v>
      </c>
      <c r="AB13" s="10">
        <f t="shared" si="0"/>
        <v>0</v>
      </c>
      <c r="AC13" s="10">
        <f t="shared" si="0"/>
        <v>0</v>
      </c>
      <c r="AD13" s="10">
        <f t="shared" si="0"/>
        <v>0</v>
      </c>
      <c r="AE13" s="10">
        <f t="shared" si="0"/>
        <v>0</v>
      </c>
      <c r="AF13" s="10">
        <f t="shared" si="0"/>
        <v>0</v>
      </c>
      <c r="AG13" s="11">
        <f t="shared" si="0"/>
        <v>0</v>
      </c>
      <c r="AH13" s="11">
        <f t="shared" si="0"/>
        <v>0</v>
      </c>
      <c r="AI13" s="11">
        <f t="shared" si="0"/>
        <v>0</v>
      </c>
      <c r="AJ13" s="11">
        <f t="shared" si="0"/>
        <v>0</v>
      </c>
      <c r="AK13" s="11">
        <f t="shared" si="0"/>
        <v>0</v>
      </c>
      <c r="AL13" s="11">
        <f t="shared" si="0"/>
        <v>0</v>
      </c>
      <c r="AM13" s="11">
        <f t="shared" si="0"/>
        <v>0</v>
      </c>
      <c r="AN13" s="101">
        <f t="shared" si="0"/>
        <v>0</v>
      </c>
      <c r="AO13" s="478">
        <f t="shared" si="0"/>
        <v>6628002</v>
      </c>
      <c r="AP13" s="10">
        <f t="shared" si="0"/>
        <v>3780035</v>
      </c>
      <c r="AQ13" s="10">
        <f t="shared" si="0"/>
        <v>1057000</v>
      </c>
      <c r="AR13" s="10">
        <f t="shared" si="0"/>
        <v>1634918</v>
      </c>
      <c r="AS13" s="10">
        <f t="shared" si="0"/>
        <v>75601</v>
      </c>
      <c r="AT13" s="10">
        <f t="shared" si="0"/>
        <v>80448</v>
      </c>
      <c r="AU13" s="11">
        <f t="shared" si="0"/>
        <v>9.34</v>
      </c>
      <c r="AV13" s="11">
        <f t="shared" si="0"/>
        <v>5.1300000000000008</v>
      </c>
      <c r="AW13" s="101">
        <f t="shared" si="0"/>
        <v>4.21</v>
      </c>
    </row>
    <row r="14" spans="1:49" s="580" customFormat="1" x14ac:dyDescent="0.2">
      <c r="A14" s="524">
        <v>2</v>
      </c>
      <c r="B14" s="1">
        <v>4411</v>
      </c>
      <c r="C14" s="1">
        <v>600074340</v>
      </c>
      <c r="D14" s="1">
        <v>70982121</v>
      </c>
      <c r="E14" s="523" t="s">
        <v>151</v>
      </c>
      <c r="F14" s="1">
        <v>3111</v>
      </c>
      <c r="G14" s="522" t="s">
        <v>317</v>
      </c>
      <c r="H14" s="764" t="s">
        <v>283</v>
      </c>
      <c r="I14" s="265">
        <v>8240855</v>
      </c>
      <c r="J14" s="266">
        <v>5983664</v>
      </c>
      <c r="K14" s="266">
        <v>30000</v>
      </c>
      <c r="L14" s="266">
        <v>2032618</v>
      </c>
      <c r="M14" s="266">
        <v>119673</v>
      </c>
      <c r="N14" s="266">
        <v>74900</v>
      </c>
      <c r="O14" s="622">
        <v>13.8422</v>
      </c>
      <c r="P14" s="678">
        <v>9.9600000000000009</v>
      </c>
      <c r="Q14" s="784">
        <v>3.8821999999999997</v>
      </c>
      <c r="R14" s="267">
        <f>W14*-1</f>
        <v>0</v>
      </c>
      <c r="S14" s="269">
        <v>0</v>
      </c>
      <c r="T14" s="269">
        <v>0</v>
      </c>
      <c r="U14" s="269">
        <v>0</v>
      </c>
      <c r="V14" s="269">
        <f t="shared" ref="V14:V77" si="1">SUM(R14:U14)</f>
        <v>0</v>
      </c>
      <c r="W14" s="269">
        <v>0</v>
      </c>
      <c r="X14" s="269">
        <v>0</v>
      </c>
      <c r="Y14" s="269">
        <f>SUM(W14:X14)</f>
        <v>0</v>
      </c>
      <c r="Z14" s="269">
        <f>V14+Y14</f>
        <v>0</v>
      </c>
      <c r="AA14" s="577">
        <f>ROUND((V14+W14)*33.8%,0)</f>
        <v>0</v>
      </c>
      <c r="AB14" s="270">
        <f>ROUND(V14*2%,0)</f>
        <v>0</v>
      </c>
      <c r="AC14" s="269">
        <v>0</v>
      </c>
      <c r="AD14" s="269">
        <v>0</v>
      </c>
      <c r="AE14" s="269">
        <f t="shared" ref="AE14:AE78" si="2">SUM(AC14:AD14)</f>
        <v>0</v>
      </c>
      <c r="AF14" s="269">
        <f t="shared" ref="AF14:AF78" si="3">Z14+AA14+AB14+AE14</f>
        <v>0</v>
      </c>
      <c r="AG14" s="271">
        <v>0</v>
      </c>
      <c r="AH14" s="271">
        <v>0</v>
      </c>
      <c r="AI14" s="271">
        <v>0</v>
      </c>
      <c r="AJ14" s="271">
        <v>0</v>
      </c>
      <c r="AK14" s="271">
        <v>0</v>
      </c>
      <c r="AL14" s="271">
        <f t="shared" ref="AL14:AL78" si="4">AG14+AI14+AJ14</f>
        <v>0</v>
      </c>
      <c r="AM14" s="271">
        <f t="shared" ref="AM14:AM78" si="5">AH14+AK14</f>
        <v>0</v>
      </c>
      <c r="AN14" s="272">
        <f t="shared" ref="AN14:AN78" si="6">SUM(AL14:AM14)</f>
        <v>0</v>
      </c>
      <c r="AO14" s="268">
        <f>I14+AF14</f>
        <v>8240855</v>
      </c>
      <c r="AP14" s="269">
        <f>J14+V14</f>
        <v>5983664</v>
      </c>
      <c r="AQ14" s="269">
        <f>K14+Y14</f>
        <v>30000</v>
      </c>
      <c r="AR14" s="269">
        <f t="shared" ref="AR14:AS16" si="7">L14+AA14</f>
        <v>2032618</v>
      </c>
      <c r="AS14" s="269">
        <f t="shared" si="7"/>
        <v>119673</v>
      </c>
      <c r="AT14" s="269">
        <f>N14+AE14</f>
        <v>74900</v>
      </c>
      <c r="AU14" s="271">
        <f>O14+AN14</f>
        <v>13.8422</v>
      </c>
      <c r="AV14" s="271">
        <f t="shared" ref="AV14:AW16" si="8">P14+AL14</f>
        <v>9.9600000000000009</v>
      </c>
      <c r="AW14" s="272">
        <f t="shared" si="8"/>
        <v>3.8821999999999997</v>
      </c>
    </row>
    <row r="15" spans="1:49" s="580" customFormat="1" x14ac:dyDescent="0.2">
      <c r="A15" s="524">
        <v>2</v>
      </c>
      <c r="B15" s="1">
        <v>4411</v>
      </c>
      <c r="C15" s="1">
        <v>600074340</v>
      </c>
      <c r="D15" s="1">
        <v>70982121</v>
      </c>
      <c r="E15" s="523" t="s">
        <v>151</v>
      </c>
      <c r="F15" s="1">
        <v>3111</v>
      </c>
      <c r="G15" s="522" t="s">
        <v>318</v>
      </c>
      <c r="H15" s="764" t="s">
        <v>284</v>
      </c>
      <c r="I15" s="265">
        <v>288238</v>
      </c>
      <c r="J15" s="266">
        <v>212252</v>
      </c>
      <c r="K15" s="266">
        <v>0</v>
      </c>
      <c r="L15" s="266">
        <v>71741</v>
      </c>
      <c r="M15" s="266">
        <v>4245</v>
      </c>
      <c r="N15" s="266">
        <v>0</v>
      </c>
      <c r="O15" s="622">
        <v>0.63</v>
      </c>
      <c r="P15" s="678">
        <v>0.63</v>
      </c>
      <c r="Q15" s="784">
        <v>0</v>
      </c>
      <c r="R15" s="267">
        <f>W15*-1</f>
        <v>0</v>
      </c>
      <c r="S15" s="269">
        <v>0</v>
      </c>
      <c r="T15" s="269">
        <v>0</v>
      </c>
      <c r="U15" s="269">
        <v>0</v>
      </c>
      <c r="V15" s="269">
        <f t="shared" si="1"/>
        <v>0</v>
      </c>
      <c r="W15" s="269">
        <v>0</v>
      </c>
      <c r="X15" s="269">
        <v>0</v>
      </c>
      <c r="Y15" s="269">
        <f>SUM(W15:X15)</f>
        <v>0</v>
      </c>
      <c r="Z15" s="269">
        <f>V15+Y15</f>
        <v>0</v>
      </c>
      <c r="AA15" s="577">
        <f t="shared" ref="AA15:AA16" si="9">ROUND((V15+W15)*33.8%,0)</f>
        <v>0</v>
      </c>
      <c r="AB15" s="270">
        <f>ROUND(V15*2%,0)</f>
        <v>0</v>
      </c>
      <c r="AC15" s="269">
        <v>0</v>
      </c>
      <c r="AD15" s="269">
        <v>0</v>
      </c>
      <c r="AE15" s="269">
        <f t="shared" si="2"/>
        <v>0</v>
      </c>
      <c r="AF15" s="269">
        <f t="shared" si="3"/>
        <v>0</v>
      </c>
      <c r="AG15" s="271">
        <v>0</v>
      </c>
      <c r="AH15" s="271">
        <v>0</v>
      </c>
      <c r="AI15" s="271">
        <v>0</v>
      </c>
      <c r="AJ15" s="271">
        <v>0</v>
      </c>
      <c r="AK15" s="271">
        <v>0</v>
      </c>
      <c r="AL15" s="271">
        <f t="shared" si="4"/>
        <v>0</v>
      </c>
      <c r="AM15" s="271">
        <f t="shared" si="5"/>
        <v>0</v>
      </c>
      <c r="AN15" s="272">
        <f t="shared" si="6"/>
        <v>0</v>
      </c>
      <c r="AO15" s="268">
        <f>I15+AF15</f>
        <v>288238</v>
      </c>
      <c r="AP15" s="269">
        <f>J15+V15</f>
        <v>212252</v>
      </c>
      <c r="AQ15" s="269">
        <f t="shared" ref="AQ15:AQ16" si="10">K15+Y15</f>
        <v>0</v>
      </c>
      <c r="AR15" s="269">
        <f t="shared" si="7"/>
        <v>71741</v>
      </c>
      <c r="AS15" s="269">
        <f t="shared" si="7"/>
        <v>4245</v>
      </c>
      <c r="AT15" s="269">
        <f>N15+AE15</f>
        <v>0</v>
      </c>
      <c r="AU15" s="271">
        <f>O15+AN15</f>
        <v>0.63</v>
      </c>
      <c r="AV15" s="271">
        <f t="shared" si="8"/>
        <v>0.63</v>
      </c>
      <c r="AW15" s="272">
        <f t="shared" si="8"/>
        <v>0</v>
      </c>
    </row>
    <row r="16" spans="1:49" s="580" customFormat="1" x14ac:dyDescent="0.2">
      <c r="A16" s="524">
        <v>2</v>
      </c>
      <c r="B16" s="1">
        <v>4411</v>
      </c>
      <c r="C16" s="1">
        <v>600074340</v>
      </c>
      <c r="D16" s="1">
        <v>70982121</v>
      </c>
      <c r="E16" s="523" t="s">
        <v>151</v>
      </c>
      <c r="F16" s="1">
        <v>3141</v>
      </c>
      <c r="G16" s="522" t="s">
        <v>321</v>
      </c>
      <c r="H16" s="764" t="s">
        <v>284</v>
      </c>
      <c r="I16" s="265">
        <v>530529</v>
      </c>
      <c r="J16" s="266">
        <v>387703</v>
      </c>
      <c r="K16" s="882">
        <v>0</v>
      </c>
      <c r="L16" s="577">
        <v>131044</v>
      </c>
      <c r="M16" s="577">
        <v>7754</v>
      </c>
      <c r="N16" s="266">
        <v>4028</v>
      </c>
      <c r="O16" s="622">
        <v>1.32</v>
      </c>
      <c r="P16" s="678">
        <v>0</v>
      </c>
      <c r="Q16" s="784">
        <v>1.32</v>
      </c>
      <c r="R16" s="267">
        <f>W16*-1</f>
        <v>0</v>
      </c>
      <c r="S16" s="269">
        <v>0</v>
      </c>
      <c r="T16" s="269">
        <v>0</v>
      </c>
      <c r="U16" s="269">
        <v>0</v>
      </c>
      <c r="V16" s="269">
        <f t="shared" si="1"/>
        <v>0</v>
      </c>
      <c r="W16" s="269">
        <v>0</v>
      </c>
      <c r="X16" s="269">
        <v>0</v>
      </c>
      <c r="Y16" s="269">
        <f>SUM(W16:X16)</f>
        <v>0</v>
      </c>
      <c r="Z16" s="269">
        <f>V16+Y16</f>
        <v>0</v>
      </c>
      <c r="AA16" s="577">
        <f t="shared" si="9"/>
        <v>0</v>
      </c>
      <c r="AB16" s="270">
        <f>ROUND(V16*2%,0)</f>
        <v>0</v>
      </c>
      <c r="AC16" s="269">
        <v>0</v>
      </c>
      <c r="AD16" s="269">
        <v>0</v>
      </c>
      <c r="AE16" s="269">
        <f t="shared" si="2"/>
        <v>0</v>
      </c>
      <c r="AF16" s="269">
        <f t="shared" si="3"/>
        <v>0</v>
      </c>
      <c r="AG16" s="271">
        <v>0</v>
      </c>
      <c r="AH16" s="271">
        <v>0</v>
      </c>
      <c r="AI16" s="271">
        <v>0</v>
      </c>
      <c r="AJ16" s="271">
        <v>0</v>
      </c>
      <c r="AK16" s="271">
        <v>0</v>
      </c>
      <c r="AL16" s="271">
        <f t="shared" si="4"/>
        <v>0</v>
      </c>
      <c r="AM16" s="271">
        <f t="shared" si="5"/>
        <v>0</v>
      </c>
      <c r="AN16" s="272">
        <f t="shared" si="6"/>
        <v>0</v>
      </c>
      <c r="AO16" s="268">
        <f>I16+AF16</f>
        <v>530529</v>
      </c>
      <c r="AP16" s="269">
        <f>J16+V16</f>
        <v>387703</v>
      </c>
      <c r="AQ16" s="269">
        <f t="shared" si="10"/>
        <v>0</v>
      </c>
      <c r="AR16" s="269">
        <f t="shared" si="7"/>
        <v>131044</v>
      </c>
      <c r="AS16" s="269">
        <f t="shared" si="7"/>
        <v>7754</v>
      </c>
      <c r="AT16" s="269">
        <f>N16+AE16</f>
        <v>4028</v>
      </c>
      <c r="AU16" s="271">
        <f>O16+AN16</f>
        <v>1.32</v>
      </c>
      <c r="AV16" s="271">
        <f t="shared" si="8"/>
        <v>0</v>
      </c>
      <c r="AW16" s="272">
        <f t="shared" si="8"/>
        <v>1.32</v>
      </c>
    </row>
    <row r="17" spans="1:49" s="580" customFormat="1" x14ac:dyDescent="0.2">
      <c r="A17" s="502">
        <v>2</v>
      </c>
      <c r="B17" s="38">
        <v>4411</v>
      </c>
      <c r="C17" s="38">
        <v>600074340</v>
      </c>
      <c r="D17" s="38">
        <v>70982121</v>
      </c>
      <c r="E17" s="499" t="s">
        <v>152</v>
      </c>
      <c r="F17" s="38"/>
      <c r="G17" s="500"/>
      <c r="H17" s="672"/>
      <c r="I17" s="6">
        <v>9059622</v>
      </c>
      <c r="J17" s="10">
        <v>6583619</v>
      </c>
      <c r="K17" s="10">
        <v>30000</v>
      </c>
      <c r="L17" s="10">
        <v>2235403</v>
      </c>
      <c r="M17" s="10">
        <v>131672</v>
      </c>
      <c r="N17" s="10">
        <v>78928</v>
      </c>
      <c r="O17" s="11">
        <v>15.792200000000001</v>
      </c>
      <c r="P17" s="11">
        <v>10.590000000000002</v>
      </c>
      <c r="Q17" s="45">
        <v>5.2021999999999995</v>
      </c>
      <c r="R17" s="6">
        <f t="shared" ref="R17:AW17" si="11">SUM(R14:R16)</f>
        <v>0</v>
      </c>
      <c r="S17" s="10">
        <f t="shared" si="11"/>
        <v>0</v>
      </c>
      <c r="T17" s="10">
        <f t="shared" si="11"/>
        <v>0</v>
      </c>
      <c r="U17" s="10">
        <f t="shared" si="11"/>
        <v>0</v>
      </c>
      <c r="V17" s="10">
        <f t="shared" si="11"/>
        <v>0</v>
      </c>
      <c r="W17" s="10">
        <f t="shared" si="11"/>
        <v>0</v>
      </c>
      <c r="X17" s="10">
        <f t="shared" si="11"/>
        <v>0</v>
      </c>
      <c r="Y17" s="10">
        <f t="shared" si="11"/>
        <v>0</v>
      </c>
      <c r="Z17" s="10">
        <f t="shared" si="11"/>
        <v>0</v>
      </c>
      <c r="AA17" s="10">
        <f t="shared" si="11"/>
        <v>0</v>
      </c>
      <c r="AB17" s="10">
        <f t="shared" si="11"/>
        <v>0</v>
      </c>
      <c r="AC17" s="10">
        <f t="shared" si="11"/>
        <v>0</v>
      </c>
      <c r="AD17" s="10">
        <f t="shared" si="11"/>
        <v>0</v>
      </c>
      <c r="AE17" s="10">
        <f t="shared" si="11"/>
        <v>0</v>
      </c>
      <c r="AF17" s="10">
        <f t="shared" si="11"/>
        <v>0</v>
      </c>
      <c r="AG17" s="11">
        <f t="shared" si="11"/>
        <v>0</v>
      </c>
      <c r="AH17" s="11">
        <f t="shared" si="11"/>
        <v>0</v>
      </c>
      <c r="AI17" s="11">
        <f t="shared" si="11"/>
        <v>0</v>
      </c>
      <c r="AJ17" s="11">
        <f t="shared" si="11"/>
        <v>0</v>
      </c>
      <c r="AK17" s="11">
        <f t="shared" si="11"/>
        <v>0</v>
      </c>
      <c r="AL17" s="11">
        <f t="shared" si="11"/>
        <v>0</v>
      </c>
      <c r="AM17" s="11">
        <f t="shared" si="11"/>
        <v>0</v>
      </c>
      <c r="AN17" s="101">
        <f t="shared" si="11"/>
        <v>0</v>
      </c>
      <c r="AO17" s="478">
        <f t="shared" si="11"/>
        <v>9059622</v>
      </c>
      <c r="AP17" s="10">
        <f t="shared" si="11"/>
        <v>6583619</v>
      </c>
      <c r="AQ17" s="10">
        <f t="shared" si="11"/>
        <v>30000</v>
      </c>
      <c r="AR17" s="10">
        <f t="shared" si="11"/>
        <v>2235403</v>
      </c>
      <c r="AS17" s="10">
        <f t="shared" si="11"/>
        <v>131672</v>
      </c>
      <c r="AT17" s="10">
        <f t="shared" si="11"/>
        <v>78928</v>
      </c>
      <c r="AU17" s="11">
        <f t="shared" si="11"/>
        <v>15.792200000000001</v>
      </c>
      <c r="AV17" s="11">
        <f t="shared" si="11"/>
        <v>10.590000000000002</v>
      </c>
      <c r="AW17" s="101">
        <f t="shared" si="11"/>
        <v>5.2021999999999995</v>
      </c>
    </row>
    <row r="18" spans="1:49" s="580" customFormat="1" x14ac:dyDescent="0.2">
      <c r="A18" s="524">
        <v>3</v>
      </c>
      <c r="B18" s="1">
        <v>4409</v>
      </c>
      <c r="C18" s="1">
        <v>600074358</v>
      </c>
      <c r="D18" s="1">
        <v>70982104</v>
      </c>
      <c r="E18" s="497" t="s">
        <v>153</v>
      </c>
      <c r="F18" s="1">
        <v>3111</v>
      </c>
      <c r="G18" s="522" t="s">
        <v>317</v>
      </c>
      <c r="H18" s="764" t="s">
        <v>283</v>
      </c>
      <c r="I18" s="265">
        <v>15668260</v>
      </c>
      <c r="J18" s="266">
        <v>11408380</v>
      </c>
      <c r="K18" s="266">
        <v>10000</v>
      </c>
      <c r="L18" s="266">
        <v>3859412</v>
      </c>
      <c r="M18" s="266">
        <v>228168</v>
      </c>
      <c r="N18" s="266">
        <v>162300</v>
      </c>
      <c r="O18" s="622">
        <v>27.5015</v>
      </c>
      <c r="P18" s="678">
        <v>19.989999999999998</v>
      </c>
      <c r="Q18" s="784">
        <v>7.511499999999999</v>
      </c>
      <c r="R18" s="267">
        <f t="shared" ref="R18:R21" si="12">W18*-1</f>
        <v>0</v>
      </c>
      <c r="S18" s="269">
        <v>0</v>
      </c>
      <c r="T18" s="269">
        <v>0</v>
      </c>
      <c r="U18" s="269">
        <v>0</v>
      </c>
      <c r="V18" s="269">
        <f t="shared" si="1"/>
        <v>0</v>
      </c>
      <c r="W18" s="269">
        <v>0</v>
      </c>
      <c r="X18" s="269">
        <v>0</v>
      </c>
      <c r="Y18" s="269">
        <f>SUM(W18:X18)</f>
        <v>0</v>
      </c>
      <c r="Z18" s="269">
        <f>V18+Y18</f>
        <v>0</v>
      </c>
      <c r="AA18" s="577">
        <f t="shared" ref="AA18:AA21" si="13">ROUND((V18+W18)*33.8%,0)</f>
        <v>0</v>
      </c>
      <c r="AB18" s="270">
        <f>ROUND(V18*2%,0)</f>
        <v>0</v>
      </c>
      <c r="AC18" s="269">
        <v>0</v>
      </c>
      <c r="AD18" s="269">
        <v>0</v>
      </c>
      <c r="AE18" s="269">
        <f t="shared" si="2"/>
        <v>0</v>
      </c>
      <c r="AF18" s="269">
        <f t="shared" si="3"/>
        <v>0</v>
      </c>
      <c r="AG18" s="271">
        <v>0</v>
      </c>
      <c r="AH18" s="271">
        <v>0</v>
      </c>
      <c r="AI18" s="271">
        <v>0</v>
      </c>
      <c r="AJ18" s="271">
        <v>0</v>
      </c>
      <c r="AK18" s="271">
        <v>0</v>
      </c>
      <c r="AL18" s="271">
        <f t="shared" si="4"/>
        <v>0</v>
      </c>
      <c r="AM18" s="271">
        <f t="shared" si="5"/>
        <v>0</v>
      </c>
      <c r="AN18" s="272">
        <f t="shared" si="6"/>
        <v>0</v>
      </c>
      <c r="AO18" s="268">
        <f>I18+AF18</f>
        <v>15668260</v>
      </c>
      <c r="AP18" s="269">
        <f>J18+V18</f>
        <v>11408380</v>
      </c>
      <c r="AQ18" s="269">
        <f t="shared" ref="AQ18:AQ21" si="14">K18+Y18</f>
        <v>10000</v>
      </c>
      <c r="AR18" s="269">
        <f t="shared" ref="AR18:AS21" si="15">L18+AA18</f>
        <v>3859412</v>
      </c>
      <c r="AS18" s="269">
        <f t="shared" si="15"/>
        <v>228168</v>
      </c>
      <c r="AT18" s="269">
        <f>N18+AE18</f>
        <v>162300</v>
      </c>
      <c r="AU18" s="271">
        <f>O18+AN18</f>
        <v>27.5015</v>
      </c>
      <c r="AV18" s="271">
        <f t="shared" ref="AV18:AW21" si="16">P18+AL18</f>
        <v>19.989999999999998</v>
      </c>
      <c r="AW18" s="272">
        <f t="shared" si="16"/>
        <v>7.511499999999999</v>
      </c>
    </row>
    <row r="19" spans="1:49" s="580" customFormat="1" x14ac:dyDescent="0.2">
      <c r="A19" s="524">
        <v>3</v>
      </c>
      <c r="B19" s="1">
        <v>4409</v>
      </c>
      <c r="C19" s="1">
        <v>600074358</v>
      </c>
      <c r="D19" s="1">
        <v>70982104</v>
      </c>
      <c r="E19" s="497" t="s">
        <v>153</v>
      </c>
      <c r="F19" s="1">
        <v>3111</v>
      </c>
      <c r="G19" s="522" t="s">
        <v>319</v>
      </c>
      <c r="H19" s="764" t="s">
        <v>283</v>
      </c>
      <c r="I19" s="265">
        <v>243250</v>
      </c>
      <c r="J19" s="266">
        <v>179124</v>
      </c>
      <c r="K19" s="882">
        <v>0</v>
      </c>
      <c r="L19" s="577">
        <v>60544</v>
      </c>
      <c r="M19" s="577">
        <v>3582</v>
      </c>
      <c r="N19" s="266">
        <v>0</v>
      </c>
      <c r="O19" s="622">
        <v>0.5</v>
      </c>
      <c r="P19" s="678">
        <v>0.5</v>
      </c>
      <c r="Q19" s="784">
        <v>0</v>
      </c>
      <c r="R19" s="267">
        <f t="shared" si="12"/>
        <v>0</v>
      </c>
      <c r="S19" s="269">
        <v>0</v>
      </c>
      <c r="T19" s="269">
        <v>0</v>
      </c>
      <c r="U19" s="269">
        <v>0</v>
      </c>
      <c r="V19" s="269">
        <f t="shared" si="1"/>
        <v>0</v>
      </c>
      <c r="W19" s="269">
        <v>0</v>
      </c>
      <c r="X19" s="269">
        <v>0</v>
      </c>
      <c r="Y19" s="269">
        <f>SUM(W19:X19)</f>
        <v>0</v>
      </c>
      <c r="Z19" s="269">
        <f>V19+Y19</f>
        <v>0</v>
      </c>
      <c r="AA19" s="577">
        <f t="shared" si="13"/>
        <v>0</v>
      </c>
      <c r="AB19" s="270">
        <f>ROUND(V19*2%,0)</f>
        <v>0</v>
      </c>
      <c r="AC19" s="269">
        <v>0</v>
      </c>
      <c r="AD19" s="269">
        <v>0</v>
      </c>
      <c r="AE19" s="269">
        <f t="shared" si="2"/>
        <v>0</v>
      </c>
      <c r="AF19" s="269">
        <f t="shared" si="3"/>
        <v>0</v>
      </c>
      <c r="AG19" s="271">
        <v>0</v>
      </c>
      <c r="AH19" s="271">
        <v>0</v>
      </c>
      <c r="AI19" s="271">
        <v>0</v>
      </c>
      <c r="AJ19" s="271">
        <v>0</v>
      </c>
      <c r="AK19" s="271">
        <v>0</v>
      </c>
      <c r="AL19" s="271">
        <f t="shared" si="4"/>
        <v>0</v>
      </c>
      <c r="AM19" s="271">
        <f t="shared" si="5"/>
        <v>0</v>
      </c>
      <c r="AN19" s="272">
        <f t="shared" si="6"/>
        <v>0</v>
      </c>
      <c r="AO19" s="268">
        <f>I19+AF19</f>
        <v>243250</v>
      </c>
      <c r="AP19" s="269">
        <f>J19+V19</f>
        <v>179124</v>
      </c>
      <c r="AQ19" s="269">
        <f t="shared" si="14"/>
        <v>0</v>
      </c>
      <c r="AR19" s="269">
        <f t="shared" si="15"/>
        <v>60544</v>
      </c>
      <c r="AS19" s="269">
        <f t="shared" si="15"/>
        <v>3582</v>
      </c>
      <c r="AT19" s="269">
        <f>N19+AE19</f>
        <v>0</v>
      </c>
      <c r="AU19" s="271">
        <f>O19+AN19</f>
        <v>0.5</v>
      </c>
      <c r="AV19" s="271">
        <f t="shared" si="16"/>
        <v>0.5</v>
      </c>
      <c r="AW19" s="272">
        <f t="shared" si="16"/>
        <v>0</v>
      </c>
    </row>
    <row r="20" spans="1:49" s="580" customFormat="1" x14ac:dyDescent="0.2">
      <c r="A20" s="524">
        <v>3</v>
      </c>
      <c r="B20" s="1">
        <v>4409</v>
      </c>
      <c r="C20" s="1">
        <v>600074358</v>
      </c>
      <c r="D20" s="1">
        <v>70982104</v>
      </c>
      <c r="E20" s="497" t="s">
        <v>153</v>
      </c>
      <c r="F20" s="1">
        <v>3111</v>
      </c>
      <c r="G20" s="522" t="s">
        <v>318</v>
      </c>
      <c r="H20" s="764" t="s">
        <v>284</v>
      </c>
      <c r="I20" s="265">
        <v>933943</v>
      </c>
      <c r="J20" s="266">
        <v>687734</v>
      </c>
      <c r="K20" s="882">
        <v>0</v>
      </c>
      <c r="L20" s="577">
        <v>232454</v>
      </c>
      <c r="M20" s="577">
        <v>13755</v>
      </c>
      <c r="N20" s="266">
        <v>0</v>
      </c>
      <c r="O20" s="622">
        <v>2.0100000000000002</v>
      </c>
      <c r="P20" s="678">
        <v>2.0100000000000002</v>
      </c>
      <c r="Q20" s="784">
        <v>0</v>
      </c>
      <c r="R20" s="267">
        <f t="shared" si="12"/>
        <v>0</v>
      </c>
      <c r="S20" s="269">
        <v>0</v>
      </c>
      <c r="T20" s="269">
        <v>0</v>
      </c>
      <c r="U20" s="269">
        <v>0</v>
      </c>
      <c r="V20" s="269">
        <f t="shared" si="1"/>
        <v>0</v>
      </c>
      <c r="W20" s="269">
        <v>0</v>
      </c>
      <c r="X20" s="269">
        <v>0</v>
      </c>
      <c r="Y20" s="269">
        <f>SUM(W20:X20)</f>
        <v>0</v>
      </c>
      <c r="Z20" s="269">
        <f>V20+Y20</f>
        <v>0</v>
      </c>
      <c r="AA20" s="577">
        <f t="shared" si="13"/>
        <v>0</v>
      </c>
      <c r="AB20" s="270">
        <f>ROUND(V20*2%,0)</f>
        <v>0</v>
      </c>
      <c r="AC20" s="269">
        <v>0</v>
      </c>
      <c r="AD20" s="269">
        <v>0</v>
      </c>
      <c r="AE20" s="269">
        <f t="shared" si="2"/>
        <v>0</v>
      </c>
      <c r="AF20" s="269">
        <f t="shared" si="3"/>
        <v>0</v>
      </c>
      <c r="AG20" s="271">
        <v>0</v>
      </c>
      <c r="AH20" s="271">
        <v>0</v>
      </c>
      <c r="AI20" s="271">
        <v>0</v>
      </c>
      <c r="AJ20" s="271">
        <v>0</v>
      </c>
      <c r="AK20" s="271">
        <v>0</v>
      </c>
      <c r="AL20" s="271">
        <f t="shared" si="4"/>
        <v>0</v>
      </c>
      <c r="AM20" s="271">
        <f t="shared" si="5"/>
        <v>0</v>
      </c>
      <c r="AN20" s="272">
        <f t="shared" si="6"/>
        <v>0</v>
      </c>
      <c r="AO20" s="268">
        <f>I20+AF20</f>
        <v>933943</v>
      </c>
      <c r="AP20" s="269">
        <f>J20+V20</f>
        <v>687734</v>
      </c>
      <c r="AQ20" s="269">
        <f t="shared" si="14"/>
        <v>0</v>
      </c>
      <c r="AR20" s="269">
        <f t="shared" si="15"/>
        <v>232454</v>
      </c>
      <c r="AS20" s="269">
        <f t="shared" si="15"/>
        <v>13755</v>
      </c>
      <c r="AT20" s="269">
        <f>N20+AE20</f>
        <v>0</v>
      </c>
      <c r="AU20" s="271">
        <f>O20+AN20</f>
        <v>2.0100000000000002</v>
      </c>
      <c r="AV20" s="271">
        <f t="shared" si="16"/>
        <v>2.0100000000000002</v>
      </c>
      <c r="AW20" s="272">
        <f t="shared" si="16"/>
        <v>0</v>
      </c>
    </row>
    <row r="21" spans="1:49" s="580" customFormat="1" x14ac:dyDescent="0.2">
      <c r="A21" s="524">
        <v>3</v>
      </c>
      <c r="B21" s="1">
        <v>4409</v>
      </c>
      <c r="C21" s="1">
        <v>600074358</v>
      </c>
      <c r="D21" s="1">
        <v>70982104</v>
      </c>
      <c r="E21" s="523" t="s">
        <v>153</v>
      </c>
      <c r="F21" s="1">
        <v>3141</v>
      </c>
      <c r="G21" s="522" t="s">
        <v>321</v>
      </c>
      <c r="H21" s="764" t="s">
        <v>284</v>
      </c>
      <c r="I21" s="265">
        <v>2417565</v>
      </c>
      <c r="J21" s="266">
        <v>1765703</v>
      </c>
      <c r="K21" s="882">
        <v>5000</v>
      </c>
      <c r="L21" s="577">
        <v>598498</v>
      </c>
      <c r="M21" s="577">
        <v>35314</v>
      </c>
      <c r="N21" s="266">
        <v>13050</v>
      </c>
      <c r="O21" s="622">
        <v>6</v>
      </c>
      <c r="P21" s="678">
        <v>0</v>
      </c>
      <c r="Q21" s="784">
        <v>6</v>
      </c>
      <c r="R21" s="267">
        <f t="shared" si="12"/>
        <v>0</v>
      </c>
      <c r="S21" s="269">
        <v>0</v>
      </c>
      <c r="T21" s="269">
        <v>0</v>
      </c>
      <c r="U21" s="269">
        <v>0</v>
      </c>
      <c r="V21" s="269">
        <f t="shared" si="1"/>
        <v>0</v>
      </c>
      <c r="W21" s="269">
        <v>0</v>
      </c>
      <c r="X21" s="269">
        <v>0</v>
      </c>
      <c r="Y21" s="269">
        <f>SUM(W21:X21)</f>
        <v>0</v>
      </c>
      <c r="Z21" s="269">
        <f>V21+Y21</f>
        <v>0</v>
      </c>
      <c r="AA21" s="577">
        <f t="shared" si="13"/>
        <v>0</v>
      </c>
      <c r="AB21" s="270">
        <f>ROUND(V21*2%,0)</f>
        <v>0</v>
      </c>
      <c r="AC21" s="269">
        <v>0</v>
      </c>
      <c r="AD21" s="269">
        <v>0</v>
      </c>
      <c r="AE21" s="269">
        <f t="shared" si="2"/>
        <v>0</v>
      </c>
      <c r="AF21" s="269">
        <f t="shared" si="3"/>
        <v>0</v>
      </c>
      <c r="AG21" s="271">
        <v>0</v>
      </c>
      <c r="AH21" s="271">
        <v>0</v>
      </c>
      <c r="AI21" s="271">
        <v>0</v>
      </c>
      <c r="AJ21" s="271">
        <v>0</v>
      </c>
      <c r="AK21" s="271">
        <v>0</v>
      </c>
      <c r="AL21" s="271">
        <f t="shared" si="4"/>
        <v>0</v>
      </c>
      <c r="AM21" s="271">
        <f t="shared" si="5"/>
        <v>0</v>
      </c>
      <c r="AN21" s="272">
        <f t="shared" si="6"/>
        <v>0</v>
      </c>
      <c r="AO21" s="268">
        <f>I21+AF21</f>
        <v>2417565</v>
      </c>
      <c r="AP21" s="269">
        <f>J21+V21</f>
        <v>1765703</v>
      </c>
      <c r="AQ21" s="269">
        <f t="shared" si="14"/>
        <v>5000</v>
      </c>
      <c r="AR21" s="269">
        <f t="shared" si="15"/>
        <v>598498</v>
      </c>
      <c r="AS21" s="269">
        <f t="shared" si="15"/>
        <v>35314</v>
      </c>
      <c r="AT21" s="269">
        <f>N21+AE21</f>
        <v>13050</v>
      </c>
      <c r="AU21" s="271">
        <f>O21+AN21</f>
        <v>6</v>
      </c>
      <c r="AV21" s="271">
        <f t="shared" si="16"/>
        <v>0</v>
      </c>
      <c r="AW21" s="272">
        <f t="shared" si="16"/>
        <v>6</v>
      </c>
    </row>
    <row r="22" spans="1:49" s="580" customFormat="1" x14ac:dyDescent="0.2">
      <c r="A22" s="502">
        <v>3</v>
      </c>
      <c r="B22" s="38">
        <v>4409</v>
      </c>
      <c r="C22" s="38">
        <v>600074358</v>
      </c>
      <c r="D22" s="38">
        <v>70982104</v>
      </c>
      <c r="E22" s="499" t="s">
        <v>154</v>
      </c>
      <c r="F22" s="38"/>
      <c r="G22" s="500"/>
      <c r="H22" s="672"/>
      <c r="I22" s="6">
        <v>19263018</v>
      </c>
      <c r="J22" s="10">
        <v>14040941</v>
      </c>
      <c r="K22" s="10">
        <v>15000</v>
      </c>
      <c r="L22" s="10">
        <v>4750908</v>
      </c>
      <c r="M22" s="10">
        <v>280819</v>
      </c>
      <c r="N22" s="10">
        <v>175350</v>
      </c>
      <c r="O22" s="11">
        <v>36.011499999999998</v>
      </c>
      <c r="P22" s="11">
        <v>22.5</v>
      </c>
      <c r="Q22" s="45">
        <v>13.511499999999998</v>
      </c>
      <c r="R22" s="6">
        <f t="shared" ref="R22:AW22" si="17">SUM(R18:R21)</f>
        <v>0</v>
      </c>
      <c r="S22" s="10">
        <f t="shared" si="17"/>
        <v>0</v>
      </c>
      <c r="T22" s="10">
        <f t="shared" si="17"/>
        <v>0</v>
      </c>
      <c r="U22" s="10">
        <f t="shared" si="17"/>
        <v>0</v>
      </c>
      <c r="V22" s="10">
        <f t="shared" si="17"/>
        <v>0</v>
      </c>
      <c r="W22" s="10">
        <f t="shared" si="17"/>
        <v>0</v>
      </c>
      <c r="X22" s="10">
        <f t="shared" si="17"/>
        <v>0</v>
      </c>
      <c r="Y22" s="10">
        <f t="shared" si="17"/>
        <v>0</v>
      </c>
      <c r="Z22" s="10">
        <f t="shared" si="17"/>
        <v>0</v>
      </c>
      <c r="AA22" s="10">
        <f t="shared" si="17"/>
        <v>0</v>
      </c>
      <c r="AB22" s="10">
        <f t="shared" si="17"/>
        <v>0</v>
      </c>
      <c r="AC22" s="10">
        <f t="shared" si="17"/>
        <v>0</v>
      </c>
      <c r="AD22" s="10">
        <f t="shared" si="17"/>
        <v>0</v>
      </c>
      <c r="AE22" s="10">
        <f t="shared" si="17"/>
        <v>0</v>
      </c>
      <c r="AF22" s="10">
        <f t="shared" si="17"/>
        <v>0</v>
      </c>
      <c r="AG22" s="11">
        <f t="shared" si="17"/>
        <v>0</v>
      </c>
      <c r="AH22" s="11">
        <f t="shared" si="17"/>
        <v>0</v>
      </c>
      <c r="AI22" s="11">
        <f t="shared" si="17"/>
        <v>0</v>
      </c>
      <c r="AJ22" s="11">
        <f t="shared" si="17"/>
        <v>0</v>
      </c>
      <c r="AK22" s="11">
        <f t="shared" si="17"/>
        <v>0</v>
      </c>
      <c r="AL22" s="11">
        <f t="shared" si="17"/>
        <v>0</v>
      </c>
      <c r="AM22" s="11">
        <f t="shared" si="17"/>
        <v>0</v>
      </c>
      <c r="AN22" s="101">
        <f t="shared" si="17"/>
        <v>0</v>
      </c>
      <c r="AO22" s="478">
        <f t="shared" si="17"/>
        <v>19263018</v>
      </c>
      <c r="AP22" s="10">
        <f t="shared" si="17"/>
        <v>14040941</v>
      </c>
      <c r="AQ22" s="10">
        <f t="shared" si="17"/>
        <v>15000</v>
      </c>
      <c r="AR22" s="10">
        <f t="shared" si="17"/>
        <v>4750908</v>
      </c>
      <c r="AS22" s="10">
        <f t="shared" si="17"/>
        <v>280819</v>
      </c>
      <c r="AT22" s="10">
        <f t="shared" si="17"/>
        <v>175350</v>
      </c>
      <c r="AU22" s="11">
        <f t="shared" si="17"/>
        <v>36.011499999999998</v>
      </c>
      <c r="AV22" s="11">
        <f t="shared" si="17"/>
        <v>22.5</v>
      </c>
      <c r="AW22" s="101">
        <f t="shared" si="17"/>
        <v>13.511499999999998</v>
      </c>
    </row>
    <row r="23" spans="1:49" s="580" customFormat="1" x14ac:dyDescent="0.2">
      <c r="A23" s="524">
        <v>4</v>
      </c>
      <c r="B23" s="1">
        <v>4407</v>
      </c>
      <c r="C23" s="1">
        <v>600074552</v>
      </c>
      <c r="D23" s="1">
        <v>70982201</v>
      </c>
      <c r="E23" s="523" t="s">
        <v>155</v>
      </c>
      <c r="F23" s="1">
        <v>3111</v>
      </c>
      <c r="G23" s="522" t="s">
        <v>317</v>
      </c>
      <c r="H23" s="764" t="s">
        <v>283</v>
      </c>
      <c r="I23" s="265">
        <v>6990132</v>
      </c>
      <c r="J23" s="266">
        <v>5096011</v>
      </c>
      <c r="K23" s="266">
        <v>0</v>
      </c>
      <c r="L23" s="266">
        <v>1722451</v>
      </c>
      <c r="M23" s="266">
        <v>101920</v>
      </c>
      <c r="N23" s="266">
        <v>69750</v>
      </c>
      <c r="O23" s="622">
        <v>11.1652</v>
      </c>
      <c r="P23" s="678">
        <v>8.1999999999999993</v>
      </c>
      <c r="Q23" s="784">
        <v>2.9652000000000012</v>
      </c>
      <c r="R23" s="267">
        <f t="shared" ref="R23:R26" si="18">W23*-1</f>
        <v>0</v>
      </c>
      <c r="S23" s="269">
        <v>0</v>
      </c>
      <c r="T23" s="269">
        <v>0</v>
      </c>
      <c r="U23" s="269">
        <v>0</v>
      </c>
      <c r="V23" s="269">
        <f t="shared" si="1"/>
        <v>0</v>
      </c>
      <c r="W23" s="269">
        <v>0</v>
      </c>
      <c r="X23" s="269">
        <v>0</v>
      </c>
      <c r="Y23" s="269">
        <f>SUM(W23:X23)</f>
        <v>0</v>
      </c>
      <c r="Z23" s="269">
        <f>V23+Y23</f>
        <v>0</v>
      </c>
      <c r="AA23" s="577">
        <f t="shared" ref="AA23:AA26" si="19">ROUND((V23+W23)*33.8%,0)</f>
        <v>0</v>
      </c>
      <c r="AB23" s="270">
        <f>ROUND(V23*2%,0)</f>
        <v>0</v>
      </c>
      <c r="AC23" s="269">
        <v>0</v>
      </c>
      <c r="AD23" s="269">
        <v>0</v>
      </c>
      <c r="AE23" s="269">
        <f t="shared" si="2"/>
        <v>0</v>
      </c>
      <c r="AF23" s="269">
        <f t="shared" si="3"/>
        <v>0</v>
      </c>
      <c r="AG23" s="271">
        <v>0</v>
      </c>
      <c r="AH23" s="271">
        <v>0</v>
      </c>
      <c r="AI23" s="271">
        <v>0</v>
      </c>
      <c r="AJ23" s="271">
        <v>0</v>
      </c>
      <c r="AK23" s="271">
        <v>0</v>
      </c>
      <c r="AL23" s="271">
        <f t="shared" si="4"/>
        <v>0</v>
      </c>
      <c r="AM23" s="271">
        <f t="shared" si="5"/>
        <v>0</v>
      </c>
      <c r="AN23" s="272">
        <f t="shared" si="6"/>
        <v>0</v>
      </c>
      <c r="AO23" s="268">
        <f>I23+AF23</f>
        <v>6990132</v>
      </c>
      <c r="AP23" s="269">
        <f>J23+V23</f>
        <v>5096011</v>
      </c>
      <c r="AQ23" s="269">
        <f t="shared" ref="AQ23:AQ26" si="20">K23+Y23</f>
        <v>0</v>
      </c>
      <c r="AR23" s="269">
        <f t="shared" ref="AR23:AS26" si="21">L23+AA23</f>
        <v>1722451</v>
      </c>
      <c r="AS23" s="269">
        <f t="shared" si="21"/>
        <v>101920</v>
      </c>
      <c r="AT23" s="269">
        <f>N23+AE23</f>
        <v>69750</v>
      </c>
      <c r="AU23" s="271">
        <f>O23+AN23</f>
        <v>11.1652</v>
      </c>
      <c r="AV23" s="271">
        <f t="shared" ref="AV23:AW26" si="22">P23+AL23</f>
        <v>8.1999999999999993</v>
      </c>
      <c r="AW23" s="272">
        <f t="shared" si="22"/>
        <v>2.9652000000000012</v>
      </c>
    </row>
    <row r="24" spans="1:49" s="580" customFormat="1" x14ac:dyDescent="0.2">
      <c r="A24" s="524">
        <v>4</v>
      </c>
      <c r="B24" s="1">
        <v>4407</v>
      </c>
      <c r="C24" s="1">
        <v>600074552</v>
      </c>
      <c r="D24" s="1">
        <v>70982201</v>
      </c>
      <c r="E24" s="523" t="s">
        <v>155</v>
      </c>
      <c r="F24" s="1">
        <v>3111</v>
      </c>
      <c r="G24" s="522" t="s">
        <v>319</v>
      </c>
      <c r="H24" s="764" t="s">
        <v>283</v>
      </c>
      <c r="I24" s="265">
        <v>525449</v>
      </c>
      <c r="J24" s="266">
        <v>386928</v>
      </c>
      <c r="K24" s="882">
        <v>0</v>
      </c>
      <c r="L24" s="577">
        <v>130782</v>
      </c>
      <c r="M24" s="577">
        <v>7739</v>
      </c>
      <c r="N24" s="266">
        <v>0</v>
      </c>
      <c r="O24" s="622">
        <v>1</v>
      </c>
      <c r="P24" s="678">
        <v>1</v>
      </c>
      <c r="Q24" s="784">
        <v>0</v>
      </c>
      <c r="R24" s="267">
        <f t="shared" si="18"/>
        <v>0</v>
      </c>
      <c r="S24" s="269">
        <v>0</v>
      </c>
      <c r="T24" s="269">
        <v>0</v>
      </c>
      <c r="U24" s="269">
        <v>0</v>
      </c>
      <c r="V24" s="269">
        <f t="shared" si="1"/>
        <v>0</v>
      </c>
      <c r="W24" s="269">
        <v>0</v>
      </c>
      <c r="X24" s="269">
        <v>0</v>
      </c>
      <c r="Y24" s="269">
        <f>SUM(W24:X24)</f>
        <v>0</v>
      </c>
      <c r="Z24" s="269">
        <f>V24+Y24</f>
        <v>0</v>
      </c>
      <c r="AA24" s="577">
        <f t="shared" si="19"/>
        <v>0</v>
      </c>
      <c r="AB24" s="270">
        <f>ROUND(V24*2%,0)</f>
        <v>0</v>
      </c>
      <c r="AC24" s="269">
        <v>0</v>
      </c>
      <c r="AD24" s="269">
        <v>0</v>
      </c>
      <c r="AE24" s="269">
        <f t="shared" si="2"/>
        <v>0</v>
      </c>
      <c r="AF24" s="269">
        <f t="shared" si="3"/>
        <v>0</v>
      </c>
      <c r="AG24" s="271">
        <v>0</v>
      </c>
      <c r="AH24" s="271">
        <v>0</v>
      </c>
      <c r="AI24" s="271">
        <v>0</v>
      </c>
      <c r="AJ24" s="271">
        <v>0</v>
      </c>
      <c r="AK24" s="271">
        <v>0</v>
      </c>
      <c r="AL24" s="271">
        <f t="shared" si="4"/>
        <v>0</v>
      </c>
      <c r="AM24" s="271">
        <f t="shared" si="5"/>
        <v>0</v>
      </c>
      <c r="AN24" s="272">
        <f t="shared" si="6"/>
        <v>0</v>
      </c>
      <c r="AO24" s="268">
        <f>I24+AF24</f>
        <v>525449</v>
      </c>
      <c r="AP24" s="269">
        <f>J24+V24</f>
        <v>386928</v>
      </c>
      <c r="AQ24" s="269">
        <f t="shared" si="20"/>
        <v>0</v>
      </c>
      <c r="AR24" s="269">
        <f t="shared" si="21"/>
        <v>130782</v>
      </c>
      <c r="AS24" s="269">
        <f t="shared" si="21"/>
        <v>7739</v>
      </c>
      <c r="AT24" s="269">
        <f>N24+AE24</f>
        <v>0</v>
      </c>
      <c r="AU24" s="271">
        <f>O24+AN24</f>
        <v>1</v>
      </c>
      <c r="AV24" s="271">
        <f t="shared" si="22"/>
        <v>1</v>
      </c>
      <c r="AW24" s="272">
        <f t="shared" si="22"/>
        <v>0</v>
      </c>
    </row>
    <row r="25" spans="1:49" s="580" customFormat="1" x14ac:dyDescent="0.2">
      <c r="A25" s="524">
        <v>4</v>
      </c>
      <c r="B25" s="1">
        <v>4407</v>
      </c>
      <c r="C25" s="1">
        <v>600074552</v>
      </c>
      <c r="D25" s="1">
        <v>70982201</v>
      </c>
      <c r="E25" s="523" t="s">
        <v>155</v>
      </c>
      <c r="F25" s="1">
        <v>3111</v>
      </c>
      <c r="G25" s="522" t="s">
        <v>318</v>
      </c>
      <c r="H25" s="764" t="s">
        <v>284</v>
      </c>
      <c r="I25" s="265">
        <v>1068454</v>
      </c>
      <c r="J25" s="266">
        <v>786785</v>
      </c>
      <c r="K25" s="882">
        <v>0</v>
      </c>
      <c r="L25" s="577">
        <v>265933</v>
      </c>
      <c r="M25" s="577">
        <v>15736</v>
      </c>
      <c r="N25" s="266">
        <v>0</v>
      </c>
      <c r="O25" s="622">
        <v>2.2999999999999998</v>
      </c>
      <c r="P25" s="678">
        <v>2.2999999999999998</v>
      </c>
      <c r="Q25" s="784">
        <v>0</v>
      </c>
      <c r="R25" s="267">
        <f t="shared" si="18"/>
        <v>0</v>
      </c>
      <c r="S25" s="269">
        <v>0</v>
      </c>
      <c r="T25" s="269">
        <v>0</v>
      </c>
      <c r="U25" s="269">
        <v>0</v>
      </c>
      <c r="V25" s="269">
        <f t="shared" si="1"/>
        <v>0</v>
      </c>
      <c r="W25" s="269">
        <v>0</v>
      </c>
      <c r="X25" s="269">
        <v>0</v>
      </c>
      <c r="Y25" s="269">
        <f>SUM(W25:X25)</f>
        <v>0</v>
      </c>
      <c r="Z25" s="269">
        <f>V25+Y25</f>
        <v>0</v>
      </c>
      <c r="AA25" s="577">
        <f t="shared" si="19"/>
        <v>0</v>
      </c>
      <c r="AB25" s="270">
        <f>ROUND(V25*2%,0)</f>
        <v>0</v>
      </c>
      <c r="AC25" s="269">
        <v>0</v>
      </c>
      <c r="AD25" s="269">
        <v>0</v>
      </c>
      <c r="AE25" s="269">
        <f t="shared" si="2"/>
        <v>0</v>
      </c>
      <c r="AF25" s="269">
        <f t="shared" si="3"/>
        <v>0</v>
      </c>
      <c r="AG25" s="271">
        <v>0</v>
      </c>
      <c r="AH25" s="271">
        <v>0</v>
      </c>
      <c r="AI25" s="271">
        <v>0</v>
      </c>
      <c r="AJ25" s="271">
        <v>0</v>
      </c>
      <c r="AK25" s="271">
        <v>0</v>
      </c>
      <c r="AL25" s="271">
        <f t="shared" si="4"/>
        <v>0</v>
      </c>
      <c r="AM25" s="271">
        <f t="shared" si="5"/>
        <v>0</v>
      </c>
      <c r="AN25" s="272">
        <f t="shared" si="6"/>
        <v>0</v>
      </c>
      <c r="AO25" s="268">
        <f>I25+AF25</f>
        <v>1068454</v>
      </c>
      <c r="AP25" s="269">
        <f>J25+V25</f>
        <v>786785</v>
      </c>
      <c r="AQ25" s="269">
        <f t="shared" si="20"/>
        <v>0</v>
      </c>
      <c r="AR25" s="269">
        <f t="shared" si="21"/>
        <v>265933</v>
      </c>
      <c r="AS25" s="269">
        <f t="shared" si="21"/>
        <v>15736</v>
      </c>
      <c r="AT25" s="269">
        <f>N25+AE25</f>
        <v>0</v>
      </c>
      <c r="AU25" s="271">
        <f>O25+AN25</f>
        <v>2.2999999999999998</v>
      </c>
      <c r="AV25" s="271">
        <f t="shared" si="22"/>
        <v>2.2999999999999998</v>
      </c>
      <c r="AW25" s="272">
        <f t="shared" si="22"/>
        <v>0</v>
      </c>
    </row>
    <row r="26" spans="1:49" s="580" customFormat="1" x14ac:dyDescent="0.2">
      <c r="A26" s="524">
        <v>4</v>
      </c>
      <c r="B26" s="1">
        <v>4407</v>
      </c>
      <c r="C26" s="1">
        <v>600074552</v>
      </c>
      <c r="D26" s="1">
        <v>70982201</v>
      </c>
      <c r="E26" s="523" t="s">
        <v>155</v>
      </c>
      <c r="F26" s="1">
        <v>3141</v>
      </c>
      <c r="G26" s="522" t="s">
        <v>321</v>
      </c>
      <c r="H26" s="764" t="s">
        <v>284</v>
      </c>
      <c r="I26" s="265">
        <v>957662</v>
      </c>
      <c r="J26" s="266">
        <v>701314</v>
      </c>
      <c r="K26" s="882">
        <v>0</v>
      </c>
      <c r="L26" s="577">
        <v>237044</v>
      </c>
      <c r="M26" s="577">
        <v>14026</v>
      </c>
      <c r="N26" s="266">
        <v>5278</v>
      </c>
      <c r="O26" s="622">
        <v>2.39</v>
      </c>
      <c r="P26" s="678">
        <v>0</v>
      </c>
      <c r="Q26" s="784">
        <v>2.39</v>
      </c>
      <c r="R26" s="267">
        <f t="shared" si="18"/>
        <v>0</v>
      </c>
      <c r="S26" s="269">
        <v>0</v>
      </c>
      <c r="T26" s="269">
        <v>0</v>
      </c>
      <c r="U26" s="269">
        <v>0</v>
      </c>
      <c r="V26" s="269">
        <f t="shared" si="1"/>
        <v>0</v>
      </c>
      <c r="W26" s="269">
        <v>0</v>
      </c>
      <c r="X26" s="269">
        <v>0</v>
      </c>
      <c r="Y26" s="269">
        <f>SUM(W26:X26)</f>
        <v>0</v>
      </c>
      <c r="Z26" s="269">
        <f>V26+Y26</f>
        <v>0</v>
      </c>
      <c r="AA26" s="577">
        <f t="shared" si="19"/>
        <v>0</v>
      </c>
      <c r="AB26" s="270">
        <f>ROUND(V26*2%,0)</f>
        <v>0</v>
      </c>
      <c r="AC26" s="269">
        <v>0</v>
      </c>
      <c r="AD26" s="269">
        <v>0</v>
      </c>
      <c r="AE26" s="269">
        <f t="shared" si="2"/>
        <v>0</v>
      </c>
      <c r="AF26" s="269">
        <f t="shared" si="3"/>
        <v>0</v>
      </c>
      <c r="AG26" s="271">
        <v>0</v>
      </c>
      <c r="AH26" s="271">
        <v>0</v>
      </c>
      <c r="AI26" s="271">
        <v>0</v>
      </c>
      <c r="AJ26" s="271">
        <v>0</v>
      </c>
      <c r="AK26" s="271">
        <v>0</v>
      </c>
      <c r="AL26" s="271">
        <f t="shared" si="4"/>
        <v>0</v>
      </c>
      <c r="AM26" s="271">
        <f t="shared" si="5"/>
        <v>0</v>
      </c>
      <c r="AN26" s="272">
        <f t="shared" si="6"/>
        <v>0</v>
      </c>
      <c r="AO26" s="268">
        <f>I26+AF26</f>
        <v>957662</v>
      </c>
      <c r="AP26" s="269">
        <f>J26+V26</f>
        <v>701314</v>
      </c>
      <c r="AQ26" s="269">
        <f t="shared" si="20"/>
        <v>0</v>
      </c>
      <c r="AR26" s="269">
        <f t="shared" si="21"/>
        <v>237044</v>
      </c>
      <c r="AS26" s="269">
        <f t="shared" si="21"/>
        <v>14026</v>
      </c>
      <c r="AT26" s="269">
        <f>N26+AE26</f>
        <v>5278</v>
      </c>
      <c r="AU26" s="271">
        <f>O26+AN26</f>
        <v>2.39</v>
      </c>
      <c r="AV26" s="271">
        <f t="shared" si="22"/>
        <v>0</v>
      </c>
      <c r="AW26" s="272">
        <f t="shared" si="22"/>
        <v>2.39</v>
      </c>
    </row>
    <row r="27" spans="1:49" s="580" customFormat="1" x14ac:dyDescent="0.2">
      <c r="A27" s="502">
        <v>4</v>
      </c>
      <c r="B27" s="38">
        <v>4407</v>
      </c>
      <c r="C27" s="38">
        <v>600074552</v>
      </c>
      <c r="D27" s="38">
        <v>70982201</v>
      </c>
      <c r="E27" s="499" t="s">
        <v>156</v>
      </c>
      <c r="F27" s="38"/>
      <c r="G27" s="500"/>
      <c r="H27" s="672"/>
      <c r="I27" s="8">
        <v>9541697</v>
      </c>
      <c r="J27" s="14">
        <v>6971038</v>
      </c>
      <c r="K27" s="14">
        <v>0</v>
      </c>
      <c r="L27" s="14">
        <v>2356210</v>
      </c>
      <c r="M27" s="14">
        <v>139421</v>
      </c>
      <c r="N27" s="14">
        <v>75028</v>
      </c>
      <c r="O27" s="15">
        <v>16.8552</v>
      </c>
      <c r="P27" s="15">
        <v>11.5</v>
      </c>
      <c r="Q27" s="54">
        <v>5.3552000000000017</v>
      </c>
      <c r="R27" s="8">
        <f t="shared" ref="R27:AW27" si="23">SUM(R23:R26)</f>
        <v>0</v>
      </c>
      <c r="S27" s="14">
        <f t="shared" si="23"/>
        <v>0</v>
      </c>
      <c r="T27" s="14">
        <f t="shared" si="23"/>
        <v>0</v>
      </c>
      <c r="U27" s="14">
        <f t="shared" si="23"/>
        <v>0</v>
      </c>
      <c r="V27" s="14">
        <f t="shared" si="23"/>
        <v>0</v>
      </c>
      <c r="W27" s="14">
        <f t="shared" si="23"/>
        <v>0</v>
      </c>
      <c r="X27" s="14">
        <f t="shared" si="23"/>
        <v>0</v>
      </c>
      <c r="Y27" s="14">
        <f t="shared" si="23"/>
        <v>0</v>
      </c>
      <c r="Z27" s="14">
        <f t="shared" si="23"/>
        <v>0</v>
      </c>
      <c r="AA27" s="14">
        <f t="shared" si="23"/>
        <v>0</v>
      </c>
      <c r="AB27" s="14">
        <f t="shared" si="23"/>
        <v>0</v>
      </c>
      <c r="AC27" s="14">
        <f t="shared" si="23"/>
        <v>0</v>
      </c>
      <c r="AD27" s="14">
        <f t="shared" si="23"/>
        <v>0</v>
      </c>
      <c r="AE27" s="14">
        <f t="shared" si="23"/>
        <v>0</v>
      </c>
      <c r="AF27" s="14">
        <f t="shared" si="23"/>
        <v>0</v>
      </c>
      <c r="AG27" s="15">
        <f t="shared" si="23"/>
        <v>0</v>
      </c>
      <c r="AH27" s="15">
        <f t="shared" si="23"/>
        <v>0</v>
      </c>
      <c r="AI27" s="15">
        <f t="shared" si="23"/>
        <v>0</v>
      </c>
      <c r="AJ27" s="15">
        <f t="shared" si="23"/>
        <v>0</v>
      </c>
      <c r="AK27" s="15">
        <f t="shared" si="23"/>
        <v>0</v>
      </c>
      <c r="AL27" s="15">
        <f t="shared" si="23"/>
        <v>0</v>
      </c>
      <c r="AM27" s="15">
        <f t="shared" si="23"/>
        <v>0</v>
      </c>
      <c r="AN27" s="104">
        <f t="shared" si="23"/>
        <v>0</v>
      </c>
      <c r="AO27" s="495">
        <f t="shared" si="23"/>
        <v>9541697</v>
      </c>
      <c r="AP27" s="14">
        <f t="shared" si="23"/>
        <v>6971038</v>
      </c>
      <c r="AQ27" s="14">
        <f t="shared" si="23"/>
        <v>0</v>
      </c>
      <c r="AR27" s="14">
        <f t="shared" si="23"/>
        <v>2356210</v>
      </c>
      <c r="AS27" s="14">
        <f t="shared" si="23"/>
        <v>139421</v>
      </c>
      <c r="AT27" s="14">
        <f t="shared" si="23"/>
        <v>75028</v>
      </c>
      <c r="AU27" s="15">
        <f t="shared" si="23"/>
        <v>16.8552</v>
      </c>
      <c r="AV27" s="15">
        <f t="shared" si="23"/>
        <v>11.5</v>
      </c>
      <c r="AW27" s="104">
        <f t="shared" si="23"/>
        <v>5.3552000000000017</v>
      </c>
    </row>
    <row r="28" spans="1:49" s="580" customFormat="1" x14ac:dyDescent="0.2">
      <c r="A28" s="524">
        <v>5</v>
      </c>
      <c r="B28" s="1">
        <v>4492</v>
      </c>
      <c r="C28" s="1">
        <v>650065221</v>
      </c>
      <c r="D28" s="1">
        <v>71173838</v>
      </c>
      <c r="E28" s="523" t="s">
        <v>157</v>
      </c>
      <c r="F28" s="1">
        <v>3111</v>
      </c>
      <c r="G28" s="522" t="s">
        <v>317</v>
      </c>
      <c r="H28" s="764" t="s">
        <v>283</v>
      </c>
      <c r="I28" s="265">
        <v>7598177</v>
      </c>
      <c r="J28" s="266">
        <v>5541515</v>
      </c>
      <c r="K28" s="266">
        <v>0</v>
      </c>
      <c r="L28" s="266">
        <v>1873032</v>
      </c>
      <c r="M28" s="266">
        <v>110830</v>
      </c>
      <c r="N28" s="266">
        <v>72800</v>
      </c>
      <c r="O28" s="622">
        <v>12.491300000000001</v>
      </c>
      <c r="P28" s="678">
        <v>9</v>
      </c>
      <c r="Q28" s="784">
        <v>3.4913000000000007</v>
      </c>
      <c r="R28" s="267">
        <f t="shared" ref="R28:R30" si="24">W28*-1</f>
        <v>0</v>
      </c>
      <c r="S28" s="269">
        <v>0</v>
      </c>
      <c r="T28" s="269">
        <v>0</v>
      </c>
      <c r="U28" s="269">
        <v>0</v>
      </c>
      <c r="V28" s="269">
        <f t="shared" si="1"/>
        <v>0</v>
      </c>
      <c r="W28" s="269">
        <v>0</v>
      </c>
      <c r="X28" s="269">
        <v>0</v>
      </c>
      <c r="Y28" s="269">
        <f>SUM(W28:X28)</f>
        <v>0</v>
      </c>
      <c r="Z28" s="269">
        <f>V28+Y28</f>
        <v>0</v>
      </c>
      <c r="AA28" s="577">
        <f t="shared" ref="AA28:AA30" si="25">ROUND((V28+W28)*33.8%,0)</f>
        <v>0</v>
      </c>
      <c r="AB28" s="270">
        <f>ROUND(V28*2%,0)</f>
        <v>0</v>
      </c>
      <c r="AC28" s="269">
        <v>0</v>
      </c>
      <c r="AD28" s="269">
        <v>0</v>
      </c>
      <c r="AE28" s="269">
        <f t="shared" si="2"/>
        <v>0</v>
      </c>
      <c r="AF28" s="269">
        <f t="shared" si="3"/>
        <v>0</v>
      </c>
      <c r="AG28" s="271">
        <v>0</v>
      </c>
      <c r="AH28" s="271">
        <v>0</v>
      </c>
      <c r="AI28" s="271">
        <v>0</v>
      </c>
      <c r="AJ28" s="271">
        <v>0</v>
      </c>
      <c r="AK28" s="271">
        <v>0</v>
      </c>
      <c r="AL28" s="271">
        <f t="shared" si="4"/>
        <v>0</v>
      </c>
      <c r="AM28" s="271">
        <f t="shared" si="5"/>
        <v>0</v>
      </c>
      <c r="AN28" s="272">
        <f t="shared" si="6"/>
        <v>0</v>
      </c>
      <c r="AO28" s="268">
        <f>I28+AF28</f>
        <v>7598177</v>
      </c>
      <c r="AP28" s="269">
        <f>J28+V28</f>
        <v>5541515</v>
      </c>
      <c r="AQ28" s="269">
        <f t="shared" ref="AQ28:AQ30" si="26">K28+Y28</f>
        <v>0</v>
      </c>
      <c r="AR28" s="269">
        <f t="shared" ref="AR28:AS30" si="27">L28+AA28</f>
        <v>1873032</v>
      </c>
      <c r="AS28" s="269">
        <f t="shared" si="27"/>
        <v>110830</v>
      </c>
      <c r="AT28" s="269">
        <f>N28+AE28</f>
        <v>72800</v>
      </c>
      <c r="AU28" s="271">
        <f>O28+AN28</f>
        <v>12.491300000000001</v>
      </c>
      <c r="AV28" s="271">
        <f t="shared" ref="AV28:AW30" si="28">P28+AL28</f>
        <v>9</v>
      </c>
      <c r="AW28" s="272">
        <f t="shared" si="28"/>
        <v>3.4913000000000007</v>
      </c>
    </row>
    <row r="29" spans="1:49" s="580" customFormat="1" x14ac:dyDescent="0.2">
      <c r="A29" s="524">
        <v>5</v>
      </c>
      <c r="B29" s="1">
        <v>4492</v>
      </c>
      <c r="C29" s="1">
        <v>650065221</v>
      </c>
      <c r="D29" s="1">
        <v>71173838</v>
      </c>
      <c r="E29" s="523" t="s">
        <v>157</v>
      </c>
      <c r="F29" s="1">
        <v>3111</v>
      </c>
      <c r="G29" s="522" t="s">
        <v>318</v>
      </c>
      <c r="H29" s="764" t="s">
        <v>284</v>
      </c>
      <c r="I29" s="265">
        <v>1152950</v>
      </c>
      <c r="J29" s="266">
        <v>849006</v>
      </c>
      <c r="K29" s="882">
        <v>0</v>
      </c>
      <c r="L29" s="577">
        <v>286964</v>
      </c>
      <c r="M29" s="577">
        <v>16980</v>
      </c>
      <c r="N29" s="266">
        <v>0</v>
      </c>
      <c r="O29" s="622">
        <v>2.5</v>
      </c>
      <c r="P29" s="678">
        <v>2.5</v>
      </c>
      <c r="Q29" s="784">
        <v>0</v>
      </c>
      <c r="R29" s="267">
        <f t="shared" si="24"/>
        <v>0</v>
      </c>
      <c r="S29" s="269">
        <v>0</v>
      </c>
      <c r="T29" s="269">
        <v>0</v>
      </c>
      <c r="U29" s="269">
        <v>0</v>
      </c>
      <c r="V29" s="269">
        <f t="shared" si="1"/>
        <v>0</v>
      </c>
      <c r="W29" s="269">
        <v>0</v>
      </c>
      <c r="X29" s="269">
        <v>0</v>
      </c>
      <c r="Y29" s="269">
        <f>SUM(W29:X29)</f>
        <v>0</v>
      </c>
      <c r="Z29" s="269">
        <f>V29+Y29</f>
        <v>0</v>
      </c>
      <c r="AA29" s="577">
        <f t="shared" si="25"/>
        <v>0</v>
      </c>
      <c r="AB29" s="270">
        <f>ROUND(V29*2%,0)</f>
        <v>0</v>
      </c>
      <c r="AC29" s="269">
        <v>0</v>
      </c>
      <c r="AD29" s="269">
        <v>0</v>
      </c>
      <c r="AE29" s="269">
        <f t="shared" si="2"/>
        <v>0</v>
      </c>
      <c r="AF29" s="269">
        <f t="shared" si="3"/>
        <v>0</v>
      </c>
      <c r="AG29" s="271">
        <v>0</v>
      </c>
      <c r="AH29" s="271">
        <v>0</v>
      </c>
      <c r="AI29" s="271">
        <v>0</v>
      </c>
      <c r="AJ29" s="271">
        <v>0</v>
      </c>
      <c r="AK29" s="271">
        <v>0</v>
      </c>
      <c r="AL29" s="271">
        <f t="shared" si="4"/>
        <v>0</v>
      </c>
      <c r="AM29" s="271">
        <f t="shared" si="5"/>
        <v>0</v>
      </c>
      <c r="AN29" s="272">
        <f t="shared" si="6"/>
        <v>0</v>
      </c>
      <c r="AO29" s="268">
        <f>I29+AF29</f>
        <v>1152950</v>
      </c>
      <c r="AP29" s="269">
        <f>J29+V29</f>
        <v>849006</v>
      </c>
      <c r="AQ29" s="269">
        <f t="shared" si="26"/>
        <v>0</v>
      </c>
      <c r="AR29" s="269">
        <f t="shared" si="27"/>
        <v>286964</v>
      </c>
      <c r="AS29" s="269">
        <f t="shared" si="27"/>
        <v>16980</v>
      </c>
      <c r="AT29" s="269">
        <f>N29+AE29</f>
        <v>0</v>
      </c>
      <c r="AU29" s="271">
        <f>O29+AN29</f>
        <v>2.5</v>
      </c>
      <c r="AV29" s="271">
        <f t="shared" si="28"/>
        <v>2.5</v>
      </c>
      <c r="AW29" s="272">
        <f t="shared" si="28"/>
        <v>0</v>
      </c>
    </row>
    <row r="30" spans="1:49" s="580" customFormat="1" x14ac:dyDescent="0.2">
      <c r="A30" s="524">
        <v>5</v>
      </c>
      <c r="B30" s="1">
        <v>4492</v>
      </c>
      <c r="C30" s="1">
        <v>650065221</v>
      </c>
      <c r="D30" s="1">
        <v>71173838</v>
      </c>
      <c r="E30" s="523" t="s">
        <v>157</v>
      </c>
      <c r="F30" s="1">
        <v>3141</v>
      </c>
      <c r="G30" s="522" t="s">
        <v>321</v>
      </c>
      <c r="H30" s="764" t="s">
        <v>284</v>
      </c>
      <c r="I30" s="265">
        <v>972468</v>
      </c>
      <c r="J30" s="266">
        <v>712131</v>
      </c>
      <c r="K30" s="882">
        <v>0</v>
      </c>
      <c r="L30" s="577">
        <v>240700</v>
      </c>
      <c r="M30" s="577">
        <v>14243</v>
      </c>
      <c r="N30" s="266">
        <v>5394</v>
      </c>
      <c r="O30" s="622">
        <v>2.42</v>
      </c>
      <c r="P30" s="678">
        <v>0</v>
      </c>
      <c r="Q30" s="784">
        <v>2.42</v>
      </c>
      <c r="R30" s="267">
        <f t="shared" si="24"/>
        <v>0</v>
      </c>
      <c r="S30" s="269">
        <v>0</v>
      </c>
      <c r="T30" s="269">
        <v>0</v>
      </c>
      <c r="U30" s="269">
        <v>0</v>
      </c>
      <c r="V30" s="269">
        <f t="shared" si="1"/>
        <v>0</v>
      </c>
      <c r="W30" s="269">
        <v>0</v>
      </c>
      <c r="X30" s="269">
        <v>0</v>
      </c>
      <c r="Y30" s="269">
        <f>SUM(W30:X30)</f>
        <v>0</v>
      </c>
      <c r="Z30" s="269">
        <f>V30+Y30</f>
        <v>0</v>
      </c>
      <c r="AA30" s="577">
        <f t="shared" si="25"/>
        <v>0</v>
      </c>
      <c r="AB30" s="270">
        <f>ROUND(V30*2%,0)</f>
        <v>0</v>
      </c>
      <c r="AC30" s="269">
        <v>0</v>
      </c>
      <c r="AD30" s="269">
        <v>0</v>
      </c>
      <c r="AE30" s="269">
        <f t="shared" si="2"/>
        <v>0</v>
      </c>
      <c r="AF30" s="269">
        <f t="shared" si="3"/>
        <v>0</v>
      </c>
      <c r="AG30" s="271">
        <v>0</v>
      </c>
      <c r="AH30" s="271">
        <v>0</v>
      </c>
      <c r="AI30" s="271">
        <v>0</v>
      </c>
      <c r="AJ30" s="271">
        <v>0</v>
      </c>
      <c r="AK30" s="271">
        <v>0</v>
      </c>
      <c r="AL30" s="271">
        <f t="shared" si="4"/>
        <v>0</v>
      </c>
      <c r="AM30" s="271">
        <f t="shared" si="5"/>
        <v>0</v>
      </c>
      <c r="AN30" s="272">
        <f t="shared" si="6"/>
        <v>0</v>
      </c>
      <c r="AO30" s="268">
        <f>I30+AF30</f>
        <v>972468</v>
      </c>
      <c r="AP30" s="269">
        <f>J30+V30</f>
        <v>712131</v>
      </c>
      <c r="AQ30" s="269">
        <f t="shared" si="26"/>
        <v>0</v>
      </c>
      <c r="AR30" s="269">
        <f t="shared" si="27"/>
        <v>240700</v>
      </c>
      <c r="AS30" s="269">
        <f t="shared" si="27"/>
        <v>14243</v>
      </c>
      <c r="AT30" s="269">
        <f>N30+AE30</f>
        <v>5394</v>
      </c>
      <c r="AU30" s="271">
        <f>O30+AN30</f>
        <v>2.42</v>
      </c>
      <c r="AV30" s="271">
        <f t="shared" si="28"/>
        <v>0</v>
      </c>
      <c r="AW30" s="272">
        <f t="shared" si="28"/>
        <v>2.42</v>
      </c>
    </row>
    <row r="31" spans="1:49" s="580" customFormat="1" x14ac:dyDescent="0.2">
      <c r="A31" s="502">
        <v>5</v>
      </c>
      <c r="B31" s="38">
        <v>4492</v>
      </c>
      <c r="C31" s="38">
        <v>650065221</v>
      </c>
      <c r="D31" s="38">
        <v>71173838</v>
      </c>
      <c r="E31" s="499" t="s">
        <v>158</v>
      </c>
      <c r="F31" s="38"/>
      <c r="G31" s="500"/>
      <c r="H31" s="672"/>
      <c r="I31" s="8">
        <v>9723595</v>
      </c>
      <c r="J31" s="14">
        <v>7102652</v>
      </c>
      <c r="K31" s="14">
        <v>0</v>
      </c>
      <c r="L31" s="14">
        <v>2400696</v>
      </c>
      <c r="M31" s="14">
        <v>142053</v>
      </c>
      <c r="N31" s="14">
        <v>78194</v>
      </c>
      <c r="O31" s="15">
        <v>17.411300000000001</v>
      </c>
      <c r="P31" s="15">
        <v>11.5</v>
      </c>
      <c r="Q31" s="54">
        <v>5.9113000000000007</v>
      </c>
      <c r="R31" s="8">
        <f t="shared" ref="R31:AW31" si="29">SUM(R28:R30)</f>
        <v>0</v>
      </c>
      <c r="S31" s="14">
        <f t="shared" si="29"/>
        <v>0</v>
      </c>
      <c r="T31" s="14">
        <f t="shared" si="29"/>
        <v>0</v>
      </c>
      <c r="U31" s="14">
        <f t="shared" si="29"/>
        <v>0</v>
      </c>
      <c r="V31" s="14">
        <f t="shared" si="29"/>
        <v>0</v>
      </c>
      <c r="W31" s="14">
        <f t="shared" si="29"/>
        <v>0</v>
      </c>
      <c r="X31" s="14">
        <f t="shared" si="29"/>
        <v>0</v>
      </c>
      <c r="Y31" s="14">
        <f t="shared" si="29"/>
        <v>0</v>
      </c>
      <c r="Z31" s="14">
        <f t="shared" si="29"/>
        <v>0</v>
      </c>
      <c r="AA31" s="14">
        <f t="shared" si="29"/>
        <v>0</v>
      </c>
      <c r="AB31" s="14">
        <f t="shared" si="29"/>
        <v>0</v>
      </c>
      <c r="AC31" s="14">
        <f t="shared" si="29"/>
        <v>0</v>
      </c>
      <c r="AD31" s="14">
        <f t="shared" si="29"/>
        <v>0</v>
      </c>
      <c r="AE31" s="14">
        <f t="shared" si="29"/>
        <v>0</v>
      </c>
      <c r="AF31" s="14">
        <f t="shared" si="29"/>
        <v>0</v>
      </c>
      <c r="AG31" s="15">
        <f t="shared" si="29"/>
        <v>0</v>
      </c>
      <c r="AH31" s="15">
        <f t="shared" si="29"/>
        <v>0</v>
      </c>
      <c r="AI31" s="15">
        <f t="shared" si="29"/>
        <v>0</v>
      </c>
      <c r="AJ31" s="15">
        <f t="shared" si="29"/>
        <v>0</v>
      </c>
      <c r="AK31" s="15">
        <f t="shared" si="29"/>
        <v>0</v>
      </c>
      <c r="AL31" s="15">
        <f t="shared" si="29"/>
        <v>0</v>
      </c>
      <c r="AM31" s="15">
        <f t="shared" si="29"/>
        <v>0</v>
      </c>
      <c r="AN31" s="104">
        <f t="shared" si="29"/>
        <v>0</v>
      </c>
      <c r="AO31" s="495">
        <f t="shared" si="29"/>
        <v>9723595</v>
      </c>
      <c r="AP31" s="14">
        <f t="shared" si="29"/>
        <v>7102652</v>
      </c>
      <c r="AQ31" s="14">
        <f t="shared" si="29"/>
        <v>0</v>
      </c>
      <c r="AR31" s="14">
        <f t="shared" si="29"/>
        <v>2400696</v>
      </c>
      <c r="AS31" s="14">
        <f t="shared" si="29"/>
        <v>142053</v>
      </c>
      <c r="AT31" s="14">
        <f t="shared" si="29"/>
        <v>78194</v>
      </c>
      <c r="AU31" s="15">
        <f t="shared" si="29"/>
        <v>17.411300000000001</v>
      </c>
      <c r="AV31" s="15">
        <f t="shared" si="29"/>
        <v>11.5</v>
      </c>
      <c r="AW31" s="104">
        <f t="shared" si="29"/>
        <v>5.9113000000000007</v>
      </c>
    </row>
    <row r="32" spans="1:49" s="580" customFormat="1" x14ac:dyDescent="0.2">
      <c r="A32" s="524">
        <v>6</v>
      </c>
      <c r="B32" s="1">
        <v>4408</v>
      </c>
      <c r="C32" s="1">
        <v>600074528</v>
      </c>
      <c r="D32" s="1">
        <v>70982163</v>
      </c>
      <c r="E32" s="523" t="s">
        <v>159</v>
      </c>
      <c r="F32" s="1">
        <v>3111</v>
      </c>
      <c r="G32" s="522" t="s">
        <v>317</v>
      </c>
      <c r="H32" s="764" t="s">
        <v>283</v>
      </c>
      <c r="I32" s="265">
        <v>10031473</v>
      </c>
      <c r="J32" s="266">
        <v>7310977</v>
      </c>
      <c r="K32" s="266">
        <v>7000</v>
      </c>
      <c r="L32" s="266">
        <v>2473476</v>
      </c>
      <c r="M32" s="266">
        <v>146220</v>
      </c>
      <c r="N32" s="266">
        <v>93800</v>
      </c>
      <c r="O32" s="622">
        <v>16.946400000000001</v>
      </c>
      <c r="P32" s="678">
        <v>12.741899999999999</v>
      </c>
      <c r="Q32" s="784">
        <v>4.2045000000000012</v>
      </c>
      <c r="R32" s="267">
        <f t="shared" ref="R32:R33" si="30">W32*-1</f>
        <v>0</v>
      </c>
      <c r="S32" s="269">
        <v>0</v>
      </c>
      <c r="T32" s="269">
        <v>0</v>
      </c>
      <c r="U32" s="269">
        <v>0</v>
      </c>
      <c r="V32" s="269">
        <f t="shared" si="1"/>
        <v>0</v>
      </c>
      <c r="W32" s="269">
        <v>0</v>
      </c>
      <c r="X32" s="269">
        <v>0</v>
      </c>
      <c r="Y32" s="269">
        <f>SUM(W32:X32)</f>
        <v>0</v>
      </c>
      <c r="Z32" s="269">
        <f>V32+Y32</f>
        <v>0</v>
      </c>
      <c r="AA32" s="577">
        <f t="shared" ref="AA32:AA33" si="31">ROUND((V32+W32)*33.8%,0)</f>
        <v>0</v>
      </c>
      <c r="AB32" s="270">
        <f>ROUND(V32*2%,0)</f>
        <v>0</v>
      </c>
      <c r="AC32" s="269">
        <v>0</v>
      </c>
      <c r="AD32" s="269">
        <v>0</v>
      </c>
      <c r="AE32" s="269">
        <f t="shared" si="2"/>
        <v>0</v>
      </c>
      <c r="AF32" s="269">
        <f t="shared" si="3"/>
        <v>0</v>
      </c>
      <c r="AG32" s="271">
        <v>0</v>
      </c>
      <c r="AH32" s="271">
        <v>0</v>
      </c>
      <c r="AI32" s="271">
        <v>0</v>
      </c>
      <c r="AJ32" s="271">
        <v>0</v>
      </c>
      <c r="AK32" s="271">
        <v>0</v>
      </c>
      <c r="AL32" s="271">
        <f t="shared" si="4"/>
        <v>0</v>
      </c>
      <c r="AM32" s="271">
        <f t="shared" si="5"/>
        <v>0</v>
      </c>
      <c r="AN32" s="272">
        <f t="shared" si="6"/>
        <v>0</v>
      </c>
      <c r="AO32" s="268">
        <f>I32+AF32</f>
        <v>10031473</v>
      </c>
      <c r="AP32" s="269">
        <f>J32+V32</f>
        <v>7310977</v>
      </c>
      <c r="AQ32" s="269">
        <f t="shared" ref="AQ32:AQ33" si="32">K32+Y32</f>
        <v>7000</v>
      </c>
      <c r="AR32" s="269">
        <f>L32+AA32</f>
        <v>2473476</v>
      </c>
      <c r="AS32" s="269">
        <f>M32+AB32</f>
        <v>146220</v>
      </c>
      <c r="AT32" s="269">
        <f>N32+AE32</f>
        <v>93800</v>
      </c>
      <c r="AU32" s="271">
        <f>O32+AN32</f>
        <v>16.946400000000001</v>
      </c>
      <c r="AV32" s="271">
        <f>P32+AL32</f>
        <v>12.741899999999999</v>
      </c>
      <c r="AW32" s="272">
        <f>Q32+AM32</f>
        <v>4.2045000000000012</v>
      </c>
    </row>
    <row r="33" spans="1:49" s="580" customFormat="1" x14ac:dyDescent="0.2">
      <c r="A33" s="524">
        <v>6</v>
      </c>
      <c r="B33" s="1">
        <v>4408</v>
      </c>
      <c r="C33" s="1">
        <v>600074528</v>
      </c>
      <c r="D33" s="1">
        <v>70982163</v>
      </c>
      <c r="E33" s="523" t="s">
        <v>159</v>
      </c>
      <c r="F33" s="1">
        <v>3141</v>
      </c>
      <c r="G33" s="522" t="s">
        <v>321</v>
      </c>
      <c r="H33" s="764" t="s">
        <v>284</v>
      </c>
      <c r="I33" s="265">
        <v>1286640</v>
      </c>
      <c r="J33" s="266">
        <v>926950</v>
      </c>
      <c r="K33" s="882">
        <v>15000</v>
      </c>
      <c r="L33" s="577">
        <v>318379</v>
      </c>
      <c r="M33" s="577">
        <v>18539</v>
      </c>
      <c r="N33" s="266">
        <v>7772</v>
      </c>
      <c r="O33" s="622">
        <v>3.2</v>
      </c>
      <c r="P33" s="678">
        <v>0</v>
      </c>
      <c r="Q33" s="784">
        <v>3.2</v>
      </c>
      <c r="R33" s="267">
        <f t="shared" si="30"/>
        <v>0</v>
      </c>
      <c r="S33" s="269">
        <v>0</v>
      </c>
      <c r="T33" s="269">
        <v>0</v>
      </c>
      <c r="U33" s="269">
        <v>0</v>
      </c>
      <c r="V33" s="269">
        <f t="shared" si="1"/>
        <v>0</v>
      </c>
      <c r="W33" s="269">
        <v>0</v>
      </c>
      <c r="X33" s="269">
        <v>0</v>
      </c>
      <c r="Y33" s="269">
        <f>SUM(W33:X33)</f>
        <v>0</v>
      </c>
      <c r="Z33" s="269">
        <f>V33+Y33</f>
        <v>0</v>
      </c>
      <c r="AA33" s="577">
        <f t="shared" si="31"/>
        <v>0</v>
      </c>
      <c r="AB33" s="270">
        <f>ROUND(V33*2%,0)</f>
        <v>0</v>
      </c>
      <c r="AC33" s="269">
        <v>0</v>
      </c>
      <c r="AD33" s="269">
        <v>0</v>
      </c>
      <c r="AE33" s="269">
        <f t="shared" si="2"/>
        <v>0</v>
      </c>
      <c r="AF33" s="269">
        <f t="shared" si="3"/>
        <v>0</v>
      </c>
      <c r="AG33" s="271">
        <v>0</v>
      </c>
      <c r="AH33" s="271">
        <v>0</v>
      </c>
      <c r="AI33" s="271">
        <v>0</v>
      </c>
      <c r="AJ33" s="271">
        <v>0</v>
      </c>
      <c r="AK33" s="271">
        <v>0</v>
      </c>
      <c r="AL33" s="271">
        <f t="shared" si="4"/>
        <v>0</v>
      </c>
      <c r="AM33" s="271">
        <f t="shared" si="5"/>
        <v>0</v>
      </c>
      <c r="AN33" s="272">
        <f t="shared" si="6"/>
        <v>0</v>
      </c>
      <c r="AO33" s="268">
        <f>I33+AF33</f>
        <v>1286640</v>
      </c>
      <c r="AP33" s="269">
        <f>J33+V33</f>
        <v>926950</v>
      </c>
      <c r="AQ33" s="269">
        <f t="shared" si="32"/>
        <v>15000</v>
      </c>
      <c r="AR33" s="269">
        <f>L33+AA33</f>
        <v>318379</v>
      </c>
      <c r="AS33" s="269">
        <f>M33+AB33</f>
        <v>18539</v>
      </c>
      <c r="AT33" s="269">
        <f>N33+AE33</f>
        <v>7772</v>
      </c>
      <c r="AU33" s="271">
        <f>O33+AN33</f>
        <v>3.2</v>
      </c>
      <c r="AV33" s="271">
        <f>P33+AL33</f>
        <v>0</v>
      </c>
      <c r="AW33" s="272">
        <f>Q33+AM33</f>
        <v>3.2</v>
      </c>
    </row>
    <row r="34" spans="1:49" s="580" customFormat="1" x14ac:dyDescent="0.2">
      <c r="A34" s="502">
        <v>6</v>
      </c>
      <c r="B34" s="38">
        <v>4408</v>
      </c>
      <c r="C34" s="38">
        <v>600074528</v>
      </c>
      <c r="D34" s="38">
        <v>70982163</v>
      </c>
      <c r="E34" s="499" t="s">
        <v>160</v>
      </c>
      <c r="F34" s="38"/>
      <c r="G34" s="500"/>
      <c r="H34" s="672"/>
      <c r="I34" s="6">
        <v>11318113</v>
      </c>
      <c r="J34" s="10">
        <v>8237927</v>
      </c>
      <c r="K34" s="10">
        <v>22000</v>
      </c>
      <c r="L34" s="10">
        <v>2791855</v>
      </c>
      <c r="M34" s="10">
        <v>164759</v>
      </c>
      <c r="N34" s="10">
        <v>101572</v>
      </c>
      <c r="O34" s="11">
        <v>20.1464</v>
      </c>
      <c r="P34" s="11">
        <v>12.741899999999999</v>
      </c>
      <c r="Q34" s="45">
        <v>7.4045000000000014</v>
      </c>
      <c r="R34" s="6">
        <f t="shared" ref="R34:AW34" si="33">SUM(R32:R33)</f>
        <v>0</v>
      </c>
      <c r="S34" s="10">
        <f t="shared" si="33"/>
        <v>0</v>
      </c>
      <c r="T34" s="10">
        <f t="shared" si="33"/>
        <v>0</v>
      </c>
      <c r="U34" s="10">
        <f t="shared" si="33"/>
        <v>0</v>
      </c>
      <c r="V34" s="10">
        <f t="shared" si="33"/>
        <v>0</v>
      </c>
      <c r="W34" s="10">
        <f t="shared" si="33"/>
        <v>0</v>
      </c>
      <c r="X34" s="10">
        <f t="shared" si="33"/>
        <v>0</v>
      </c>
      <c r="Y34" s="10">
        <f t="shared" si="33"/>
        <v>0</v>
      </c>
      <c r="Z34" s="10">
        <f t="shared" si="33"/>
        <v>0</v>
      </c>
      <c r="AA34" s="10">
        <f t="shared" si="33"/>
        <v>0</v>
      </c>
      <c r="AB34" s="10">
        <f t="shared" si="33"/>
        <v>0</v>
      </c>
      <c r="AC34" s="10">
        <f t="shared" si="33"/>
        <v>0</v>
      </c>
      <c r="AD34" s="10">
        <f t="shared" si="33"/>
        <v>0</v>
      </c>
      <c r="AE34" s="10">
        <f t="shared" si="33"/>
        <v>0</v>
      </c>
      <c r="AF34" s="10">
        <f t="shared" si="33"/>
        <v>0</v>
      </c>
      <c r="AG34" s="11">
        <f t="shared" si="33"/>
        <v>0</v>
      </c>
      <c r="AH34" s="11">
        <f t="shared" si="33"/>
        <v>0</v>
      </c>
      <c r="AI34" s="11">
        <f t="shared" si="33"/>
        <v>0</v>
      </c>
      <c r="AJ34" s="11">
        <f t="shared" si="33"/>
        <v>0</v>
      </c>
      <c r="AK34" s="11">
        <f t="shared" si="33"/>
        <v>0</v>
      </c>
      <c r="AL34" s="11">
        <f t="shared" si="33"/>
        <v>0</v>
      </c>
      <c r="AM34" s="11">
        <f t="shared" si="33"/>
        <v>0</v>
      </c>
      <c r="AN34" s="101">
        <f t="shared" si="33"/>
        <v>0</v>
      </c>
      <c r="AO34" s="478">
        <f t="shared" si="33"/>
        <v>11318113</v>
      </c>
      <c r="AP34" s="10">
        <f t="shared" si="33"/>
        <v>8237927</v>
      </c>
      <c r="AQ34" s="10">
        <f t="shared" si="33"/>
        <v>22000</v>
      </c>
      <c r="AR34" s="10">
        <f t="shared" si="33"/>
        <v>2791855</v>
      </c>
      <c r="AS34" s="10">
        <f t="shared" si="33"/>
        <v>164759</v>
      </c>
      <c r="AT34" s="10">
        <f t="shared" si="33"/>
        <v>101572</v>
      </c>
      <c r="AU34" s="11">
        <f t="shared" si="33"/>
        <v>20.1464</v>
      </c>
      <c r="AV34" s="11">
        <f t="shared" si="33"/>
        <v>12.741899999999999</v>
      </c>
      <c r="AW34" s="101">
        <f t="shared" si="33"/>
        <v>7.4045000000000014</v>
      </c>
    </row>
    <row r="35" spans="1:49" s="580" customFormat="1" x14ac:dyDescent="0.2">
      <c r="A35" s="524">
        <v>7</v>
      </c>
      <c r="B35" s="1">
        <v>4423</v>
      </c>
      <c r="C35" s="1">
        <v>600074439</v>
      </c>
      <c r="D35" s="1">
        <v>70982155</v>
      </c>
      <c r="E35" s="523" t="s">
        <v>161</v>
      </c>
      <c r="F35" s="1">
        <v>3111</v>
      </c>
      <c r="G35" s="522" t="s">
        <v>317</v>
      </c>
      <c r="H35" s="764" t="s">
        <v>283</v>
      </c>
      <c r="I35" s="265">
        <v>6724937</v>
      </c>
      <c r="J35" s="266">
        <v>4845368</v>
      </c>
      <c r="K35" s="266">
        <v>56000</v>
      </c>
      <c r="L35" s="266">
        <v>1656662</v>
      </c>
      <c r="M35" s="266">
        <v>96907</v>
      </c>
      <c r="N35" s="266">
        <v>70000</v>
      </c>
      <c r="O35" s="622">
        <v>11.0182</v>
      </c>
      <c r="P35" s="678">
        <v>8</v>
      </c>
      <c r="Q35" s="784">
        <v>3.0182000000000002</v>
      </c>
      <c r="R35" s="267">
        <f t="shared" ref="R35:R36" si="34">W35*-1</f>
        <v>0</v>
      </c>
      <c r="S35" s="269">
        <v>0</v>
      </c>
      <c r="T35" s="269">
        <v>0</v>
      </c>
      <c r="U35" s="269">
        <v>0</v>
      </c>
      <c r="V35" s="269">
        <f t="shared" si="1"/>
        <v>0</v>
      </c>
      <c r="W35" s="269">
        <v>0</v>
      </c>
      <c r="X35" s="269">
        <v>0</v>
      </c>
      <c r="Y35" s="269">
        <f>SUM(W35:X35)</f>
        <v>0</v>
      </c>
      <c r="Z35" s="269">
        <f>V35+Y35</f>
        <v>0</v>
      </c>
      <c r="AA35" s="577">
        <f t="shared" ref="AA35:AA36" si="35">ROUND((V35+W35)*33.8%,0)</f>
        <v>0</v>
      </c>
      <c r="AB35" s="270">
        <f>ROUND(V35*2%,0)</f>
        <v>0</v>
      </c>
      <c r="AC35" s="269">
        <v>0</v>
      </c>
      <c r="AD35" s="269">
        <v>0</v>
      </c>
      <c r="AE35" s="269">
        <f t="shared" si="2"/>
        <v>0</v>
      </c>
      <c r="AF35" s="269">
        <f t="shared" si="3"/>
        <v>0</v>
      </c>
      <c r="AG35" s="271">
        <v>0</v>
      </c>
      <c r="AH35" s="271">
        <v>0</v>
      </c>
      <c r="AI35" s="271">
        <v>0</v>
      </c>
      <c r="AJ35" s="271">
        <v>0</v>
      </c>
      <c r="AK35" s="271">
        <v>0</v>
      </c>
      <c r="AL35" s="271">
        <f t="shared" si="4"/>
        <v>0</v>
      </c>
      <c r="AM35" s="271">
        <f t="shared" si="5"/>
        <v>0</v>
      </c>
      <c r="AN35" s="272">
        <f t="shared" si="6"/>
        <v>0</v>
      </c>
      <c r="AO35" s="268">
        <f>I35+AF35</f>
        <v>6724937</v>
      </c>
      <c r="AP35" s="269">
        <f>J35+V35</f>
        <v>4845368</v>
      </c>
      <c r="AQ35" s="269">
        <f t="shared" ref="AQ35:AQ36" si="36">K35+Y35</f>
        <v>56000</v>
      </c>
      <c r="AR35" s="269">
        <f>L35+AA35</f>
        <v>1656662</v>
      </c>
      <c r="AS35" s="269">
        <f>M35+AB35</f>
        <v>96907</v>
      </c>
      <c r="AT35" s="269">
        <f>N35+AE35</f>
        <v>70000</v>
      </c>
      <c r="AU35" s="271">
        <f>O35+AN35</f>
        <v>11.0182</v>
      </c>
      <c r="AV35" s="271">
        <f>P35+AL35</f>
        <v>8</v>
      </c>
      <c r="AW35" s="272">
        <f>Q35+AM35</f>
        <v>3.0182000000000002</v>
      </c>
    </row>
    <row r="36" spans="1:49" s="580" customFormat="1" x14ac:dyDescent="0.2">
      <c r="A36" s="524">
        <v>7</v>
      </c>
      <c r="B36" s="1">
        <v>4423</v>
      </c>
      <c r="C36" s="1">
        <v>600074439</v>
      </c>
      <c r="D36" s="1">
        <v>70982155</v>
      </c>
      <c r="E36" s="523" t="s">
        <v>161</v>
      </c>
      <c r="F36" s="1">
        <v>3141</v>
      </c>
      <c r="G36" s="522" t="s">
        <v>321</v>
      </c>
      <c r="H36" s="764" t="s">
        <v>284</v>
      </c>
      <c r="I36" s="265">
        <v>1223977</v>
      </c>
      <c r="J36" s="266">
        <v>851715</v>
      </c>
      <c r="K36" s="882">
        <v>46000</v>
      </c>
      <c r="L36" s="577">
        <v>303428</v>
      </c>
      <c r="M36" s="577">
        <v>17034</v>
      </c>
      <c r="N36" s="266">
        <v>5800</v>
      </c>
      <c r="O36" s="622">
        <v>2.91</v>
      </c>
      <c r="P36" s="678">
        <v>0</v>
      </c>
      <c r="Q36" s="784">
        <v>2.91</v>
      </c>
      <c r="R36" s="267">
        <f t="shared" si="34"/>
        <v>0</v>
      </c>
      <c r="S36" s="269">
        <v>0</v>
      </c>
      <c r="T36" s="269">
        <v>0</v>
      </c>
      <c r="U36" s="269">
        <v>0</v>
      </c>
      <c r="V36" s="269">
        <f t="shared" si="1"/>
        <v>0</v>
      </c>
      <c r="W36" s="269">
        <v>0</v>
      </c>
      <c r="X36" s="269">
        <v>0</v>
      </c>
      <c r="Y36" s="269">
        <f>SUM(W36:X36)</f>
        <v>0</v>
      </c>
      <c r="Z36" s="269">
        <f>V36+Y36</f>
        <v>0</v>
      </c>
      <c r="AA36" s="577">
        <f t="shared" si="35"/>
        <v>0</v>
      </c>
      <c r="AB36" s="270">
        <f>ROUND(V36*2%,0)</f>
        <v>0</v>
      </c>
      <c r="AC36" s="269">
        <v>0</v>
      </c>
      <c r="AD36" s="269">
        <v>0</v>
      </c>
      <c r="AE36" s="269">
        <f t="shared" si="2"/>
        <v>0</v>
      </c>
      <c r="AF36" s="269">
        <f t="shared" si="3"/>
        <v>0</v>
      </c>
      <c r="AG36" s="271">
        <v>0</v>
      </c>
      <c r="AH36" s="271">
        <v>0</v>
      </c>
      <c r="AI36" s="271">
        <v>0</v>
      </c>
      <c r="AJ36" s="271">
        <v>0</v>
      </c>
      <c r="AK36" s="271">
        <v>0</v>
      </c>
      <c r="AL36" s="271">
        <f t="shared" si="4"/>
        <v>0</v>
      </c>
      <c r="AM36" s="271">
        <f t="shared" si="5"/>
        <v>0</v>
      </c>
      <c r="AN36" s="272">
        <f t="shared" si="6"/>
        <v>0</v>
      </c>
      <c r="AO36" s="268">
        <f>I36+AF36</f>
        <v>1223977</v>
      </c>
      <c r="AP36" s="269">
        <f>J36+V36</f>
        <v>851715</v>
      </c>
      <c r="AQ36" s="269">
        <f t="shared" si="36"/>
        <v>46000</v>
      </c>
      <c r="AR36" s="269">
        <f>L36+AA36</f>
        <v>303428</v>
      </c>
      <c r="AS36" s="269">
        <f>M36+AB36</f>
        <v>17034</v>
      </c>
      <c r="AT36" s="269">
        <f>N36+AE36</f>
        <v>5800</v>
      </c>
      <c r="AU36" s="271">
        <f>O36+AN36</f>
        <v>2.91</v>
      </c>
      <c r="AV36" s="271">
        <f>P36+AL36</f>
        <v>0</v>
      </c>
      <c r="AW36" s="272">
        <f>Q36+AM36</f>
        <v>2.91</v>
      </c>
    </row>
    <row r="37" spans="1:49" s="580" customFormat="1" x14ac:dyDescent="0.2">
      <c r="A37" s="502">
        <v>7</v>
      </c>
      <c r="B37" s="38">
        <v>4423</v>
      </c>
      <c r="C37" s="38">
        <v>600074439</v>
      </c>
      <c r="D37" s="38">
        <v>70982155</v>
      </c>
      <c r="E37" s="499" t="s">
        <v>162</v>
      </c>
      <c r="F37" s="38"/>
      <c r="G37" s="500"/>
      <c r="H37" s="672"/>
      <c r="I37" s="8">
        <v>7948914</v>
      </c>
      <c r="J37" s="14">
        <v>5697083</v>
      </c>
      <c r="K37" s="14">
        <v>102000</v>
      </c>
      <c r="L37" s="14">
        <v>1960090</v>
      </c>
      <c r="M37" s="14">
        <v>113941</v>
      </c>
      <c r="N37" s="14">
        <v>75800</v>
      </c>
      <c r="O37" s="15">
        <v>13.9282</v>
      </c>
      <c r="P37" s="15">
        <v>8</v>
      </c>
      <c r="Q37" s="54">
        <v>5.9282000000000004</v>
      </c>
      <c r="R37" s="8">
        <f t="shared" ref="R37:AW37" si="37">SUM(R35:R36)</f>
        <v>0</v>
      </c>
      <c r="S37" s="14">
        <f t="shared" si="37"/>
        <v>0</v>
      </c>
      <c r="T37" s="14">
        <f t="shared" si="37"/>
        <v>0</v>
      </c>
      <c r="U37" s="14">
        <f t="shared" si="37"/>
        <v>0</v>
      </c>
      <c r="V37" s="14">
        <f t="shared" si="37"/>
        <v>0</v>
      </c>
      <c r="W37" s="14">
        <f t="shared" si="37"/>
        <v>0</v>
      </c>
      <c r="X37" s="14">
        <f t="shared" si="37"/>
        <v>0</v>
      </c>
      <c r="Y37" s="14">
        <f t="shared" si="37"/>
        <v>0</v>
      </c>
      <c r="Z37" s="14">
        <f t="shared" si="37"/>
        <v>0</v>
      </c>
      <c r="AA37" s="14">
        <f t="shared" si="37"/>
        <v>0</v>
      </c>
      <c r="AB37" s="14">
        <f t="shared" si="37"/>
        <v>0</v>
      </c>
      <c r="AC37" s="14">
        <f t="shared" si="37"/>
        <v>0</v>
      </c>
      <c r="AD37" s="14">
        <f t="shared" si="37"/>
        <v>0</v>
      </c>
      <c r="AE37" s="14">
        <f t="shared" si="37"/>
        <v>0</v>
      </c>
      <c r="AF37" s="14">
        <f t="shared" si="37"/>
        <v>0</v>
      </c>
      <c r="AG37" s="15">
        <f t="shared" si="37"/>
        <v>0</v>
      </c>
      <c r="AH37" s="15">
        <f t="shared" si="37"/>
        <v>0</v>
      </c>
      <c r="AI37" s="15">
        <f t="shared" si="37"/>
        <v>0</v>
      </c>
      <c r="AJ37" s="15">
        <f t="shared" si="37"/>
        <v>0</v>
      </c>
      <c r="AK37" s="15">
        <f t="shared" si="37"/>
        <v>0</v>
      </c>
      <c r="AL37" s="15">
        <f t="shared" si="37"/>
        <v>0</v>
      </c>
      <c r="AM37" s="15">
        <f t="shared" si="37"/>
        <v>0</v>
      </c>
      <c r="AN37" s="104">
        <f t="shared" si="37"/>
        <v>0</v>
      </c>
      <c r="AO37" s="495">
        <f t="shared" si="37"/>
        <v>7948914</v>
      </c>
      <c r="AP37" s="14">
        <f t="shared" si="37"/>
        <v>5697083</v>
      </c>
      <c r="AQ37" s="14">
        <f t="shared" si="37"/>
        <v>102000</v>
      </c>
      <c r="AR37" s="14">
        <f t="shared" si="37"/>
        <v>1960090</v>
      </c>
      <c r="AS37" s="14">
        <f t="shared" si="37"/>
        <v>113941</v>
      </c>
      <c r="AT37" s="14">
        <f t="shared" si="37"/>
        <v>75800</v>
      </c>
      <c r="AU37" s="15">
        <f t="shared" si="37"/>
        <v>13.9282</v>
      </c>
      <c r="AV37" s="15">
        <f t="shared" si="37"/>
        <v>8</v>
      </c>
      <c r="AW37" s="104">
        <f t="shared" si="37"/>
        <v>5.9282000000000004</v>
      </c>
    </row>
    <row r="38" spans="1:49" s="580" customFormat="1" x14ac:dyDescent="0.2">
      <c r="A38" s="524">
        <v>8</v>
      </c>
      <c r="B38" s="1">
        <v>4404</v>
      </c>
      <c r="C38" s="1">
        <v>600074331</v>
      </c>
      <c r="D38" s="1">
        <v>831298</v>
      </c>
      <c r="E38" s="523" t="s">
        <v>163</v>
      </c>
      <c r="F38" s="1">
        <v>3111</v>
      </c>
      <c r="G38" s="522" t="s">
        <v>317</v>
      </c>
      <c r="H38" s="764" t="s">
        <v>283</v>
      </c>
      <c r="I38" s="265">
        <v>20596527</v>
      </c>
      <c r="J38" s="266">
        <v>15015263</v>
      </c>
      <c r="K38" s="266">
        <v>0</v>
      </c>
      <c r="L38" s="266">
        <v>5075159</v>
      </c>
      <c r="M38" s="266">
        <v>300305</v>
      </c>
      <c r="N38" s="266">
        <v>205800</v>
      </c>
      <c r="O38" s="622">
        <v>35.580800000000004</v>
      </c>
      <c r="P38" s="678">
        <v>26</v>
      </c>
      <c r="Q38" s="784">
        <v>9.5808000000000035</v>
      </c>
      <c r="R38" s="267">
        <f t="shared" ref="R38:R40" si="38">W38*-1</f>
        <v>0</v>
      </c>
      <c r="S38" s="269">
        <v>0</v>
      </c>
      <c r="T38" s="269">
        <v>0</v>
      </c>
      <c r="U38" s="269">
        <v>0</v>
      </c>
      <c r="V38" s="269">
        <f t="shared" si="1"/>
        <v>0</v>
      </c>
      <c r="W38" s="269">
        <v>0</v>
      </c>
      <c r="X38" s="269">
        <v>0</v>
      </c>
      <c r="Y38" s="269">
        <f>SUM(W38:X38)</f>
        <v>0</v>
      </c>
      <c r="Z38" s="269">
        <f>V38+Y38</f>
        <v>0</v>
      </c>
      <c r="AA38" s="577">
        <f t="shared" ref="AA38:AA40" si="39">ROUND((V38+W38)*33.8%,0)</f>
        <v>0</v>
      </c>
      <c r="AB38" s="270">
        <f>ROUND(V38*2%,0)</f>
        <v>0</v>
      </c>
      <c r="AC38" s="269">
        <v>0</v>
      </c>
      <c r="AD38" s="269">
        <v>0</v>
      </c>
      <c r="AE38" s="269">
        <f t="shared" si="2"/>
        <v>0</v>
      </c>
      <c r="AF38" s="269">
        <f t="shared" si="3"/>
        <v>0</v>
      </c>
      <c r="AG38" s="271">
        <v>0</v>
      </c>
      <c r="AH38" s="271">
        <v>0</v>
      </c>
      <c r="AI38" s="271">
        <v>0</v>
      </c>
      <c r="AJ38" s="271">
        <v>0</v>
      </c>
      <c r="AK38" s="271">
        <v>0</v>
      </c>
      <c r="AL38" s="271">
        <f t="shared" si="4"/>
        <v>0</v>
      </c>
      <c r="AM38" s="271">
        <f t="shared" si="5"/>
        <v>0</v>
      </c>
      <c r="AN38" s="272">
        <f t="shared" si="6"/>
        <v>0</v>
      </c>
      <c r="AO38" s="268">
        <f>I38+AF38</f>
        <v>20596527</v>
      </c>
      <c r="AP38" s="269">
        <f>J38+V38</f>
        <v>15015263</v>
      </c>
      <c r="AQ38" s="269">
        <f t="shared" ref="AQ38:AQ40" si="40">K38+Y38</f>
        <v>0</v>
      </c>
      <c r="AR38" s="269">
        <f t="shared" ref="AR38:AS40" si="41">L38+AA38</f>
        <v>5075159</v>
      </c>
      <c r="AS38" s="269">
        <f t="shared" si="41"/>
        <v>300305</v>
      </c>
      <c r="AT38" s="269">
        <f>N38+AE38</f>
        <v>205800</v>
      </c>
      <c r="AU38" s="271">
        <f>O38+AN38</f>
        <v>35.580800000000004</v>
      </c>
      <c r="AV38" s="271">
        <f t="shared" ref="AV38:AW40" si="42">P38+AL38</f>
        <v>26</v>
      </c>
      <c r="AW38" s="272">
        <f t="shared" si="42"/>
        <v>9.5808000000000035</v>
      </c>
    </row>
    <row r="39" spans="1:49" s="580" customFormat="1" x14ac:dyDescent="0.2">
      <c r="A39" s="524">
        <v>8</v>
      </c>
      <c r="B39" s="1">
        <v>4404</v>
      </c>
      <c r="C39" s="1">
        <v>600074331</v>
      </c>
      <c r="D39" s="1">
        <v>831298</v>
      </c>
      <c r="E39" s="523" t="s">
        <v>163</v>
      </c>
      <c r="F39" s="1">
        <v>3111</v>
      </c>
      <c r="G39" s="522" t="s">
        <v>318</v>
      </c>
      <c r="H39" s="764" t="s">
        <v>284</v>
      </c>
      <c r="I39" s="265">
        <v>230590</v>
      </c>
      <c r="J39" s="266">
        <v>169801</v>
      </c>
      <c r="K39" s="882">
        <v>0</v>
      </c>
      <c r="L39" s="577">
        <v>57393</v>
      </c>
      <c r="M39" s="577">
        <v>3396</v>
      </c>
      <c r="N39" s="266">
        <v>0</v>
      </c>
      <c r="O39" s="622">
        <v>0.5</v>
      </c>
      <c r="P39" s="678">
        <v>0.5</v>
      </c>
      <c r="Q39" s="784">
        <v>0</v>
      </c>
      <c r="R39" s="267">
        <f t="shared" si="38"/>
        <v>0</v>
      </c>
      <c r="S39" s="269">
        <v>0</v>
      </c>
      <c r="T39" s="269">
        <v>0</v>
      </c>
      <c r="U39" s="269">
        <v>0</v>
      </c>
      <c r="V39" s="269">
        <f t="shared" si="1"/>
        <v>0</v>
      </c>
      <c r="W39" s="269">
        <v>0</v>
      </c>
      <c r="X39" s="269">
        <v>0</v>
      </c>
      <c r="Y39" s="269">
        <f>SUM(W39:X39)</f>
        <v>0</v>
      </c>
      <c r="Z39" s="269">
        <f>V39+Y39</f>
        <v>0</v>
      </c>
      <c r="AA39" s="577">
        <f t="shared" si="39"/>
        <v>0</v>
      </c>
      <c r="AB39" s="270">
        <f>ROUND(V39*2%,0)</f>
        <v>0</v>
      </c>
      <c r="AC39" s="269">
        <v>0</v>
      </c>
      <c r="AD39" s="269">
        <v>0</v>
      </c>
      <c r="AE39" s="269">
        <f t="shared" si="2"/>
        <v>0</v>
      </c>
      <c r="AF39" s="269">
        <f t="shared" si="3"/>
        <v>0</v>
      </c>
      <c r="AG39" s="271">
        <v>0</v>
      </c>
      <c r="AH39" s="271">
        <v>0</v>
      </c>
      <c r="AI39" s="271">
        <v>0</v>
      </c>
      <c r="AJ39" s="271">
        <v>0</v>
      </c>
      <c r="AK39" s="271">
        <v>0</v>
      </c>
      <c r="AL39" s="271">
        <f t="shared" si="4"/>
        <v>0</v>
      </c>
      <c r="AM39" s="271">
        <f t="shared" si="5"/>
        <v>0</v>
      </c>
      <c r="AN39" s="272">
        <f t="shared" si="6"/>
        <v>0</v>
      </c>
      <c r="AO39" s="268">
        <f>I39+AF39</f>
        <v>230590</v>
      </c>
      <c r="AP39" s="269">
        <f>J39+V39</f>
        <v>169801</v>
      </c>
      <c r="AQ39" s="269">
        <f t="shared" si="40"/>
        <v>0</v>
      </c>
      <c r="AR39" s="269">
        <f t="shared" si="41"/>
        <v>57393</v>
      </c>
      <c r="AS39" s="269">
        <f t="shared" si="41"/>
        <v>3396</v>
      </c>
      <c r="AT39" s="269">
        <f>N39+AE39</f>
        <v>0</v>
      </c>
      <c r="AU39" s="271">
        <f>O39+AN39</f>
        <v>0.5</v>
      </c>
      <c r="AV39" s="271">
        <f t="shared" si="42"/>
        <v>0.5</v>
      </c>
      <c r="AW39" s="272">
        <f t="shared" si="42"/>
        <v>0</v>
      </c>
    </row>
    <row r="40" spans="1:49" s="580" customFormat="1" x14ac:dyDescent="0.2">
      <c r="A40" s="524">
        <v>8</v>
      </c>
      <c r="B40" s="1">
        <v>4404</v>
      </c>
      <c r="C40" s="1">
        <v>600074331</v>
      </c>
      <c r="D40" s="1">
        <v>831298</v>
      </c>
      <c r="E40" s="523" t="s">
        <v>163</v>
      </c>
      <c r="F40" s="1">
        <v>3141</v>
      </c>
      <c r="G40" s="522" t="s">
        <v>321</v>
      </c>
      <c r="H40" s="764" t="s">
        <v>284</v>
      </c>
      <c r="I40" s="265">
        <v>3265231</v>
      </c>
      <c r="J40" s="266">
        <v>2391970</v>
      </c>
      <c r="K40" s="882">
        <v>0</v>
      </c>
      <c r="L40" s="577">
        <v>808486</v>
      </c>
      <c r="M40" s="577">
        <v>47839</v>
      </c>
      <c r="N40" s="266">
        <v>16936</v>
      </c>
      <c r="O40" s="622">
        <v>8.14</v>
      </c>
      <c r="P40" s="678">
        <v>0</v>
      </c>
      <c r="Q40" s="784">
        <v>8.14</v>
      </c>
      <c r="R40" s="267">
        <f t="shared" si="38"/>
        <v>0</v>
      </c>
      <c r="S40" s="269">
        <v>0</v>
      </c>
      <c r="T40" s="269">
        <v>0</v>
      </c>
      <c r="U40" s="269">
        <v>0</v>
      </c>
      <c r="V40" s="269">
        <f t="shared" si="1"/>
        <v>0</v>
      </c>
      <c r="W40" s="269">
        <v>0</v>
      </c>
      <c r="X40" s="269">
        <v>0</v>
      </c>
      <c r="Y40" s="269">
        <f>SUM(W40:X40)</f>
        <v>0</v>
      </c>
      <c r="Z40" s="269">
        <f>V40+Y40</f>
        <v>0</v>
      </c>
      <c r="AA40" s="577">
        <f t="shared" si="39"/>
        <v>0</v>
      </c>
      <c r="AB40" s="270">
        <f>ROUND(V40*2%,0)</f>
        <v>0</v>
      </c>
      <c r="AC40" s="269">
        <v>0</v>
      </c>
      <c r="AD40" s="269">
        <v>0</v>
      </c>
      <c r="AE40" s="269">
        <f t="shared" si="2"/>
        <v>0</v>
      </c>
      <c r="AF40" s="269">
        <f t="shared" si="3"/>
        <v>0</v>
      </c>
      <c r="AG40" s="271">
        <v>0</v>
      </c>
      <c r="AH40" s="271">
        <v>0</v>
      </c>
      <c r="AI40" s="271">
        <v>0</v>
      </c>
      <c r="AJ40" s="271">
        <v>0</v>
      </c>
      <c r="AK40" s="271">
        <v>0</v>
      </c>
      <c r="AL40" s="271">
        <f t="shared" si="4"/>
        <v>0</v>
      </c>
      <c r="AM40" s="271">
        <f t="shared" si="5"/>
        <v>0</v>
      </c>
      <c r="AN40" s="272">
        <f t="shared" si="6"/>
        <v>0</v>
      </c>
      <c r="AO40" s="268">
        <f>I40+AF40</f>
        <v>3265231</v>
      </c>
      <c r="AP40" s="269">
        <f>J40+V40</f>
        <v>2391970</v>
      </c>
      <c r="AQ40" s="269">
        <f t="shared" si="40"/>
        <v>0</v>
      </c>
      <c r="AR40" s="269">
        <f t="shared" si="41"/>
        <v>808486</v>
      </c>
      <c r="AS40" s="269">
        <f t="shared" si="41"/>
        <v>47839</v>
      </c>
      <c r="AT40" s="269">
        <f>N40+AE40</f>
        <v>16936</v>
      </c>
      <c r="AU40" s="271">
        <f>O40+AN40</f>
        <v>8.14</v>
      </c>
      <c r="AV40" s="271">
        <f t="shared" si="42"/>
        <v>0</v>
      </c>
      <c r="AW40" s="272">
        <f t="shared" si="42"/>
        <v>8.14</v>
      </c>
    </row>
    <row r="41" spans="1:49" s="580" customFormat="1" x14ac:dyDescent="0.2">
      <c r="A41" s="502">
        <v>8</v>
      </c>
      <c r="B41" s="38">
        <v>4404</v>
      </c>
      <c r="C41" s="38">
        <v>600074331</v>
      </c>
      <c r="D41" s="38">
        <v>831298</v>
      </c>
      <c r="E41" s="499" t="s">
        <v>164</v>
      </c>
      <c r="F41" s="38"/>
      <c r="G41" s="500"/>
      <c r="H41" s="672"/>
      <c r="I41" s="6">
        <v>24092348</v>
      </c>
      <c r="J41" s="10">
        <v>17577034</v>
      </c>
      <c r="K41" s="10">
        <v>0</v>
      </c>
      <c r="L41" s="10">
        <v>5941038</v>
      </c>
      <c r="M41" s="10">
        <v>351540</v>
      </c>
      <c r="N41" s="10">
        <v>222736</v>
      </c>
      <c r="O41" s="11">
        <v>44.220800000000004</v>
      </c>
      <c r="P41" s="11">
        <v>26.5</v>
      </c>
      <c r="Q41" s="45">
        <v>17.720800000000004</v>
      </c>
      <c r="R41" s="6">
        <f t="shared" ref="R41:AW41" si="43">SUM(R38:R40)</f>
        <v>0</v>
      </c>
      <c r="S41" s="10">
        <f t="shared" si="43"/>
        <v>0</v>
      </c>
      <c r="T41" s="10">
        <f t="shared" si="43"/>
        <v>0</v>
      </c>
      <c r="U41" s="10">
        <f t="shared" si="43"/>
        <v>0</v>
      </c>
      <c r="V41" s="10">
        <f t="shared" si="43"/>
        <v>0</v>
      </c>
      <c r="W41" s="10">
        <f t="shared" si="43"/>
        <v>0</v>
      </c>
      <c r="X41" s="10">
        <f t="shared" si="43"/>
        <v>0</v>
      </c>
      <c r="Y41" s="10">
        <f t="shared" si="43"/>
        <v>0</v>
      </c>
      <c r="Z41" s="10">
        <f t="shared" si="43"/>
        <v>0</v>
      </c>
      <c r="AA41" s="10">
        <f t="shared" si="43"/>
        <v>0</v>
      </c>
      <c r="AB41" s="10">
        <f t="shared" si="43"/>
        <v>0</v>
      </c>
      <c r="AC41" s="10">
        <f t="shared" si="43"/>
        <v>0</v>
      </c>
      <c r="AD41" s="10">
        <f t="shared" si="43"/>
        <v>0</v>
      </c>
      <c r="AE41" s="10">
        <f t="shared" si="43"/>
        <v>0</v>
      </c>
      <c r="AF41" s="10">
        <f t="shared" si="43"/>
        <v>0</v>
      </c>
      <c r="AG41" s="11">
        <f t="shared" si="43"/>
        <v>0</v>
      </c>
      <c r="AH41" s="11">
        <f t="shared" si="43"/>
        <v>0</v>
      </c>
      <c r="AI41" s="11">
        <f t="shared" si="43"/>
        <v>0</v>
      </c>
      <c r="AJ41" s="11">
        <f t="shared" si="43"/>
        <v>0</v>
      </c>
      <c r="AK41" s="11">
        <f t="shared" si="43"/>
        <v>0</v>
      </c>
      <c r="AL41" s="11">
        <f t="shared" si="43"/>
        <v>0</v>
      </c>
      <c r="AM41" s="11">
        <f t="shared" si="43"/>
        <v>0</v>
      </c>
      <c r="AN41" s="101">
        <f t="shared" si="43"/>
        <v>0</v>
      </c>
      <c r="AO41" s="478">
        <f t="shared" si="43"/>
        <v>24092348</v>
      </c>
      <c r="AP41" s="10">
        <f t="shared" si="43"/>
        <v>17577034</v>
      </c>
      <c r="AQ41" s="10">
        <f t="shared" si="43"/>
        <v>0</v>
      </c>
      <c r="AR41" s="10">
        <f t="shared" si="43"/>
        <v>5941038</v>
      </c>
      <c r="AS41" s="10">
        <f t="shared" si="43"/>
        <v>351540</v>
      </c>
      <c r="AT41" s="10">
        <f t="shared" si="43"/>
        <v>222736</v>
      </c>
      <c r="AU41" s="11">
        <f t="shared" si="43"/>
        <v>44.220800000000004</v>
      </c>
      <c r="AV41" s="11">
        <f t="shared" si="43"/>
        <v>26.5</v>
      </c>
      <c r="AW41" s="101">
        <f t="shared" si="43"/>
        <v>17.720800000000004</v>
      </c>
    </row>
    <row r="42" spans="1:49" s="580" customFormat="1" x14ac:dyDescent="0.2">
      <c r="A42" s="524">
        <v>9</v>
      </c>
      <c r="B42" s="1">
        <v>4480</v>
      </c>
      <c r="C42" s="1">
        <v>600075249</v>
      </c>
      <c r="D42" s="1">
        <v>49864548</v>
      </c>
      <c r="E42" s="523" t="s">
        <v>165</v>
      </c>
      <c r="F42" s="1">
        <v>3141</v>
      </c>
      <c r="G42" s="522" t="s">
        <v>321</v>
      </c>
      <c r="H42" s="764" t="s">
        <v>284</v>
      </c>
      <c r="I42" s="265">
        <v>4224347</v>
      </c>
      <c r="J42" s="266">
        <v>3083214</v>
      </c>
      <c r="K42" s="882">
        <v>0</v>
      </c>
      <c r="L42" s="577">
        <v>1042127</v>
      </c>
      <c r="M42" s="577">
        <v>61664</v>
      </c>
      <c r="N42" s="266">
        <v>37342</v>
      </c>
      <c r="O42" s="622">
        <v>10.49</v>
      </c>
      <c r="P42" s="678">
        <v>0</v>
      </c>
      <c r="Q42" s="784">
        <v>10.49</v>
      </c>
      <c r="R42" s="267">
        <f>W42*-1</f>
        <v>0</v>
      </c>
      <c r="S42" s="269">
        <v>0</v>
      </c>
      <c r="T42" s="269">
        <v>0</v>
      </c>
      <c r="U42" s="269">
        <v>0</v>
      </c>
      <c r="V42" s="269">
        <f t="shared" si="1"/>
        <v>0</v>
      </c>
      <c r="W42" s="269">
        <v>0</v>
      </c>
      <c r="X42" s="269">
        <v>0</v>
      </c>
      <c r="Y42" s="269">
        <f>SUM(W42:X42)</f>
        <v>0</v>
      </c>
      <c r="Z42" s="269">
        <f>V42+Y42</f>
        <v>0</v>
      </c>
      <c r="AA42" s="577">
        <f>ROUND((V42+W42)*33.8%,0)</f>
        <v>0</v>
      </c>
      <c r="AB42" s="270">
        <f>ROUND(V42*2%,0)</f>
        <v>0</v>
      </c>
      <c r="AC42" s="269">
        <v>0</v>
      </c>
      <c r="AD42" s="269">
        <v>0</v>
      </c>
      <c r="AE42" s="269">
        <f t="shared" si="2"/>
        <v>0</v>
      </c>
      <c r="AF42" s="269">
        <f t="shared" si="3"/>
        <v>0</v>
      </c>
      <c r="AG42" s="271">
        <v>0</v>
      </c>
      <c r="AH42" s="271">
        <v>0</v>
      </c>
      <c r="AI42" s="271">
        <v>0</v>
      </c>
      <c r="AJ42" s="271">
        <v>0</v>
      </c>
      <c r="AK42" s="271">
        <v>0</v>
      </c>
      <c r="AL42" s="271">
        <f t="shared" si="4"/>
        <v>0</v>
      </c>
      <c r="AM42" s="271">
        <f t="shared" si="5"/>
        <v>0</v>
      </c>
      <c r="AN42" s="272">
        <f t="shared" si="6"/>
        <v>0</v>
      </c>
      <c r="AO42" s="268">
        <f>I42+AF42</f>
        <v>4224347</v>
      </c>
      <c r="AP42" s="269">
        <f>J42+V42</f>
        <v>3083214</v>
      </c>
      <c r="AQ42" s="269">
        <f>K42+Y42</f>
        <v>0</v>
      </c>
      <c r="AR42" s="269">
        <f>L42+AA42</f>
        <v>1042127</v>
      </c>
      <c r="AS42" s="269">
        <f>M42+AB42</f>
        <v>61664</v>
      </c>
      <c r="AT42" s="269">
        <f>N42+AE42</f>
        <v>37342</v>
      </c>
      <c r="AU42" s="271">
        <f>O42+AN42</f>
        <v>10.49</v>
      </c>
      <c r="AV42" s="271">
        <f>P42+AL42</f>
        <v>0</v>
      </c>
      <c r="AW42" s="272">
        <f>Q42+AM42</f>
        <v>10.49</v>
      </c>
    </row>
    <row r="43" spans="1:49" s="580" customFormat="1" x14ac:dyDescent="0.2">
      <c r="A43" s="502">
        <v>9</v>
      </c>
      <c r="B43" s="38">
        <v>4480</v>
      </c>
      <c r="C43" s="38">
        <v>600075249</v>
      </c>
      <c r="D43" s="38">
        <v>49864548</v>
      </c>
      <c r="E43" s="499" t="s">
        <v>166</v>
      </c>
      <c r="F43" s="38"/>
      <c r="G43" s="500"/>
      <c r="H43" s="672"/>
      <c r="I43" s="6">
        <v>4224347</v>
      </c>
      <c r="J43" s="10">
        <v>3083214</v>
      </c>
      <c r="K43" s="10">
        <v>0</v>
      </c>
      <c r="L43" s="10">
        <v>1042127</v>
      </c>
      <c r="M43" s="10">
        <v>61664</v>
      </c>
      <c r="N43" s="10">
        <v>37342</v>
      </c>
      <c r="O43" s="11">
        <v>10.49</v>
      </c>
      <c r="P43" s="11">
        <v>0</v>
      </c>
      <c r="Q43" s="45">
        <v>10.49</v>
      </c>
      <c r="R43" s="6">
        <f t="shared" ref="R43:AW43" si="44">SUM(R42)</f>
        <v>0</v>
      </c>
      <c r="S43" s="10">
        <f t="shared" si="44"/>
        <v>0</v>
      </c>
      <c r="T43" s="10">
        <f t="shared" si="44"/>
        <v>0</v>
      </c>
      <c r="U43" s="10">
        <f t="shared" si="44"/>
        <v>0</v>
      </c>
      <c r="V43" s="10">
        <f t="shared" si="44"/>
        <v>0</v>
      </c>
      <c r="W43" s="10">
        <f t="shared" si="44"/>
        <v>0</v>
      </c>
      <c r="X43" s="10">
        <f t="shared" si="44"/>
        <v>0</v>
      </c>
      <c r="Y43" s="10">
        <f t="shared" si="44"/>
        <v>0</v>
      </c>
      <c r="Z43" s="10">
        <f t="shared" si="44"/>
        <v>0</v>
      </c>
      <c r="AA43" s="10">
        <f t="shared" si="44"/>
        <v>0</v>
      </c>
      <c r="AB43" s="10">
        <f t="shared" si="44"/>
        <v>0</v>
      </c>
      <c r="AC43" s="10">
        <f t="shared" si="44"/>
        <v>0</v>
      </c>
      <c r="AD43" s="10">
        <f t="shared" si="44"/>
        <v>0</v>
      </c>
      <c r="AE43" s="10">
        <f t="shared" si="44"/>
        <v>0</v>
      </c>
      <c r="AF43" s="10">
        <f t="shared" si="44"/>
        <v>0</v>
      </c>
      <c r="AG43" s="11">
        <f t="shared" si="44"/>
        <v>0</v>
      </c>
      <c r="AH43" s="11">
        <f t="shared" si="44"/>
        <v>0</v>
      </c>
      <c r="AI43" s="11">
        <f t="shared" si="44"/>
        <v>0</v>
      </c>
      <c r="AJ43" s="11">
        <f t="shared" si="44"/>
        <v>0</v>
      </c>
      <c r="AK43" s="11">
        <f t="shared" si="44"/>
        <v>0</v>
      </c>
      <c r="AL43" s="11">
        <f t="shared" si="44"/>
        <v>0</v>
      </c>
      <c r="AM43" s="11">
        <f t="shared" si="44"/>
        <v>0</v>
      </c>
      <c r="AN43" s="101">
        <f t="shared" si="44"/>
        <v>0</v>
      </c>
      <c r="AO43" s="478">
        <f t="shared" si="44"/>
        <v>4224347</v>
      </c>
      <c r="AP43" s="10">
        <f t="shared" si="44"/>
        <v>3083214</v>
      </c>
      <c r="AQ43" s="10">
        <f t="shared" si="44"/>
        <v>0</v>
      </c>
      <c r="AR43" s="10">
        <f t="shared" si="44"/>
        <v>1042127</v>
      </c>
      <c r="AS43" s="10">
        <f t="shared" si="44"/>
        <v>61664</v>
      </c>
      <c r="AT43" s="10">
        <f t="shared" si="44"/>
        <v>37342</v>
      </c>
      <c r="AU43" s="11">
        <f t="shared" si="44"/>
        <v>10.49</v>
      </c>
      <c r="AV43" s="11">
        <f t="shared" si="44"/>
        <v>0</v>
      </c>
      <c r="AW43" s="101">
        <f t="shared" si="44"/>
        <v>10.49</v>
      </c>
    </row>
    <row r="44" spans="1:49" s="580" customFormat="1" x14ac:dyDescent="0.2">
      <c r="A44" s="524">
        <v>10</v>
      </c>
      <c r="B44" s="1">
        <v>4439</v>
      </c>
      <c r="C44" s="1">
        <v>600074951</v>
      </c>
      <c r="D44" s="1">
        <v>48283088</v>
      </c>
      <c r="E44" s="523" t="s">
        <v>167</v>
      </c>
      <c r="F44" s="1">
        <v>3111</v>
      </c>
      <c r="G44" s="522" t="s">
        <v>317</v>
      </c>
      <c r="H44" s="764" t="s">
        <v>283</v>
      </c>
      <c r="I44" s="265">
        <v>4429767</v>
      </c>
      <c r="J44" s="266">
        <v>3225896</v>
      </c>
      <c r="K44" s="882">
        <v>0</v>
      </c>
      <c r="L44" s="577">
        <v>1090353</v>
      </c>
      <c r="M44" s="577">
        <v>64518</v>
      </c>
      <c r="N44" s="266">
        <v>49000</v>
      </c>
      <c r="O44" s="622">
        <v>7.5327999999999999</v>
      </c>
      <c r="P44" s="678">
        <v>6</v>
      </c>
      <c r="Q44" s="784">
        <v>1.5327999999999999</v>
      </c>
      <c r="R44" s="267">
        <f t="shared" ref="R44:R49" si="45">W44*-1</f>
        <v>0</v>
      </c>
      <c r="S44" s="269">
        <v>0</v>
      </c>
      <c r="T44" s="269">
        <v>0</v>
      </c>
      <c r="U44" s="269">
        <v>0</v>
      </c>
      <c r="V44" s="269">
        <f t="shared" si="1"/>
        <v>0</v>
      </c>
      <c r="W44" s="269">
        <v>0</v>
      </c>
      <c r="X44" s="269">
        <v>0</v>
      </c>
      <c r="Y44" s="269">
        <f t="shared" ref="Y44:Y49" si="46">SUM(W44:X44)</f>
        <v>0</v>
      </c>
      <c r="Z44" s="269">
        <f t="shared" ref="Z44:Z49" si="47">V44+Y44</f>
        <v>0</v>
      </c>
      <c r="AA44" s="577">
        <f t="shared" ref="AA44:AA49" si="48">ROUND((V44+W44)*33.8%,0)</f>
        <v>0</v>
      </c>
      <c r="AB44" s="270">
        <f t="shared" ref="AB44:AB49" si="49">ROUND(V44*2%,0)</f>
        <v>0</v>
      </c>
      <c r="AC44" s="269">
        <v>0</v>
      </c>
      <c r="AD44" s="269">
        <v>0</v>
      </c>
      <c r="AE44" s="269">
        <f t="shared" si="2"/>
        <v>0</v>
      </c>
      <c r="AF44" s="269">
        <f t="shared" si="3"/>
        <v>0</v>
      </c>
      <c r="AG44" s="271">
        <v>0</v>
      </c>
      <c r="AH44" s="271">
        <v>0</v>
      </c>
      <c r="AI44" s="271">
        <v>0</v>
      </c>
      <c r="AJ44" s="271">
        <v>0</v>
      </c>
      <c r="AK44" s="271">
        <v>0</v>
      </c>
      <c r="AL44" s="271">
        <f t="shared" si="4"/>
        <v>0</v>
      </c>
      <c r="AM44" s="271">
        <f t="shared" si="5"/>
        <v>0</v>
      </c>
      <c r="AN44" s="272">
        <f t="shared" si="6"/>
        <v>0</v>
      </c>
      <c r="AO44" s="268">
        <f t="shared" ref="AO44:AO49" si="50">I44+AF44</f>
        <v>4429767</v>
      </c>
      <c r="AP44" s="269">
        <f t="shared" ref="AP44:AP49" si="51">J44+V44</f>
        <v>3225896</v>
      </c>
      <c r="AQ44" s="269">
        <f t="shared" ref="AQ44:AQ49" si="52">K44+Y44</f>
        <v>0</v>
      </c>
      <c r="AR44" s="269">
        <f t="shared" ref="AR44:AS49" si="53">L44+AA44</f>
        <v>1090353</v>
      </c>
      <c r="AS44" s="269">
        <f t="shared" si="53"/>
        <v>64518</v>
      </c>
      <c r="AT44" s="269">
        <f t="shared" ref="AT44:AT49" si="54">N44+AE44</f>
        <v>49000</v>
      </c>
      <c r="AU44" s="271">
        <f t="shared" ref="AU44:AU49" si="55">O44+AN44</f>
        <v>7.5327999999999999</v>
      </c>
      <c r="AV44" s="271">
        <f t="shared" ref="AV44:AW49" si="56">P44+AL44</f>
        <v>6</v>
      </c>
      <c r="AW44" s="272">
        <f t="shared" si="56"/>
        <v>1.5327999999999999</v>
      </c>
    </row>
    <row r="45" spans="1:49" s="580" customFormat="1" x14ac:dyDescent="0.2">
      <c r="A45" s="524">
        <v>10</v>
      </c>
      <c r="B45" s="1">
        <v>4439</v>
      </c>
      <c r="C45" s="1">
        <v>600074951</v>
      </c>
      <c r="D45" s="1">
        <v>48283088</v>
      </c>
      <c r="E45" s="523" t="s">
        <v>167</v>
      </c>
      <c r="F45" s="1">
        <v>3113</v>
      </c>
      <c r="G45" s="522" t="s">
        <v>320</v>
      </c>
      <c r="H45" s="764" t="s">
        <v>283</v>
      </c>
      <c r="I45" s="265">
        <v>20072916</v>
      </c>
      <c r="J45" s="266">
        <v>14258995</v>
      </c>
      <c r="K45" s="266">
        <v>0</v>
      </c>
      <c r="L45" s="266">
        <v>4819541</v>
      </c>
      <c r="M45" s="266">
        <v>285180</v>
      </c>
      <c r="N45" s="266">
        <v>709200</v>
      </c>
      <c r="O45" s="622">
        <v>29.080699999999997</v>
      </c>
      <c r="P45" s="678">
        <v>21.590800000000002</v>
      </c>
      <c r="Q45" s="784">
        <v>7.4898999999999951</v>
      </c>
      <c r="R45" s="267">
        <f t="shared" si="45"/>
        <v>0</v>
      </c>
      <c r="S45" s="269">
        <v>0</v>
      </c>
      <c r="T45" s="269">
        <v>0</v>
      </c>
      <c r="U45" s="269">
        <v>0</v>
      </c>
      <c r="V45" s="269">
        <f t="shared" si="1"/>
        <v>0</v>
      </c>
      <c r="W45" s="269">
        <v>0</v>
      </c>
      <c r="X45" s="269">
        <v>0</v>
      </c>
      <c r="Y45" s="269">
        <f t="shared" si="46"/>
        <v>0</v>
      </c>
      <c r="Z45" s="269">
        <f t="shared" si="47"/>
        <v>0</v>
      </c>
      <c r="AA45" s="577">
        <f t="shared" si="48"/>
        <v>0</v>
      </c>
      <c r="AB45" s="270">
        <f t="shared" si="49"/>
        <v>0</v>
      </c>
      <c r="AC45" s="269">
        <v>0</v>
      </c>
      <c r="AD45" s="269">
        <v>0</v>
      </c>
      <c r="AE45" s="269">
        <f t="shared" si="2"/>
        <v>0</v>
      </c>
      <c r="AF45" s="269">
        <f t="shared" si="3"/>
        <v>0</v>
      </c>
      <c r="AG45" s="271">
        <v>0</v>
      </c>
      <c r="AH45" s="271">
        <v>0</v>
      </c>
      <c r="AI45" s="271">
        <v>0</v>
      </c>
      <c r="AJ45" s="271">
        <v>0</v>
      </c>
      <c r="AK45" s="271">
        <v>0</v>
      </c>
      <c r="AL45" s="271">
        <f t="shared" si="4"/>
        <v>0</v>
      </c>
      <c r="AM45" s="271">
        <f t="shared" si="5"/>
        <v>0</v>
      </c>
      <c r="AN45" s="272">
        <f t="shared" si="6"/>
        <v>0</v>
      </c>
      <c r="AO45" s="268">
        <f t="shared" si="50"/>
        <v>20072916</v>
      </c>
      <c r="AP45" s="269">
        <f t="shared" si="51"/>
        <v>14258995</v>
      </c>
      <c r="AQ45" s="269">
        <f t="shared" si="52"/>
        <v>0</v>
      </c>
      <c r="AR45" s="269">
        <f t="shared" si="53"/>
        <v>4819541</v>
      </c>
      <c r="AS45" s="269">
        <f t="shared" si="53"/>
        <v>285180</v>
      </c>
      <c r="AT45" s="269">
        <f t="shared" si="54"/>
        <v>709200</v>
      </c>
      <c r="AU45" s="271">
        <f t="shared" si="55"/>
        <v>29.080699999999997</v>
      </c>
      <c r="AV45" s="271">
        <f t="shared" si="56"/>
        <v>21.590800000000002</v>
      </c>
      <c r="AW45" s="272">
        <f t="shared" si="56"/>
        <v>7.4898999999999951</v>
      </c>
    </row>
    <row r="46" spans="1:49" s="580" customFormat="1" x14ac:dyDescent="0.2">
      <c r="A46" s="524">
        <v>10</v>
      </c>
      <c r="B46" s="1">
        <v>4439</v>
      </c>
      <c r="C46" s="1">
        <v>600074951</v>
      </c>
      <c r="D46" s="1">
        <v>48283088</v>
      </c>
      <c r="E46" s="523" t="s">
        <v>167</v>
      </c>
      <c r="F46" s="1">
        <v>3113</v>
      </c>
      <c r="G46" s="522" t="s">
        <v>318</v>
      </c>
      <c r="H46" s="764" t="s">
        <v>284</v>
      </c>
      <c r="I46" s="265">
        <v>1762779</v>
      </c>
      <c r="J46" s="266">
        <v>1298070</v>
      </c>
      <c r="K46" s="882">
        <v>0</v>
      </c>
      <c r="L46" s="577">
        <v>438748</v>
      </c>
      <c r="M46" s="577">
        <v>25961</v>
      </c>
      <c r="N46" s="266">
        <v>0</v>
      </c>
      <c r="O46" s="622">
        <v>3.81</v>
      </c>
      <c r="P46" s="678">
        <v>3.81</v>
      </c>
      <c r="Q46" s="784">
        <v>0</v>
      </c>
      <c r="R46" s="267">
        <f t="shared" si="45"/>
        <v>0</v>
      </c>
      <c r="S46" s="269">
        <v>0</v>
      </c>
      <c r="T46" s="269">
        <v>0</v>
      </c>
      <c r="U46" s="269">
        <v>0</v>
      </c>
      <c r="V46" s="269">
        <f t="shared" si="1"/>
        <v>0</v>
      </c>
      <c r="W46" s="269">
        <v>0</v>
      </c>
      <c r="X46" s="269">
        <v>0</v>
      </c>
      <c r="Y46" s="269">
        <f t="shared" si="46"/>
        <v>0</v>
      </c>
      <c r="Z46" s="269">
        <f t="shared" si="47"/>
        <v>0</v>
      </c>
      <c r="AA46" s="577">
        <f t="shared" si="48"/>
        <v>0</v>
      </c>
      <c r="AB46" s="270">
        <f t="shared" si="49"/>
        <v>0</v>
      </c>
      <c r="AC46" s="269">
        <v>0</v>
      </c>
      <c r="AD46" s="269">
        <v>0</v>
      </c>
      <c r="AE46" s="269">
        <f t="shared" si="2"/>
        <v>0</v>
      </c>
      <c r="AF46" s="269">
        <f t="shared" si="3"/>
        <v>0</v>
      </c>
      <c r="AG46" s="271">
        <v>0</v>
      </c>
      <c r="AH46" s="271">
        <v>0</v>
      </c>
      <c r="AI46" s="271">
        <v>0</v>
      </c>
      <c r="AJ46" s="271">
        <v>0</v>
      </c>
      <c r="AK46" s="271">
        <v>0</v>
      </c>
      <c r="AL46" s="271">
        <f t="shared" si="4"/>
        <v>0</v>
      </c>
      <c r="AM46" s="271">
        <f t="shared" si="5"/>
        <v>0</v>
      </c>
      <c r="AN46" s="272">
        <f t="shared" si="6"/>
        <v>0</v>
      </c>
      <c r="AO46" s="268">
        <f t="shared" si="50"/>
        <v>1762779</v>
      </c>
      <c r="AP46" s="269">
        <f t="shared" si="51"/>
        <v>1298070</v>
      </c>
      <c r="AQ46" s="269">
        <f t="shared" si="52"/>
        <v>0</v>
      </c>
      <c r="AR46" s="269">
        <f t="shared" si="53"/>
        <v>438748</v>
      </c>
      <c r="AS46" s="269">
        <f t="shared" si="53"/>
        <v>25961</v>
      </c>
      <c r="AT46" s="269">
        <f t="shared" si="54"/>
        <v>0</v>
      </c>
      <c r="AU46" s="271">
        <f t="shared" si="55"/>
        <v>3.81</v>
      </c>
      <c r="AV46" s="271">
        <f t="shared" si="56"/>
        <v>3.81</v>
      </c>
      <c r="AW46" s="272">
        <f t="shared" si="56"/>
        <v>0</v>
      </c>
    </row>
    <row r="47" spans="1:49" s="580" customFormat="1" x14ac:dyDescent="0.2">
      <c r="A47" s="524">
        <v>10</v>
      </c>
      <c r="B47" s="1">
        <v>4439</v>
      </c>
      <c r="C47" s="1">
        <v>600074951</v>
      </c>
      <c r="D47" s="1">
        <v>48283088</v>
      </c>
      <c r="E47" s="523" t="s">
        <v>167</v>
      </c>
      <c r="F47" s="1">
        <v>3141</v>
      </c>
      <c r="G47" s="522" t="s">
        <v>321</v>
      </c>
      <c r="H47" s="764" t="s">
        <v>284</v>
      </c>
      <c r="I47" s="265">
        <v>2579156</v>
      </c>
      <c r="J47" s="266">
        <v>1885827</v>
      </c>
      <c r="K47" s="882">
        <v>0</v>
      </c>
      <c r="L47" s="577">
        <v>637410</v>
      </c>
      <c r="M47" s="577">
        <v>37717</v>
      </c>
      <c r="N47" s="266">
        <v>18202</v>
      </c>
      <c r="O47" s="622">
        <v>6.41</v>
      </c>
      <c r="P47" s="678">
        <v>0</v>
      </c>
      <c r="Q47" s="784">
        <v>6.41</v>
      </c>
      <c r="R47" s="267">
        <f t="shared" si="45"/>
        <v>0</v>
      </c>
      <c r="S47" s="269">
        <v>0</v>
      </c>
      <c r="T47" s="269">
        <v>0</v>
      </c>
      <c r="U47" s="269">
        <v>0</v>
      </c>
      <c r="V47" s="269">
        <f t="shared" si="1"/>
        <v>0</v>
      </c>
      <c r="W47" s="269">
        <v>0</v>
      </c>
      <c r="X47" s="269">
        <v>0</v>
      </c>
      <c r="Y47" s="269">
        <f t="shared" si="46"/>
        <v>0</v>
      </c>
      <c r="Z47" s="269">
        <f t="shared" si="47"/>
        <v>0</v>
      </c>
      <c r="AA47" s="577">
        <f t="shared" si="48"/>
        <v>0</v>
      </c>
      <c r="AB47" s="270">
        <f t="shared" si="49"/>
        <v>0</v>
      </c>
      <c r="AC47" s="269">
        <v>0</v>
      </c>
      <c r="AD47" s="269">
        <v>0</v>
      </c>
      <c r="AE47" s="269">
        <f t="shared" si="2"/>
        <v>0</v>
      </c>
      <c r="AF47" s="269">
        <f t="shared" si="3"/>
        <v>0</v>
      </c>
      <c r="AG47" s="271">
        <v>0</v>
      </c>
      <c r="AH47" s="271">
        <v>0</v>
      </c>
      <c r="AI47" s="271">
        <v>0</v>
      </c>
      <c r="AJ47" s="271">
        <v>0</v>
      </c>
      <c r="AK47" s="271">
        <v>0</v>
      </c>
      <c r="AL47" s="271">
        <f t="shared" si="4"/>
        <v>0</v>
      </c>
      <c r="AM47" s="271">
        <f t="shared" si="5"/>
        <v>0</v>
      </c>
      <c r="AN47" s="272">
        <f t="shared" si="6"/>
        <v>0</v>
      </c>
      <c r="AO47" s="268">
        <f t="shared" si="50"/>
        <v>2579156</v>
      </c>
      <c r="AP47" s="269">
        <f t="shared" si="51"/>
        <v>1885827</v>
      </c>
      <c r="AQ47" s="269">
        <f t="shared" si="52"/>
        <v>0</v>
      </c>
      <c r="AR47" s="269">
        <f t="shared" si="53"/>
        <v>637410</v>
      </c>
      <c r="AS47" s="269">
        <f t="shared" si="53"/>
        <v>37717</v>
      </c>
      <c r="AT47" s="269">
        <f t="shared" si="54"/>
        <v>18202</v>
      </c>
      <c r="AU47" s="271">
        <f t="shared" si="55"/>
        <v>6.41</v>
      </c>
      <c r="AV47" s="271">
        <f t="shared" si="56"/>
        <v>0</v>
      </c>
      <c r="AW47" s="272">
        <f t="shared" si="56"/>
        <v>6.41</v>
      </c>
    </row>
    <row r="48" spans="1:49" s="580" customFormat="1" x14ac:dyDescent="0.2">
      <c r="A48" s="524">
        <v>10</v>
      </c>
      <c r="B48" s="1">
        <v>4439</v>
      </c>
      <c r="C48" s="1">
        <v>600074951</v>
      </c>
      <c r="D48" s="1">
        <v>48283088</v>
      </c>
      <c r="E48" s="523" t="s">
        <v>167</v>
      </c>
      <c r="F48" s="1">
        <v>3143</v>
      </c>
      <c r="G48" s="522" t="s">
        <v>635</v>
      </c>
      <c r="H48" s="673" t="s">
        <v>283</v>
      </c>
      <c r="I48" s="265">
        <v>1405278</v>
      </c>
      <c r="J48" s="266">
        <v>1034815</v>
      </c>
      <c r="K48" s="882">
        <v>0</v>
      </c>
      <c r="L48" s="577">
        <v>349767</v>
      </c>
      <c r="M48" s="577">
        <v>20696</v>
      </c>
      <c r="N48" s="266">
        <v>0</v>
      </c>
      <c r="O48" s="622">
        <v>2.4285999999999999</v>
      </c>
      <c r="P48" s="678">
        <v>2.4285999999999999</v>
      </c>
      <c r="Q48" s="784">
        <v>0</v>
      </c>
      <c r="R48" s="267">
        <f t="shared" si="45"/>
        <v>0</v>
      </c>
      <c r="S48" s="269">
        <v>0</v>
      </c>
      <c r="T48" s="269">
        <v>0</v>
      </c>
      <c r="U48" s="269">
        <v>0</v>
      </c>
      <c r="V48" s="269">
        <f t="shared" si="1"/>
        <v>0</v>
      </c>
      <c r="W48" s="269">
        <v>0</v>
      </c>
      <c r="X48" s="269">
        <v>0</v>
      </c>
      <c r="Y48" s="269">
        <f t="shared" si="46"/>
        <v>0</v>
      </c>
      <c r="Z48" s="269">
        <f t="shared" si="47"/>
        <v>0</v>
      </c>
      <c r="AA48" s="577">
        <f t="shared" si="48"/>
        <v>0</v>
      </c>
      <c r="AB48" s="270">
        <f t="shared" si="49"/>
        <v>0</v>
      </c>
      <c r="AC48" s="269">
        <v>0</v>
      </c>
      <c r="AD48" s="269">
        <v>0</v>
      </c>
      <c r="AE48" s="269">
        <f t="shared" si="2"/>
        <v>0</v>
      </c>
      <c r="AF48" s="269">
        <f t="shared" si="3"/>
        <v>0</v>
      </c>
      <c r="AG48" s="271">
        <v>0</v>
      </c>
      <c r="AH48" s="271">
        <v>0</v>
      </c>
      <c r="AI48" s="271">
        <v>0</v>
      </c>
      <c r="AJ48" s="271">
        <v>0</v>
      </c>
      <c r="AK48" s="271">
        <v>0</v>
      </c>
      <c r="AL48" s="271">
        <f t="shared" si="4"/>
        <v>0</v>
      </c>
      <c r="AM48" s="271">
        <f t="shared" si="5"/>
        <v>0</v>
      </c>
      <c r="AN48" s="272">
        <f t="shared" si="6"/>
        <v>0</v>
      </c>
      <c r="AO48" s="268">
        <f t="shared" si="50"/>
        <v>1405278</v>
      </c>
      <c r="AP48" s="269">
        <f t="shared" si="51"/>
        <v>1034815</v>
      </c>
      <c r="AQ48" s="269">
        <f t="shared" si="52"/>
        <v>0</v>
      </c>
      <c r="AR48" s="269">
        <f t="shared" si="53"/>
        <v>349767</v>
      </c>
      <c r="AS48" s="269">
        <f t="shared" si="53"/>
        <v>20696</v>
      </c>
      <c r="AT48" s="269">
        <f t="shared" si="54"/>
        <v>0</v>
      </c>
      <c r="AU48" s="271">
        <f t="shared" si="55"/>
        <v>2.4285999999999999</v>
      </c>
      <c r="AV48" s="271">
        <f t="shared" si="56"/>
        <v>2.4285999999999999</v>
      </c>
      <c r="AW48" s="272">
        <f t="shared" si="56"/>
        <v>0</v>
      </c>
    </row>
    <row r="49" spans="1:49" s="580" customFormat="1" x14ac:dyDescent="0.2">
      <c r="A49" s="524">
        <v>10</v>
      </c>
      <c r="B49" s="1">
        <v>4439</v>
      </c>
      <c r="C49" s="1">
        <v>600074951</v>
      </c>
      <c r="D49" s="1">
        <v>48283088</v>
      </c>
      <c r="E49" s="523" t="s">
        <v>167</v>
      </c>
      <c r="F49" s="1">
        <v>3143</v>
      </c>
      <c r="G49" s="522" t="s">
        <v>636</v>
      </c>
      <c r="H49" s="673" t="s">
        <v>284</v>
      </c>
      <c r="I49" s="265">
        <v>52666</v>
      </c>
      <c r="J49" s="266">
        <v>37125</v>
      </c>
      <c r="K49" s="882">
        <v>0</v>
      </c>
      <c r="L49" s="577">
        <v>12548</v>
      </c>
      <c r="M49" s="577">
        <v>743</v>
      </c>
      <c r="N49" s="266">
        <v>2250</v>
      </c>
      <c r="O49" s="622">
        <v>0.16</v>
      </c>
      <c r="P49" s="678">
        <v>0</v>
      </c>
      <c r="Q49" s="784">
        <v>0.16</v>
      </c>
      <c r="R49" s="267">
        <f t="shared" si="45"/>
        <v>0</v>
      </c>
      <c r="S49" s="269">
        <v>0</v>
      </c>
      <c r="T49" s="269">
        <v>0</v>
      </c>
      <c r="U49" s="269">
        <v>0</v>
      </c>
      <c r="V49" s="269">
        <f t="shared" si="1"/>
        <v>0</v>
      </c>
      <c r="W49" s="269">
        <v>0</v>
      </c>
      <c r="X49" s="269">
        <v>0</v>
      </c>
      <c r="Y49" s="269">
        <f t="shared" si="46"/>
        <v>0</v>
      </c>
      <c r="Z49" s="269">
        <f t="shared" si="47"/>
        <v>0</v>
      </c>
      <c r="AA49" s="577">
        <f t="shared" si="48"/>
        <v>0</v>
      </c>
      <c r="AB49" s="270">
        <f t="shared" si="49"/>
        <v>0</v>
      </c>
      <c r="AC49" s="269">
        <v>0</v>
      </c>
      <c r="AD49" s="269">
        <v>0</v>
      </c>
      <c r="AE49" s="269">
        <f t="shared" si="2"/>
        <v>0</v>
      </c>
      <c r="AF49" s="269">
        <f t="shared" si="3"/>
        <v>0</v>
      </c>
      <c r="AG49" s="271">
        <v>0</v>
      </c>
      <c r="AH49" s="271">
        <v>0</v>
      </c>
      <c r="AI49" s="271">
        <v>0</v>
      </c>
      <c r="AJ49" s="271">
        <v>0</v>
      </c>
      <c r="AK49" s="271">
        <v>0</v>
      </c>
      <c r="AL49" s="271">
        <f t="shared" si="4"/>
        <v>0</v>
      </c>
      <c r="AM49" s="271">
        <f t="shared" si="5"/>
        <v>0</v>
      </c>
      <c r="AN49" s="272">
        <f t="shared" si="6"/>
        <v>0</v>
      </c>
      <c r="AO49" s="268">
        <f t="shared" si="50"/>
        <v>52666</v>
      </c>
      <c r="AP49" s="269">
        <f t="shared" si="51"/>
        <v>37125</v>
      </c>
      <c r="AQ49" s="269">
        <f t="shared" si="52"/>
        <v>0</v>
      </c>
      <c r="AR49" s="269">
        <f t="shared" si="53"/>
        <v>12548</v>
      </c>
      <c r="AS49" s="269">
        <f t="shared" si="53"/>
        <v>743</v>
      </c>
      <c r="AT49" s="269">
        <f t="shared" si="54"/>
        <v>2250</v>
      </c>
      <c r="AU49" s="271">
        <f t="shared" si="55"/>
        <v>0.16</v>
      </c>
      <c r="AV49" s="271">
        <f t="shared" si="56"/>
        <v>0</v>
      </c>
      <c r="AW49" s="272">
        <f t="shared" si="56"/>
        <v>0.16</v>
      </c>
    </row>
    <row r="50" spans="1:49" s="580" customFormat="1" x14ac:dyDescent="0.2">
      <c r="A50" s="502">
        <v>10</v>
      </c>
      <c r="B50" s="38">
        <v>4439</v>
      </c>
      <c r="C50" s="38">
        <v>600074951</v>
      </c>
      <c r="D50" s="38">
        <v>48283088</v>
      </c>
      <c r="E50" s="499" t="s">
        <v>168</v>
      </c>
      <c r="F50" s="38"/>
      <c r="G50" s="500"/>
      <c r="H50" s="672"/>
      <c r="I50" s="6">
        <v>30302562</v>
      </c>
      <c r="J50" s="10">
        <v>21740728</v>
      </c>
      <c r="K50" s="10">
        <v>0</v>
      </c>
      <c r="L50" s="10">
        <v>7348367</v>
      </c>
      <c r="M50" s="10">
        <v>434815</v>
      </c>
      <c r="N50" s="10">
        <v>778652</v>
      </c>
      <c r="O50" s="11">
        <v>49.4221</v>
      </c>
      <c r="P50" s="11">
        <v>33.8294</v>
      </c>
      <c r="Q50" s="45">
        <v>15.592699999999995</v>
      </c>
      <c r="R50" s="6">
        <f t="shared" ref="R50:AW50" si="57">SUM(R44:R49)</f>
        <v>0</v>
      </c>
      <c r="S50" s="10">
        <f t="shared" si="57"/>
        <v>0</v>
      </c>
      <c r="T50" s="10">
        <f t="shared" si="57"/>
        <v>0</v>
      </c>
      <c r="U50" s="10">
        <f t="shared" si="57"/>
        <v>0</v>
      </c>
      <c r="V50" s="10">
        <f t="shared" si="57"/>
        <v>0</v>
      </c>
      <c r="W50" s="10">
        <f t="shared" si="57"/>
        <v>0</v>
      </c>
      <c r="X50" s="10">
        <f t="shared" si="57"/>
        <v>0</v>
      </c>
      <c r="Y50" s="10">
        <f t="shared" si="57"/>
        <v>0</v>
      </c>
      <c r="Z50" s="10">
        <f t="shared" si="57"/>
        <v>0</v>
      </c>
      <c r="AA50" s="10">
        <f t="shared" si="57"/>
        <v>0</v>
      </c>
      <c r="AB50" s="10">
        <f t="shared" si="57"/>
        <v>0</v>
      </c>
      <c r="AC50" s="10">
        <f t="shared" si="57"/>
        <v>0</v>
      </c>
      <c r="AD50" s="10">
        <f t="shared" si="57"/>
        <v>0</v>
      </c>
      <c r="AE50" s="10">
        <f t="shared" si="57"/>
        <v>0</v>
      </c>
      <c r="AF50" s="10">
        <f t="shared" si="57"/>
        <v>0</v>
      </c>
      <c r="AG50" s="11">
        <f t="shared" si="57"/>
        <v>0</v>
      </c>
      <c r="AH50" s="11">
        <f t="shared" si="57"/>
        <v>0</v>
      </c>
      <c r="AI50" s="11">
        <f t="shared" si="57"/>
        <v>0</v>
      </c>
      <c r="AJ50" s="11">
        <f t="shared" si="57"/>
        <v>0</v>
      </c>
      <c r="AK50" s="11">
        <f t="shared" si="57"/>
        <v>0</v>
      </c>
      <c r="AL50" s="11">
        <f t="shared" si="57"/>
        <v>0</v>
      </c>
      <c r="AM50" s="11">
        <f t="shared" si="57"/>
        <v>0</v>
      </c>
      <c r="AN50" s="101">
        <f t="shared" si="57"/>
        <v>0</v>
      </c>
      <c r="AO50" s="478">
        <f t="shared" si="57"/>
        <v>30302562</v>
      </c>
      <c r="AP50" s="10">
        <f t="shared" si="57"/>
        <v>21740728</v>
      </c>
      <c r="AQ50" s="10">
        <f t="shared" si="57"/>
        <v>0</v>
      </c>
      <c r="AR50" s="10">
        <f t="shared" si="57"/>
        <v>7348367</v>
      </c>
      <c r="AS50" s="10">
        <f t="shared" si="57"/>
        <v>434815</v>
      </c>
      <c r="AT50" s="10">
        <f t="shared" si="57"/>
        <v>778652</v>
      </c>
      <c r="AU50" s="11">
        <f t="shared" si="57"/>
        <v>49.4221</v>
      </c>
      <c r="AV50" s="11">
        <f t="shared" si="57"/>
        <v>33.8294</v>
      </c>
      <c r="AW50" s="101">
        <f t="shared" si="57"/>
        <v>15.592699999999995</v>
      </c>
    </row>
    <row r="51" spans="1:49" s="580" customFormat="1" x14ac:dyDescent="0.2">
      <c r="A51" s="524">
        <v>11</v>
      </c>
      <c r="B51" s="1">
        <v>4443</v>
      </c>
      <c r="C51" s="1">
        <v>600074994</v>
      </c>
      <c r="D51" s="1">
        <v>46750045</v>
      </c>
      <c r="E51" s="523" t="s">
        <v>169</v>
      </c>
      <c r="F51" s="1">
        <v>3113</v>
      </c>
      <c r="G51" s="522" t="s">
        <v>320</v>
      </c>
      <c r="H51" s="764" t="s">
        <v>283</v>
      </c>
      <c r="I51" s="265">
        <v>47654336</v>
      </c>
      <c r="J51" s="266">
        <v>33590795</v>
      </c>
      <c r="K51" s="266">
        <v>172000</v>
      </c>
      <c r="L51" s="266">
        <v>11411825</v>
      </c>
      <c r="M51" s="266">
        <v>671816</v>
      </c>
      <c r="N51" s="266">
        <v>1807900</v>
      </c>
      <c r="O51" s="622">
        <v>62.381299999999996</v>
      </c>
      <c r="P51" s="678">
        <v>49.826299999999996</v>
      </c>
      <c r="Q51" s="784">
        <v>12.555</v>
      </c>
      <c r="R51" s="267">
        <f t="shared" ref="R51:R55" si="58">W51*-1</f>
        <v>0</v>
      </c>
      <c r="S51" s="269">
        <v>0</v>
      </c>
      <c r="T51" s="269">
        <v>0</v>
      </c>
      <c r="U51" s="269">
        <v>0</v>
      </c>
      <c r="V51" s="269">
        <f t="shared" si="1"/>
        <v>0</v>
      </c>
      <c r="W51" s="269">
        <v>0</v>
      </c>
      <c r="X51" s="269">
        <v>0</v>
      </c>
      <c r="Y51" s="269">
        <f>SUM(W51:X51)</f>
        <v>0</v>
      </c>
      <c r="Z51" s="269">
        <f>V51+Y51</f>
        <v>0</v>
      </c>
      <c r="AA51" s="577">
        <f t="shared" ref="AA51:AA55" si="59">ROUND((V51+W51)*33.8%,0)</f>
        <v>0</v>
      </c>
      <c r="AB51" s="270">
        <f>ROUND(V51*2%,0)</f>
        <v>0</v>
      </c>
      <c r="AC51" s="269">
        <v>0</v>
      </c>
      <c r="AD51" s="269">
        <v>0</v>
      </c>
      <c r="AE51" s="269">
        <f t="shared" si="2"/>
        <v>0</v>
      </c>
      <c r="AF51" s="269">
        <f t="shared" si="3"/>
        <v>0</v>
      </c>
      <c r="AG51" s="271">
        <v>0</v>
      </c>
      <c r="AH51" s="271">
        <v>0</v>
      </c>
      <c r="AI51" s="271">
        <v>0</v>
      </c>
      <c r="AJ51" s="271">
        <v>0</v>
      </c>
      <c r="AK51" s="271">
        <v>0</v>
      </c>
      <c r="AL51" s="271">
        <f t="shared" si="4"/>
        <v>0</v>
      </c>
      <c r="AM51" s="271">
        <f t="shared" si="5"/>
        <v>0</v>
      </c>
      <c r="AN51" s="272">
        <f t="shared" si="6"/>
        <v>0</v>
      </c>
      <c r="AO51" s="268">
        <f>I51+AF51</f>
        <v>47654336</v>
      </c>
      <c r="AP51" s="269">
        <f>J51+V51</f>
        <v>33590795</v>
      </c>
      <c r="AQ51" s="269">
        <f t="shared" ref="AQ51:AQ55" si="60">K51+Y51</f>
        <v>172000</v>
      </c>
      <c r="AR51" s="269">
        <f t="shared" ref="AR51:AS55" si="61">L51+AA51</f>
        <v>11411825</v>
      </c>
      <c r="AS51" s="269">
        <f t="shared" si="61"/>
        <v>671816</v>
      </c>
      <c r="AT51" s="269">
        <f>N51+AE51</f>
        <v>1807900</v>
      </c>
      <c r="AU51" s="271">
        <f>O51+AN51</f>
        <v>62.381299999999996</v>
      </c>
      <c r="AV51" s="271">
        <f t="shared" ref="AV51:AW55" si="62">P51+AL51</f>
        <v>49.826299999999996</v>
      </c>
      <c r="AW51" s="272">
        <f t="shared" si="62"/>
        <v>12.555</v>
      </c>
    </row>
    <row r="52" spans="1:49" s="580" customFormat="1" x14ac:dyDescent="0.2">
      <c r="A52" s="524">
        <v>11</v>
      </c>
      <c r="B52" s="1">
        <v>4443</v>
      </c>
      <c r="C52" s="1">
        <v>600074994</v>
      </c>
      <c r="D52" s="1">
        <v>46750045</v>
      </c>
      <c r="E52" s="523" t="s">
        <v>169</v>
      </c>
      <c r="F52" s="1">
        <v>3113</v>
      </c>
      <c r="G52" s="522" t="s">
        <v>318</v>
      </c>
      <c r="H52" s="764" t="s">
        <v>284</v>
      </c>
      <c r="I52" s="265">
        <v>3746907</v>
      </c>
      <c r="J52" s="266">
        <v>2756559</v>
      </c>
      <c r="K52" s="882">
        <v>0</v>
      </c>
      <c r="L52" s="577">
        <v>931717</v>
      </c>
      <c r="M52" s="577">
        <v>55131</v>
      </c>
      <c r="N52" s="266">
        <v>3500</v>
      </c>
      <c r="O52" s="622">
        <v>8.07</v>
      </c>
      <c r="P52" s="678">
        <v>8.07</v>
      </c>
      <c r="Q52" s="784">
        <v>0</v>
      </c>
      <c r="R52" s="267">
        <f t="shared" si="58"/>
        <v>0</v>
      </c>
      <c r="S52" s="269">
        <v>0</v>
      </c>
      <c r="T52" s="269">
        <v>0</v>
      </c>
      <c r="U52" s="269">
        <v>0</v>
      </c>
      <c r="V52" s="269">
        <f t="shared" si="1"/>
        <v>0</v>
      </c>
      <c r="W52" s="269">
        <v>0</v>
      </c>
      <c r="X52" s="269">
        <v>0</v>
      </c>
      <c r="Y52" s="269">
        <f>SUM(W52:X52)</f>
        <v>0</v>
      </c>
      <c r="Z52" s="269">
        <f>V52+Y52</f>
        <v>0</v>
      </c>
      <c r="AA52" s="577">
        <f t="shared" si="59"/>
        <v>0</v>
      </c>
      <c r="AB52" s="270">
        <f>ROUND(V52*2%,0)</f>
        <v>0</v>
      </c>
      <c r="AC52" s="269">
        <v>3250</v>
      </c>
      <c r="AD52" s="269">
        <v>0</v>
      </c>
      <c r="AE52" s="269">
        <f t="shared" si="2"/>
        <v>3250</v>
      </c>
      <c r="AF52" s="269">
        <f t="shared" si="3"/>
        <v>3250</v>
      </c>
      <c r="AG52" s="271">
        <v>0</v>
      </c>
      <c r="AH52" s="271">
        <v>0</v>
      </c>
      <c r="AI52" s="271">
        <v>0</v>
      </c>
      <c r="AJ52" s="271">
        <v>0</v>
      </c>
      <c r="AK52" s="271">
        <v>0</v>
      </c>
      <c r="AL52" s="271">
        <f t="shared" si="4"/>
        <v>0</v>
      </c>
      <c r="AM52" s="271">
        <f t="shared" si="5"/>
        <v>0</v>
      </c>
      <c r="AN52" s="272">
        <f t="shared" si="6"/>
        <v>0</v>
      </c>
      <c r="AO52" s="268">
        <f>I52+AF52</f>
        <v>3750157</v>
      </c>
      <c r="AP52" s="269">
        <f>J52+V52</f>
        <v>2756559</v>
      </c>
      <c r="AQ52" s="269">
        <f t="shared" si="60"/>
        <v>0</v>
      </c>
      <c r="AR52" s="269">
        <f t="shared" si="61"/>
        <v>931717</v>
      </c>
      <c r="AS52" s="269">
        <f t="shared" si="61"/>
        <v>55131</v>
      </c>
      <c r="AT52" s="269">
        <f>N52+AE52</f>
        <v>6750</v>
      </c>
      <c r="AU52" s="271">
        <f>O52+AN52</f>
        <v>8.07</v>
      </c>
      <c r="AV52" s="271">
        <f t="shared" si="62"/>
        <v>8.07</v>
      </c>
      <c r="AW52" s="272">
        <f t="shared" si="62"/>
        <v>0</v>
      </c>
    </row>
    <row r="53" spans="1:49" s="580" customFormat="1" x14ac:dyDescent="0.2">
      <c r="A53" s="524">
        <v>11</v>
      </c>
      <c r="B53" s="1">
        <v>4443</v>
      </c>
      <c r="C53" s="1">
        <v>600074994</v>
      </c>
      <c r="D53" s="1">
        <v>46750045</v>
      </c>
      <c r="E53" s="523" t="s">
        <v>169</v>
      </c>
      <c r="F53" s="1">
        <v>3143</v>
      </c>
      <c r="G53" s="522" t="s">
        <v>635</v>
      </c>
      <c r="H53" s="673" t="s">
        <v>283</v>
      </c>
      <c r="I53" s="265">
        <v>4313745</v>
      </c>
      <c r="J53" s="266">
        <v>3168661</v>
      </c>
      <c r="K53" s="882">
        <v>8000</v>
      </c>
      <c r="L53" s="577">
        <v>1073711</v>
      </c>
      <c r="M53" s="577">
        <v>63373</v>
      </c>
      <c r="N53" s="266">
        <v>0</v>
      </c>
      <c r="O53" s="622">
        <v>6.5713999999999997</v>
      </c>
      <c r="P53" s="678">
        <v>6.5713999999999997</v>
      </c>
      <c r="Q53" s="784">
        <v>0</v>
      </c>
      <c r="R53" s="267">
        <f t="shared" si="58"/>
        <v>0</v>
      </c>
      <c r="S53" s="269">
        <v>0</v>
      </c>
      <c r="T53" s="269">
        <v>0</v>
      </c>
      <c r="U53" s="269">
        <v>0</v>
      </c>
      <c r="V53" s="269">
        <f t="shared" si="1"/>
        <v>0</v>
      </c>
      <c r="W53" s="269">
        <v>0</v>
      </c>
      <c r="X53" s="269">
        <v>0</v>
      </c>
      <c r="Y53" s="269">
        <f>SUM(W53:X53)</f>
        <v>0</v>
      </c>
      <c r="Z53" s="269">
        <f>V53+Y53</f>
        <v>0</v>
      </c>
      <c r="AA53" s="577">
        <f t="shared" si="59"/>
        <v>0</v>
      </c>
      <c r="AB53" s="270">
        <f>ROUND(V53*2%,0)</f>
        <v>0</v>
      </c>
      <c r="AC53" s="269">
        <v>0</v>
      </c>
      <c r="AD53" s="269">
        <v>0</v>
      </c>
      <c r="AE53" s="269">
        <f t="shared" si="2"/>
        <v>0</v>
      </c>
      <c r="AF53" s="269">
        <f t="shared" si="3"/>
        <v>0</v>
      </c>
      <c r="AG53" s="271">
        <v>0</v>
      </c>
      <c r="AH53" s="271">
        <v>0</v>
      </c>
      <c r="AI53" s="271">
        <v>0</v>
      </c>
      <c r="AJ53" s="271">
        <v>0</v>
      </c>
      <c r="AK53" s="271">
        <v>0</v>
      </c>
      <c r="AL53" s="271">
        <f t="shared" si="4"/>
        <v>0</v>
      </c>
      <c r="AM53" s="271">
        <f t="shared" si="5"/>
        <v>0</v>
      </c>
      <c r="AN53" s="272">
        <f t="shared" si="6"/>
        <v>0</v>
      </c>
      <c r="AO53" s="268">
        <f>I53+AF53</f>
        <v>4313745</v>
      </c>
      <c r="AP53" s="269">
        <f>J53+V53</f>
        <v>3168661</v>
      </c>
      <c r="AQ53" s="269">
        <f t="shared" si="60"/>
        <v>8000</v>
      </c>
      <c r="AR53" s="269">
        <f t="shared" si="61"/>
        <v>1073711</v>
      </c>
      <c r="AS53" s="269">
        <f t="shared" si="61"/>
        <v>63373</v>
      </c>
      <c r="AT53" s="269">
        <f>N53+AE53</f>
        <v>0</v>
      </c>
      <c r="AU53" s="271">
        <f>O53+AN53</f>
        <v>6.5713999999999997</v>
      </c>
      <c r="AV53" s="271">
        <f t="shared" si="62"/>
        <v>6.5713999999999997</v>
      </c>
      <c r="AW53" s="272">
        <f t="shared" si="62"/>
        <v>0</v>
      </c>
    </row>
    <row r="54" spans="1:49" s="580" customFormat="1" x14ac:dyDescent="0.2">
      <c r="A54" s="524">
        <v>11</v>
      </c>
      <c r="B54" s="1">
        <v>4443</v>
      </c>
      <c r="C54" s="1">
        <v>600074994</v>
      </c>
      <c r="D54" s="1">
        <v>46750045</v>
      </c>
      <c r="E54" s="523" t="s">
        <v>169</v>
      </c>
      <c r="F54" s="1">
        <v>3143</v>
      </c>
      <c r="G54" s="522" t="s">
        <v>636</v>
      </c>
      <c r="H54" s="673" t="s">
        <v>284</v>
      </c>
      <c r="I54" s="265">
        <v>150976</v>
      </c>
      <c r="J54" s="266">
        <v>106425</v>
      </c>
      <c r="K54" s="882">
        <v>0</v>
      </c>
      <c r="L54" s="577">
        <v>35972</v>
      </c>
      <c r="M54" s="577">
        <v>2129</v>
      </c>
      <c r="N54" s="266">
        <v>6450</v>
      </c>
      <c r="O54" s="622">
        <v>0.45</v>
      </c>
      <c r="P54" s="678">
        <v>0</v>
      </c>
      <c r="Q54" s="784">
        <v>0.45</v>
      </c>
      <c r="R54" s="267">
        <f t="shared" si="58"/>
        <v>0</v>
      </c>
      <c r="S54" s="269">
        <v>0</v>
      </c>
      <c r="T54" s="269">
        <v>0</v>
      </c>
      <c r="U54" s="269">
        <v>0</v>
      </c>
      <c r="V54" s="269">
        <f t="shared" si="1"/>
        <v>0</v>
      </c>
      <c r="W54" s="269">
        <v>0</v>
      </c>
      <c r="X54" s="269">
        <v>0</v>
      </c>
      <c r="Y54" s="269">
        <f>SUM(W54:X54)</f>
        <v>0</v>
      </c>
      <c r="Z54" s="269">
        <f>V54+Y54</f>
        <v>0</v>
      </c>
      <c r="AA54" s="577">
        <f t="shared" si="59"/>
        <v>0</v>
      </c>
      <c r="AB54" s="270">
        <f>ROUND(V54*2%,0)</f>
        <v>0</v>
      </c>
      <c r="AC54" s="269">
        <v>0</v>
      </c>
      <c r="AD54" s="269">
        <v>0</v>
      </c>
      <c r="AE54" s="269">
        <f t="shared" si="2"/>
        <v>0</v>
      </c>
      <c r="AF54" s="269">
        <f t="shared" si="3"/>
        <v>0</v>
      </c>
      <c r="AG54" s="271">
        <v>0</v>
      </c>
      <c r="AH54" s="271">
        <v>0</v>
      </c>
      <c r="AI54" s="271">
        <v>0</v>
      </c>
      <c r="AJ54" s="271">
        <v>0</v>
      </c>
      <c r="AK54" s="271">
        <v>0</v>
      </c>
      <c r="AL54" s="271">
        <f t="shared" si="4"/>
        <v>0</v>
      </c>
      <c r="AM54" s="271">
        <f t="shared" si="5"/>
        <v>0</v>
      </c>
      <c r="AN54" s="272">
        <f t="shared" si="6"/>
        <v>0</v>
      </c>
      <c r="AO54" s="268">
        <f>I54+AF54</f>
        <v>150976</v>
      </c>
      <c r="AP54" s="269">
        <f>J54+V54</f>
        <v>106425</v>
      </c>
      <c r="AQ54" s="269">
        <f t="shared" si="60"/>
        <v>0</v>
      </c>
      <c r="AR54" s="269">
        <f t="shared" si="61"/>
        <v>35972</v>
      </c>
      <c r="AS54" s="269">
        <f t="shared" si="61"/>
        <v>2129</v>
      </c>
      <c r="AT54" s="269">
        <f>N54+AE54</f>
        <v>6450</v>
      </c>
      <c r="AU54" s="271">
        <f>O54+AN54</f>
        <v>0.45</v>
      </c>
      <c r="AV54" s="271">
        <f t="shared" si="62"/>
        <v>0</v>
      </c>
      <c r="AW54" s="272">
        <f t="shared" si="62"/>
        <v>0.45</v>
      </c>
    </row>
    <row r="55" spans="1:49" s="580" customFormat="1" x14ac:dyDescent="0.2">
      <c r="A55" s="524">
        <v>11</v>
      </c>
      <c r="B55" s="1">
        <v>4443</v>
      </c>
      <c r="C55" s="1">
        <v>600074994</v>
      </c>
      <c r="D55" s="1">
        <v>46750045</v>
      </c>
      <c r="E55" s="523" t="s">
        <v>169</v>
      </c>
      <c r="F55" s="1">
        <v>3143</v>
      </c>
      <c r="G55" s="522" t="s">
        <v>323</v>
      </c>
      <c r="H55" s="673" t="s">
        <v>284</v>
      </c>
      <c r="I55" s="265">
        <v>335579</v>
      </c>
      <c r="J55" s="266">
        <v>246450</v>
      </c>
      <c r="K55" s="882">
        <v>0</v>
      </c>
      <c r="L55" s="577">
        <v>83300</v>
      </c>
      <c r="M55" s="577">
        <v>4929</v>
      </c>
      <c r="N55" s="266">
        <v>900</v>
      </c>
      <c r="O55" s="622">
        <v>0.56000000000000005</v>
      </c>
      <c r="P55" s="678">
        <v>0.5</v>
      </c>
      <c r="Q55" s="784">
        <v>0.06</v>
      </c>
      <c r="R55" s="267">
        <f t="shared" si="58"/>
        <v>0</v>
      </c>
      <c r="S55" s="269">
        <v>0</v>
      </c>
      <c r="T55" s="269">
        <v>0</v>
      </c>
      <c r="U55" s="269">
        <v>0</v>
      </c>
      <c r="V55" s="269">
        <f t="shared" si="1"/>
        <v>0</v>
      </c>
      <c r="W55" s="269">
        <v>0</v>
      </c>
      <c r="X55" s="269">
        <v>0</v>
      </c>
      <c r="Y55" s="269">
        <f>SUM(W55:X55)</f>
        <v>0</v>
      </c>
      <c r="Z55" s="269">
        <f>V55+Y55</f>
        <v>0</v>
      </c>
      <c r="AA55" s="577">
        <f t="shared" si="59"/>
        <v>0</v>
      </c>
      <c r="AB55" s="270">
        <f>ROUND(V55*2%,0)</f>
        <v>0</v>
      </c>
      <c r="AC55" s="269">
        <v>0</v>
      </c>
      <c r="AD55" s="269">
        <v>0</v>
      </c>
      <c r="AE55" s="269">
        <f t="shared" si="2"/>
        <v>0</v>
      </c>
      <c r="AF55" s="269">
        <f t="shared" si="3"/>
        <v>0</v>
      </c>
      <c r="AG55" s="271">
        <v>0</v>
      </c>
      <c r="AH55" s="271">
        <v>0</v>
      </c>
      <c r="AI55" s="271">
        <v>0</v>
      </c>
      <c r="AJ55" s="271">
        <v>0</v>
      </c>
      <c r="AK55" s="271">
        <v>0</v>
      </c>
      <c r="AL55" s="271">
        <f t="shared" si="4"/>
        <v>0</v>
      </c>
      <c r="AM55" s="271">
        <f t="shared" si="5"/>
        <v>0</v>
      </c>
      <c r="AN55" s="272">
        <f t="shared" si="6"/>
        <v>0</v>
      </c>
      <c r="AO55" s="268">
        <f>I55+AF55</f>
        <v>335579</v>
      </c>
      <c r="AP55" s="269">
        <f>J55+V55</f>
        <v>246450</v>
      </c>
      <c r="AQ55" s="269">
        <f t="shared" si="60"/>
        <v>0</v>
      </c>
      <c r="AR55" s="269">
        <f t="shared" si="61"/>
        <v>83300</v>
      </c>
      <c r="AS55" s="269">
        <f t="shared" si="61"/>
        <v>4929</v>
      </c>
      <c r="AT55" s="269">
        <f>N55+AE55</f>
        <v>900</v>
      </c>
      <c r="AU55" s="271">
        <f>O55+AN55</f>
        <v>0.56000000000000005</v>
      </c>
      <c r="AV55" s="271">
        <f t="shared" si="62"/>
        <v>0.5</v>
      </c>
      <c r="AW55" s="272">
        <f t="shared" si="62"/>
        <v>0.06</v>
      </c>
    </row>
    <row r="56" spans="1:49" s="580" customFormat="1" x14ac:dyDescent="0.2">
      <c r="A56" s="502">
        <v>11</v>
      </c>
      <c r="B56" s="38">
        <v>4443</v>
      </c>
      <c r="C56" s="38">
        <v>600074994</v>
      </c>
      <c r="D56" s="38">
        <v>46750045</v>
      </c>
      <c r="E56" s="499" t="s">
        <v>170</v>
      </c>
      <c r="F56" s="38"/>
      <c r="G56" s="500"/>
      <c r="H56" s="672"/>
      <c r="I56" s="6">
        <v>56201543</v>
      </c>
      <c r="J56" s="10">
        <v>39868890</v>
      </c>
      <c r="K56" s="10">
        <v>180000</v>
      </c>
      <c r="L56" s="10">
        <v>13536525</v>
      </c>
      <c r="M56" s="10">
        <v>797378</v>
      </c>
      <c r="N56" s="10">
        <v>1818750</v>
      </c>
      <c r="O56" s="11">
        <v>78.032700000000006</v>
      </c>
      <c r="P56" s="11">
        <v>64.967699999999994</v>
      </c>
      <c r="Q56" s="45">
        <v>13.065</v>
      </c>
      <c r="R56" s="6">
        <f t="shared" ref="R56:AW56" si="63">SUM(R51:R55)</f>
        <v>0</v>
      </c>
      <c r="S56" s="10">
        <f t="shared" si="63"/>
        <v>0</v>
      </c>
      <c r="T56" s="10">
        <f t="shared" si="63"/>
        <v>0</v>
      </c>
      <c r="U56" s="10">
        <f t="shared" si="63"/>
        <v>0</v>
      </c>
      <c r="V56" s="10">
        <f t="shared" si="63"/>
        <v>0</v>
      </c>
      <c r="W56" s="10">
        <f t="shared" si="63"/>
        <v>0</v>
      </c>
      <c r="X56" s="10">
        <f t="shared" si="63"/>
        <v>0</v>
      </c>
      <c r="Y56" s="10">
        <f t="shared" si="63"/>
        <v>0</v>
      </c>
      <c r="Z56" s="10">
        <f t="shared" si="63"/>
        <v>0</v>
      </c>
      <c r="AA56" s="10">
        <f t="shared" si="63"/>
        <v>0</v>
      </c>
      <c r="AB56" s="10">
        <f t="shared" si="63"/>
        <v>0</v>
      </c>
      <c r="AC56" s="10">
        <f t="shared" si="63"/>
        <v>3250</v>
      </c>
      <c r="AD56" s="10">
        <f t="shared" si="63"/>
        <v>0</v>
      </c>
      <c r="AE56" s="10">
        <f t="shared" si="63"/>
        <v>3250</v>
      </c>
      <c r="AF56" s="10">
        <f t="shared" si="63"/>
        <v>3250</v>
      </c>
      <c r="AG56" s="11">
        <f t="shared" si="63"/>
        <v>0</v>
      </c>
      <c r="AH56" s="11">
        <f t="shared" si="63"/>
        <v>0</v>
      </c>
      <c r="AI56" s="11">
        <f t="shared" si="63"/>
        <v>0</v>
      </c>
      <c r="AJ56" s="11">
        <f t="shared" si="63"/>
        <v>0</v>
      </c>
      <c r="AK56" s="11">
        <f t="shared" si="63"/>
        <v>0</v>
      </c>
      <c r="AL56" s="11">
        <f t="shared" si="63"/>
        <v>0</v>
      </c>
      <c r="AM56" s="11">
        <f t="shared" si="63"/>
        <v>0</v>
      </c>
      <c r="AN56" s="101">
        <f t="shared" si="63"/>
        <v>0</v>
      </c>
      <c r="AO56" s="478">
        <f t="shared" si="63"/>
        <v>56204793</v>
      </c>
      <c r="AP56" s="10">
        <f t="shared" si="63"/>
        <v>39868890</v>
      </c>
      <c r="AQ56" s="10">
        <f t="shared" si="63"/>
        <v>180000</v>
      </c>
      <c r="AR56" s="10">
        <f t="shared" si="63"/>
        <v>13536525</v>
      </c>
      <c r="AS56" s="10">
        <f t="shared" si="63"/>
        <v>797378</v>
      </c>
      <c r="AT56" s="10">
        <f t="shared" si="63"/>
        <v>1822000</v>
      </c>
      <c r="AU56" s="11">
        <f t="shared" si="63"/>
        <v>78.032700000000006</v>
      </c>
      <c r="AV56" s="11">
        <f t="shared" si="63"/>
        <v>64.967699999999994</v>
      </c>
      <c r="AW56" s="101">
        <f t="shared" si="63"/>
        <v>13.065</v>
      </c>
    </row>
    <row r="57" spans="1:49" s="580" customFormat="1" x14ac:dyDescent="0.2">
      <c r="A57" s="524">
        <v>12</v>
      </c>
      <c r="B57" s="1">
        <v>4438</v>
      </c>
      <c r="C57" s="1">
        <v>600074871</v>
      </c>
      <c r="D57" s="1">
        <v>49864599</v>
      </c>
      <c r="E57" s="523" t="s">
        <v>171</v>
      </c>
      <c r="F57" s="1">
        <v>3113</v>
      </c>
      <c r="G57" s="522" t="s">
        <v>320</v>
      </c>
      <c r="H57" s="764" t="s">
        <v>283</v>
      </c>
      <c r="I57" s="265">
        <v>33484194</v>
      </c>
      <c r="J57" s="266">
        <v>23665592</v>
      </c>
      <c r="K57" s="266">
        <v>40000</v>
      </c>
      <c r="L57" s="266">
        <v>8012490</v>
      </c>
      <c r="M57" s="266">
        <v>473312</v>
      </c>
      <c r="N57" s="266">
        <v>1292800</v>
      </c>
      <c r="O57" s="622">
        <v>44.944200000000002</v>
      </c>
      <c r="P57" s="678">
        <v>35.278700000000001</v>
      </c>
      <c r="Q57" s="784">
        <v>9.6655000000000015</v>
      </c>
      <c r="R57" s="267">
        <f t="shared" ref="R57:R62" si="64">W57*-1</f>
        <v>0</v>
      </c>
      <c r="S57" s="269">
        <v>0</v>
      </c>
      <c r="T57" s="269">
        <v>0</v>
      </c>
      <c r="U57" s="269">
        <v>0</v>
      </c>
      <c r="V57" s="269">
        <f t="shared" si="1"/>
        <v>0</v>
      </c>
      <c r="W57" s="269">
        <v>0</v>
      </c>
      <c r="X57" s="269">
        <v>0</v>
      </c>
      <c r="Y57" s="269">
        <f t="shared" ref="Y57:Y62" si="65">SUM(W57:X57)</f>
        <v>0</v>
      </c>
      <c r="Z57" s="269">
        <f t="shared" ref="Z57:Z62" si="66">V57+Y57</f>
        <v>0</v>
      </c>
      <c r="AA57" s="577">
        <f t="shared" ref="AA57:AA62" si="67">ROUND((V57+W57)*33.8%,0)</f>
        <v>0</v>
      </c>
      <c r="AB57" s="270">
        <f t="shared" ref="AB57:AB62" si="68">ROUND(V57*2%,0)</f>
        <v>0</v>
      </c>
      <c r="AC57" s="269">
        <v>0</v>
      </c>
      <c r="AD57" s="269">
        <v>0</v>
      </c>
      <c r="AE57" s="269">
        <f t="shared" si="2"/>
        <v>0</v>
      </c>
      <c r="AF57" s="269">
        <f t="shared" si="3"/>
        <v>0</v>
      </c>
      <c r="AG57" s="271">
        <v>0</v>
      </c>
      <c r="AH57" s="271">
        <v>0</v>
      </c>
      <c r="AI57" s="271">
        <v>0</v>
      </c>
      <c r="AJ57" s="271">
        <v>0</v>
      </c>
      <c r="AK57" s="271">
        <v>0</v>
      </c>
      <c r="AL57" s="271">
        <f t="shared" si="4"/>
        <v>0</v>
      </c>
      <c r="AM57" s="271">
        <f t="shared" si="5"/>
        <v>0</v>
      </c>
      <c r="AN57" s="272">
        <f t="shared" si="6"/>
        <v>0</v>
      </c>
      <c r="AO57" s="268">
        <f t="shared" ref="AO57:AO62" si="69">I57+AF57</f>
        <v>33484194</v>
      </c>
      <c r="AP57" s="269">
        <f t="shared" ref="AP57:AP62" si="70">J57+V57</f>
        <v>23665592</v>
      </c>
      <c r="AQ57" s="269">
        <f t="shared" ref="AQ57:AQ62" si="71">K57+Y57</f>
        <v>40000</v>
      </c>
      <c r="AR57" s="269">
        <f t="shared" ref="AR57:AS62" si="72">L57+AA57</f>
        <v>8012490</v>
      </c>
      <c r="AS57" s="269">
        <f t="shared" si="72"/>
        <v>473312</v>
      </c>
      <c r="AT57" s="269">
        <f t="shared" ref="AT57:AT62" si="73">N57+AE57</f>
        <v>1292800</v>
      </c>
      <c r="AU57" s="271">
        <f t="shared" ref="AU57:AU62" si="74">O57+AN57</f>
        <v>44.944200000000002</v>
      </c>
      <c r="AV57" s="271">
        <f t="shared" ref="AV57:AW62" si="75">P57+AL57</f>
        <v>35.278700000000001</v>
      </c>
      <c r="AW57" s="272">
        <f t="shared" si="75"/>
        <v>9.6655000000000015</v>
      </c>
    </row>
    <row r="58" spans="1:49" s="580" customFormat="1" x14ac:dyDescent="0.2">
      <c r="A58" s="524">
        <v>12</v>
      </c>
      <c r="B58" s="1">
        <v>4438</v>
      </c>
      <c r="C58" s="1">
        <v>600074871</v>
      </c>
      <c r="D58" s="1">
        <v>49864599</v>
      </c>
      <c r="E58" s="523" t="s">
        <v>171</v>
      </c>
      <c r="F58" s="1">
        <v>3113</v>
      </c>
      <c r="G58" s="522" t="s">
        <v>318</v>
      </c>
      <c r="H58" s="764" t="s">
        <v>284</v>
      </c>
      <c r="I58" s="265">
        <v>3225276</v>
      </c>
      <c r="J58" s="266">
        <v>2359555</v>
      </c>
      <c r="K58" s="882">
        <v>0</v>
      </c>
      <c r="L58" s="577">
        <v>797530</v>
      </c>
      <c r="M58" s="577">
        <v>47191</v>
      </c>
      <c r="N58" s="266">
        <v>21000</v>
      </c>
      <c r="O58" s="622">
        <v>6.85</v>
      </c>
      <c r="P58" s="678">
        <v>6.85</v>
      </c>
      <c r="Q58" s="784">
        <v>0</v>
      </c>
      <c r="R58" s="267">
        <f t="shared" si="64"/>
        <v>0</v>
      </c>
      <c r="S58" s="269">
        <v>0</v>
      </c>
      <c r="T58" s="269">
        <v>0</v>
      </c>
      <c r="U58" s="269">
        <v>0</v>
      </c>
      <c r="V58" s="269">
        <f t="shared" si="1"/>
        <v>0</v>
      </c>
      <c r="W58" s="269">
        <v>0</v>
      </c>
      <c r="X58" s="269">
        <v>0</v>
      </c>
      <c r="Y58" s="269">
        <f t="shared" si="65"/>
        <v>0</v>
      </c>
      <c r="Z58" s="269">
        <f t="shared" si="66"/>
        <v>0</v>
      </c>
      <c r="AA58" s="577">
        <f t="shared" si="67"/>
        <v>0</v>
      </c>
      <c r="AB58" s="270">
        <f t="shared" si="68"/>
        <v>0</v>
      </c>
      <c r="AC58" s="269">
        <v>0</v>
      </c>
      <c r="AD58" s="269">
        <v>0</v>
      </c>
      <c r="AE58" s="269">
        <f t="shared" si="2"/>
        <v>0</v>
      </c>
      <c r="AF58" s="269">
        <f t="shared" si="3"/>
        <v>0</v>
      </c>
      <c r="AG58" s="271">
        <v>0</v>
      </c>
      <c r="AH58" s="271">
        <v>0</v>
      </c>
      <c r="AI58" s="271">
        <v>0</v>
      </c>
      <c r="AJ58" s="271">
        <v>0</v>
      </c>
      <c r="AK58" s="271">
        <v>0</v>
      </c>
      <c r="AL58" s="271">
        <f t="shared" si="4"/>
        <v>0</v>
      </c>
      <c r="AM58" s="271">
        <f t="shared" si="5"/>
        <v>0</v>
      </c>
      <c r="AN58" s="272">
        <f t="shared" si="6"/>
        <v>0</v>
      </c>
      <c r="AO58" s="268">
        <f t="shared" si="69"/>
        <v>3225276</v>
      </c>
      <c r="AP58" s="269">
        <f t="shared" si="70"/>
        <v>2359555</v>
      </c>
      <c r="AQ58" s="269">
        <f t="shared" si="71"/>
        <v>0</v>
      </c>
      <c r="AR58" s="269">
        <f t="shared" si="72"/>
        <v>797530</v>
      </c>
      <c r="AS58" s="269">
        <f t="shared" si="72"/>
        <v>47191</v>
      </c>
      <c r="AT58" s="269">
        <f t="shared" si="73"/>
        <v>21000</v>
      </c>
      <c r="AU58" s="271">
        <f t="shared" si="74"/>
        <v>6.85</v>
      </c>
      <c r="AV58" s="271">
        <f t="shared" si="75"/>
        <v>6.85</v>
      </c>
      <c r="AW58" s="272">
        <f t="shared" si="75"/>
        <v>0</v>
      </c>
    </row>
    <row r="59" spans="1:49" s="580" customFormat="1" x14ac:dyDescent="0.2">
      <c r="A59" s="524">
        <v>12</v>
      </c>
      <c r="B59" s="1">
        <v>4438</v>
      </c>
      <c r="C59" s="1">
        <v>600074871</v>
      </c>
      <c r="D59" s="1">
        <v>49864599</v>
      </c>
      <c r="E59" s="523" t="s">
        <v>171</v>
      </c>
      <c r="F59" s="1">
        <v>3141</v>
      </c>
      <c r="G59" s="522" t="s">
        <v>321</v>
      </c>
      <c r="H59" s="764" t="s">
        <v>284</v>
      </c>
      <c r="I59" s="265">
        <v>2925383</v>
      </c>
      <c r="J59" s="266">
        <v>2115247</v>
      </c>
      <c r="K59" s="882">
        <v>20000</v>
      </c>
      <c r="L59" s="577">
        <v>721713</v>
      </c>
      <c r="M59" s="577">
        <v>42305</v>
      </c>
      <c r="N59" s="266">
        <v>26118</v>
      </c>
      <c r="O59" s="622">
        <v>7.26</v>
      </c>
      <c r="P59" s="678">
        <v>0</v>
      </c>
      <c r="Q59" s="784">
        <v>7.26</v>
      </c>
      <c r="R59" s="267">
        <f t="shared" si="64"/>
        <v>0</v>
      </c>
      <c r="S59" s="269">
        <v>0</v>
      </c>
      <c r="T59" s="269">
        <v>0</v>
      </c>
      <c r="U59" s="269">
        <v>0</v>
      </c>
      <c r="V59" s="269">
        <f t="shared" si="1"/>
        <v>0</v>
      </c>
      <c r="W59" s="269">
        <v>0</v>
      </c>
      <c r="X59" s="269">
        <v>0</v>
      </c>
      <c r="Y59" s="269">
        <f t="shared" si="65"/>
        <v>0</v>
      </c>
      <c r="Z59" s="269">
        <f t="shared" si="66"/>
        <v>0</v>
      </c>
      <c r="AA59" s="577">
        <f t="shared" si="67"/>
        <v>0</v>
      </c>
      <c r="AB59" s="270">
        <f t="shared" si="68"/>
        <v>0</v>
      </c>
      <c r="AC59" s="269">
        <v>0</v>
      </c>
      <c r="AD59" s="269">
        <v>0</v>
      </c>
      <c r="AE59" s="269">
        <f t="shared" si="2"/>
        <v>0</v>
      </c>
      <c r="AF59" s="269">
        <f t="shared" si="3"/>
        <v>0</v>
      </c>
      <c r="AG59" s="271">
        <v>0</v>
      </c>
      <c r="AH59" s="271">
        <v>0</v>
      </c>
      <c r="AI59" s="271">
        <v>0</v>
      </c>
      <c r="AJ59" s="271">
        <v>0</v>
      </c>
      <c r="AK59" s="271">
        <v>0</v>
      </c>
      <c r="AL59" s="271">
        <f t="shared" si="4"/>
        <v>0</v>
      </c>
      <c r="AM59" s="271">
        <f t="shared" si="5"/>
        <v>0</v>
      </c>
      <c r="AN59" s="272">
        <f t="shared" si="6"/>
        <v>0</v>
      </c>
      <c r="AO59" s="268">
        <f t="shared" si="69"/>
        <v>2925383</v>
      </c>
      <c r="AP59" s="269">
        <f t="shared" si="70"/>
        <v>2115247</v>
      </c>
      <c r="AQ59" s="269">
        <f t="shared" si="71"/>
        <v>20000</v>
      </c>
      <c r="AR59" s="269">
        <f t="shared" si="72"/>
        <v>721713</v>
      </c>
      <c r="AS59" s="269">
        <f t="shared" si="72"/>
        <v>42305</v>
      </c>
      <c r="AT59" s="269">
        <f t="shared" si="73"/>
        <v>26118</v>
      </c>
      <c r="AU59" s="271">
        <f t="shared" si="74"/>
        <v>7.26</v>
      </c>
      <c r="AV59" s="271">
        <f t="shared" si="75"/>
        <v>0</v>
      </c>
      <c r="AW59" s="272">
        <f t="shared" si="75"/>
        <v>7.26</v>
      </c>
    </row>
    <row r="60" spans="1:49" s="580" customFormat="1" x14ac:dyDescent="0.2">
      <c r="A60" s="524">
        <v>12</v>
      </c>
      <c r="B60" s="1">
        <v>4438</v>
      </c>
      <c r="C60" s="1">
        <v>600074871</v>
      </c>
      <c r="D60" s="1">
        <v>49864599</v>
      </c>
      <c r="E60" s="523" t="s">
        <v>171</v>
      </c>
      <c r="F60" s="1">
        <v>3143</v>
      </c>
      <c r="G60" s="522" t="s">
        <v>635</v>
      </c>
      <c r="H60" s="673" t="s">
        <v>283</v>
      </c>
      <c r="I60" s="265">
        <v>2631547</v>
      </c>
      <c r="J60" s="266">
        <v>1927958</v>
      </c>
      <c r="K60" s="882">
        <v>10000</v>
      </c>
      <c r="L60" s="577">
        <v>655030</v>
      </c>
      <c r="M60" s="577">
        <v>38559</v>
      </c>
      <c r="N60" s="266">
        <v>0</v>
      </c>
      <c r="O60" s="622">
        <v>4.4278000000000004</v>
      </c>
      <c r="P60" s="678">
        <v>4.4278000000000004</v>
      </c>
      <c r="Q60" s="784">
        <v>0</v>
      </c>
      <c r="R60" s="267">
        <f t="shared" si="64"/>
        <v>0</v>
      </c>
      <c r="S60" s="269">
        <v>0</v>
      </c>
      <c r="T60" s="269">
        <v>0</v>
      </c>
      <c r="U60" s="269">
        <v>0</v>
      </c>
      <c r="V60" s="269">
        <f t="shared" si="1"/>
        <v>0</v>
      </c>
      <c r="W60" s="269">
        <v>0</v>
      </c>
      <c r="X60" s="269">
        <v>0</v>
      </c>
      <c r="Y60" s="269">
        <f t="shared" si="65"/>
        <v>0</v>
      </c>
      <c r="Z60" s="269">
        <f t="shared" si="66"/>
        <v>0</v>
      </c>
      <c r="AA60" s="577">
        <f t="shared" si="67"/>
        <v>0</v>
      </c>
      <c r="AB60" s="270">
        <f t="shared" si="68"/>
        <v>0</v>
      </c>
      <c r="AC60" s="269">
        <v>0</v>
      </c>
      <c r="AD60" s="269">
        <v>0</v>
      </c>
      <c r="AE60" s="269">
        <f t="shared" si="2"/>
        <v>0</v>
      </c>
      <c r="AF60" s="269">
        <f t="shared" si="3"/>
        <v>0</v>
      </c>
      <c r="AG60" s="271">
        <v>0</v>
      </c>
      <c r="AH60" s="271">
        <v>0</v>
      </c>
      <c r="AI60" s="271">
        <v>0</v>
      </c>
      <c r="AJ60" s="271">
        <v>0</v>
      </c>
      <c r="AK60" s="271">
        <v>0</v>
      </c>
      <c r="AL60" s="271">
        <f t="shared" si="4"/>
        <v>0</v>
      </c>
      <c r="AM60" s="271">
        <f t="shared" si="5"/>
        <v>0</v>
      </c>
      <c r="AN60" s="272">
        <f t="shared" si="6"/>
        <v>0</v>
      </c>
      <c r="AO60" s="268">
        <f t="shared" si="69"/>
        <v>2631547</v>
      </c>
      <c r="AP60" s="269">
        <f t="shared" si="70"/>
        <v>1927958</v>
      </c>
      <c r="AQ60" s="269">
        <f t="shared" si="71"/>
        <v>10000</v>
      </c>
      <c r="AR60" s="269">
        <f t="shared" si="72"/>
        <v>655030</v>
      </c>
      <c r="AS60" s="269">
        <f t="shared" si="72"/>
        <v>38559</v>
      </c>
      <c r="AT60" s="269">
        <f t="shared" si="73"/>
        <v>0</v>
      </c>
      <c r="AU60" s="271">
        <f t="shared" si="74"/>
        <v>4.4278000000000004</v>
      </c>
      <c r="AV60" s="271">
        <f t="shared" si="75"/>
        <v>4.4278000000000004</v>
      </c>
      <c r="AW60" s="272">
        <f t="shared" si="75"/>
        <v>0</v>
      </c>
    </row>
    <row r="61" spans="1:49" s="580" customFormat="1" x14ac:dyDescent="0.2">
      <c r="A61" s="524">
        <v>12</v>
      </c>
      <c r="B61" s="1">
        <v>4438</v>
      </c>
      <c r="C61" s="1">
        <v>600074871</v>
      </c>
      <c r="D61" s="1">
        <v>49864599</v>
      </c>
      <c r="E61" s="523" t="s">
        <v>171</v>
      </c>
      <c r="F61" s="1">
        <v>3143</v>
      </c>
      <c r="G61" s="522" t="s">
        <v>636</v>
      </c>
      <c r="H61" s="673" t="s">
        <v>284</v>
      </c>
      <c r="I61" s="265">
        <v>90585</v>
      </c>
      <c r="J61" s="266">
        <v>63855</v>
      </c>
      <c r="K61" s="882">
        <v>0</v>
      </c>
      <c r="L61" s="577">
        <v>21583</v>
      </c>
      <c r="M61" s="577">
        <v>1277</v>
      </c>
      <c r="N61" s="266">
        <v>3870</v>
      </c>
      <c r="O61" s="622">
        <v>0.27</v>
      </c>
      <c r="P61" s="678">
        <v>0</v>
      </c>
      <c r="Q61" s="784">
        <v>0.27</v>
      </c>
      <c r="R61" s="267">
        <f t="shared" si="64"/>
        <v>0</v>
      </c>
      <c r="S61" s="269">
        <v>0</v>
      </c>
      <c r="T61" s="269">
        <v>0</v>
      </c>
      <c r="U61" s="269">
        <v>0</v>
      </c>
      <c r="V61" s="269">
        <f t="shared" si="1"/>
        <v>0</v>
      </c>
      <c r="W61" s="269">
        <v>0</v>
      </c>
      <c r="X61" s="269">
        <v>0</v>
      </c>
      <c r="Y61" s="269">
        <f t="shared" si="65"/>
        <v>0</v>
      </c>
      <c r="Z61" s="269">
        <f t="shared" si="66"/>
        <v>0</v>
      </c>
      <c r="AA61" s="577">
        <f t="shared" si="67"/>
        <v>0</v>
      </c>
      <c r="AB61" s="270">
        <f t="shared" si="68"/>
        <v>0</v>
      </c>
      <c r="AC61" s="269">
        <v>0</v>
      </c>
      <c r="AD61" s="269">
        <v>0</v>
      </c>
      <c r="AE61" s="269">
        <f t="shared" si="2"/>
        <v>0</v>
      </c>
      <c r="AF61" s="269">
        <f t="shared" si="3"/>
        <v>0</v>
      </c>
      <c r="AG61" s="271">
        <v>0</v>
      </c>
      <c r="AH61" s="271">
        <v>0</v>
      </c>
      <c r="AI61" s="271">
        <v>0</v>
      </c>
      <c r="AJ61" s="271">
        <v>0</v>
      </c>
      <c r="AK61" s="271">
        <v>0</v>
      </c>
      <c r="AL61" s="271">
        <f t="shared" si="4"/>
        <v>0</v>
      </c>
      <c r="AM61" s="271">
        <f t="shared" si="5"/>
        <v>0</v>
      </c>
      <c r="AN61" s="272">
        <f t="shared" si="6"/>
        <v>0</v>
      </c>
      <c r="AO61" s="268">
        <f t="shared" si="69"/>
        <v>90585</v>
      </c>
      <c r="AP61" s="269">
        <f t="shared" si="70"/>
        <v>63855</v>
      </c>
      <c r="AQ61" s="269">
        <f t="shared" si="71"/>
        <v>0</v>
      </c>
      <c r="AR61" s="269">
        <f t="shared" si="72"/>
        <v>21583</v>
      </c>
      <c r="AS61" s="269">
        <f t="shared" si="72"/>
        <v>1277</v>
      </c>
      <c r="AT61" s="269">
        <f t="shared" si="73"/>
        <v>3870</v>
      </c>
      <c r="AU61" s="271">
        <f t="shared" si="74"/>
        <v>0.27</v>
      </c>
      <c r="AV61" s="271">
        <f t="shared" si="75"/>
        <v>0</v>
      </c>
      <c r="AW61" s="272">
        <f t="shared" si="75"/>
        <v>0.27</v>
      </c>
    </row>
    <row r="62" spans="1:49" s="580" customFormat="1" x14ac:dyDescent="0.2">
      <c r="A62" s="524">
        <v>12</v>
      </c>
      <c r="B62" s="1">
        <v>4438</v>
      </c>
      <c r="C62" s="1">
        <v>600074871</v>
      </c>
      <c r="D62" s="1">
        <v>49864599</v>
      </c>
      <c r="E62" s="523" t="s">
        <v>171</v>
      </c>
      <c r="F62" s="1">
        <v>3143</v>
      </c>
      <c r="G62" s="522" t="s">
        <v>323</v>
      </c>
      <c r="H62" s="673" t="s">
        <v>284</v>
      </c>
      <c r="I62" s="265">
        <v>333974</v>
      </c>
      <c r="J62" s="266">
        <v>235460</v>
      </c>
      <c r="K62" s="882">
        <v>10000</v>
      </c>
      <c r="L62" s="577">
        <v>82965</v>
      </c>
      <c r="M62" s="577">
        <v>4709</v>
      </c>
      <c r="N62" s="266">
        <v>840</v>
      </c>
      <c r="O62" s="622">
        <v>0.56000000000000005</v>
      </c>
      <c r="P62" s="678">
        <v>0.5</v>
      </c>
      <c r="Q62" s="784">
        <v>0.06</v>
      </c>
      <c r="R62" s="267">
        <f t="shared" si="64"/>
        <v>0</v>
      </c>
      <c r="S62" s="269">
        <v>0</v>
      </c>
      <c r="T62" s="269">
        <v>0</v>
      </c>
      <c r="U62" s="269">
        <v>0</v>
      </c>
      <c r="V62" s="269">
        <f t="shared" si="1"/>
        <v>0</v>
      </c>
      <c r="W62" s="269">
        <v>0</v>
      </c>
      <c r="X62" s="269">
        <v>0</v>
      </c>
      <c r="Y62" s="269">
        <f t="shared" si="65"/>
        <v>0</v>
      </c>
      <c r="Z62" s="269">
        <f t="shared" si="66"/>
        <v>0</v>
      </c>
      <c r="AA62" s="577">
        <f t="shared" si="67"/>
        <v>0</v>
      </c>
      <c r="AB62" s="270">
        <f t="shared" si="68"/>
        <v>0</v>
      </c>
      <c r="AC62" s="269">
        <v>0</v>
      </c>
      <c r="AD62" s="269">
        <v>0</v>
      </c>
      <c r="AE62" s="269">
        <f t="shared" si="2"/>
        <v>0</v>
      </c>
      <c r="AF62" s="269">
        <f t="shared" si="3"/>
        <v>0</v>
      </c>
      <c r="AG62" s="271">
        <v>0</v>
      </c>
      <c r="AH62" s="271">
        <v>0</v>
      </c>
      <c r="AI62" s="271">
        <v>0</v>
      </c>
      <c r="AJ62" s="271">
        <v>0</v>
      </c>
      <c r="AK62" s="271">
        <v>0</v>
      </c>
      <c r="AL62" s="271">
        <f t="shared" si="4"/>
        <v>0</v>
      </c>
      <c r="AM62" s="271">
        <f t="shared" si="5"/>
        <v>0</v>
      </c>
      <c r="AN62" s="272">
        <f t="shared" si="6"/>
        <v>0</v>
      </c>
      <c r="AO62" s="268">
        <f t="shared" si="69"/>
        <v>333974</v>
      </c>
      <c r="AP62" s="269">
        <f t="shared" si="70"/>
        <v>235460</v>
      </c>
      <c r="AQ62" s="269">
        <f t="shared" si="71"/>
        <v>10000</v>
      </c>
      <c r="AR62" s="269">
        <f t="shared" si="72"/>
        <v>82965</v>
      </c>
      <c r="AS62" s="269">
        <f t="shared" si="72"/>
        <v>4709</v>
      </c>
      <c r="AT62" s="269">
        <f t="shared" si="73"/>
        <v>840</v>
      </c>
      <c r="AU62" s="271">
        <f t="shared" si="74"/>
        <v>0.56000000000000005</v>
      </c>
      <c r="AV62" s="271">
        <f t="shared" si="75"/>
        <v>0.5</v>
      </c>
      <c r="AW62" s="272">
        <f t="shared" si="75"/>
        <v>0.06</v>
      </c>
    </row>
    <row r="63" spans="1:49" s="580" customFormat="1" x14ac:dyDescent="0.2">
      <c r="A63" s="502">
        <v>12</v>
      </c>
      <c r="B63" s="38">
        <v>4438</v>
      </c>
      <c r="C63" s="38">
        <v>600074871</v>
      </c>
      <c r="D63" s="38">
        <v>49864599</v>
      </c>
      <c r="E63" s="499" t="s">
        <v>172</v>
      </c>
      <c r="F63" s="38"/>
      <c r="G63" s="500"/>
      <c r="H63" s="672"/>
      <c r="I63" s="6">
        <v>42690959</v>
      </c>
      <c r="J63" s="10">
        <v>30367667</v>
      </c>
      <c r="K63" s="10">
        <v>80000</v>
      </c>
      <c r="L63" s="10">
        <v>10291311</v>
      </c>
      <c r="M63" s="10">
        <v>607353</v>
      </c>
      <c r="N63" s="10">
        <v>1344628</v>
      </c>
      <c r="O63" s="11">
        <v>64.311999999999998</v>
      </c>
      <c r="P63" s="11">
        <v>47.0565</v>
      </c>
      <c r="Q63" s="45">
        <v>17.255499999999998</v>
      </c>
      <c r="R63" s="6">
        <f t="shared" ref="R63:AW63" si="76">SUM(R57:R62)</f>
        <v>0</v>
      </c>
      <c r="S63" s="10">
        <f t="shared" si="76"/>
        <v>0</v>
      </c>
      <c r="T63" s="10">
        <f t="shared" si="76"/>
        <v>0</v>
      </c>
      <c r="U63" s="10">
        <f t="shared" si="76"/>
        <v>0</v>
      </c>
      <c r="V63" s="10">
        <f t="shared" si="76"/>
        <v>0</v>
      </c>
      <c r="W63" s="10">
        <f t="shared" si="76"/>
        <v>0</v>
      </c>
      <c r="X63" s="10">
        <f t="shared" si="76"/>
        <v>0</v>
      </c>
      <c r="Y63" s="10">
        <f t="shared" si="76"/>
        <v>0</v>
      </c>
      <c r="Z63" s="10">
        <f t="shared" si="76"/>
        <v>0</v>
      </c>
      <c r="AA63" s="10">
        <f t="shared" si="76"/>
        <v>0</v>
      </c>
      <c r="AB63" s="10">
        <f t="shared" si="76"/>
        <v>0</v>
      </c>
      <c r="AC63" s="10">
        <f t="shared" si="76"/>
        <v>0</v>
      </c>
      <c r="AD63" s="10">
        <f t="shared" si="76"/>
        <v>0</v>
      </c>
      <c r="AE63" s="10">
        <f t="shared" si="76"/>
        <v>0</v>
      </c>
      <c r="AF63" s="10">
        <f t="shared" si="76"/>
        <v>0</v>
      </c>
      <c r="AG63" s="11">
        <f t="shared" si="76"/>
        <v>0</v>
      </c>
      <c r="AH63" s="11">
        <f t="shared" si="76"/>
        <v>0</v>
      </c>
      <c r="AI63" s="11">
        <f t="shared" si="76"/>
        <v>0</v>
      </c>
      <c r="AJ63" s="11">
        <f t="shared" si="76"/>
        <v>0</v>
      </c>
      <c r="AK63" s="11">
        <f t="shared" si="76"/>
        <v>0</v>
      </c>
      <c r="AL63" s="11">
        <f t="shared" si="76"/>
        <v>0</v>
      </c>
      <c r="AM63" s="11">
        <f t="shared" si="76"/>
        <v>0</v>
      </c>
      <c r="AN63" s="101">
        <f t="shared" si="76"/>
        <v>0</v>
      </c>
      <c r="AO63" s="478">
        <f t="shared" si="76"/>
        <v>42690959</v>
      </c>
      <c r="AP63" s="10">
        <f t="shared" si="76"/>
        <v>30367667</v>
      </c>
      <c r="AQ63" s="10">
        <f t="shared" si="76"/>
        <v>80000</v>
      </c>
      <c r="AR63" s="10">
        <f t="shared" si="76"/>
        <v>10291311</v>
      </c>
      <c r="AS63" s="10">
        <f t="shared" si="76"/>
        <v>607353</v>
      </c>
      <c r="AT63" s="10">
        <f t="shared" si="76"/>
        <v>1344628</v>
      </c>
      <c r="AU63" s="11">
        <f t="shared" si="76"/>
        <v>64.311999999999998</v>
      </c>
      <c r="AV63" s="11">
        <f t="shared" si="76"/>
        <v>47.0565</v>
      </c>
      <c r="AW63" s="101">
        <f t="shared" si="76"/>
        <v>17.255499999999998</v>
      </c>
    </row>
    <row r="64" spans="1:49" s="580" customFormat="1" x14ac:dyDescent="0.2">
      <c r="A64" s="524">
        <v>13</v>
      </c>
      <c r="B64" s="1">
        <v>4455</v>
      </c>
      <c r="C64" s="1">
        <v>600074889</v>
      </c>
      <c r="D64" s="1">
        <v>49864611</v>
      </c>
      <c r="E64" s="523" t="s">
        <v>173</v>
      </c>
      <c r="F64" s="1">
        <v>3113</v>
      </c>
      <c r="G64" s="522" t="s">
        <v>320</v>
      </c>
      <c r="H64" s="764" t="s">
        <v>283</v>
      </c>
      <c r="I64" s="265">
        <v>37659467</v>
      </c>
      <c r="J64" s="266">
        <v>26613437</v>
      </c>
      <c r="K64" s="266">
        <v>90000</v>
      </c>
      <c r="L64" s="266">
        <v>9025761</v>
      </c>
      <c r="M64" s="266">
        <v>532269</v>
      </c>
      <c r="N64" s="266">
        <v>1398000</v>
      </c>
      <c r="O64" s="622">
        <v>49.313500000000005</v>
      </c>
      <c r="P64" s="678">
        <v>39.090800000000002</v>
      </c>
      <c r="Q64" s="784">
        <v>10.2227</v>
      </c>
      <c r="R64" s="267">
        <f t="shared" ref="R64:R69" si="77">W64*-1</f>
        <v>0</v>
      </c>
      <c r="S64" s="269">
        <v>0</v>
      </c>
      <c r="T64" s="269">
        <v>0</v>
      </c>
      <c r="U64" s="269">
        <v>0</v>
      </c>
      <c r="V64" s="269">
        <f t="shared" si="1"/>
        <v>0</v>
      </c>
      <c r="W64" s="269">
        <v>0</v>
      </c>
      <c r="X64" s="269">
        <v>0</v>
      </c>
      <c r="Y64" s="269">
        <f t="shared" ref="Y64:Y69" si="78">SUM(W64:X64)</f>
        <v>0</v>
      </c>
      <c r="Z64" s="269">
        <f t="shared" ref="Z64:Z69" si="79">V64+Y64</f>
        <v>0</v>
      </c>
      <c r="AA64" s="577">
        <f t="shared" ref="AA64:AA69" si="80">ROUND((V64+W64)*33.8%,0)</f>
        <v>0</v>
      </c>
      <c r="AB64" s="270">
        <f t="shared" ref="AB64:AB69" si="81">ROUND(V64*2%,0)</f>
        <v>0</v>
      </c>
      <c r="AC64" s="269">
        <v>0</v>
      </c>
      <c r="AD64" s="269">
        <v>0</v>
      </c>
      <c r="AE64" s="269">
        <f t="shared" si="2"/>
        <v>0</v>
      </c>
      <c r="AF64" s="269">
        <f t="shared" si="3"/>
        <v>0</v>
      </c>
      <c r="AG64" s="271">
        <v>0</v>
      </c>
      <c r="AH64" s="271">
        <v>0</v>
      </c>
      <c r="AI64" s="271">
        <v>0</v>
      </c>
      <c r="AJ64" s="271">
        <v>0</v>
      </c>
      <c r="AK64" s="271">
        <v>0</v>
      </c>
      <c r="AL64" s="271">
        <f t="shared" si="4"/>
        <v>0</v>
      </c>
      <c r="AM64" s="271">
        <f t="shared" si="5"/>
        <v>0</v>
      </c>
      <c r="AN64" s="272">
        <f t="shared" si="6"/>
        <v>0</v>
      </c>
      <c r="AO64" s="268">
        <f t="shared" ref="AO64:AO69" si="82">I64+AF64</f>
        <v>37659467</v>
      </c>
      <c r="AP64" s="269">
        <f t="shared" ref="AP64:AP69" si="83">J64+V64</f>
        <v>26613437</v>
      </c>
      <c r="AQ64" s="269">
        <f t="shared" ref="AQ64:AQ69" si="84">K64+Y64</f>
        <v>90000</v>
      </c>
      <c r="AR64" s="269">
        <f t="shared" ref="AR64:AS69" si="85">L64+AA64</f>
        <v>9025761</v>
      </c>
      <c r="AS64" s="269">
        <f t="shared" si="85"/>
        <v>532269</v>
      </c>
      <c r="AT64" s="269">
        <f t="shared" ref="AT64:AT69" si="86">N64+AE64</f>
        <v>1398000</v>
      </c>
      <c r="AU64" s="271">
        <f t="shared" ref="AU64:AU69" si="87">O64+AN64</f>
        <v>49.313500000000005</v>
      </c>
      <c r="AV64" s="271">
        <f t="shared" ref="AV64:AW69" si="88">P64+AL64</f>
        <v>39.090800000000002</v>
      </c>
      <c r="AW64" s="272">
        <f t="shared" si="88"/>
        <v>10.2227</v>
      </c>
    </row>
    <row r="65" spans="1:49" s="580" customFormat="1" x14ac:dyDescent="0.2">
      <c r="A65" s="524">
        <v>13</v>
      </c>
      <c r="B65" s="1">
        <v>4455</v>
      </c>
      <c r="C65" s="1">
        <v>600074889</v>
      </c>
      <c r="D65" s="1">
        <v>49864611</v>
      </c>
      <c r="E65" s="523" t="s">
        <v>173</v>
      </c>
      <c r="F65" s="1">
        <v>3113</v>
      </c>
      <c r="G65" s="522" t="s">
        <v>318</v>
      </c>
      <c r="H65" s="764" t="s">
        <v>284</v>
      </c>
      <c r="I65" s="265">
        <v>1987700</v>
      </c>
      <c r="J65" s="266">
        <v>1462224</v>
      </c>
      <c r="K65" s="882">
        <v>0</v>
      </c>
      <c r="L65" s="577">
        <v>494232</v>
      </c>
      <c r="M65" s="577">
        <v>29244</v>
      </c>
      <c r="N65" s="266">
        <v>2000</v>
      </c>
      <c r="O65" s="622">
        <v>4.4800000000000004</v>
      </c>
      <c r="P65" s="678">
        <v>4.4800000000000004</v>
      </c>
      <c r="Q65" s="784">
        <v>0</v>
      </c>
      <c r="R65" s="267">
        <f t="shared" si="77"/>
        <v>0</v>
      </c>
      <c r="S65" s="269">
        <v>0</v>
      </c>
      <c r="T65" s="269">
        <v>0</v>
      </c>
      <c r="U65" s="269">
        <v>0</v>
      </c>
      <c r="V65" s="269">
        <f t="shared" si="1"/>
        <v>0</v>
      </c>
      <c r="W65" s="269">
        <v>0</v>
      </c>
      <c r="X65" s="269">
        <v>0</v>
      </c>
      <c r="Y65" s="269">
        <f t="shared" si="78"/>
        <v>0</v>
      </c>
      <c r="Z65" s="269">
        <f t="shared" si="79"/>
        <v>0</v>
      </c>
      <c r="AA65" s="577">
        <f t="shared" si="80"/>
        <v>0</v>
      </c>
      <c r="AB65" s="270">
        <f t="shared" si="81"/>
        <v>0</v>
      </c>
      <c r="AC65" s="269">
        <v>0</v>
      </c>
      <c r="AD65" s="269">
        <v>0</v>
      </c>
      <c r="AE65" s="269">
        <f t="shared" si="2"/>
        <v>0</v>
      </c>
      <c r="AF65" s="269">
        <f t="shared" si="3"/>
        <v>0</v>
      </c>
      <c r="AG65" s="271">
        <v>0</v>
      </c>
      <c r="AH65" s="271">
        <v>0</v>
      </c>
      <c r="AI65" s="271">
        <v>0</v>
      </c>
      <c r="AJ65" s="271">
        <v>0</v>
      </c>
      <c r="AK65" s="271">
        <v>0</v>
      </c>
      <c r="AL65" s="271">
        <f t="shared" si="4"/>
        <v>0</v>
      </c>
      <c r="AM65" s="271">
        <f t="shared" si="5"/>
        <v>0</v>
      </c>
      <c r="AN65" s="272">
        <f t="shared" si="6"/>
        <v>0</v>
      </c>
      <c r="AO65" s="268">
        <f t="shared" si="82"/>
        <v>1987700</v>
      </c>
      <c r="AP65" s="269">
        <f t="shared" si="83"/>
        <v>1462224</v>
      </c>
      <c r="AQ65" s="269">
        <f t="shared" si="84"/>
        <v>0</v>
      </c>
      <c r="AR65" s="269">
        <f t="shared" si="85"/>
        <v>494232</v>
      </c>
      <c r="AS65" s="269">
        <f t="shared" si="85"/>
        <v>29244</v>
      </c>
      <c r="AT65" s="269">
        <f t="shared" si="86"/>
        <v>2000</v>
      </c>
      <c r="AU65" s="271">
        <f t="shared" si="87"/>
        <v>4.4800000000000004</v>
      </c>
      <c r="AV65" s="271">
        <f t="shared" si="88"/>
        <v>4.4800000000000004</v>
      </c>
      <c r="AW65" s="272">
        <f t="shared" si="88"/>
        <v>0</v>
      </c>
    </row>
    <row r="66" spans="1:49" s="580" customFormat="1" x14ac:dyDescent="0.2">
      <c r="A66" s="524">
        <v>13</v>
      </c>
      <c r="B66" s="1">
        <v>4455</v>
      </c>
      <c r="C66" s="1">
        <v>600074889</v>
      </c>
      <c r="D66" s="1">
        <v>49864611</v>
      </c>
      <c r="E66" s="523" t="s">
        <v>173</v>
      </c>
      <c r="F66" s="1">
        <v>3141</v>
      </c>
      <c r="G66" s="522" t="s">
        <v>321</v>
      </c>
      <c r="H66" s="764" t="s">
        <v>284</v>
      </c>
      <c r="I66" s="265">
        <v>3075980</v>
      </c>
      <c r="J66" s="266">
        <v>2244275</v>
      </c>
      <c r="K66" s="882">
        <v>0</v>
      </c>
      <c r="L66" s="577">
        <v>758565</v>
      </c>
      <c r="M66" s="577">
        <v>44886</v>
      </c>
      <c r="N66" s="266">
        <v>28254</v>
      </c>
      <c r="O66" s="622">
        <v>7.63</v>
      </c>
      <c r="P66" s="678">
        <v>0</v>
      </c>
      <c r="Q66" s="784">
        <v>7.63</v>
      </c>
      <c r="R66" s="267">
        <f t="shared" si="77"/>
        <v>0</v>
      </c>
      <c r="S66" s="269">
        <v>0</v>
      </c>
      <c r="T66" s="269">
        <v>0</v>
      </c>
      <c r="U66" s="269">
        <v>0</v>
      </c>
      <c r="V66" s="269">
        <f t="shared" si="1"/>
        <v>0</v>
      </c>
      <c r="W66" s="269">
        <v>0</v>
      </c>
      <c r="X66" s="269">
        <v>0</v>
      </c>
      <c r="Y66" s="269">
        <f t="shared" si="78"/>
        <v>0</v>
      </c>
      <c r="Z66" s="269">
        <f t="shared" si="79"/>
        <v>0</v>
      </c>
      <c r="AA66" s="577">
        <f t="shared" si="80"/>
        <v>0</v>
      </c>
      <c r="AB66" s="270">
        <f t="shared" si="81"/>
        <v>0</v>
      </c>
      <c r="AC66" s="269">
        <v>0</v>
      </c>
      <c r="AD66" s="269">
        <v>0</v>
      </c>
      <c r="AE66" s="269">
        <f t="shared" si="2"/>
        <v>0</v>
      </c>
      <c r="AF66" s="269">
        <f t="shared" si="3"/>
        <v>0</v>
      </c>
      <c r="AG66" s="271">
        <v>0</v>
      </c>
      <c r="AH66" s="271">
        <v>0</v>
      </c>
      <c r="AI66" s="271">
        <v>0</v>
      </c>
      <c r="AJ66" s="271">
        <v>0</v>
      </c>
      <c r="AK66" s="271">
        <v>0</v>
      </c>
      <c r="AL66" s="271">
        <f t="shared" si="4"/>
        <v>0</v>
      </c>
      <c r="AM66" s="271">
        <f t="shared" si="5"/>
        <v>0</v>
      </c>
      <c r="AN66" s="272">
        <f t="shared" si="6"/>
        <v>0</v>
      </c>
      <c r="AO66" s="268">
        <f t="shared" si="82"/>
        <v>3075980</v>
      </c>
      <c r="AP66" s="269">
        <f t="shared" si="83"/>
        <v>2244275</v>
      </c>
      <c r="AQ66" s="269">
        <f t="shared" si="84"/>
        <v>0</v>
      </c>
      <c r="AR66" s="269">
        <f t="shared" si="85"/>
        <v>758565</v>
      </c>
      <c r="AS66" s="269">
        <f t="shared" si="85"/>
        <v>44886</v>
      </c>
      <c r="AT66" s="269">
        <f t="shared" si="86"/>
        <v>28254</v>
      </c>
      <c r="AU66" s="271">
        <f t="shared" si="87"/>
        <v>7.63</v>
      </c>
      <c r="AV66" s="271">
        <f t="shared" si="88"/>
        <v>0</v>
      </c>
      <c r="AW66" s="272">
        <f t="shared" si="88"/>
        <v>7.63</v>
      </c>
    </row>
    <row r="67" spans="1:49" s="580" customFormat="1" x14ac:dyDescent="0.2">
      <c r="A67" s="524">
        <v>13</v>
      </c>
      <c r="B67" s="1">
        <v>4455</v>
      </c>
      <c r="C67" s="1">
        <v>600074889</v>
      </c>
      <c r="D67" s="1">
        <v>49864611</v>
      </c>
      <c r="E67" s="523" t="s">
        <v>173</v>
      </c>
      <c r="F67" s="1">
        <v>3143</v>
      </c>
      <c r="G67" s="522" t="s">
        <v>635</v>
      </c>
      <c r="H67" s="673" t="s">
        <v>283</v>
      </c>
      <c r="I67" s="265">
        <v>3585673</v>
      </c>
      <c r="J67" s="266">
        <v>2640407</v>
      </c>
      <c r="K67" s="882">
        <v>0</v>
      </c>
      <c r="L67" s="577">
        <v>892458</v>
      </c>
      <c r="M67" s="577">
        <v>52808</v>
      </c>
      <c r="N67" s="266">
        <v>0</v>
      </c>
      <c r="O67" s="622">
        <v>5.6429999999999998</v>
      </c>
      <c r="P67" s="678">
        <v>5.6429999999999998</v>
      </c>
      <c r="Q67" s="784">
        <v>0</v>
      </c>
      <c r="R67" s="267">
        <f t="shared" si="77"/>
        <v>0</v>
      </c>
      <c r="S67" s="269">
        <v>0</v>
      </c>
      <c r="T67" s="269">
        <v>0</v>
      </c>
      <c r="U67" s="269">
        <v>0</v>
      </c>
      <c r="V67" s="269">
        <f t="shared" si="1"/>
        <v>0</v>
      </c>
      <c r="W67" s="269">
        <v>0</v>
      </c>
      <c r="X67" s="269">
        <v>0</v>
      </c>
      <c r="Y67" s="269">
        <f t="shared" si="78"/>
        <v>0</v>
      </c>
      <c r="Z67" s="269">
        <f t="shared" si="79"/>
        <v>0</v>
      </c>
      <c r="AA67" s="577">
        <f t="shared" si="80"/>
        <v>0</v>
      </c>
      <c r="AB67" s="270">
        <f t="shared" si="81"/>
        <v>0</v>
      </c>
      <c r="AC67" s="269">
        <v>0</v>
      </c>
      <c r="AD67" s="269">
        <v>0</v>
      </c>
      <c r="AE67" s="269">
        <f t="shared" si="2"/>
        <v>0</v>
      </c>
      <c r="AF67" s="269">
        <f t="shared" si="3"/>
        <v>0</v>
      </c>
      <c r="AG67" s="271">
        <v>0</v>
      </c>
      <c r="AH67" s="271">
        <v>0</v>
      </c>
      <c r="AI67" s="271">
        <v>0</v>
      </c>
      <c r="AJ67" s="271">
        <v>0</v>
      </c>
      <c r="AK67" s="271">
        <v>0</v>
      </c>
      <c r="AL67" s="271">
        <f t="shared" si="4"/>
        <v>0</v>
      </c>
      <c r="AM67" s="271">
        <f t="shared" si="5"/>
        <v>0</v>
      </c>
      <c r="AN67" s="272">
        <f t="shared" si="6"/>
        <v>0</v>
      </c>
      <c r="AO67" s="268">
        <f t="shared" si="82"/>
        <v>3585673</v>
      </c>
      <c r="AP67" s="269">
        <f t="shared" si="83"/>
        <v>2640407</v>
      </c>
      <c r="AQ67" s="269">
        <f t="shared" si="84"/>
        <v>0</v>
      </c>
      <c r="AR67" s="269">
        <f t="shared" si="85"/>
        <v>892458</v>
      </c>
      <c r="AS67" s="269">
        <f t="shared" si="85"/>
        <v>52808</v>
      </c>
      <c r="AT67" s="269">
        <f t="shared" si="86"/>
        <v>0</v>
      </c>
      <c r="AU67" s="271">
        <f t="shared" si="87"/>
        <v>5.6429999999999998</v>
      </c>
      <c r="AV67" s="271">
        <f t="shared" si="88"/>
        <v>5.6429999999999998</v>
      </c>
      <c r="AW67" s="272">
        <f t="shared" si="88"/>
        <v>0</v>
      </c>
    </row>
    <row r="68" spans="1:49" s="580" customFormat="1" x14ac:dyDescent="0.2">
      <c r="A68" s="524">
        <v>13</v>
      </c>
      <c r="B68" s="1">
        <v>4455</v>
      </c>
      <c r="C68" s="1">
        <v>600074889</v>
      </c>
      <c r="D68" s="1">
        <v>49864611</v>
      </c>
      <c r="E68" s="523" t="s">
        <v>173</v>
      </c>
      <c r="F68" s="1">
        <v>3143</v>
      </c>
      <c r="G68" s="522" t="s">
        <v>636</v>
      </c>
      <c r="H68" s="673" t="s">
        <v>284</v>
      </c>
      <c r="I68" s="265">
        <v>106736</v>
      </c>
      <c r="J68" s="266">
        <v>75240</v>
      </c>
      <c r="K68" s="882">
        <v>0</v>
      </c>
      <c r="L68" s="577">
        <v>25431</v>
      </c>
      <c r="M68" s="577">
        <v>1505</v>
      </c>
      <c r="N68" s="266">
        <v>4560</v>
      </c>
      <c r="O68" s="622">
        <v>0.32</v>
      </c>
      <c r="P68" s="678">
        <v>0</v>
      </c>
      <c r="Q68" s="784">
        <v>0.32</v>
      </c>
      <c r="R68" s="267">
        <f t="shared" si="77"/>
        <v>0</v>
      </c>
      <c r="S68" s="269">
        <v>0</v>
      </c>
      <c r="T68" s="269">
        <v>0</v>
      </c>
      <c r="U68" s="269">
        <v>0</v>
      </c>
      <c r="V68" s="269">
        <f t="shared" si="1"/>
        <v>0</v>
      </c>
      <c r="W68" s="269">
        <v>0</v>
      </c>
      <c r="X68" s="269">
        <v>0</v>
      </c>
      <c r="Y68" s="269">
        <f t="shared" si="78"/>
        <v>0</v>
      </c>
      <c r="Z68" s="269">
        <f t="shared" si="79"/>
        <v>0</v>
      </c>
      <c r="AA68" s="577">
        <f t="shared" si="80"/>
        <v>0</v>
      </c>
      <c r="AB68" s="270">
        <f t="shared" si="81"/>
        <v>0</v>
      </c>
      <c r="AC68" s="269">
        <v>0</v>
      </c>
      <c r="AD68" s="269">
        <v>0</v>
      </c>
      <c r="AE68" s="269">
        <f t="shared" si="2"/>
        <v>0</v>
      </c>
      <c r="AF68" s="269">
        <f t="shared" si="3"/>
        <v>0</v>
      </c>
      <c r="AG68" s="271">
        <v>0</v>
      </c>
      <c r="AH68" s="271">
        <v>0</v>
      </c>
      <c r="AI68" s="271">
        <v>0</v>
      </c>
      <c r="AJ68" s="271">
        <v>0</v>
      </c>
      <c r="AK68" s="271">
        <v>0</v>
      </c>
      <c r="AL68" s="271">
        <f t="shared" si="4"/>
        <v>0</v>
      </c>
      <c r="AM68" s="271">
        <f t="shared" si="5"/>
        <v>0</v>
      </c>
      <c r="AN68" s="272">
        <f t="shared" si="6"/>
        <v>0</v>
      </c>
      <c r="AO68" s="268">
        <f t="shared" si="82"/>
        <v>106736</v>
      </c>
      <c r="AP68" s="269">
        <f t="shared" si="83"/>
        <v>75240</v>
      </c>
      <c r="AQ68" s="269">
        <f t="shared" si="84"/>
        <v>0</v>
      </c>
      <c r="AR68" s="269">
        <f t="shared" si="85"/>
        <v>25431</v>
      </c>
      <c r="AS68" s="269">
        <f t="shared" si="85"/>
        <v>1505</v>
      </c>
      <c r="AT68" s="269">
        <f t="shared" si="86"/>
        <v>4560</v>
      </c>
      <c r="AU68" s="271">
        <f t="shared" si="87"/>
        <v>0.32</v>
      </c>
      <c r="AV68" s="271">
        <f t="shared" si="88"/>
        <v>0</v>
      </c>
      <c r="AW68" s="272">
        <f t="shared" si="88"/>
        <v>0.32</v>
      </c>
    </row>
    <row r="69" spans="1:49" s="580" customFormat="1" x14ac:dyDescent="0.2">
      <c r="A69" s="524">
        <v>13</v>
      </c>
      <c r="B69" s="1">
        <v>4455</v>
      </c>
      <c r="C69" s="1">
        <v>600074889</v>
      </c>
      <c r="D69" s="1">
        <v>49864611</v>
      </c>
      <c r="E69" s="523" t="s">
        <v>173</v>
      </c>
      <c r="F69" s="1">
        <v>3143</v>
      </c>
      <c r="G69" s="522" t="s">
        <v>323</v>
      </c>
      <c r="H69" s="673" t="s">
        <v>284</v>
      </c>
      <c r="I69" s="265">
        <v>329962</v>
      </c>
      <c r="J69" s="266">
        <v>242490</v>
      </c>
      <c r="K69" s="882">
        <v>0</v>
      </c>
      <c r="L69" s="577">
        <v>81962</v>
      </c>
      <c r="M69" s="577">
        <v>4850</v>
      </c>
      <c r="N69" s="266">
        <v>660</v>
      </c>
      <c r="O69" s="622">
        <v>0.55000000000000004</v>
      </c>
      <c r="P69" s="678">
        <v>0.5</v>
      </c>
      <c r="Q69" s="784">
        <v>0.05</v>
      </c>
      <c r="R69" s="267">
        <f t="shared" si="77"/>
        <v>0</v>
      </c>
      <c r="S69" s="269">
        <v>0</v>
      </c>
      <c r="T69" s="269">
        <v>0</v>
      </c>
      <c r="U69" s="269">
        <v>0</v>
      </c>
      <c r="V69" s="269">
        <f t="shared" si="1"/>
        <v>0</v>
      </c>
      <c r="W69" s="269">
        <v>0</v>
      </c>
      <c r="X69" s="269">
        <v>0</v>
      </c>
      <c r="Y69" s="269">
        <f t="shared" si="78"/>
        <v>0</v>
      </c>
      <c r="Z69" s="269">
        <f t="shared" si="79"/>
        <v>0</v>
      </c>
      <c r="AA69" s="577">
        <f t="shared" si="80"/>
        <v>0</v>
      </c>
      <c r="AB69" s="270">
        <f t="shared" si="81"/>
        <v>0</v>
      </c>
      <c r="AC69" s="269">
        <v>0</v>
      </c>
      <c r="AD69" s="269">
        <v>0</v>
      </c>
      <c r="AE69" s="269">
        <f t="shared" si="2"/>
        <v>0</v>
      </c>
      <c r="AF69" s="269">
        <f t="shared" si="3"/>
        <v>0</v>
      </c>
      <c r="AG69" s="271">
        <v>0</v>
      </c>
      <c r="AH69" s="271">
        <v>0</v>
      </c>
      <c r="AI69" s="271">
        <v>0</v>
      </c>
      <c r="AJ69" s="271">
        <v>0</v>
      </c>
      <c r="AK69" s="271">
        <v>0</v>
      </c>
      <c r="AL69" s="271">
        <f t="shared" si="4"/>
        <v>0</v>
      </c>
      <c r="AM69" s="271">
        <f t="shared" si="5"/>
        <v>0</v>
      </c>
      <c r="AN69" s="272">
        <f t="shared" si="6"/>
        <v>0</v>
      </c>
      <c r="AO69" s="268">
        <f t="shared" si="82"/>
        <v>329962</v>
      </c>
      <c r="AP69" s="269">
        <f t="shared" si="83"/>
        <v>242490</v>
      </c>
      <c r="AQ69" s="269">
        <f t="shared" si="84"/>
        <v>0</v>
      </c>
      <c r="AR69" s="269">
        <f t="shared" si="85"/>
        <v>81962</v>
      </c>
      <c r="AS69" s="269">
        <f t="shared" si="85"/>
        <v>4850</v>
      </c>
      <c r="AT69" s="269">
        <f t="shared" si="86"/>
        <v>660</v>
      </c>
      <c r="AU69" s="271">
        <f t="shared" si="87"/>
        <v>0.55000000000000004</v>
      </c>
      <c r="AV69" s="271">
        <f t="shared" si="88"/>
        <v>0.5</v>
      </c>
      <c r="AW69" s="272">
        <f t="shared" si="88"/>
        <v>0.05</v>
      </c>
    </row>
    <row r="70" spans="1:49" s="580" customFormat="1" x14ac:dyDescent="0.2">
      <c r="A70" s="502">
        <v>13</v>
      </c>
      <c r="B70" s="38">
        <v>4455</v>
      </c>
      <c r="C70" s="38">
        <v>600074889</v>
      </c>
      <c r="D70" s="38">
        <v>49864611</v>
      </c>
      <c r="E70" s="499" t="s">
        <v>174</v>
      </c>
      <c r="F70" s="38"/>
      <c r="G70" s="500"/>
      <c r="H70" s="672"/>
      <c r="I70" s="8">
        <v>46745518</v>
      </c>
      <c r="J70" s="14">
        <v>33278073</v>
      </c>
      <c r="K70" s="14">
        <v>90000</v>
      </c>
      <c r="L70" s="14">
        <v>11278409</v>
      </c>
      <c r="M70" s="14">
        <v>665562</v>
      </c>
      <c r="N70" s="14">
        <v>1433474</v>
      </c>
      <c r="O70" s="15">
        <v>67.936499999999995</v>
      </c>
      <c r="P70" s="15">
        <v>49.713800000000006</v>
      </c>
      <c r="Q70" s="54">
        <v>18.2227</v>
      </c>
      <c r="R70" s="8">
        <f t="shared" ref="R70:AW70" si="89">SUM(R64:R69)</f>
        <v>0</v>
      </c>
      <c r="S70" s="14">
        <f t="shared" si="89"/>
        <v>0</v>
      </c>
      <c r="T70" s="14">
        <f t="shared" si="89"/>
        <v>0</v>
      </c>
      <c r="U70" s="14">
        <f t="shared" si="89"/>
        <v>0</v>
      </c>
      <c r="V70" s="14">
        <f t="shared" si="89"/>
        <v>0</v>
      </c>
      <c r="W70" s="14">
        <f t="shared" si="89"/>
        <v>0</v>
      </c>
      <c r="X70" s="14">
        <f t="shared" si="89"/>
        <v>0</v>
      </c>
      <c r="Y70" s="14">
        <f t="shared" si="89"/>
        <v>0</v>
      </c>
      <c r="Z70" s="14">
        <f t="shared" si="89"/>
        <v>0</v>
      </c>
      <c r="AA70" s="14">
        <f t="shared" si="89"/>
        <v>0</v>
      </c>
      <c r="AB70" s="14">
        <f t="shared" si="89"/>
        <v>0</v>
      </c>
      <c r="AC70" s="14">
        <f t="shared" si="89"/>
        <v>0</v>
      </c>
      <c r="AD70" s="14">
        <f t="shared" si="89"/>
        <v>0</v>
      </c>
      <c r="AE70" s="14">
        <f t="shared" si="89"/>
        <v>0</v>
      </c>
      <c r="AF70" s="14">
        <f t="shared" si="89"/>
        <v>0</v>
      </c>
      <c r="AG70" s="15">
        <f t="shared" si="89"/>
        <v>0</v>
      </c>
      <c r="AH70" s="15">
        <f t="shared" si="89"/>
        <v>0</v>
      </c>
      <c r="AI70" s="15">
        <f t="shared" si="89"/>
        <v>0</v>
      </c>
      <c r="AJ70" s="15">
        <f t="shared" si="89"/>
        <v>0</v>
      </c>
      <c r="AK70" s="15">
        <f t="shared" si="89"/>
        <v>0</v>
      </c>
      <c r="AL70" s="15">
        <f t="shared" si="89"/>
        <v>0</v>
      </c>
      <c r="AM70" s="15">
        <f t="shared" si="89"/>
        <v>0</v>
      </c>
      <c r="AN70" s="104">
        <f t="shared" si="89"/>
        <v>0</v>
      </c>
      <c r="AO70" s="495">
        <f t="shared" si="89"/>
        <v>46745518</v>
      </c>
      <c r="AP70" s="14">
        <f t="shared" si="89"/>
        <v>33278073</v>
      </c>
      <c r="AQ70" s="14">
        <f t="shared" si="89"/>
        <v>90000</v>
      </c>
      <c r="AR70" s="14">
        <f t="shared" si="89"/>
        <v>11278409</v>
      </c>
      <c r="AS70" s="14">
        <f t="shared" si="89"/>
        <v>665562</v>
      </c>
      <c r="AT70" s="14">
        <f t="shared" si="89"/>
        <v>1433474</v>
      </c>
      <c r="AU70" s="15">
        <f t="shared" si="89"/>
        <v>67.936499999999995</v>
      </c>
      <c r="AV70" s="15">
        <f t="shared" si="89"/>
        <v>49.713800000000006</v>
      </c>
      <c r="AW70" s="104">
        <f t="shared" si="89"/>
        <v>18.2227</v>
      </c>
    </row>
    <row r="71" spans="1:49" s="580" customFormat="1" x14ac:dyDescent="0.2">
      <c r="A71" s="524">
        <v>14</v>
      </c>
      <c r="B71" s="1">
        <v>4440</v>
      </c>
      <c r="C71" s="1">
        <v>600074897</v>
      </c>
      <c r="D71" s="1">
        <v>48283029</v>
      </c>
      <c r="E71" s="523" t="s">
        <v>175</v>
      </c>
      <c r="F71" s="1">
        <v>3113</v>
      </c>
      <c r="G71" s="522" t="s">
        <v>320</v>
      </c>
      <c r="H71" s="764" t="s">
        <v>283</v>
      </c>
      <c r="I71" s="265">
        <v>28600108</v>
      </c>
      <c r="J71" s="266">
        <v>20259778</v>
      </c>
      <c r="K71" s="266">
        <v>85000</v>
      </c>
      <c r="L71" s="266">
        <v>6876535</v>
      </c>
      <c r="M71" s="266">
        <v>405195</v>
      </c>
      <c r="N71" s="266">
        <v>973600</v>
      </c>
      <c r="O71" s="622">
        <v>39.033099999999997</v>
      </c>
      <c r="P71" s="678">
        <v>30.223700000000001</v>
      </c>
      <c r="Q71" s="784">
        <v>8.8093999999999983</v>
      </c>
      <c r="R71" s="267">
        <f t="shared" ref="R71:R75" si="90">W71*-1</f>
        <v>0</v>
      </c>
      <c r="S71" s="269">
        <v>0</v>
      </c>
      <c r="T71" s="269">
        <v>0</v>
      </c>
      <c r="U71" s="269">
        <v>0</v>
      </c>
      <c r="V71" s="269">
        <f t="shared" si="1"/>
        <v>0</v>
      </c>
      <c r="W71" s="269">
        <v>0</v>
      </c>
      <c r="X71" s="269">
        <v>0</v>
      </c>
      <c r="Y71" s="269">
        <f>SUM(W71:X71)</f>
        <v>0</v>
      </c>
      <c r="Z71" s="269">
        <f>V71+Y71</f>
        <v>0</v>
      </c>
      <c r="AA71" s="577">
        <f t="shared" ref="AA71:AA75" si="91">ROUND((V71+W71)*33.8%,0)</f>
        <v>0</v>
      </c>
      <c r="AB71" s="270">
        <f>ROUND(V71*2%,0)</f>
        <v>0</v>
      </c>
      <c r="AC71" s="269">
        <v>0</v>
      </c>
      <c r="AD71" s="269">
        <v>0</v>
      </c>
      <c r="AE71" s="269">
        <f t="shared" si="2"/>
        <v>0</v>
      </c>
      <c r="AF71" s="269">
        <f t="shared" si="3"/>
        <v>0</v>
      </c>
      <c r="AG71" s="271">
        <v>0</v>
      </c>
      <c r="AH71" s="271">
        <v>0</v>
      </c>
      <c r="AI71" s="271">
        <v>0</v>
      </c>
      <c r="AJ71" s="271">
        <v>0</v>
      </c>
      <c r="AK71" s="271">
        <v>0</v>
      </c>
      <c r="AL71" s="271">
        <f t="shared" si="4"/>
        <v>0</v>
      </c>
      <c r="AM71" s="271">
        <f t="shared" si="5"/>
        <v>0</v>
      </c>
      <c r="AN71" s="272">
        <f t="shared" si="6"/>
        <v>0</v>
      </c>
      <c r="AO71" s="268">
        <f>I71+AF71</f>
        <v>28600108</v>
      </c>
      <c r="AP71" s="269">
        <f>J71+V71</f>
        <v>20259778</v>
      </c>
      <c r="AQ71" s="269">
        <f t="shared" ref="AQ71:AQ75" si="92">K71+Y71</f>
        <v>85000</v>
      </c>
      <c r="AR71" s="269">
        <f t="shared" ref="AR71:AS75" si="93">L71+AA71</f>
        <v>6876535</v>
      </c>
      <c r="AS71" s="269">
        <f t="shared" si="93"/>
        <v>405195</v>
      </c>
      <c r="AT71" s="269">
        <f>N71+AE71</f>
        <v>973600</v>
      </c>
      <c r="AU71" s="271">
        <f>O71+AN71</f>
        <v>39.033099999999997</v>
      </c>
      <c r="AV71" s="271">
        <f t="shared" ref="AV71:AW75" si="94">P71+AL71</f>
        <v>30.223700000000001</v>
      </c>
      <c r="AW71" s="272">
        <f t="shared" si="94"/>
        <v>8.8093999999999983</v>
      </c>
    </row>
    <row r="72" spans="1:49" s="580" customFormat="1" x14ac:dyDescent="0.2">
      <c r="A72" s="524">
        <v>14</v>
      </c>
      <c r="B72" s="1">
        <v>4440</v>
      </c>
      <c r="C72" s="1">
        <v>600074897</v>
      </c>
      <c r="D72" s="1">
        <v>48283029</v>
      </c>
      <c r="E72" s="523" t="s">
        <v>175</v>
      </c>
      <c r="F72" s="1">
        <v>3113</v>
      </c>
      <c r="G72" s="522" t="s">
        <v>318</v>
      </c>
      <c r="H72" s="764" t="s">
        <v>284</v>
      </c>
      <c r="I72" s="265">
        <v>2824401</v>
      </c>
      <c r="J72" s="266">
        <v>2079824</v>
      </c>
      <c r="K72" s="882">
        <v>0</v>
      </c>
      <c r="L72" s="577">
        <v>702981</v>
      </c>
      <c r="M72" s="577">
        <v>41596</v>
      </c>
      <c r="N72" s="266">
        <v>0</v>
      </c>
      <c r="O72" s="622">
        <v>6.26</v>
      </c>
      <c r="P72" s="678">
        <v>6.26</v>
      </c>
      <c r="Q72" s="784">
        <v>0</v>
      </c>
      <c r="R72" s="267">
        <f t="shared" si="90"/>
        <v>0</v>
      </c>
      <c r="S72" s="269">
        <v>0</v>
      </c>
      <c r="T72" s="269">
        <v>0</v>
      </c>
      <c r="U72" s="269">
        <v>0</v>
      </c>
      <c r="V72" s="269">
        <f t="shared" si="1"/>
        <v>0</v>
      </c>
      <c r="W72" s="269">
        <v>0</v>
      </c>
      <c r="X72" s="269">
        <v>0</v>
      </c>
      <c r="Y72" s="269">
        <f>SUM(W72:X72)</f>
        <v>0</v>
      </c>
      <c r="Z72" s="269">
        <f>V72+Y72</f>
        <v>0</v>
      </c>
      <c r="AA72" s="577">
        <f t="shared" si="91"/>
        <v>0</v>
      </c>
      <c r="AB72" s="270">
        <f>ROUND(V72*2%,0)</f>
        <v>0</v>
      </c>
      <c r="AC72" s="269">
        <v>0</v>
      </c>
      <c r="AD72" s="269">
        <v>0</v>
      </c>
      <c r="AE72" s="269">
        <f t="shared" si="2"/>
        <v>0</v>
      </c>
      <c r="AF72" s="269">
        <f t="shared" si="3"/>
        <v>0</v>
      </c>
      <c r="AG72" s="271">
        <v>0</v>
      </c>
      <c r="AH72" s="271">
        <v>0</v>
      </c>
      <c r="AI72" s="271">
        <v>0</v>
      </c>
      <c r="AJ72" s="271">
        <v>0</v>
      </c>
      <c r="AK72" s="271">
        <v>0</v>
      </c>
      <c r="AL72" s="271">
        <f t="shared" si="4"/>
        <v>0</v>
      </c>
      <c r="AM72" s="271">
        <f t="shared" si="5"/>
        <v>0</v>
      </c>
      <c r="AN72" s="272">
        <f t="shared" si="6"/>
        <v>0</v>
      </c>
      <c r="AO72" s="268">
        <f>I72+AF72</f>
        <v>2824401</v>
      </c>
      <c r="AP72" s="269">
        <f>J72+V72</f>
        <v>2079824</v>
      </c>
      <c r="AQ72" s="269">
        <f t="shared" si="92"/>
        <v>0</v>
      </c>
      <c r="AR72" s="269">
        <f t="shared" si="93"/>
        <v>702981</v>
      </c>
      <c r="AS72" s="269">
        <f t="shared" si="93"/>
        <v>41596</v>
      </c>
      <c r="AT72" s="269">
        <f>N72+AE72</f>
        <v>0</v>
      </c>
      <c r="AU72" s="271">
        <f>O72+AN72</f>
        <v>6.26</v>
      </c>
      <c r="AV72" s="271">
        <f t="shared" si="94"/>
        <v>6.26</v>
      </c>
      <c r="AW72" s="272">
        <f t="shared" si="94"/>
        <v>0</v>
      </c>
    </row>
    <row r="73" spans="1:49" s="580" customFormat="1" x14ac:dyDescent="0.2">
      <c r="A73" s="524">
        <v>14</v>
      </c>
      <c r="B73" s="1">
        <v>4440</v>
      </c>
      <c r="C73" s="1">
        <v>600074897</v>
      </c>
      <c r="D73" s="1">
        <v>48283029</v>
      </c>
      <c r="E73" s="523" t="s">
        <v>175</v>
      </c>
      <c r="F73" s="1">
        <v>3141</v>
      </c>
      <c r="G73" s="522" t="s">
        <v>321</v>
      </c>
      <c r="H73" s="764" t="s">
        <v>284</v>
      </c>
      <c r="I73" s="265">
        <v>2846164</v>
      </c>
      <c r="J73" s="266">
        <v>2077153</v>
      </c>
      <c r="K73" s="882">
        <v>0</v>
      </c>
      <c r="L73" s="577">
        <v>702078</v>
      </c>
      <c r="M73" s="577">
        <v>41543</v>
      </c>
      <c r="N73" s="266">
        <v>25390</v>
      </c>
      <c r="O73" s="622">
        <v>7.07</v>
      </c>
      <c r="P73" s="678">
        <v>0</v>
      </c>
      <c r="Q73" s="784">
        <v>7.07</v>
      </c>
      <c r="R73" s="267">
        <f t="shared" si="90"/>
        <v>0</v>
      </c>
      <c r="S73" s="269">
        <v>0</v>
      </c>
      <c r="T73" s="269">
        <v>0</v>
      </c>
      <c r="U73" s="269">
        <v>0</v>
      </c>
      <c r="V73" s="269">
        <f t="shared" si="1"/>
        <v>0</v>
      </c>
      <c r="W73" s="269">
        <v>0</v>
      </c>
      <c r="X73" s="269">
        <v>0</v>
      </c>
      <c r="Y73" s="269">
        <f>SUM(W73:X73)</f>
        <v>0</v>
      </c>
      <c r="Z73" s="269">
        <f>V73+Y73</f>
        <v>0</v>
      </c>
      <c r="AA73" s="577">
        <f t="shared" si="91"/>
        <v>0</v>
      </c>
      <c r="AB73" s="270">
        <f>ROUND(V73*2%,0)</f>
        <v>0</v>
      </c>
      <c r="AC73" s="269">
        <v>0</v>
      </c>
      <c r="AD73" s="269">
        <v>0</v>
      </c>
      <c r="AE73" s="269">
        <f t="shared" si="2"/>
        <v>0</v>
      </c>
      <c r="AF73" s="269">
        <f t="shared" si="3"/>
        <v>0</v>
      </c>
      <c r="AG73" s="271">
        <v>0</v>
      </c>
      <c r="AH73" s="271">
        <v>0</v>
      </c>
      <c r="AI73" s="271">
        <v>0</v>
      </c>
      <c r="AJ73" s="271">
        <v>0</v>
      </c>
      <c r="AK73" s="271">
        <v>0</v>
      </c>
      <c r="AL73" s="271">
        <f t="shared" si="4"/>
        <v>0</v>
      </c>
      <c r="AM73" s="271">
        <f t="shared" si="5"/>
        <v>0</v>
      </c>
      <c r="AN73" s="272">
        <f t="shared" si="6"/>
        <v>0</v>
      </c>
      <c r="AO73" s="268">
        <f>I73+AF73</f>
        <v>2846164</v>
      </c>
      <c r="AP73" s="269">
        <f>J73+V73</f>
        <v>2077153</v>
      </c>
      <c r="AQ73" s="269">
        <f t="shared" si="92"/>
        <v>0</v>
      </c>
      <c r="AR73" s="269">
        <f t="shared" si="93"/>
        <v>702078</v>
      </c>
      <c r="AS73" s="269">
        <f t="shared" si="93"/>
        <v>41543</v>
      </c>
      <c r="AT73" s="269">
        <f>N73+AE73</f>
        <v>25390</v>
      </c>
      <c r="AU73" s="271">
        <f>O73+AN73</f>
        <v>7.07</v>
      </c>
      <c r="AV73" s="271">
        <f t="shared" si="94"/>
        <v>0</v>
      </c>
      <c r="AW73" s="272">
        <f t="shared" si="94"/>
        <v>7.07</v>
      </c>
    </row>
    <row r="74" spans="1:49" s="580" customFormat="1" x14ac:dyDescent="0.2">
      <c r="A74" s="524">
        <v>14</v>
      </c>
      <c r="B74" s="1">
        <v>4440</v>
      </c>
      <c r="C74" s="1">
        <v>600074897</v>
      </c>
      <c r="D74" s="1">
        <v>48283029</v>
      </c>
      <c r="E74" s="523" t="s">
        <v>175</v>
      </c>
      <c r="F74" s="1">
        <v>3143</v>
      </c>
      <c r="G74" s="522" t="s">
        <v>635</v>
      </c>
      <c r="H74" s="673" t="s">
        <v>283</v>
      </c>
      <c r="I74" s="265">
        <v>2064080</v>
      </c>
      <c r="J74" s="266">
        <v>1519941</v>
      </c>
      <c r="K74" s="882">
        <v>0</v>
      </c>
      <c r="L74" s="577">
        <v>513740</v>
      </c>
      <c r="M74" s="577">
        <v>30399</v>
      </c>
      <c r="N74" s="266">
        <v>0</v>
      </c>
      <c r="O74" s="622">
        <v>3.3572000000000002</v>
      </c>
      <c r="P74" s="678">
        <v>3.3572000000000002</v>
      </c>
      <c r="Q74" s="784">
        <v>0</v>
      </c>
      <c r="R74" s="267">
        <f t="shared" si="90"/>
        <v>0</v>
      </c>
      <c r="S74" s="269">
        <v>0</v>
      </c>
      <c r="T74" s="269">
        <v>0</v>
      </c>
      <c r="U74" s="269">
        <v>0</v>
      </c>
      <c r="V74" s="269">
        <f t="shared" si="1"/>
        <v>0</v>
      </c>
      <c r="W74" s="269">
        <v>0</v>
      </c>
      <c r="X74" s="269">
        <v>0</v>
      </c>
      <c r="Y74" s="269">
        <f>SUM(W74:X74)</f>
        <v>0</v>
      </c>
      <c r="Z74" s="269">
        <f>V74+Y74</f>
        <v>0</v>
      </c>
      <c r="AA74" s="577">
        <f t="shared" si="91"/>
        <v>0</v>
      </c>
      <c r="AB74" s="270">
        <f>ROUND(V74*2%,0)</f>
        <v>0</v>
      </c>
      <c r="AC74" s="269">
        <v>0</v>
      </c>
      <c r="AD74" s="269">
        <v>0</v>
      </c>
      <c r="AE74" s="269">
        <f t="shared" si="2"/>
        <v>0</v>
      </c>
      <c r="AF74" s="269">
        <f t="shared" si="3"/>
        <v>0</v>
      </c>
      <c r="AG74" s="271">
        <v>0</v>
      </c>
      <c r="AH74" s="271">
        <v>0</v>
      </c>
      <c r="AI74" s="271">
        <v>0</v>
      </c>
      <c r="AJ74" s="271">
        <v>0</v>
      </c>
      <c r="AK74" s="271">
        <v>0</v>
      </c>
      <c r="AL74" s="271">
        <f t="shared" si="4"/>
        <v>0</v>
      </c>
      <c r="AM74" s="271">
        <f t="shared" si="5"/>
        <v>0</v>
      </c>
      <c r="AN74" s="272">
        <f t="shared" si="6"/>
        <v>0</v>
      </c>
      <c r="AO74" s="268">
        <f>I74+AF74</f>
        <v>2064080</v>
      </c>
      <c r="AP74" s="269">
        <f>J74+V74</f>
        <v>1519941</v>
      </c>
      <c r="AQ74" s="269">
        <f t="shared" si="92"/>
        <v>0</v>
      </c>
      <c r="AR74" s="269">
        <f t="shared" si="93"/>
        <v>513740</v>
      </c>
      <c r="AS74" s="269">
        <f t="shared" si="93"/>
        <v>30399</v>
      </c>
      <c r="AT74" s="269">
        <f>N74+AE74</f>
        <v>0</v>
      </c>
      <c r="AU74" s="271">
        <f>O74+AN74</f>
        <v>3.3572000000000002</v>
      </c>
      <c r="AV74" s="271">
        <f t="shared" si="94"/>
        <v>3.3572000000000002</v>
      </c>
      <c r="AW74" s="272">
        <f t="shared" si="94"/>
        <v>0</v>
      </c>
    </row>
    <row r="75" spans="1:49" s="580" customFormat="1" x14ac:dyDescent="0.2">
      <c r="A75" s="524">
        <v>14</v>
      </c>
      <c r="B75" s="1">
        <v>4440</v>
      </c>
      <c r="C75" s="1">
        <v>600074897</v>
      </c>
      <c r="D75" s="1">
        <v>48283029</v>
      </c>
      <c r="E75" s="523" t="s">
        <v>175</v>
      </c>
      <c r="F75" s="1">
        <v>3143</v>
      </c>
      <c r="G75" s="522" t="s">
        <v>636</v>
      </c>
      <c r="H75" s="673" t="s">
        <v>284</v>
      </c>
      <c r="I75" s="265">
        <v>82158</v>
      </c>
      <c r="J75" s="266">
        <v>57915</v>
      </c>
      <c r="K75" s="882">
        <v>0</v>
      </c>
      <c r="L75" s="577">
        <v>19575</v>
      </c>
      <c r="M75" s="577">
        <v>1158</v>
      </c>
      <c r="N75" s="266">
        <v>3510</v>
      </c>
      <c r="O75" s="622">
        <v>0.24</v>
      </c>
      <c r="P75" s="678">
        <v>0</v>
      </c>
      <c r="Q75" s="784">
        <v>0.24</v>
      </c>
      <c r="R75" s="267">
        <f t="shared" si="90"/>
        <v>0</v>
      </c>
      <c r="S75" s="269">
        <v>0</v>
      </c>
      <c r="T75" s="269">
        <v>0</v>
      </c>
      <c r="U75" s="269">
        <v>0</v>
      </c>
      <c r="V75" s="269">
        <f t="shared" si="1"/>
        <v>0</v>
      </c>
      <c r="W75" s="269">
        <v>0</v>
      </c>
      <c r="X75" s="269">
        <v>0</v>
      </c>
      <c r="Y75" s="269">
        <f>SUM(W75:X75)</f>
        <v>0</v>
      </c>
      <c r="Z75" s="269">
        <f>V75+Y75</f>
        <v>0</v>
      </c>
      <c r="AA75" s="577">
        <f t="shared" si="91"/>
        <v>0</v>
      </c>
      <c r="AB75" s="270">
        <f>ROUND(V75*2%,0)</f>
        <v>0</v>
      </c>
      <c r="AC75" s="269">
        <v>0</v>
      </c>
      <c r="AD75" s="269">
        <v>0</v>
      </c>
      <c r="AE75" s="269">
        <f t="shared" si="2"/>
        <v>0</v>
      </c>
      <c r="AF75" s="269">
        <f t="shared" si="3"/>
        <v>0</v>
      </c>
      <c r="AG75" s="271">
        <v>0</v>
      </c>
      <c r="AH75" s="271">
        <v>0</v>
      </c>
      <c r="AI75" s="271">
        <v>0</v>
      </c>
      <c r="AJ75" s="271">
        <v>0</v>
      </c>
      <c r="AK75" s="271">
        <v>0</v>
      </c>
      <c r="AL75" s="271">
        <f t="shared" si="4"/>
        <v>0</v>
      </c>
      <c r="AM75" s="271">
        <f t="shared" si="5"/>
        <v>0</v>
      </c>
      <c r="AN75" s="272">
        <f t="shared" si="6"/>
        <v>0</v>
      </c>
      <c r="AO75" s="268">
        <f>I75+AF75</f>
        <v>82158</v>
      </c>
      <c r="AP75" s="269">
        <f>J75+V75</f>
        <v>57915</v>
      </c>
      <c r="AQ75" s="269">
        <f t="shared" si="92"/>
        <v>0</v>
      </c>
      <c r="AR75" s="269">
        <f t="shared" si="93"/>
        <v>19575</v>
      </c>
      <c r="AS75" s="269">
        <f t="shared" si="93"/>
        <v>1158</v>
      </c>
      <c r="AT75" s="269">
        <f>N75+AE75</f>
        <v>3510</v>
      </c>
      <c r="AU75" s="271">
        <f>O75+AN75</f>
        <v>0.24</v>
      </c>
      <c r="AV75" s="271">
        <f t="shared" si="94"/>
        <v>0</v>
      </c>
      <c r="AW75" s="272">
        <f t="shared" si="94"/>
        <v>0.24</v>
      </c>
    </row>
    <row r="76" spans="1:49" s="580" customFormat="1" x14ac:dyDescent="0.2">
      <c r="A76" s="502">
        <v>14</v>
      </c>
      <c r="B76" s="38">
        <v>4440</v>
      </c>
      <c r="C76" s="38">
        <v>600074897</v>
      </c>
      <c r="D76" s="38">
        <v>48283029</v>
      </c>
      <c r="E76" s="499" t="s">
        <v>176</v>
      </c>
      <c r="F76" s="38"/>
      <c r="G76" s="500"/>
      <c r="H76" s="672"/>
      <c r="I76" s="8">
        <v>36416911</v>
      </c>
      <c r="J76" s="14">
        <v>25994611</v>
      </c>
      <c r="K76" s="14">
        <v>85000</v>
      </c>
      <c r="L76" s="14">
        <v>8814909</v>
      </c>
      <c r="M76" s="14">
        <v>519891</v>
      </c>
      <c r="N76" s="14">
        <v>1002500</v>
      </c>
      <c r="O76" s="15">
        <v>55.960299999999997</v>
      </c>
      <c r="P76" s="15">
        <v>39.840899999999998</v>
      </c>
      <c r="Q76" s="54">
        <v>16.119399999999999</v>
      </c>
      <c r="R76" s="8">
        <f t="shared" ref="R76:AW76" si="95">SUM(R71:R75)</f>
        <v>0</v>
      </c>
      <c r="S76" s="14">
        <f t="shared" si="95"/>
        <v>0</v>
      </c>
      <c r="T76" s="14">
        <f t="shared" si="95"/>
        <v>0</v>
      </c>
      <c r="U76" s="14">
        <f t="shared" si="95"/>
        <v>0</v>
      </c>
      <c r="V76" s="14">
        <f t="shared" si="95"/>
        <v>0</v>
      </c>
      <c r="W76" s="14">
        <f t="shared" si="95"/>
        <v>0</v>
      </c>
      <c r="X76" s="14">
        <f t="shared" si="95"/>
        <v>0</v>
      </c>
      <c r="Y76" s="14">
        <f t="shared" si="95"/>
        <v>0</v>
      </c>
      <c r="Z76" s="14">
        <f t="shared" si="95"/>
        <v>0</v>
      </c>
      <c r="AA76" s="14">
        <f t="shared" si="95"/>
        <v>0</v>
      </c>
      <c r="AB76" s="14">
        <f t="shared" si="95"/>
        <v>0</v>
      </c>
      <c r="AC76" s="14">
        <f t="shared" si="95"/>
        <v>0</v>
      </c>
      <c r="AD76" s="14">
        <f t="shared" si="95"/>
        <v>0</v>
      </c>
      <c r="AE76" s="14">
        <f t="shared" si="95"/>
        <v>0</v>
      </c>
      <c r="AF76" s="14">
        <f t="shared" si="95"/>
        <v>0</v>
      </c>
      <c r="AG76" s="15">
        <f t="shared" si="95"/>
        <v>0</v>
      </c>
      <c r="AH76" s="15">
        <f t="shared" si="95"/>
        <v>0</v>
      </c>
      <c r="AI76" s="15">
        <f t="shared" si="95"/>
        <v>0</v>
      </c>
      <c r="AJ76" s="15">
        <f t="shared" si="95"/>
        <v>0</v>
      </c>
      <c r="AK76" s="15">
        <f t="shared" si="95"/>
        <v>0</v>
      </c>
      <c r="AL76" s="15">
        <f t="shared" si="95"/>
        <v>0</v>
      </c>
      <c r="AM76" s="15">
        <f t="shared" si="95"/>
        <v>0</v>
      </c>
      <c r="AN76" s="104">
        <f t="shared" si="95"/>
        <v>0</v>
      </c>
      <c r="AO76" s="495">
        <f t="shared" si="95"/>
        <v>36416911</v>
      </c>
      <c r="AP76" s="14">
        <f t="shared" si="95"/>
        <v>25994611</v>
      </c>
      <c r="AQ76" s="14">
        <f t="shared" si="95"/>
        <v>85000</v>
      </c>
      <c r="AR76" s="14">
        <f t="shared" si="95"/>
        <v>8814909</v>
      </c>
      <c r="AS76" s="14">
        <f t="shared" si="95"/>
        <v>519891</v>
      </c>
      <c r="AT76" s="14">
        <f t="shared" si="95"/>
        <v>1002500</v>
      </c>
      <c r="AU76" s="15">
        <f t="shared" si="95"/>
        <v>55.960299999999997</v>
      </c>
      <c r="AV76" s="15">
        <f t="shared" si="95"/>
        <v>39.840899999999998</v>
      </c>
      <c r="AW76" s="104">
        <f t="shared" si="95"/>
        <v>16.119399999999999</v>
      </c>
    </row>
    <row r="77" spans="1:49" s="580" customFormat="1" x14ac:dyDescent="0.2">
      <c r="A77" s="524">
        <v>15</v>
      </c>
      <c r="B77" s="1">
        <v>4442</v>
      </c>
      <c r="C77" s="1">
        <v>600074901</v>
      </c>
      <c r="D77" s="1">
        <v>48283061</v>
      </c>
      <c r="E77" s="523" t="s">
        <v>177</v>
      </c>
      <c r="F77" s="1">
        <v>3113</v>
      </c>
      <c r="G77" s="522" t="s">
        <v>320</v>
      </c>
      <c r="H77" s="764" t="s">
        <v>283</v>
      </c>
      <c r="I77" s="265">
        <v>19884464</v>
      </c>
      <c r="J77" s="266">
        <v>14137499</v>
      </c>
      <c r="K77" s="266">
        <v>30000</v>
      </c>
      <c r="L77" s="266">
        <v>4788615</v>
      </c>
      <c r="M77" s="266">
        <v>282750</v>
      </c>
      <c r="N77" s="266">
        <v>645600</v>
      </c>
      <c r="O77" s="622">
        <v>24.967099999999999</v>
      </c>
      <c r="P77" s="678">
        <v>18.73</v>
      </c>
      <c r="Q77" s="784">
        <v>6.2370999999999981</v>
      </c>
      <c r="R77" s="267">
        <f t="shared" ref="R77:R82" si="96">W77*-1</f>
        <v>0</v>
      </c>
      <c r="S77" s="269">
        <v>0</v>
      </c>
      <c r="T77" s="269">
        <v>0</v>
      </c>
      <c r="U77" s="269">
        <v>0</v>
      </c>
      <c r="V77" s="269">
        <f t="shared" si="1"/>
        <v>0</v>
      </c>
      <c r="W77" s="269">
        <v>0</v>
      </c>
      <c r="X77" s="269">
        <v>0</v>
      </c>
      <c r="Y77" s="269">
        <f t="shared" ref="Y77:Y82" si="97">SUM(W77:X77)</f>
        <v>0</v>
      </c>
      <c r="Z77" s="269">
        <f t="shared" ref="Z77:Z82" si="98">V77+Y77</f>
        <v>0</v>
      </c>
      <c r="AA77" s="577">
        <f t="shared" ref="AA77:AA82" si="99">ROUND((V77+W77)*33.8%,0)</f>
        <v>0</v>
      </c>
      <c r="AB77" s="270">
        <f t="shared" ref="AB77:AB82" si="100">ROUND(V77*2%,0)</f>
        <v>0</v>
      </c>
      <c r="AC77" s="269">
        <v>0</v>
      </c>
      <c r="AD77" s="269">
        <v>0</v>
      </c>
      <c r="AE77" s="269">
        <f t="shared" si="2"/>
        <v>0</v>
      </c>
      <c r="AF77" s="269">
        <f t="shared" si="3"/>
        <v>0</v>
      </c>
      <c r="AG77" s="271">
        <v>0</v>
      </c>
      <c r="AH77" s="271">
        <v>0</v>
      </c>
      <c r="AI77" s="271">
        <v>0</v>
      </c>
      <c r="AJ77" s="271">
        <v>0</v>
      </c>
      <c r="AK77" s="271">
        <v>0</v>
      </c>
      <c r="AL77" s="271">
        <f t="shared" si="4"/>
        <v>0</v>
      </c>
      <c r="AM77" s="271">
        <f t="shared" si="5"/>
        <v>0</v>
      </c>
      <c r="AN77" s="272">
        <f t="shared" si="6"/>
        <v>0</v>
      </c>
      <c r="AO77" s="268">
        <f t="shared" ref="AO77:AO82" si="101">I77+AF77</f>
        <v>19884464</v>
      </c>
      <c r="AP77" s="269">
        <f t="shared" ref="AP77:AP82" si="102">J77+V77</f>
        <v>14137499</v>
      </c>
      <c r="AQ77" s="269">
        <f t="shared" ref="AQ77:AQ82" si="103">K77+Y77</f>
        <v>30000</v>
      </c>
      <c r="AR77" s="269">
        <f t="shared" ref="AR77:AS82" si="104">L77+AA77</f>
        <v>4788615</v>
      </c>
      <c r="AS77" s="269">
        <f t="shared" si="104"/>
        <v>282750</v>
      </c>
      <c r="AT77" s="269">
        <f t="shared" ref="AT77:AT82" si="105">N77+AE77</f>
        <v>645600</v>
      </c>
      <c r="AU77" s="271">
        <f t="shared" ref="AU77:AU82" si="106">O77+AN77</f>
        <v>24.967099999999999</v>
      </c>
      <c r="AV77" s="271">
        <f t="shared" ref="AV77:AW82" si="107">P77+AL77</f>
        <v>18.73</v>
      </c>
      <c r="AW77" s="272">
        <f t="shared" si="107"/>
        <v>6.2370999999999981</v>
      </c>
    </row>
    <row r="78" spans="1:49" s="580" customFormat="1" x14ac:dyDescent="0.2">
      <c r="A78" s="524">
        <v>15</v>
      </c>
      <c r="B78" s="1">
        <v>4442</v>
      </c>
      <c r="C78" s="1">
        <v>600074901</v>
      </c>
      <c r="D78" s="1">
        <v>48283061</v>
      </c>
      <c r="E78" s="523" t="s">
        <v>177</v>
      </c>
      <c r="F78" s="1">
        <v>3113</v>
      </c>
      <c r="G78" s="522" t="s">
        <v>318</v>
      </c>
      <c r="H78" s="764" t="s">
        <v>284</v>
      </c>
      <c r="I78" s="265">
        <v>589308</v>
      </c>
      <c r="J78" s="266">
        <v>433953</v>
      </c>
      <c r="K78" s="882">
        <v>0</v>
      </c>
      <c r="L78" s="577">
        <v>146676</v>
      </c>
      <c r="M78" s="577">
        <v>8679</v>
      </c>
      <c r="N78" s="266">
        <v>0</v>
      </c>
      <c r="O78" s="622">
        <v>1.27</v>
      </c>
      <c r="P78" s="678">
        <v>1.27</v>
      </c>
      <c r="Q78" s="784">
        <v>0</v>
      </c>
      <c r="R78" s="267">
        <f t="shared" si="96"/>
        <v>0</v>
      </c>
      <c r="S78" s="269">
        <v>0</v>
      </c>
      <c r="T78" s="269">
        <v>0</v>
      </c>
      <c r="U78" s="269">
        <v>0</v>
      </c>
      <c r="V78" s="269">
        <f t="shared" ref="V78:V141" si="108">SUM(R78:U78)</f>
        <v>0</v>
      </c>
      <c r="W78" s="269">
        <v>0</v>
      </c>
      <c r="X78" s="269">
        <v>0</v>
      </c>
      <c r="Y78" s="269">
        <f t="shared" si="97"/>
        <v>0</v>
      </c>
      <c r="Z78" s="269">
        <f t="shared" si="98"/>
        <v>0</v>
      </c>
      <c r="AA78" s="577">
        <f t="shared" si="99"/>
        <v>0</v>
      </c>
      <c r="AB78" s="270">
        <f t="shared" si="100"/>
        <v>0</v>
      </c>
      <c r="AC78" s="269">
        <v>0</v>
      </c>
      <c r="AD78" s="269">
        <v>0</v>
      </c>
      <c r="AE78" s="269">
        <f t="shared" si="2"/>
        <v>0</v>
      </c>
      <c r="AF78" s="269">
        <f t="shared" si="3"/>
        <v>0</v>
      </c>
      <c r="AG78" s="271">
        <v>0</v>
      </c>
      <c r="AH78" s="271">
        <v>0</v>
      </c>
      <c r="AI78" s="271">
        <v>0</v>
      </c>
      <c r="AJ78" s="271">
        <v>0</v>
      </c>
      <c r="AK78" s="271">
        <v>0</v>
      </c>
      <c r="AL78" s="271">
        <f t="shared" si="4"/>
        <v>0</v>
      </c>
      <c r="AM78" s="271">
        <f t="shared" si="5"/>
        <v>0</v>
      </c>
      <c r="AN78" s="272">
        <f t="shared" si="6"/>
        <v>0</v>
      </c>
      <c r="AO78" s="268">
        <f t="shared" si="101"/>
        <v>589308</v>
      </c>
      <c r="AP78" s="269">
        <f t="shared" si="102"/>
        <v>433953</v>
      </c>
      <c r="AQ78" s="269">
        <f t="shared" si="103"/>
        <v>0</v>
      </c>
      <c r="AR78" s="269">
        <f t="shared" si="104"/>
        <v>146676</v>
      </c>
      <c r="AS78" s="269">
        <f t="shared" si="104"/>
        <v>8679</v>
      </c>
      <c r="AT78" s="269">
        <f t="shared" si="105"/>
        <v>0</v>
      </c>
      <c r="AU78" s="271">
        <f t="shared" si="106"/>
        <v>1.27</v>
      </c>
      <c r="AV78" s="271">
        <f t="shared" si="107"/>
        <v>1.27</v>
      </c>
      <c r="AW78" s="272">
        <f t="shared" si="107"/>
        <v>0</v>
      </c>
    </row>
    <row r="79" spans="1:49" s="580" customFormat="1" x14ac:dyDescent="0.2">
      <c r="A79" s="524">
        <v>15</v>
      </c>
      <c r="B79" s="1">
        <v>4442</v>
      </c>
      <c r="C79" s="1">
        <v>600074901</v>
      </c>
      <c r="D79" s="1">
        <v>48283061</v>
      </c>
      <c r="E79" s="523" t="s">
        <v>177</v>
      </c>
      <c r="F79" s="1">
        <v>3141</v>
      </c>
      <c r="G79" s="522" t="s">
        <v>321</v>
      </c>
      <c r="H79" s="764" t="s">
        <v>284</v>
      </c>
      <c r="I79" s="265">
        <v>1599998</v>
      </c>
      <c r="J79" s="266">
        <v>1164181</v>
      </c>
      <c r="K79" s="882">
        <v>4000</v>
      </c>
      <c r="L79" s="577">
        <v>394845</v>
      </c>
      <c r="M79" s="577">
        <v>23284</v>
      </c>
      <c r="N79" s="266">
        <v>13688</v>
      </c>
      <c r="O79" s="622">
        <v>3.97</v>
      </c>
      <c r="P79" s="678">
        <v>0</v>
      </c>
      <c r="Q79" s="784">
        <v>3.97</v>
      </c>
      <c r="R79" s="267">
        <f t="shared" si="96"/>
        <v>0</v>
      </c>
      <c r="S79" s="269">
        <v>0</v>
      </c>
      <c r="T79" s="269">
        <v>0</v>
      </c>
      <c r="U79" s="269">
        <v>0</v>
      </c>
      <c r="V79" s="269">
        <f t="shared" si="108"/>
        <v>0</v>
      </c>
      <c r="W79" s="269">
        <v>0</v>
      </c>
      <c r="X79" s="269">
        <v>0</v>
      </c>
      <c r="Y79" s="269">
        <f t="shared" si="97"/>
        <v>0</v>
      </c>
      <c r="Z79" s="269">
        <f t="shared" si="98"/>
        <v>0</v>
      </c>
      <c r="AA79" s="577">
        <f t="shared" si="99"/>
        <v>0</v>
      </c>
      <c r="AB79" s="270">
        <f t="shared" si="100"/>
        <v>0</v>
      </c>
      <c r="AC79" s="269">
        <v>0</v>
      </c>
      <c r="AD79" s="269">
        <v>0</v>
      </c>
      <c r="AE79" s="269">
        <f t="shared" ref="AE79:AE141" si="109">SUM(AC79:AD79)</f>
        <v>0</v>
      </c>
      <c r="AF79" s="269">
        <f t="shared" ref="AF79:AF141" si="110">Z79+AA79+AB79+AE79</f>
        <v>0</v>
      </c>
      <c r="AG79" s="271">
        <v>0</v>
      </c>
      <c r="AH79" s="271">
        <v>0</v>
      </c>
      <c r="AI79" s="271">
        <v>0</v>
      </c>
      <c r="AJ79" s="271">
        <v>0</v>
      </c>
      <c r="AK79" s="271">
        <v>0</v>
      </c>
      <c r="AL79" s="271">
        <f t="shared" ref="AL79:AL141" si="111">AG79+AI79+AJ79</f>
        <v>0</v>
      </c>
      <c r="AM79" s="271">
        <f t="shared" ref="AM79:AM141" si="112">AH79+AK79</f>
        <v>0</v>
      </c>
      <c r="AN79" s="272">
        <f t="shared" ref="AN79:AN141" si="113">SUM(AL79:AM79)</f>
        <v>0</v>
      </c>
      <c r="AO79" s="268">
        <f t="shared" si="101"/>
        <v>1599998</v>
      </c>
      <c r="AP79" s="269">
        <f t="shared" si="102"/>
        <v>1164181</v>
      </c>
      <c r="AQ79" s="269">
        <f t="shared" si="103"/>
        <v>4000</v>
      </c>
      <c r="AR79" s="269">
        <f t="shared" si="104"/>
        <v>394845</v>
      </c>
      <c r="AS79" s="269">
        <f t="shared" si="104"/>
        <v>23284</v>
      </c>
      <c r="AT79" s="269">
        <f t="shared" si="105"/>
        <v>13688</v>
      </c>
      <c r="AU79" s="271">
        <f t="shared" si="106"/>
        <v>3.97</v>
      </c>
      <c r="AV79" s="271">
        <f t="shared" si="107"/>
        <v>0</v>
      </c>
      <c r="AW79" s="272">
        <f t="shared" si="107"/>
        <v>3.97</v>
      </c>
    </row>
    <row r="80" spans="1:49" s="580" customFormat="1" x14ac:dyDescent="0.2">
      <c r="A80" s="524">
        <v>15</v>
      </c>
      <c r="B80" s="1">
        <v>4442</v>
      </c>
      <c r="C80" s="1">
        <v>600074901</v>
      </c>
      <c r="D80" s="1">
        <v>48283061</v>
      </c>
      <c r="E80" s="497" t="s">
        <v>177</v>
      </c>
      <c r="F80" s="1">
        <v>3143</v>
      </c>
      <c r="G80" s="522" t="s">
        <v>635</v>
      </c>
      <c r="H80" s="673" t="s">
        <v>283</v>
      </c>
      <c r="I80" s="265">
        <v>1483010</v>
      </c>
      <c r="J80" s="266">
        <v>1080231</v>
      </c>
      <c r="K80" s="882">
        <v>12000</v>
      </c>
      <c r="L80" s="577">
        <v>369174</v>
      </c>
      <c r="M80" s="577">
        <v>21605</v>
      </c>
      <c r="N80" s="266">
        <v>0</v>
      </c>
      <c r="O80" s="622">
        <v>2.2757999999999998</v>
      </c>
      <c r="P80" s="678">
        <v>2.2757999999999998</v>
      </c>
      <c r="Q80" s="784">
        <v>0</v>
      </c>
      <c r="R80" s="267">
        <f t="shared" si="96"/>
        <v>0</v>
      </c>
      <c r="S80" s="269">
        <v>0</v>
      </c>
      <c r="T80" s="269">
        <v>0</v>
      </c>
      <c r="U80" s="269">
        <v>0</v>
      </c>
      <c r="V80" s="269">
        <f t="shared" si="108"/>
        <v>0</v>
      </c>
      <c r="W80" s="269">
        <v>0</v>
      </c>
      <c r="X80" s="269">
        <v>0</v>
      </c>
      <c r="Y80" s="269">
        <f t="shared" si="97"/>
        <v>0</v>
      </c>
      <c r="Z80" s="269">
        <f t="shared" si="98"/>
        <v>0</v>
      </c>
      <c r="AA80" s="577">
        <f t="shared" si="99"/>
        <v>0</v>
      </c>
      <c r="AB80" s="270">
        <f t="shared" si="100"/>
        <v>0</v>
      </c>
      <c r="AC80" s="269">
        <v>0</v>
      </c>
      <c r="AD80" s="269">
        <v>0</v>
      </c>
      <c r="AE80" s="269">
        <f t="shared" si="109"/>
        <v>0</v>
      </c>
      <c r="AF80" s="269">
        <f t="shared" si="110"/>
        <v>0</v>
      </c>
      <c r="AG80" s="271">
        <v>0</v>
      </c>
      <c r="AH80" s="271">
        <v>0</v>
      </c>
      <c r="AI80" s="271">
        <v>0</v>
      </c>
      <c r="AJ80" s="271">
        <v>0</v>
      </c>
      <c r="AK80" s="271">
        <v>0</v>
      </c>
      <c r="AL80" s="271">
        <f t="shared" si="111"/>
        <v>0</v>
      </c>
      <c r="AM80" s="271">
        <f t="shared" si="112"/>
        <v>0</v>
      </c>
      <c r="AN80" s="272">
        <f t="shared" si="113"/>
        <v>0</v>
      </c>
      <c r="AO80" s="268">
        <f t="shared" si="101"/>
        <v>1483010</v>
      </c>
      <c r="AP80" s="269">
        <f t="shared" si="102"/>
        <v>1080231</v>
      </c>
      <c r="AQ80" s="269">
        <f t="shared" si="103"/>
        <v>12000</v>
      </c>
      <c r="AR80" s="269">
        <f t="shared" si="104"/>
        <v>369174</v>
      </c>
      <c r="AS80" s="269">
        <f t="shared" si="104"/>
        <v>21605</v>
      </c>
      <c r="AT80" s="269">
        <f t="shared" si="105"/>
        <v>0</v>
      </c>
      <c r="AU80" s="271">
        <f t="shared" si="106"/>
        <v>2.2757999999999998</v>
      </c>
      <c r="AV80" s="271">
        <f t="shared" si="107"/>
        <v>2.2757999999999998</v>
      </c>
      <c r="AW80" s="272">
        <f t="shared" si="107"/>
        <v>0</v>
      </c>
    </row>
    <row r="81" spans="1:49" s="580" customFormat="1" x14ac:dyDescent="0.2">
      <c r="A81" s="524">
        <v>15</v>
      </c>
      <c r="B81" s="1">
        <v>4442</v>
      </c>
      <c r="C81" s="1">
        <v>600074901</v>
      </c>
      <c r="D81" s="1">
        <v>48283061</v>
      </c>
      <c r="E81" s="497" t="s">
        <v>177</v>
      </c>
      <c r="F81" s="1">
        <v>3143</v>
      </c>
      <c r="G81" s="522" t="s">
        <v>636</v>
      </c>
      <c r="H81" s="673" t="s">
        <v>284</v>
      </c>
      <c r="I81" s="265">
        <v>53368</v>
      </c>
      <c r="J81" s="266">
        <v>37620</v>
      </c>
      <c r="K81" s="882">
        <v>0</v>
      </c>
      <c r="L81" s="577">
        <v>12716</v>
      </c>
      <c r="M81" s="577">
        <v>752</v>
      </c>
      <c r="N81" s="266">
        <v>2280</v>
      </c>
      <c r="O81" s="622">
        <v>0.16</v>
      </c>
      <c r="P81" s="678">
        <v>0</v>
      </c>
      <c r="Q81" s="784">
        <v>0.16</v>
      </c>
      <c r="R81" s="267">
        <f t="shared" si="96"/>
        <v>0</v>
      </c>
      <c r="S81" s="269">
        <v>0</v>
      </c>
      <c r="T81" s="269">
        <v>0</v>
      </c>
      <c r="U81" s="269">
        <v>0</v>
      </c>
      <c r="V81" s="269">
        <f t="shared" si="108"/>
        <v>0</v>
      </c>
      <c r="W81" s="269">
        <v>0</v>
      </c>
      <c r="X81" s="269">
        <v>0</v>
      </c>
      <c r="Y81" s="269">
        <f t="shared" si="97"/>
        <v>0</v>
      </c>
      <c r="Z81" s="269">
        <f t="shared" si="98"/>
        <v>0</v>
      </c>
      <c r="AA81" s="577">
        <f t="shared" si="99"/>
        <v>0</v>
      </c>
      <c r="AB81" s="270">
        <f t="shared" si="100"/>
        <v>0</v>
      </c>
      <c r="AC81" s="269">
        <v>0</v>
      </c>
      <c r="AD81" s="269">
        <v>0</v>
      </c>
      <c r="AE81" s="269">
        <f t="shared" si="109"/>
        <v>0</v>
      </c>
      <c r="AF81" s="269">
        <f t="shared" si="110"/>
        <v>0</v>
      </c>
      <c r="AG81" s="271">
        <v>0</v>
      </c>
      <c r="AH81" s="271">
        <v>0</v>
      </c>
      <c r="AI81" s="271">
        <v>0</v>
      </c>
      <c r="AJ81" s="271">
        <v>0</v>
      </c>
      <c r="AK81" s="271">
        <v>0</v>
      </c>
      <c r="AL81" s="271">
        <f t="shared" si="111"/>
        <v>0</v>
      </c>
      <c r="AM81" s="271">
        <f t="shared" si="112"/>
        <v>0</v>
      </c>
      <c r="AN81" s="272">
        <f t="shared" si="113"/>
        <v>0</v>
      </c>
      <c r="AO81" s="268">
        <f t="shared" si="101"/>
        <v>53368</v>
      </c>
      <c r="AP81" s="269">
        <f t="shared" si="102"/>
        <v>37620</v>
      </c>
      <c r="AQ81" s="269">
        <f t="shared" si="103"/>
        <v>0</v>
      </c>
      <c r="AR81" s="269">
        <f t="shared" si="104"/>
        <v>12716</v>
      </c>
      <c r="AS81" s="269">
        <f t="shared" si="104"/>
        <v>752</v>
      </c>
      <c r="AT81" s="269">
        <f t="shared" si="105"/>
        <v>2280</v>
      </c>
      <c r="AU81" s="271">
        <f t="shared" si="106"/>
        <v>0.16</v>
      </c>
      <c r="AV81" s="271">
        <f t="shared" si="107"/>
        <v>0</v>
      </c>
      <c r="AW81" s="272">
        <f t="shared" si="107"/>
        <v>0.16</v>
      </c>
    </row>
    <row r="82" spans="1:49" s="580" customFormat="1" x14ac:dyDescent="0.2">
      <c r="A82" s="524">
        <v>15</v>
      </c>
      <c r="B82" s="1">
        <v>4442</v>
      </c>
      <c r="C82" s="1">
        <v>600074901</v>
      </c>
      <c r="D82" s="1">
        <v>48283061</v>
      </c>
      <c r="E82" s="497" t="s">
        <v>177</v>
      </c>
      <c r="F82" s="1">
        <v>3143</v>
      </c>
      <c r="G82" s="522" t="s">
        <v>323</v>
      </c>
      <c r="H82" s="673" t="s">
        <v>284</v>
      </c>
      <c r="I82" s="265">
        <v>323642</v>
      </c>
      <c r="J82" s="266">
        <v>238035</v>
      </c>
      <c r="K82" s="882">
        <v>0</v>
      </c>
      <c r="L82" s="577">
        <v>80456</v>
      </c>
      <c r="M82" s="577">
        <v>4761</v>
      </c>
      <c r="N82" s="266">
        <v>390</v>
      </c>
      <c r="O82" s="622">
        <v>0.53</v>
      </c>
      <c r="P82" s="678">
        <v>0.5</v>
      </c>
      <c r="Q82" s="784">
        <v>0.03</v>
      </c>
      <c r="R82" s="267">
        <f t="shared" si="96"/>
        <v>0</v>
      </c>
      <c r="S82" s="269">
        <v>0</v>
      </c>
      <c r="T82" s="269">
        <v>0</v>
      </c>
      <c r="U82" s="269">
        <v>0</v>
      </c>
      <c r="V82" s="269">
        <f t="shared" si="108"/>
        <v>0</v>
      </c>
      <c r="W82" s="269">
        <v>0</v>
      </c>
      <c r="X82" s="269">
        <v>0</v>
      </c>
      <c r="Y82" s="269">
        <f t="shared" si="97"/>
        <v>0</v>
      </c>
      <c r="Z82" s="269">
        <f t="shared" si="98"/>
        <v>0</v>
      </c>
      <c r="AA82" s="577">
        <f t="shared" si="99"/>
        <v>0</v>
      </c>
      <c r="AB82" s="270">
        <f t="shared" si="100"/>
        <v>0</v>
      </c>
      <c r="AC82" s="269">
        <v>0</v>
      </c>
      <c r="AD82" s="269">
        <v>0</v>
      </c>
      <c r="AE82" s="269">
        <f t="shared" si="109"/>
        <v>0</v>
      </c>
      <c r="AF82" s="269">
        <f t="shared" si="110"/>
        <v>0</v>
      </c>
      <c r="AG82" s="271">
        <v>0</v>
      </c>
      <c r="AH82" s="271">
        <v>0</v>
      </c>
      <c r="AI82" s="271">
        <v>0</v>
      </c>
      <c r="AJ82" s="271">
        <v>0</v>
      </c>
      <c r="AK82" s="271">
        <v>0</v>
      </c>
      <c r="AL82" s="271">
        <f t="shared" si="111"/>
        <v>0</v>
      </c>
      <c r="AM82" s="271">
        <f t="shared" si="112"/>
        <v>0</v>
      </c>
      <c r="AN82" s="272">
        <f t="shared" si="113"/>
        <v>0</v>
      </c>
      <c r="AO82" s="268">
        <f t="shared" si="101"/>
        <v>323642</v>
      </c>
      <c r="AP82" s="269">
        <f t="shared" si="102"/>
        <v>238035</v>
      </c>
      <c r="AQ82" s="269">
        <f t="shared" si="103"/>
        <v>0</v>
      </c>
      <c r="AR82" s="269">
        <f t="shared" si="104"/>
        <v>80456</v>
      </c>
      <c r="AS82" s="269">
        <f t="shared" si="104"/>
        <v>4761</v>
      </c>
      <c r="AT82" s="269">
        <f t="shared" si="105"/>
        <v>390</v>
      </c>
      <c r="AU82" s="271">
        <f t="shared" si="106"/>
        <v>0.53</v>
      </c>
      <c r="AV82" s="271">
        <f t="shared" si="107"/>
        <v>0.5</v>
      </c>
      <c r="AW82" s="272">
        <f t="shared" si="107"/>
        <v>0.03</v>
      </c>
    </row>
    <row r="83" spans="1:49" s="580" customFormat="1" x14ac:dyDescent="0.2">
      <c r="A83" s="502">
        <v>15</v>
      </c>
      <c r="B83" s="38">
        <v>4442</v>
      </c>
      <c r="C83" s="38">
        <v>600074901</v>
      </c>
      <c r="D83" s="38">
        <v>48283061</v>
      </c>
      <c r="E83" s="499" t="s">
        <v>178</v>
      </c>
      <c r="F83" s="38"/>
      <c r="G83" s="500"/>
      <c r="H83" s="672"/>
      <c r="I83" s="6">
        <v>23933790</v>
      </c>
      <c r="J83" s="10">
        <v>17091519</v>
      </c>
      <c r="K83" s="10">
        <v>46000</v>
      </c>
      <c r="L83" s="10">
        <v>5792482</v>
      </c>
      <c r="M83" s="10">
        <v>341831</v>
      </c>
      <c r="N83" s="10">
        <v>661958</v>
      </c>
      <c r="O83" s="11">
        <v>33.172899999999991</v>
      </c>
      <c r="P83" s="11">
        <v>22.7758</v>
      </c>
      <c r="Q83" s="45">
        <v>10.397099999999998</v>
      </c>
      <c r="R83" s="6">
        <f t="shared" ref="R83:AW83" si="114">SUM(R77:R82)</f>
        <v>0</v>
      </c>
      <c r="S83" s="10">
        <f t="shared" si="114"/>
        <v>0</v>
      </c>
      <c r="T83" s="10">
        <f t="shared" si="114"/>
        <v>0</v>
      </c>
      <c r="U83" s="10">
        <f t="shared" si="114"/>
        <v>0</v>
      </c>
      <c r="V83" s="10">
        <f t="shared" si="114"/>
        <v>0</v>
      </c>
      <c r="W83" s="10">
        <f t="shared" si="114"/>
        <v>0</v>
      </c>
      <c r="X83" s="10">
        <f t="shared" si="114"/>
        <v>0</v>
      </c>
      <c r="Y83" s="10">
        <f t="shared" si="114"/>
        <v>0</v>
      </c>
      <c r="Z83" s="10">
        <f t="shared" si="114"/>
        <v>0</v>
      </c>
      <c r="AA83" s="10">
        <f t="shared" si="114"/>
        <v>0</v>
      </c>
      <c r="AB83" s="10">
        <f t="shared" si="114"/>
        <v>0</v>
      </c>
      <c r="AC83" s="10">
        <f t="shared" si="114"/>
        <v>0</v>
      </c>
      <c r="AD83" s="10">
        <f t="shared" si="114"/>
        <v>0</v>
      </c>
      <c r="AE83" s="10">
        <f t="shared" si="114"/>
        <v>0</v>
      </c>
      <c r="AF83" s="10">
        <f t="shared" si="114"/>
        <v>0</v>
      </c>
      <c r="AG83" s="11">
        <f t="shared" si="114"/>
        <v>0</v>
      </c>
      <c r="AH83" s="11">
        <f t="shared" si="114"/>
        <v>0</v>
      </c>
      <c r="AI83" s="11">
        <f t="shared" si="114"/>
        <v>0</v>
      </c>
      <c r="AJ83" s="11">
        <f t="shared" si="114"/>
        <v>0</v>
      </c>
      <c r="AK83" s="11">
        <f t="shared" si="114"/>
        <v>0</v>
      </c>
      <c r="AL83" s="11">
        <f t="shared" si="114"/>
        <v>0</v>
      </c>
      <c r="AM83" s="11">
        <f t="shared" si="114"/>
        <v>0</v>
      </c>
      <c r="AN83" s="101">
        <f t="shared" si="114"/>
        <v>0</v>
      </c>
      <c r="AO83" s="478">
        <f t="shared" si="114"/>
        <v>23933790</v>
      </c>
      <c r="AP83" s="10">
        <f t="shared" si="114"/>
        <v>17091519</v>
      </c>
      <c r="AQ83" s="10">
        <f t="shared" si="114"/>
        <v>46000</v>
      </c>
      <c r="AR83" s="10">
        <f t="shared" si="114"/>
        <v>5792482</v>
      </c>
      <c r="AS83" s="10">
        <f t="shared" si="114"/>
        <v>341831</v>
      </c>
      <c r="AT83" s="10">
        <f t="shared" si="114"/>
        <v>661958</v>
      </c>
      <c r="AU83" s="11">
        <f t="shared" si="114"/>
        <v>33.172899999999991</v>
      </c>
      <c r="AV83" s="11">
        <f t="shared" si="114"/>
        <v>22.7758</v>
      </c>
      <c r="AW83" s="101">
        <f t="shared" si="114"/>
        <v>10.397099999999998</v>
      </c>
    </row>
    <row r="84" spans="1:49" s="580" customFormat="1" x14ac:dyDescent="0.2">
      <c r="A84" s="524">
        <v>16</v>
      </c>
      <c r="B84" s="1">
        <v>4436</v>
      </c>
      <c r="C84" s="1">
        <v>600074986</v>
      </c>
      <c r="D84" s="1">
        <v>70982198</v>
      </c>
      <c r="E84" s="523" t="s">
        <v>179</v>
      </c>
      <c r="F84" s="1">
        <v>3113</v>
      </c>
      <c r="G84" s="522" t="s">
        <v>320</v>
      </c>
      <c r="H84" s="764" t="s">
        <v>283</v>
      </c>
      <c r="I84" s="265">
        <v>28639973</v>
      </c>
      <c r="J84" s="266">
        <v>20309288</v>
      </c>
      <c r="K84" s="266">
        <v>20000</v>
      </c>
      <c r="L84" s="266">
        <v>6871299</v>
      </c>
      <c r="M84" s="266">
        <v>406186</v>
      </c>
      <c r="N84" s="266">
        <v>1033200</v>
      </c>
      <c r="O84" s="622">
        <v>39.022300000000001</v>
      </c>
      <c r="P84" s="678">
        <v>30.232700000000001</v>
      </c>
      <c r="Q84" s="784">
        <v>8.7896000000000001</v>
      </c>
      <c r="R84" s="267">
        <f t="shared" ref="R84:R88" si="115">W84*-1</f>
        <v>0</v>
      </c>
      <c r="S84" s="269">
        <v>0</v>
      </c>
      <c r="T84" s="269">
        <v>0</v>
      </c>
      <c r="U84" s="269">
        <v>0</v>
      </c>
      <c r="V84" s="269">
        <f t="shared" si="108"/>
        <v>0</v>
      </c>
      <c r="W84" s="269">
        <v>0</v>
      </c>
      <c r="X84" s="269">
        <v>0</v>
      </c>
      <c r="Y84" s="269">
        <f>SUM(W84:X84)</f>
        <v>0</v>
      </c>
      <c r="Z84" s="269">
        <f>V84+Y84</f>
        <v>0</v>
      </c>
      <c r="AA84" s="577">
        <f t="shared" ref="AA84:AA88" si="116">ROUND((V84+W84)*33.8%,0)</f>
        <v>0</v>
      </c>
      <c r="AB84" s="270">
        <f>ROUND(V84*2%,0)</f>
        <v>0</v>
      </c>
      <c r="AC84" s="269">
        <v>0</v>
      </c>
      <c r="AD84" s="269">
        <v>0</v>
      </c>
      <c r="AE84" s="269">
        <f t="shared" si="109"/>
        <v>0</v>
      </c>
      <c r="AF84" s="269">
        <f t="shared" si="110"/>
        <v>0</v>
      </c>
      <c r="AG84" s="271">
        <v>0</v>
      </c>
      <c r="AH84" s="271">
        <v>0</v>
      </c>
      <c r="AI84" s="271">
        <v>0</v>
      </c>
      <c r="AJ84" s="271">
        <v>0</v>
      </c>
      <c r="AK84" s="271">
        <v>0</v>
      </c>
      <c r="AL84" s="271">
        <f t="shared" si="111"/>
        <v>0</v>
      </c>
      <c r="AM84" s="271">
        <f t="shared" si="112"/>
        <v>0</v>
      </c>
      <c r="AN84" s="272">
        <f t="shared" si="113"/>
        <v>0</v>
      </c>
      <c r="AO84" s="268">
        <f>I84+AF84</f>
        <v>28639973</v>
      </c>
      <c r="AP84" s="269">
        <f>J84+V84</f>
        <v>20309288</v>
      </c>
      <c r="AQ84" s="269">
        <f t="shared" ref="AQ84:AQ88" si="117">K84+Y84</f>
        <v>20000</v>
      </c>
      <c r="AR84" s="269">
        <f t="shared" ref="AR84:AS88" si="118">L84+AA84</f>
        <v>6871299</v>
      </c>
      <c r="AS84" s="269">
        <f t="shared" si="118"/>
        <v>406186</v>
      </c>
      <c r="AT84" s="269">
        <f>N84+AE84</f>
        <v>1033200</v>
      </c>
      <c r="AU84" s="271">
        <f>O84+AN84</f>
        <v>39.022300000000001</v>
      </c>
      <c r="AV84" s="271">
        <f t="shared" ref="AV84:AW88" si="119">P84+AL84</f>
        <v>30.232700000000001</v>
      </c>
      <c r="AW84" s="272">
        <f t="shared" si="119"/>
        <v>8.7896000000000001</v>
      </c>
    </row>
    <row r="85" spans="1:49" s="580" customFormat="1" x14ac:dyDescent="0.2">
      <c r="A85" s="524">
        <v>16</v>
      </c>
      <c r="B85" s="1">
        <v>4436</v>
      </c>
      <c r="C85" s="1">
        <v>600074986</v>
      </c>
      <c r="D85" s="1">
        <v>70982198</v>
      </c>
      <c r="E85" s="523" t="s">
        <v>179</v>
      </c>
      <c r="F85" s="1">
        <v>3113</v>
      </c>
      <c r="G85" s="522" t="s">
        <v>318</v>
      </c>
      <c r="H85" s="764" t="s">
        <v>284</v>
      </c>
      <c r="I85" s="265">
        <v>2000229</v>
      </c>
      <c r="J85" s="266">
        <v>1472923</v>
      </c>
      <c r="K85" s="882">
        <v>0</v>
      </c>
      <c r="L85" s="577">
        <v>497848</v>
      </c>
      <c r="M85" s="577">
        <v>29458</v>
      </c>
      <c r="N85" s="266">
        <v>0</v>
      </c>
      <c r="O85" s="622">
        <v>4.33</v>
      </c>
      <c r="P85" s="678">
        <v>4.33</v>
      </c>
      <c r="Q85" s="784">
        <v>0</v>
      </c>
      <c r="R85" s="267">
        <f t="shared" si="115"/>
        <v>0</v>
      </c>
      <c r="S85" s="269">
        <v>0</v>
      </c>
      <c r="T85" s="269">
        <v>0</v>
      </c>
      <c r="U85" s="269">
        <v>0</v>
      </c>
      <c r="V85" s="269">
        <f t="shared" si="108"/>
        <v>0</v>
      </c>
      <c r="W85" s="269">
        <v>0</v>
      </c>
      <c r="X85" s="269">
        <v>0</v>
      </c>
      <c r="Y85" s="269">
        <f>SUM(W85:X85)</f>
        <v>0</v>
      </c>
      <c r="Z85" s="269">
        <f>V85+Y85</f>
        <v>0</v>
      </c>
      <c r="AA85" s="577">
        <f t="shared" si="116"/>
        <v>0</v>
      </c>
      <c r="AB85" s="270">
        <f>ROUND(V85*2%,0)</f>
        <v>0</v>
      </c>
      <c r="AC85" s="269">
        <v>0</v>
      </c>
      <c r="AD85" s="269">
        <v>0</v>
      </c>
      <c r="AE85" s="269">
        <f t="shared" si="109"/>
        <v>0</v>
      </c>
      <c r="AF85" s="269">
        <f t="shared" si="110"/>
        <v>0</v>
      </c>
      <c r="AG85" s="271">
        <v>0</v>
      </c>
      <c r="AH85" s="271">
        <v>0</v>
      </c>
      <c r="AI85" s="271">
        <v>0</v>
      </c>
      <c r="AJ85" s="271">
        <v>0</v>
      </c>
      <c r="AK85" s="271">
        <v>0</v>
      </c>
      <c r="AL85" s="271">
        <f t="shared" si="111"/>
        <v>0</v>
      </c>
      <c r="AM85" s="271">
        <f t="shared" si="112"/>
        <v>0</v>
      </c>
      <c r="AN85" s="272">
        <f t="shared" si="113"/>
        <v>0</v>
      </c>
      <c r="AO85" s="268">
        <f>I85+AF85</f>
        <v>2000229</v>
      </c>
      <c r="AP85" s="269">
        <f>J85+V85</f>
        <v>1472923</v>
      </c>
      <c r="AQ85" s="269">
        <f t="shared" si="117"/>
        <v>0</v>
      </c>
      <c r="AR85" s="269">
        <f t="shared" si="118"/>
        <v>497848</v>
      </c>
      <c r="AS85" s="269">
        <f t="shared" si="118"/>
        <v>29458</v>
      </c>
      <c r="AT85" s="269">
        <f>N85+AE85</f>
        <v>0</v>
      </c>
      <c r="AU85" s="271">
        <f>O85+AN85</f>
        <v>4.33</v>
      </c>
      <c r="AV85" s="271">
        <f t="shared" si="119"/>
        <v>4.33</v>
      </c>
      <c r="AW85" s="272">
        <f t="shared" si="119"/>
        <v>0</v>
      </c>
    </row>
    <row r="86" spans="1:49" s="580" customFormat="1" x14ac:dyDescent="0.2">
      <c r="A86" s="524">
        <v>16</v>
      </c>
      <c r="B86" s="1">
        <v>4436</v>
      </c>
      <c r="C86" s="1">
        <v>600074986</v>
      </c>
      <c r="D86" s="1">
        <v>70982198</v>
      </c>
      <c r="E86" s="523" t="s">
        <v>179</v>
      </c>
      <c r="F86" s="1">
        <v>3141</v>
      </c>
      <c r="G86" s="522" t="s">
        <v>321</v>
      </c>
      <c r="H86" s="764" t="s">
        <v>284</v>
      </c>
      <c r="I86" s="265">
        <v>1937223</v>
      </c>
      <c r="J86" s="266">
        <v>1413714</v>
      </c>
      <c r="K86" s="882">
        <v>0</v>
      </c>
      <c r="L86" s="577">
        <v>477835</v>
      </c>
      <c r="M86" s="577">
        <v>28274</v>
      </c>
      <c r="N86" s="266">
        <v>17400</v>
      </c>
      <c r="O86" s="622">
        <v>4.8099999999999996</v>
      </c>
      <c r="P86" s="678">
        <v>0</v>
      </c>
      <c r="Q86" s="784">
        <v>4.8099999999999996</v>
      </c>
      <c r="R86" s="267">
        <f t="shared" si="115"/>
        <v>0</v>
      </c>
      <c r="S86" s="269">
        <v>0</v>
      </c>
      <c r="T86" s="269">
        <v>0</v>
      </c>
      <c r="U86" s="269">
        <v>0</v>
      </c>
      <c r="V86" s="269">
        <f t="shared" si="108"/>
        <v>0</v>
      </c>
      <c r="W86" s="269">
        <v>0</v>
      </c>
      <c r="X86" s="269">
        <v>0</v>
      </c>
      <c r="Y86" s="269">
        <f>SUM(W86:X86)</f>
        <v>0</v>
      </c>
      <c r="Z86" s="269">
        <f>V86+Y86</f>
        <v>0</v>
      </c>
      <c r="AA86" s="577">
        <f t="shared" si="116"/>
        <v>0</v>
      </c>
      <c r="AB86" s="270">
        <f>ROUND(V86*2%,0)</f>
        <v>0</v>
      </c>
      <c r="AC86" s="269">
        <v>0</v>
      </c>
      <c r="AD86" s="269">
        <v>0</v>
      </c>
      <c r="AE86" s="269">
        <f t="shared" si="109"/>
        <v>0</v>
      </c>
      <c r="AF86" s="269">
        <f t="shared" si="110"/>
        <v>0</v>
      </c>
      <c r="AG86" s="271">
        <v>0</v>
      </c>
      <c r="AH86" s="271">
        <v>0</v>
      </c>
      <c r="AI86" s="271">
        <v>0</v>
      </c>
      <c r="AJ86" s="271">
        <v>0</v>
      </c>
      <c r="AK86" s="271">
        <v>0</v>
      </c>
      <c r="AL86" s="271">
        <f t="shared" si="111"/>
        <v>0</v>
      </c>
      <c r="AM86" s="271">
        <f t="shared" si="112"/>
        <v>0</v>
      </c>
      <c r="AN86" s="272">
        <f t="shared" si="113"/>
        <v>0</v>
      </c>
      <c r="AO86" s="268">
        <f>I86+AF86</f>
        <v>1937223</v>
      </c>
      <c r="AP86" s="269">
        <f>J86+V86</f>
        <v>1413714</v>
      </c>
      <c r="AQ86" s="269">
        <f t="shared" si="117"/>
        <v>0</v>
      </c>
      <c r="AR86" s="269">
        <f t="shared" si="118"/>
        <v>477835</v>
      </c>
      <c r="AS86" s="269">
        <f t="shared" si="118"/>
        <v>28274</v>
      </c>
      <c r="AT86" s="269">
        <f>N86+AE86</f>
        <v>17400</v>
      </c>
      <c r="AU86" s="271">
        <f>O86+AN86</f>
        <v>4.8099999999999996</v>
      </c>
      <c r="AV86" s="271">
        <f t="shared" si="119"/>
        <v>0</v>
      </c>
      <c r="AW86" s="272">
        <f t="shared" si="119"/>
        <v>4.8099999999999996</v>
      </c>
    </row>
    <row r="87" spans="1:49" s="580" customFormat="1" x14ac:dyDescent="0.2">
      <c r="A87" s="524">
        <v>16</v>
      </c>
      <c r="B87" s="1">
        <v>4436</v>
      </c>
      <c r="C87" s="1">
        <v>600074986</v>
      </c>
      <c r="D87" s="1">
        <v>70982198</v>
      </c>
      <c r="E87" s="497" t="s">
        <v>179</v>
      </c>
      <c r="F87" s="1">
        <v>3143</v>
      </c>
      <c r="G87" s="522" t="s">
        <v>635</v>
      </c>
      <c r="H87" s="673" t="s">
        <v>283</v>
      </c>
      <c r="I87" s="265">
        <v>2953675</v>
      </c>
      <c r="J87" s="266">
        <v>2165166</v>
      </c>
      <c r="K87" s="882">
        <v>10000</v>
      </c>
      <c r="L87" s="577">
        <v>735206</v>
      </c>
      <c r="M87" s="577">
        <v>43303</v>
      </c>
      <c r="N87" s="266">
        <v>0</v>
      </c>
      <c r="O87" s="622">
        <v>4.5651999999999999</v>
      </c>
      <c r="P87" s="678">
        <v>4.5651999999999999</v>
      </c>
      <c r="Q87" s="784">
        <v>0</v>
      </c>
      <c r="R87" s="267">
        <f t="shared" si="115"/>
        <v>0</v>
      </c>
      <c r="S87" s="269">
        <v>0</v>
      </c>
      <c r="T87" s="269">
        <v>0</v>
      </c>
      <c r="U87" s="269">
        <v>0</v>
      </c>
      <c r="V87" s="269">
        <f t="shared" si="108"/>
        <v>0</v>
      </c>
      <c r="W87" s="269">
        <v>0</v>
      </c>
      <c r="X87" s="269">
        <v>0</v>
      </c>
      <c r="Y87" s="269">
        <f>SUM(W87:X87)</f>
        <v>0</v>
      </c>
      <c r="Z87" s="269">
        <f>V87+Y87</f>
        <v>0</v>
      </c>
      <c r="AA87" s="577">
        <f t="shared" si="116"/>
        <v>0</v>
      </c>
      <c r="AB87" s="270">
        <f>ROUND(V87*2%,0)</f>
        <v>0</v>
      </c>
      <c r="AC87" s="269">
        <v>0</v>
      </c>
      <c r="AD87" s="269">
        <v>0</v>
      </c>
      <c r="AE87" s="269">
        <f t="shared" si="109"/>
        <v>0</v>
      </c>
      <c r="AF87" s="269">
        <f t="shared" si="110"/>
        <v>0</v>
      </c>
      <c r="AG87" s="271">
        <v>0</v>
      </c>
      <c r="AH87" s="271">
        <v>0</v>
      </c>
      <c r="AI87" s="271">
        <v>0</v>
      </c>
      <c r="AJ87" s="271">
        <v>0</v>
      </c>
      <c r="AK87" s="271">
        <v>0</v>
      </c>
      <c r="AL87" s="271">
        <f t="shared" si="111"/>
        <v>0</v>
      </c>
      <c r="AM87" s="271">
        <f t="shared" si="112"/>
        <v>0</v>
      </c>
      <c r="AN87" s="272">
        <f t="shared" si="113"/>
        <v>0</v>
      </c>
      <c r="AO87" s="268">
        <f>I87+AF87</f>
        <v>2953675</v>
      </c>
      <c r="AP87" s="269">
        <f>J87+V87</f>
        <v>2165166</v>
      </c>
      <c r="AQ87" s="269">
        <f t="shared" si="117"/>
        <v>10000</v>
      </c>
      <c r="AR87" s="269">
        <f t="shared" si="118"/>
        <v>735206</v>
      </c>
      <c r="AS87" s="269">
        <f t="shared" si="118"/>
        <v>43303</v>
      </c>
      <c r="AT87" s="269">
        <f>N87+AE87</f>
        <v>0</v>
      </c>
      <c r="AU87" s="271">
        <f>O87+AN87</f>
        <v>4.5651999999999999</v>
      </c>
      <c r="AV87" s="271">
        <f t="shared" si="119"/>
        <v>4.5651999999999999</v>
      </c>
      <c r="AW87" s="272">
        <f t="shared" si="119"/>
        <v>0</v>
      </c>
    </row>
    <row r="88" spans="1:49" s="580" customFormat="1" x14ac:dyDescent="0.2">
      <c r="A88" s="524">
        <v>16</v>
      </c>
      <c r="B88" s="1">
        <v>4436</v>
      </c>
      <c r="C88" s="1">
        <v>600074986</v>
      </c>
      <c r="D88" s="1">
        <v>70982198</v>
      </c>
      <c r="E88" s="497" t="s">
        <v>179</v>
      </c>
      <c r="F88" s="1">
        <v>3143</v>
      </c>
      <c r="G88" s="522" t="s">
        <v>636</v>
      </c>
      <c r="H88" s="673" t="s">
        <v>284</v>
      </c>
      <c r="I88" s="265">
        <v>89883</v>
      </c>
      <c r="J88" s="266">
        <v>63360</v>
      </c>
      <c r="K88" s="882">
        <v>0</v>
      </c>
      <c r="L88" s="577">
        <v>21416</v>
      </c>
      <c r="M88" s="577">
        <v>1267</v>
      </c>
      <c r="N88" s="266">
        <v>3840</v>
      </c>
      <c r="O88" s="622">
        <v>0.27</v>
      </c>
      <c r="P88" s="678">
        <v>0</v>
      </c>
      <c r="Q88" s="784">
        <v>0.27</v>
      </c>
      <c r="R88" s="267">
        <f t="shared" si="115"/>
        <v>0</v>
      </c>
      <c r="S88" s="269">
        <v>0</v>
      </c>
      <c r="T88" s="269">
        <v>0</v>
      </c>
      <c r="U88" s="269">
        <v>0</v>
      </c>
      <c r="V88" s="269">
        <f t="shared" si="108"/>
        <v>0</v>
      </c>
      <c r="W88" s="269">
        <v>0</v>
      </c>
      <c r="X88" s="269">
        <v>0</v>
      </c>
      <c r="Y88" s="269">
        <f>SUM(W88:X88)</f>
        <v>0</v>
      </c>
      <c r="Z88" s="269">
        <f>V88+Y88</f>
        <v>0</v>
      </c>
      <c r="AA88" s="577">
        <f t="shared" si="116"/>
        <v>0</v>
      </c>
      <c r="AB88" s="270">
        <f>ROUND(V88*2%,0)</f>
        <v>0</v>
      </c>
      <c r="AC88" s="269">
        <v>0</v>
      </c>
      <c r="AD88" s="269">
        <v>0</v>
      </c>
      <c r="AE88" s="269">
        <f t="shared" si="109"/>
        <v>0</v>
      </c>
      <c r="AF88" s="269">
        <f t="shared" si="110"/>
        <v>0</v>
      </c>
      <c r="AG88" s="271">
        <v>0</v>
      </c>
      <c r="AH88" s="271">
        <v>0</v>
      </c>
      <c r="AI88" s="271">
        <v>0</v>
      </c>
      <c r="AJ88" s="271">
        <v>0</v>
      </c>
      <c r="AK88" s="271">
        <v>0</v>
      </c>
      <c r="AL88" s="271">
        <f t="shared" si="111"/>
        <v>0</v>
      </c>
      <c r="AM88" s="271">
        <f t="shared" si="112"/>
        <v>0</v>
      </c>
      <c r="AN88" s="272">
        <f t="shared" si="113"/>
        <v>0</v>
      </c>
      <c r="AO88" s="268">
        <f>I88+AF88</f>
        <v>89883</v>
      </c>
      <c r="AP88" s="269">
        <f>J88+V88</f>
        <v>63360</v>
      </c>
      <c r="AQ88" s="269">
        <f t="shared" si="117"/>
        <v>0</v>
      </c>
      <c r="AR88" s="269">
        <f t="shared" si="118"/>
        <v>21416</v>
      </c>
      <c r="AS88" s="269">
        <f t="shared" si="118"/>
        <v>1267</v>
      </c>
      <c r="AT88" s="269">
        <f>N88+AE88</f>
        <v>3840</v>
      </c>
      <c r="AU88" s="271">
        <f>O88+AN88</f>
        <v>0.27</v>
      </c>
      <c r="AV88" s="271">
        <f t="shared" si="119"/>
        <v>0</v>
      </c>
      <c r="AW88" s="272">
        <f t="shared" si="119"/>
        <v>0.27</v>
      </c>
    </row>
    <row r="89" spans="1:49" s="580" customFormat="1" x14ac:dyDescent="0.2">
      <c r="A89" s="502">
        <v>16</v>
      </c>
      <c r="B89" s="38">
        <v>4436</v>
      </c>
      <c r="C89" s="38">
        <v>600074986</v>
      </c>
      <c r="D89" s="38">
        <v>70982198</v>
      </c>
      <c r="E89" s="499" t="s">
        <v>180</v>
      </c>
      <c r="F89" s="38"/>
      <c r="G89" s="500"/>
      <c r="H89" s="672"/>
      <c r="I89" s="6">
        <v>35620983</v>
      </c>
      <c r="J89" s="10">
        <v>25424451</v>
      </c>
      <c r="K89" s="10">
        <v>30000</v>
      </c>
      <c r="L89" s="10">
        <v>8603604</v>
      </c>
      <c r="M89" s="10">
        <v>508488</v>
      </c>
      <c r="N89" s="10">
        <v>1054440</v>
      </c>
      <c r="O89" s="11">
        <v>52.997500000000002</v>
      </c>
      <c r="P89" s="11">
        <v>39.127899999999997</v>
      </c>
      <c r="Q89" s="45">
        <v>13.869599999999998</v>
      </c>
      <c r="R89" s="6">
        <f t="shared" ref="R89:AW89" si="120">SUM(R84:R88)</f>
        <v>0</v>
      </c>
      <c r="S89" s="10">
        <f t="shared" si="120"/>
        <v>0</v>
      </c>
      <c r="T89" s="10">
        <f t="shared" si="120"/>
        <v>0</v>
      </c>
      <c r="U89" s="10">
        <f t="shared" si="120"/>
        <v>0</v>
      </c>
      <c r="V89" s="10">
        <f t="shared" si="120"/>
        <v>0</v>
      </c>
      <c r="W89" s="10">
        <f t="shared" si="120"/>
        <v>0</v>
      </c>
      <c r="X89" s="10">
        <f t="shared" si="120"/>
        <v>0</v>
      </c>
      <c r="Y89" s="10">
        <f t="shared" si="120"/>
        <v>0</v>
      </c>
      <c r="Z89" s="10">
        <f t="shared" si="120"/>
        <v>0</v>
      </c>
      <c r="AA89" s="10">
        <f t="shared" si="120"/>
        <v>0</v>
      </c>
      <c r="AB89" s="10">
        <f t="shared" si="120"/>
        <v>0</v>
      </c>
      <c r="AC89" s="10">
        <f t="shared" si="120"/>
        <v>0</v>
      </c>
      <c r="AD89" s="10">
        <f t="shared" si="120"/>
        <v>0</v>
      </c>
      <c r="AE89" s="10">
        <f t="shared" si="120"/>
        <v>0</v>
      </c>
      <c r="AF89" s="10">
        <f t="shared" si="120"/>
        <v>0</v>
      </c>
      <c r="AG89" s="11">
        <f t="shared" si="120"/>
        <v>0</v>
      </c>
      <c r="AH89" s="11">
        <f t="shared" si="120"/>
        <v>0</v>
      </c>
      <c r="AI89" s="11">
        <f t="shared" si="120"/>
        <v>0</v>
      </c>
      <c r="AJ89" s="11">
        <f t="shared" si="120"/>
        <v>0</v>
      </c>
      <c r="AK89" s="11">
        <f t="shared" si="120"/>
        <v>0</v>
      </c>
      <c r="AL89" s="11">
        <f t="shared" si="120"/>
        <v>0</v>
      </c>
      <c r="AM89" s="11">
        <f t="shared" si="120"/>
        <v>0</v>
      </c>
      <c r="AN89" s="101">
        <f t="shared" si="120"/>
        <v>0</v>
      </c>
      <c r="AO89" s="478">
        <f t="shared" si="120"/>
        <v>35620983</v>
      </c>
      <c r="AP89" s="10">
        <f t="shared" si="120"/>
        <v>25424451</v>
      </c>
      <c r="AQ89" s="10">
        <f t="shared" si="120"/>
        <v>30000</v>
      </c>
      <c r="AR89" s="10">
        <f t="shared" si="120"/>
        <v>8603604</v>
      </c>
      <c r="AS89" s="10">
        <f t="shared" si="120"/>
        <v>508488</v>
      </c>
      <c r="AT89" s="10">
        <f t="shared" si="120"/>
        <v>1054440</v>
      </c>
      <c r="AU89" s="11">
        <f t="shared" si="120"/>
        <v>52.997500000000002</v>
      </c>
      <c r="AV89" s="11">
        <f t="shared" si="120"/>
        <v>39.127899999999997</v>
      </c>
      <c r="AW89" s="101">
        <f t="shared" si="120"/>
        <v>13.869599999999998</v>
      </c>
    </row>
    <row r="90" spans="1:49" s="580" customFormat="1" x14ac:dyDescent="0.2">
      <c r="A90" s="524">
        <v>17</v>
      </c>
      <c r="B90" s="1">
        <v>4454</v>
      </c>
      <c r="C90" s="1">
        <v>600074811</v>
      </c>
      <c r="D90" s="1">
        <v>48283070</v>
      </c>
      <c r="E90" s="523" t="s">
        <v>181</v>
      </c>
      <c r="F90" s="1">
        <v>3113</v>
      </c>
      <c r="G90" s="522" t="s">
        <v>320</v>
      </c>
      <c r="H90" s="764" t="s">
        <v>283</v>
      </c>
      <c r="I90" s="265">
        <v>25919648</v>
      </c>
      <c r="J90" s="266">
        <v>18382179</v>
      </c>
      <c r="K90" s="266">
        <v>25000</v>
      </c>
      <c r="L90" s="266">
        <v>6221626</v>
      </c>
      <c r="M90" s="266">
        <v>367643</v>
      </c>
      <c r="N90" s="266">
        <v>923200</v>
      </c>
      <c r="O90" s="622">
        <v>33.708200000000005</v>
      </c>
      <c r="P90" s="678">
        <v>25.586399999999998</v>
      </c>
      <c r="Q90" s="784">
        <v>8.1218000000000039</v>
      </c>
      <c r="R90" s="267">
        <f t="shared" ref="R90:R94" si="121">W90*-1</f>
        <v>0</v>
      </c>
      <c r="S90" s="269">
        <v>0</v>
      </c>
      <c r="T90" s="269">
        <v>0</v>
      </c>
      <c r="U90" s="269">
        <v>0</v>
      </c>
      <c r="V90" s="269">
        <f t="shared" si="108"/>
        <v>0</v>
      </c>
      <c r="W90" s="269">
        <v>0</v>
      </c>
      <c r="X90" s="269">
        <v>0</v>
      </c>
      <c r="Y90" s="269">
        <f>SUM(W90:X90)</f>
        <v>0</v>
      </c>
      <c r="Z90" s="269">
        <f>V90+Y90</f>
        <v>0</v>
      </c>
      <c r="AA90" s="577">
        <f t="shared" ref="AA90:AA94" si="122">ROUND((V90+W90)*33.8%,0)</f>
        <v>0</v>
      </c>
      <c r="AB90" s="270">
        <f>ROUND(V90*2%,0)</f>
        <v>0</v>
      </c>
      <c r="AC90" s="269">
        <v>0</v>
      </c>
      <c r="AD90" s="269">
        <v>0</v>
      </c>
      <c r="AE90" s="269">
        <f t="shared" si="109"/>
        <v>0</v>
      </c>
      <c r="AF90" s="269">
        <f t="shared" si="110"/>
        <v>0</v>
      </c>
      <c r="AG90" s="271">
        <v>0</v>
      </c>
      <c r="AH90" s="271">
        <v>0</v>
      </c>
      <c r="AI90" s="271">
        <v>0</v>
      </c>
      <c r="AJ90" s="271">
        <v>0</v>
      </c>
      <c r="AK90" s="271">
        <v>0</v>
      </c>
      <c r="AL90" s="271">
        <f t="shared" si="111"/>
        <v>0</v>
      </c>
      <c r="AM90" s="271">
        <f t="shared" si="112"/>
        <v>0</v>
      </c>
      <c r="AN90" s="272">
        <f t="shared" si="113"/>
        <v>0</v>
      </c>
      <c r="AO90" s="268">
        <f>I90+AF90</f>
        <v>25919648</v>
      </c>
      <c r="AP90" s="269">
        <f>J90+V90</f>
        <v>18382179</v>
      </c>
      <c r="AQ90" s="269">
        <f t="shared" ref="AQ90:AQ94" si="123">K90+Y90</f>
        <v>25000</v>
      </c>
      <c r="AR90" s="269">
        <f t="shared" ref="AR90:AS94" si="124">L90+AA90</f>
        <v>6221626</v>
      </c>
      <c r="AS90" s="269">
        <f t="shared" si="124"/>
        <v>367643</v>
      </c>
      <c r="AT90" s="269">
        <f>N90+AE90</f>
        <v>923200</v>
      </c>
      <c r="AU90" s="271">
        <f>O90+AN90</f>
        <v>33.708200000000005</v>
      </c>
      <c r="AV90" s="271">
        <f t="shared" ref="AV90:AW94" si="125">P90+AL90</f>
        <v>25.586399999999998</v>
      </c>
      <c r="AW90" s="272">
        <f t="shared" si="125"/>
        <v>8.1218000000000039</v>
      </c>
    </row>
    <row r="91" spans="1:49" s="580" customFormat="1" x14ac:dyDescent="0.2">
      <c r="A91" s="524">
        <v>17</v>
      </c>
      <c r="B91" s="1">
        <v>4454</v>
      </c>
      <c r="C91" s="1">
        <v>600074811</v>
      </c>
      <c r="D91" s="1">
        <v>48283070</v>
      </c>
      <c r="E91" s="523" t="s">
        <v>181</v>
      </c>
      <c r="F91" s="1">
        <v>3113</v>
      </c>
      <c r="G91" s="522" t="s">
        <v>318</v>
      </c>
      <c r="H91" s="764" t="s">
        <v>284</v>
      </c>
      <c r="I91" s="265">
        <v>2884175</v>
      </c>
      <c r="J91" s="266">
        <v>2113163</v>
      </c>
      <c r="K91" s="882">
        <v>0</v>
      </c>
      <c r="L91" s="577">
        <v>714249</v>
      </c>
      <c r="M91" s="577">
        <v>42263</v>
      </c>
      <c r="N91" s="266">
        <v>14500</v>
      </c>
      <c r="O91" s="622">
        <v>6.18</v>
      </c>
      <c r="P91" s="678">
        <v>6.18</v>
      </c>
      <c r="Q91" s="784">
        <v>0</v>
      </c>
      <c r="R91" s="267">
        <f t="shared" si="121"/>
        <v>0</v>
      </c>
      <c r="S91" s="269">
        <v>0</v>
      </c>
      <c r="T91" s="269">
        <v>0</v>
      </c>
      <c r="U91" s="269">
        <v>0</v>
      </c>
      <c r="V91" s="269">
        <f t="shared" si="108"/>
        <v>0</v>
      </c>
      <c r="W91" s="269">
        <v>0</v>
      </c>
      <c r="X91" s="269">
        <v>0</v>
      </c>
      <c r="Y91" s="269">
        <f>SUM(W91:X91)</f>
        <v>0</v>
      </c>
      <c r="Z91" s="269">
        <f>V91+Y91</f>
        <v>0</v>
      </c>
      <c r="AA91" s="577">
        <f t="shared" si="122"/>
        <v>0</v>
      </c>
      <c r="AB91" s="270">
        <f>ROUND(V91*2%,0)</f>
        <v>0</v>
      </c>
      <c r="AC91" s="269">
        <v>0</v>
      </c>
      <c r="AD91" s="269">
        <v>0</v>
      </c>
      <c r="AE91" s="269">
        <f t="shared" si="109"/>
        <v>0</v>
      </c>
      <c r="AF91" s="269">
        <f t="shared" si="110"/>
        <v>0</v>
      </c>
      <c r="AG91" s="271">
        <v>0</v>
      </c>
      <c r="AH91" s="271">
        <v>0</v>
      </c>
      <c r="AI91" s="271">
        <v>0</v>
      </c>
      <c r="AJ91" s="271">
        <v>0</v>
      </c>
      <c r="AK91" s="271">
        <v>0</v>
      </c>
      <c r="AL91" s="271">
        <f t="shared" si="111"/>
        <v>0</v>
      </c>
      <c r="AM91" s="271">
        <f t="shared" si="112"/>
        <v>0</v>
      </c>
      <c r="AN91" s="272">
        <f t="shared" si="113"/>
        <v>0</v>
      </c>
      <c r="AO91" s="268">
        <f>I91+AF91</f>
        <v>2884175</v>
      </c>
      <c r="AP91" s="269">
        <f>J91+V91</f>
        <v>2113163</v>
      </c>
      <c r="AQ91" s="269">
        <f t="shared" si="123"/>
        <v>0</v>
      </c>
      <c r="AR91" s="269">
        <f t="shared" si="124"/>
        <v>714249</v>
      </c>
      <c r="AS91" s="269">
        <f t="shared" si="124"/>
        <v>42263</v>
      </c>
      <c r="AT91" s="269">
        <f>N91+AE91</f>
        <v>14500</v>
      </c>
      <c r="AU91" s="271">
        <f>O91+AN91</f>
        <v>6.18</v>
      </c>
      <c r="AV91" s="271">
        <f t="shared" si="125"/>
        <v>6.18</v>
      </c>
      <c r="AW91" s="272">
        <f t="shared" si="125"/>
        <v>0</v>
      </c>
    </row>
    <row r="92" spans="1:49" s="580" customFormat="1" x14ac:dyDescent="0.2">
      <c r="A92" s="524">
        <v>17</v>
      </c>
      <c r="B92" s="1">
        <v>4454</v>
      </c>
      <c r="C92" s="1">
        <v>600074811</v>
      </c>
      <c r="D92" s="1">
        <v>48283070</v>
      </c>
      <c r="E92" s="523" t="s">
        <v>181</v>
      </c>
      <c r="F92" s="1">
        <v>3141</v>
      </c>
      <c r="G92" s="522" t="s">
        <v>321</v>
      </c>
      <c r="H92" s="764" t="s">
        <v>284</v>
      </c>
      <c r="I92" s="265">
        <v>2880851</v>
      </c>
      <c r="J92" s="266">
        <v>2100379</v>
      </c>
      <c r="K92" s="882">
        <v>0</v>
      </c>
      <c r="L92" s="577">
        <v>709928</v>
      </c>
      <c r="M92" s="577">
        <v>42008</v>
      </c>
      <c r="N92" s="266">
        <v>28536</v>
      </c>
      <c r="O92" s="622">
        <v>7.14</v>
      </c>
      <c r="P92" s="678">
        <v>0</v>
      </c>
      <c r="Q92" s="784">
        <v>7.14</v>
      </c>
      <c r="R92" s="267">
        <f t="shared" si="121"/>
        <v>0</v>
      </c>
      <c r="S92" s="269">
        <v>0</v>
      </c>
      <c r="T92" s="269">
        <v>0</v>
      </c>
      <c r="U92" s="269">
        <v>0</v>
      </c>
      <c r="V92" s="269">
        <f t="shared" si="108"/>
        <v>0</v>
      </c>
      <c r="W92" s="269">
        <v>0</v>
      </c>
      <c r="X92" s="269">
        <v>0</v>
      </c>
      <c r="Y92" s="269">
        <f>SUM(W92:X92)</f>
        <v>0</v>
      </c>
      <c r="Z92" s="269">
        <f>V92+Y92</f>
        <v>0</v>
      </c>
      <c r="AA92" s="577">
        <f t="shared" si="122"/>
        <v>0</v>
      </c>
      <c r="AB92" s="270">
        <f>ROUND(V92*2%,0)</f>
        <v>0</v>
      </c>
      <c r="AC92" s="269">
        <v>0</v>
      </c>
      <c r="AD92" s="269">
        <v>0</v>
      </c>
      <c r="AE92" s="269">
        <f t="shared" si="109"/>
        <v>0</v>
      </c>
      <c r="AF92" s="269">
        <f t="shared" si="110"/>
        <v>0</v>
      </c>
      <c r="AG92" s="271">
        <v>0</v>
      </c>
      <c r="AH92" s="271">
        <v>0</v>
      </c>
      <c r="AI92" s="271">
        <v>0</v>
      </c>
      <c r="AJ92" s="271">
        <v>0</v>
      </c>
      <c r="AK92" s="271">
        <v>0</v>
      </c>
      <c r="AL92" s="271">
        <f t="shared" si="111"/>
        <v>0</v>
      </c>
      <c r="AM92" s="271">
        <f t="shared" si="112"/>
        <v>0</v>
      </c>
      <c r="AN92" s="272">
        <f t="shared" si="113"/>
        <v>0</v>
      </c>
      <c r="AO92" s="268">
        <f>I92+AF92</f>
        <v>2880851</v>
      </c>
      <c r="AP92" s="269">
        <f>J92+V92</f>
        <v>2100379</v>
      </c>
      <c r="AQ92" s="269">
        <f t="shared" si="123"/>
        <v>0</v>
      </c>
      <c r="AR92" s="269">
        <f t="shared" si="124"/>
        <v>709928</v>
      </c>
      <c r="AS92" s="269">
        <f t="shared" si="124"/>
        <v>42008</v>
      </c>
      <c r="AT92" s="269">
        <f>N92+AE92</f>
        <v>28536</v>
      </c>
      <c r="AU92" s="271">
        <f>O92+AN92</f>
        <v>7.14</v>
      </c>
      <c r="AV92" s="271">
        <f t="shared" si="125"/>
        <v>0</v>
      </c>
      <c r="AW92" s="272">
        <f t="shared" si="125"/>
        <v>7.14</v>
      </c>
    </row>
    <row r="93" spans="1:49" s="580" customFormat="1" x14ac:dyDescent="0.2">
      <c r="A93" s="524">
        <v>17</v>
      </c>
      <c r="B93" s="1">
        <v>4454</v>
      </c>
      <c r="C93" s="1">
        <v>600074811</v>
      </c>
      <c r="D93" s="1">
        <v>48283070</v>
      </c>
      <c r="E93" s="497" t="s">
        <v>181</v>
      </c>
      <c r="F93" s="1">
        <v>3143</v>
      </c>
      <c r="G93" s="522" t="s">
        <v>635</v>
      </c>
      <c r="H93" s="673" t="s">
        <v>283</v>
      </c>
      <c r="I93" s="265">
        <v>2428979</v>
      </c>
      <c r="J93" s="266">
        <v>1756130</v>
      </c>
      <c r="K93" s="882">
        <v>33000</v>
      </c>
      <c r="L93" s="577">
        <v>604726</v>
      </c>
      <c r="M93" s="577">
        <v>35123</v>
      </c>
      <c r="N93" s="266">
        <v>0</v>
      </c>
      <c r="O93" s="622">
        <v>3.5613000000000001</v>
      </c>
      <c r="P93" s="678">
        <v>3.5613000000000001</v>
      </c>
      <c r="Q93" s="784">
        <v>0</v>
      </c>
      <c r="R93" s="267">
        <f t="shared" si="121"/>
        <v>0</v>
      </c>
      <c r="S93" s="269">
        <v>0</v>
      </c>
      <c r="T93" s="269">
        <v>0</v>
      </c>
      <c r="U93" s="269">
        <v>0</v>
      </c>
      <c r="V93" s="269">
        <f t="shared" si="108"/>
        <v>0</v>
      </c>
      <c r="W93" s="269">
        <v>0</v>
      </c>
      <c r="X93" s="269">
        <v>0</v>
      </c>
      <c r="Y93" s="269">
        <f>SUM(W93:X93)</f>
        <v>0</v>
      </c>
      <c r="Z93" s="269">
        <f>V93+Y93</f>
        <v>0</v>
      </c>
      <c r="AA93" s="577">
        <f t="shared" si="122"/>
        <v>0</v>
      </c>
      <c r="AB93" s="270">
        <f>ROUND(V93*2%,0)</f>
        <v>0</v>
      </c>
      <c r="AC93" s="269">
        <v>0</v>
      </c>
      <c r="AD93" s="269">
        <v>0</v>
      </c>
      <c r="AE93" s="269">
        <f t="shared" si="109"/>
        <v>0</v>
      </c>
      <c r="AF93" s="269">
        <f t="shared" si="110"/>
        <v>0</v>
      </c>
      <c r="AG93" s="271">
        <v>0</v>
      </c>
      <c r="AH93" s="271">
        <v>0</v>
      </c>
      <c r="AI93" s="271">
        <v>0</v>
      </c>
      <c r="AJ93" s="271">
        <v>0</v>
      </c>
      <c r="AK93" s="271">
        <v>0</v>
      </c>
      <c r="AL93" s="271">
        <f t="shared" si="111"/>
        <v>0</v>
      </c>
      <c r="AM93" s="271">
        <f t="shared" si="112"/>
        <v>0</v>
      </c>
      <c r="AN93" s="272">
        <f t="shared" si="113"/>
        <v>0</v>
      </c>
      <c r="AO93" s="268">
        <f>I93+AF93</f>
        <v>2428979</v>
      </c>
      <c r="AP93" s="269">
        <f>J93+V93</f>
        <v>1756130</v>
      </c>
      <c r="AQ93" s="269">
        <f t="shared" si="123"/>
        <v>33000</v>
      </c>
      <c r="AR93" s="269">
        <f t="shared" si="124"/>
        <v>604726</v>
      </c>
      <c r="AS93" s="269">
        <f t="shared" si="124"/>
        <v>35123</v>
      </c>
      <c r="AT93" s="269">
        <f>N93+AE93</f>
        <v>0</v>
      </c>
      <c r="AU93" s="271">
        <f>O93+AN93</f>
        <v>3.5613000000000001</v>
      </c>
      <c r="AV93" s="271">
        <f t="shared" si="125"/>
        <v>3.5613000000000001</v>
      </c>
      <c r="AW93" s="272">
        <f t="shared" si="125"/>
        <v>0</v>
      </c>
    </row>
    <row r="94" spans="1:49" s="580" customFormat="1" x14ac:dyDescent="0.2">
      <c r="A94" s="524">
        <v>17</v>
      </c>
      <c r="B94" s="1">
        <v>4454</v>
      </c>
      <c r="C94" s="1">
        <v>600074811</v>
      </c>
      <c r="D94" s="1">
        <v>48283070</v>
      </c>
      <c r="E94" s="497" t="s">
        <v>181</v>
      </c>
      <c r="F94" s="1">
        <v>3143</v>
      </c>
      <c r="G94" s="522" t="s">
        <v>636</v>
      </c>
      <c r="H94" s="673" t="s">
        <v>284</v>
      </c>
      <c r="I94" s="265">
        <v>84265</v>
      </c>
      <c r="J94" s="266">
        <v>59400</v>
      </c>
      <c r="K94" s="882">
        <v>0</v>
      </c>
      <c r="L94" s="577">
        <v>20077</v>
      </c>
      <c r="M94" s="577">
        <v>1188</v>
      </c>
      <c r="N94" s="266">
        <v>3600</v>
      </c>
      <c r="O94" s="622">
        <v>0.25</v>
      </c>
      <c r="P94" s="678">
        <v>0</v>
      </c>
      <c r="Q94" s="784">
        <v>0.25</v>
      </c>
      <c r="R94" s="267">
        <f t="shared" si="121"/>
        <v>0</v>
      </c>
      <c r="S94" s="269">
        <v>0</v>
      </c>
      <c r="T94" s="269">
        <v>0</v>
      </c>
      <c r="U94" s="269">
        <v>0</v>
      </c>
      <c r="V94" s="269">
        <f t="shared" si="108"/>
        <v>0</v>
      </c>
      <c r="W94" s="269">
        <v>0</v>
      </c>
      <c r="X94" s="269">
        <v>0</v>
      </c>
      <c r="Y94" s="269">
        <f>SUM(W94:X94)</f>
        <v>0</v>
      </c>
      <c r="Z94" s="269">
        <f>V94+Y94</f>
        <v>0</v>
      </c>
      <c r="AA94" s="577">
        <f t="shared" si="122"/>
        <v>0</v>
      </c>
      <c r="AB94" s="270">
        <f>ROUND(V94*2%,0)</f>
        <v>0</v>
      </c>
      <c r="AC94" s="269">
        <v>0</v>
      </c>
      <c r="AD94" s="269">
        <v>0</v>
      </c>
      <c r="AE94" s="269">
        <f t="shared" si="109"/>
        <v>0</v>
      </c>
      <c r="AF94" s="269">
        <f t="shared" si="110"/>
        <v>0</v>
      </c>
      <c r="AG94" s="271">
        <v>0</v>
      </c>
      <c r="AH94" s="271">
        <v>0</v>
      </c>
      <c r="AI94" s="271">
        <v>0</v>
      </c>
      <c r="AJ94" s="271">
        <v>0</v>
      </c>
      <c r="AK94" s="271">
        <v>0</v>
      </c>
      <c r="AL94" s="271">
        <f t="shared" si="111"/>
        <v>0</v>
      </c>
      <c r="AM94" s="271">
        <f t="shared" si="112"/>
        <v>0</v>
      </c>
      <c r="AN94" s="272">
        <f t="shared" si="113"/>
        <v>0</v>
      </c>
      <c r="AO94" s="268">
        <f>I94+AF94</f>
        <v>84265</v>
      </c>
      <c r="AP94" s="269">
        <f>J94+V94</f>
        <v>59400</v>
      </c>
      <c r="AQ94" s="269">
        <f t="shared" si="123"/>
        <v>0</v>
      </c>
      <c r="AR94" s="269">
        <f t="shared" si="124"/>
        <v>20077</v>
      </c>
      <c r="AS94" s="269">
        <f t="shared" si="124"/>
        <v>1188</v>
      </c>
      <c r="AT94" s="269">
        <f>N94+AE94</f>
        <v>3600</v>
      </c>
      <c r="AU94" s="271">
        <f>O94+AN94</f>
        <v>0.25</v>
      </c>
      <c r="AV94" s="271">
        <f t="shared" si="125"/>
        <v>0</v>
      </c>
      <c r="AW94" s="272">
        <f t="shared" si="125"/>
        <v>0.25</v>
      </c>
    </row>
    <row r="95" spans="1:49" s="580" customFormat="1" x14ac:dyDescent="0.2">
      <c r="A95" s="502">
        <v>17</v>
      </c>
      <c r="B95" s="38">
        <v>4454</v>
      </c>
      <c r="C95" s="38">
        <v>600074811</v>
      </c>
      <c r="D95" s="38">
        <v>48283070</v>
      </c>
      <c r="E95" s="499" t="s">
        <v>182</v>
      </c>
      <c r="F95" s="38"/>
      <c r="G95" s="500"/>
      <c r="H95" s="672"/>
      <c r="I95" s="6">
        <v>34197918</v>
      </c>
      <c r="J95" s="10">
        <v>24411251</v>
      </c>
      <c r="K95" s="10">
        <v>58000</v>
      </c>
      <c r="L95" s="10">
        <v>8270606</v>
      </c>
      <c r="M95" s="10">
        <v>488225</v>
      </c>
      <c r="N95" s="10">
        <v>969836</v>
      </c>
      <c r="O95" s="11">
        <v>50.839500000000008</v>
      </c>
      <c r="P95" s="11">
        <v>35.3277</v>
      </c>
      <c r="Q95" s="45">
        <v>15.511800000000004</v>
      </c>
      <c r="R95" s="6">
        <f t="shared" ref="R95:AW95" si="126">SUM(R90:R94)</f>
        <v>0</v>
      </c>
      <c r="S95" s="10">
        <f t="shared" si="126"/>
        <v>0</v>
      </c>
      <c r="T95" s="10">
        <f t="shared" si="126"/>
        <v>0</v>
      </c>
      <c r="U95" s="10">
        <f t="shared" si="126"/>
        <v>0</v>
      </c>
      <c r="V95" s="10">
        <f t="shared" si="126"/>
        <v>0</v>
      </c>
      <c r="W95" s="10">
        <f t="shared" si="126"/>
        <v>0</v>
      </c>
      <c r="X95" s="10">
        <f t="shared" si="126"/>
        <v>0</v>
      </c>
      <c r="Y95" s="10">
        <f t="shared" si="126"/>
        <v>0</v>
      </c>
      <c r="Z95" s="10">
        <f t="shared" si="126"/>
        <v>0</v>
      </c>
      <c r="AA95" s="10">
        <f t="shared" si="126"/>
        <v>0</v>
      </c>
      <c r="AB95" s="10">
        <f t="shared" si="126"/>
        <v>0</v>
      </c>
      <c r="AC95" s="10">
        <f t="shared" si="126"/>
        <v>0</v>
      </c>
      <c r="AD95" s="10">
        <f t="shared" si="126"/>
        <v>0</v>
      </c>
      <c r="AE95" s="10">
        <f t="shared" si="126"/>
        <v>0</v>
      </c>
      <c r="AF95" s="10">
        <f t="shared" si="126"/>
        <v>0</v>
      </c>
      <c r="AG95" s="11">
        <f t="shared" si="126"/>
        <v>0</v>
      </c>
      <c r="AH95" s="11">
        <f t="shared" si="126"/>
        <v>0</v>
      </c>
      <c r="AI95" s="11">
        <f t="shared" si="126"/>
        <v>0</v>
      </c>
      <c r="AJ95" s="11">
        <f t="shared" si="126"/>
        <v>0</v>
      </c>
      <c r="AK95" s="11">
        <f t="shared" si="126"/>
        <v>0</v>
      </c>
      <c r="AL95" s="11">
        <f t="shared" si="126"/>
        <v>0</v>
      </c>
      <c r="AM95" s="11">
        <f t="shared" si="126"/>
        <v>0</v>
      </c>
      <c r="AN95" s="101">
        <f t="shared" si="126"/>
        <v>0</v>
      </c>
      <c r="AO95" s="478">
        <f t="shared" si="126"/>
        <v>34197918</v>
      </c>
      <c r="AP95" s="10">
        <f t="shared" si="126"/>
        <v>24411251</v>
      </c>
      <c r="AQ95" s="10">
        <f t="shared" si="126"/>
        <v>58000</v>
      </c>
      <c r="AR95" s="10">
        <f t="shared" si="126"/>
        <v>8270606</v>
      </c>
      <c r="AS95" s="10">
        <f t="shared" si="126"/>
        <v>488225</v>
      </c>
      <c r="AT95" s="10">
        <f t="shared" si="126"/>
        <v>969836</v>
      </c>
      <c r="AU95" s="11">
        <f t="shared" si="126"/>
        <v>50.839500000000008</v>
      </c>
      <c r="AV95" s="11">
        <f t="shared" si="126"/>
        <v>35.3277</v>
      </c>
      <c r="AW95" s="101">
        <f t="shared" si="126"/>
        <v>15.511800000000004</v>
      </c>
    </row>
    <row r="96" spans="1:49" s="580" customFormat="1" x14ac:dyDescent="0.2">
      <c r="A96" s="524">
        <v>18</v>
      </c>
      <c r="B96" s="1">
        <v>4479</v>
      </c>
      <c r="C96" s="1">
        <v>600075150</v>
      </c>
      <c r="D96" s="1">
        <v>70982228</v>
      </c>
      <c r="E96" s="523" t="s">
        <v>183</v>
      </c>
      <c r="F96" s="1">
        <v>3111</v>
      </c>
      <c r="G96" s="522" t="s">
        <v>317</v>
      </c>
      <c r="H96" s="764" t="s">
        <v>283</v>
      </c>
      <c r="I96" s="265">
        <v>1620712</v>
      </c>
      <c r="J96" s="266">
        <v>1180569</v>
      </c>
      <c r="K96" s="882">
        <v>0</v>
      </c>
      <c r="L96" s="577">
        <v>399032</v>
      </c>
      <c r="M96" s="577">
        <v>23611</v>
      </c>
      <c r="N96" s="266">
        <v>17500</v>
      </c>
      <c r="O96" s="622">
        <v>2.5108999999999999</v>
      </c>
      <c r="P96" s="678">
        <v>2</v>
      </c>
      <c r="Q96" s="784">
        <v>0.51090000000000002</v>
      </c>
      <c r="R96" s="267">
        <f t="shared" ref="R96:R104" si="127">W96*-1</f>
        <v>0</v>
      </c>
      <c r="S96" s="269">
        <v>0</v>
      </c>
      <c r="T96" s="269">
        <v>0</v>
      </c>
      <c r="U96" s="269">
        <v>0</v>
      </c>
      <c r="V96" s="269">
        <f t="shared" si="108"/>
        <v>0</v>
      </c>
      <c r="W96" s="269">
        <v>0</v>
      </c>
      <c r="X96" s="269">
        <v>0</v>
      </c>
      <c r="Y96" s="269">
        <f t="shared" ref="Y96:Y104" si="128">SUM(W96:X96)</f>
        <v>0</v>
      </c>
      <c r="Z96" s="269">
        <f t="shared" ref="Z96:Z104" si="129">V96+Y96</f>
        <v>0</v>
      </c>
      <c r="AA96" s="577">
        <f t="shared" ref="AA96:AA104" si="130">ROUND((V96+W96)*33.8%,0)</f>
        <v>0</v>
      </c>
      <c r="AB96" s="270">
        <f t="shared" ref="AB96:AB104" si="131">ROUND(V96*2%,0)</f>
        <v>0</v>
      </c>
      <c r="AC96" s="269">
        <v>0</v>
      </c>
      <c r="AD96" s="269">
        <v>0</v>
      </c>
      <c r="AE96" s="269">
        <f t="shared" si="109"/>
        <v>0</v>
      </c>
      <c r="AF96" s="269">
        <f t="shared" si="110"/>
        <v>0</v>
      </c>
      <c r="AG96" s="271">
        <v>0</v>
      </c>
      <c r="AH96" s="271">
        <v>0</v>
      </c>
      <c r="AI96" s="271">
        <v>0</v>
      </c>
      <c r="AJ96" s="271">
        <v>0</v>
      </c>
      <c r="AK96" s="271">
        <v>0</v>
      </c>
      <c r="AL96" s="271">
        <f t="shared" si="111"/>
        <v>0</v>
      </c>
      <c r="AM96" s="271">
        <f t="shared" si="112"/>
        <v>0</v>
      </c>
      <c r="AN96" s="272">
        <f t="shared" si="113"/>
        <v>0</v>
      </c>
      <c r="AO96" s="268">
        <f t="shared" ref="AO96:AO104" si="132">I96+AF96</f>
        <v>1620712</v>
      </c>
      <c r="AP96" s="269">
        <f t="shared" ref="AP96:AP104" si="133">J96+V96</f>
        <v>1180569</v>
      </c>
      <c r="AQ96" s="269">
        <f t="shared" ref="AQ96:AQ104" si="134">K96+Y96</f>
        <v>0</v>
      </c>
      <c r="AR96" s="269">
        <f t="shared" ref="AR96:AS104" si="135">L96+AA96</f>
        <v>399032</v>
      </c>
      <c r="AS96" s="269">
        <f t="shared" si="135"/>
        <v>23611</v>
      </c>
      <c r="AT96" s="269">
        <f t="shared" ref="AT96:AT104" si="136">N96+AE96</f>
        <v>17500</v>
      </c>
      <c r="AU96" s="271">
        <f t="shared" ref="AU96:AU104" si="137">O96+AN96</f>
        <v>2.5108999999999999</v>
      </c>
      <c r="AV96" s="271">
        <f t="shared" ref="AV96:AW104" si="138">P96+AL96</f>
        <v>2</v>
      </c>
      <c r="AW96" s="272">
        <f t="shared" si="138"/>
        <v>0.51090000000000002</v>
      </c>
    </row>
    <row r="97" spans="1:49" s="580" customFormat="1" x14ac:dyDescent="0.2">
      <c r="A97" s="524">
        <v>18</v>
      </c>
      <c r="B97" s="1">
        <v>4479</v>
      </c>
      <c r="C97" s="1">
        <v>600075150</v>
      </c>
      <c r="D97" s="1">
        <v>70982228</v>
      </c>
      <c r="E97" s="523" t="s">
        <v>183</v>
      </c>
      <c r="F97" s="1">
        <v>3114</v>
      </c>
      <c r="G97" s="522" t="s">
        <v>565</v>
      </c>
      <c r="H97" s="764" t="s">
        <v>283</v>
      </c>
      <c r="I97" s="265">
        <v>32726911</v>
      </c>
      <c r="J97" s="266">
        <v>23620920</v>
      </c>
      <c r="K97" s="266">
        <v>0</v>
      </c>
      <c r="L97" s="266">
        <v>7983871</v>
      </c>
      <c r="M97" s="266">
        <v>472420</v>
      </c>
      <c r="N97" s="266">
        <v>649700</v>
      </c>
      <c r="O97" s="622">
        <v>43.760199999999998</v>
      </c>
      <c r="P97" s="678">
        <v>32.700000000000003</v>
      </c>
      <c r="Q97" s="784">
        <v>11.060199999999995</v>
      </c>
      <c r="R97" s="267">
        <f t="shared" si="127"/>
        <v>0</v>
      </c>
      <c r="S97" s="269">
        <v>0</v>
      </c>
      <c r="T97" s="269">
        <v>0</v>
      </c>
      <c r="U97" s="269">
        <v>0</v>
      </c>
      <c r="V97" s="269">
        <f t="shared" si="108"/>
        <v>0</v>
      </c>
      <c r="W97" s="269">
        <v>0</v>
      </c>
      <c r="X97" s="269">
        <v>0</v>
      </c>
      <c r="Y97" s="269">
        <f t="shared" si="128"/>
        <v>0</v>
      </c>
      <c r="Z97" s="269">
        <f t="shared" si="129"/>
        <v>0</v>
      </c>
      <c r="AA97" s="577">
        <f t="shared" si="130"/>
        <v>0</v>
      </c>
      <c r="AB97" s="270">
        <f t="shared" si="131"/>
        <v>0</v>
      </c>
      <c r="AC97" s="269">
        <v>0</v>
      </c>
      <c r="AD97" s="269">
        <v>0</v>
      </c>
      <c r="AE97" s="269">
        <f t="shared" si="109"/>
        <v>0</v>
      </c>
      <c r="AF97" s="269">
        <f t="shared" si="110"/>
        <v>0</v>
      </c>
      <c r="AG97" s="271">
        <v>0</v>
      </c>
      <c r="AH97" s="271">
        <v>0</v>
      </c>
      <c r="AI97" s="271">
        <v>0</v>
      </c>
      <c r="AJ97" s="271">
        <v>0</v>
      </c>
      <c r="AK97" s="271">
        <v>0</v>
      </c>
      <c r="AL97" s="271">
        <f t="shared" si="111"/>
        <v>0</v>
      </c>
      <c r="AM97" s="271">
        <f t="shared" si="112"/>
        <v>0</v>
      </c>
      <c r="AN97" s="272">
        <f t="shared" si="113"/>
        <v>0</v>
      </c>
      <c r="AO97" s="268">
        <f t="shared" si="132"/>
        <v>32726911</v>
      </c>
      <c r="AP97" s="269">
        <f t="shared" si="133"/>
        <v>23620920</v>
      </c>
      <c r="AQ97" s="269">
        <f t="shared" si="134"/>
        <v>0</v>
      </c>
      <c r="AR97" s="269">
        <f t="shared" si="135"/>
        <v>7983871</v>
      </c>
      <c r="AS97" s="269">
        <f t="shared" si="135"/>
        <v>472420</v>
      </c>
      <c r="AT97" s="269">
        <f t="shared" si="136"/>
        <v>649700</v>
      </c>
      <c r="AU97" s="271">
        <f t="shared" si="137"/>
        <v>43.760199999999998</v>
      </c>
      <c r="AV97" s="271">
        <f t="shared" si="138"/>
        <v>32.700000000000003</v>
      </c>
      <c r="AW97" s="272">
        <f t="shared" si="138"/>
        <v>11.060199999999995</v>
      </c>
    </row>
    <row r="98" spans="1:49" s="580" customFormat="1" x14ac:dyDescent="0.2">
      <c r="A98" s="524">
        <v>18</v>
      </c>
      <c r="B98" s="1">
        <v>4479</v>
      </c>
      <c r="C98" s="1">
        <v>600075150</v>
      </c>
      <c r="D98" s="1">
        <v>70982228</v>
      </c>
      <c r="E98" s="523" t="s">
        <v>183</v>
      </c>
      <c r="F98" s="1">
        <v>3114</v>
      </c>
      <c r="G98" s="522" t="s">
        <v>319</v>
      </c>
      <c r="H98" s="764" t="s">
        <v>283</v>
      </c>
      <c r="I98" s="265">
        <v>9244336</v>
      </c>
      <c r="J98" s="266">
        <v>6807317</v>
      </c>
      <c r="K98" s="882">
        <v>0</v>
      </c>
      <c r="L98" s="577">
        <v>2300873</v>
      </c>
      <c r="M98" s="577">
        <v>136146</v>
      </c>
      <c r="N98" s="266">
        <v>0</v>
      </c>
      <c r="O98" s="622">
        <v>19.260100000000001</v>
      </c>
      <c r="P98" s="678">
        <v>19.260100000000001</v>
      </c>
      <c r="Q98" s="784">
        <v>0</v>
      </c>
      <c r="R98" s="267">
        <f t="shared" si="127"/>
        <v>0</v>
      </c>
      <c r="S98" s="269">
        <v>0</v>
      </c>
      <c r="T98" s="269">
        <v>0</v>
      </c>
      <c r="U98" s="269">
        <v>0</v>
      </c>
      <c r="V98" s="269">
        <f t="shared" si="108"/>
        <v>0</v>
      </c>
      <c r="W98" s="269">
        <v>0</v>
      </c>
      <c r="X98" s="269">
        <v>0</v>
      </c>
      <c r="Y98" s="269">
        <f t="shared" si="128"/>
        <v>0</v>
      </c>
      <c r="Z98" s="269">
        <f t="shared" si="129"/>
        <v>0</v>
      </c>
      <c r="AA98" s="577">
        <f t="shared" si="130"/>
        <v>0</v>
      </c>
      <c r="AB98" s="270">
        <f t="shared" si="131"/>
        <v>0</v>
      </c>
      <c r="AC98" s="269">
        <v>0</v>
      </c>
      <c r="AD98" s="269">
        <v>0</v>
      </c>
      <c r="AE98" s="269">
        <f t="shared" si="109"/>
        <v>0</v>
      </c>
      <c r="AF98" s="269">
        <f t="shared" si="110"/>
        <v>0</v>
      </c>
      <c r="AG98" s="271">
        <v>0</v>
      </c>
      <c r="AH98" s="271">
        <v>0</v>
      </c>
      <c r="AI98" s="271">
        <v>0</v>
      </c>
      <c r="AJ98" s="271">
        <v>0</v>
      </c>
      <c r="AK98" s="271">
        <v>0</v>
      </c>
      <c r="AL98" s="271">
        <f t="shared" si="111"/>
        <v>0</v>
      </c>
      <c r="AM98" s="271">
        <f t="shared" si="112"/>
        <v>0</v>
      </c>
      <c r="AN98" s="272">
        <f t="shared" si="113"/>
        <v>0</v>
      </c>
      <c r="AO98" s="268">
        <f t="shared" si="132"/>
        <v>9244336</v>
      </c>
      <c r="AP98" s="269">
        <f t="shared" si="133"/>
        <v>6807317</v>
      </c>
      <c r="AQ98" s="269">
        <f t="shared" si="134"/>
        <v>0</v>
      </c>
      <c r="AR98" s="269">
        <f t="shared" si="135"/>
        <v>2300873</v>
      </c>
      <c r="AS98" s="269">
        <f t="shared" si="135"/>
        <v>136146</v>
      </c>
      <c r="AT98" s="269">
        <f t="shared" si="136"/>
        <v>0</v>
      </c>
      <c r="AU98" s="271">
        <f t="shared" si="137"/>
        <v>19.260100000000001</v>
      </c>
      <c r="AV98" s="271">
        <f t="shared" si="138"/>
        <v>19.260100000000001</v>
      </c>
      <c r="AW98" s="272">
        <f t="shared" si="138"/>
        <v>0</v>
      </c>
    </row>
    <row r="99" spans="1:49" s="580" customFormat="1" x14ac:dyDescent="0.2">
      <c r="A99" s="524">
        <v>18</v>
      </c>
      <c r="B99" s="1">
        <v>4479</v>
      </c>
      <c r="C99" s="1">
        <v>600075150</v>
      </c>
      <c r="D99" s="1">
        <v>70982228</v>
      </c>
      <c r="E99" s="523" t="s">
        <v>183</v>
      </c>
      <c r="F99" s="1">
        <v>3124</v>
      </c>
      <c r="G99" s="522" t="s">
        <v>326</v>
      </c>
      <c r="H99" s="764" t="s">
        <v>283</v>
      </c>
      <c r="I99" s="265">
        <v>2866011</v>
      </c>
      <c r="J99" s="266">
        <v>2088668</v>
      </c>
      <c r="K99" s="882">
        <v>0</v>
      </c>
      <c r="L99" s="577">
        <v>705970</v>
      </c>
      <c r="M99" s="577">
        <v>41773</v>
      </c>
      <c r="N99" s="266">
        <v>29600</v>
      </c>
      <c r="O99" s="622">
        <v>3.7629999999999999</v>
      </c>
      <c r="P99" s="678">
        <v>3</v>
      </c>
      <c r="Q99" s="784">
        <v>0.76300000000000001</v>
      </c>
      <c r="R99" s="267">
        <f t="shared" si="127"/>
        <v>0</v>
      </c>
      <c r="S99" s="269">
        <v>0</v>
      </c>
      <c r="T99" s="269">
        <v>0</v>
      </c>
      <c r="U99" s="269">
        <v>0</v>
      </c>
      <c r="V99" s="269">
        <f t="shared" si="108"/>
        <v>0</v>
      </c>
      <c r="W99" s="269">
        <v>0</v>
      </c>
      <c r="X99" s="269">
        <v>0</v>
      </c>
      <c r="Y99" s="269">
        <f t="shared" si="128"/>
        <v>0</v>
      </c>
      <c r="Z99" s="269">
        <f t="shared" si="129"/>
        <v>0</v>
      </c>
      <c r="AA99" s="577">
        <f t="shared" si="130"/>
        <v>0</v>
      </c>
      <c r="AB99" s="270">
        <f t="shared" si="131"/>
        <v>0</v>
      </c>
      <c r="AC99" s="269">
        <v>0</v>
      </c>
      <c r="AD99" s="269">
        <v>0</v>
      </c>
      <c r="AE99" s="269">
        <f t="shared" si="109"/>
        <v>0</v>
      </c>
      <c r="AF99" s="269">
        <f t="shared" si="110"/>
        <v>0</v>
      </c>
      <c r="AG99" s="271">
        <v>0</v>
      </c>
      <c r="AH99" s="271">
        <v>0</v>
      </c>
      <c r="AI99" s="271">
        <v>0</v>
      </c>
      <c r="AJ99" s="271">
        <v>0</v>
      </c>
      <c r="AK99" s="271">
        <v>0</v>
      </c>
      <c r="AL99" s="271">
        <f t="shared" si="111"/>
        <v>0</v>
      </c>
      <c r="AM99" s="271">
        <f t="shared" si="112"/>
        <v>0</v>
      </c>
      <c r="AN99" s="272">
        <f t="shared" si="113"/>
        <v>0</v>
      </c>
      <c r="AO99" s="268">
        <f t="shared" si="132"/>
        <v>2866011</v>
      </c>
      <c r="AP99" s="269">
        <f t="shared" si="133"/>
        <v>2088668</v>
      </c>
      <c r="AQ99" s="269">
        <f t="shared" si="134"/>
        <v>0</v>
      </c>
      <c r="AR99" s="269">
        <f t="shared" si="135"/>
        <v>705970</v>
      </c>
      <c r="AS99" s="269">
        <f t="shared" si="135"/>
        <v>41773</v>
      </c>
      <c r="AT99" s="269">
        <f t="shared" si="136"/>
        <v>29600</v>
      </c>
      <c r="AU99" s="271">
        <f t="shared" si="137"/>
        <v>3.7629999999999999</v>
      </c>
      <c r="AV99" s="271">
        <f t="shared" si="138"/>
        <v>3</v>
      </c>
      <c r="AW99" s="272">
        <f t="shared" si="138"/>
        <v>0.76300000000000001</v>
      </c>
    </row>
    <row r="100" spans="1:49" s="580" customFormat="1" x14ac:dyDescent="0.2">
      <c r="A100" s="524">
        <v>18</v>
      </c>
      <c r="B100" s="1">
        <v>4479</v>
      </c>
      <c r="C100" s="1">
        <v>600075150</v>
      </c>
      <c r="D100" s="1">
        <v>70982228</v>
      </c>
      <c r="E100" s="523" t="s">
        <v>183</v>
      </c>
      <c r="F100" s="1">
        <v>3124</v>
      </c>
      <c r="G100" s="522" t="s">
        <v>327</v>
      </c>
      <c r="H100" s="764" t="s">
        <v>283</v>
      </c>
      <c r="I100" s="265">
        <v>635203</v>
      </c>
      <c r="J100" s="266">
        <v>467749</v>
      </c>
      <c r="K100" s="882">
        <v>0</v>
      </c>
      <c r="L100" s="577">
        <v>158099</v>
      </c>
      <c r="M100" s="577">
        <v>9355</v>
      </c>
      <c r="N100" s="266">
        <v>0</v>
      </c>
      <c r="O100" s="622">
        <v>1.4999</v>
      </c>
      <c r="P100" s="678">
        <v>1.4999</v>
      </c>
      <c r="Q100" s="784">
        <v>0</v>
      </c>
      <c r="R100" s="267">
        <f t="shared" si="127"/>
        <v>0</v>
      </c>
      <c r="S100" s="269">
        <v>0</v>
      </c>
      <c r="T100" s="269">
        <v>0</v>
      </c>
      <c r="U100" s="269">
        <v>0</v>
      </c>
      <c r="V100" s="269">
        <f t="shared" si="108"/>
        <v>0</v>
      </c>
      <c r="W100" s="269">
        <v>0</v>
      </c>
      <c r="X100" s="269">
        <v>0</v>
      </c>
      <c r="Y100" s="269">
        <f t="shared" si="128"/>
        <v>0</v>
      </c>
      <c r="Z100" s="269">
        <f t="shared" si="129"/>
        <v>0</v>
      </c>
      <c r="AA100" s="577">
        <f t="shared" si="130"/>
        <v>0</v>
      </c>
      <c r="AB100" s="270">
        <f t="shared" si="131"/>
        <v>0</v>
      </c>
      <c r="AC100" s="269">
        <v>0</v>
      </c>
      <c r="AD100" s="269">
        <v>0</v>
      </c>
      <c r="AE100" s="269">
        <f t="shared" si="109"/>
        <v>0</v>
      </c>
      <c r="AF100" s="269">
        <f t="shared" si="110"/>
        <v>0</v>
      </c>
      <c r="AG100" s="271">
        <v>0</v>
      </c>
      <c r="AH100" s="271">
        <v>0</v>
      </c>
      <c r="AI100" s="271">
        <v>0</v>
      </c>
      <c r="AJ100" s="271">
        <v>0</v>
      </c>
      <c r="AK100" s="271">
        <v>0</v>
      </c>
      <c r="AL100" s="271">
        <f t="shared" si="111"/>
        <v>0</v>
      </c>
      <c r="AM100" s="271">
        <f t="shared" si="112"/>
        <v>0</v>
      </c>
      <c r="AN100" s="272">
        <f t="shared" si="113"/>
        <v>0</v>
      </c>
      <c r="AO100" s="268">
        <f t="shared" si="132"/>
        <v>635203</v>
      </c>
      <c r="AP100" s="269">
        <f t="shared" si="133"/>
        <v>467749</v>
      </c>
      <c r="AQ100" s="269">
        <f t="shared" si="134"/>
        <v>0</v>
      </c>
      <c r="AR100" s="269">
        <f t="shared" si="135"/>
        <v>158099</v>
      </c>
      <c r="AS100" s="269">
        <f t="shared" si="135"/>
        <v>9355</v>
      </c>
      <c r="AT100" s="269">
        <f t="shared" si="136"/>
        <v>0</v>
      </c>
      <c r="AU100" s="271">
        <f t="shared" si="137"/>
        <v>1.4999</v>
      </c>
      <c r="AV100" s="271">
        <f t="shared" si="138"/>
        <v>1.4999</v>
      </c>
      <c r="AW100" s="272">
        <f t="shared" si="138"/>
        <v>0</v>
      </c>
    </row>
    <row r="101" spans="1:49" s="580" customFormat="1" x14ac:dyDescent="0.2">
      <c r="A101" s="524">
        <v>18</v>
      </c>
      <c r="B101" s="1">
        <v>4479</v>
      </c>
      <c r="C101" s="1">
        <v>600075150</v>
      </c>
      <c r="D101" s="1">
        <v>70982228</v>
      </c>
      <c r="E101" s="497" t="s">
        <v>183</v>
      </c>
      <c r="F101" s="1">
        <v>3141</v>
      </c>
      <c r="G101" s="522" t="s">
        <v>321</v>
      </c>
      <c r="H101" s="764" t="s">
        <v>284</v>
      </c>
      <c r="I101" s="265">
        <v>1516329</v>
      </c>
      <c r="J101" s="266">
        <v>1109341</v>
      </c>
      <c r="K101" s="882">
        <v>0</v>
      </c>
      <c r="L101" s="577">
        <v>374957</v>
      </c>
      <c r="M101" s="577">
        <v>22187</v>
      </c>
      <c r="N101" s="266">
        <v>9844</v>
      </c>
      <c r="O101" s="622">
        <v>3.77</v>
      </c>
      <c r="P101" s="678">
        <v>0</v>
      </c>
      <c r="Q101" s="784">
        <v>3.77</v>
      </c>
      <c r="R101" s="267">
        <f t="shared" si="127"/>
        <v>0</v>
      </c>
      <c r="S101" s="269">
        <v>0</v>
      </c>
      <c r="T101" s="269">
        <v>0</v>
      </c>
      <c r="U101" s="269">
        <v>0</v>
      </c>
      <c r="V101" s="269">
        <f t="shared" si="108"/>
        <v>0</v>
      </c>
      <c r="W101" s="269">
        <v>0</v>
      </c>
      <c r="X101" s="269">
        <v>0</v>
      </c>
      <c r="Y101" s="269">
        <f t="shared" si="128"/>
        <v>0</v>
      </c>
      <c r="Z101" s="269">
        <f t="shared" si="129"/>
        <v>0</v>
      </c>
      <c r="AA101" s="577">
        <f t="shared" si="130"/>
        <v>0</v>
      </c>
      <c r="AB101" s="270">
        <f t="shared" si="131"/>
        <v>0</v>
      </c>
      <c r="AC101" s="269">
        <v>0</v>
      </c>
      <c r="AD101" s="269">
        <v>0</v>
      </c>
      <c r="AE101" s="269">
        <f t="shared" si="109"/>
        <v>0</v>
      </c>
      <c r="AF101" s="269">
        <f t="shared" si="110"/>
        <v>0</v>
      </c>
      <c r="AG101" s="271">
        <v>0</v>
      </c>
      <c r="AH101" s="271">
        <v>0</v>
      </c>
      <c r="AI101" s="271">
        <v>0</v>
      </c>
      <c r="AJ101" s="271">
        <v>0</v>
      </c>
      <c r="AK101" s="271">
        <v>0</v>
      </c>
      <c r="AL101" s="271">
        <f t="shared" si="111"/>
        <v>0</v>
      </c>
      <c r="AM101" s="271">
        <f t="shared" si="112"/>
        <v>0</v>
      </c>
      <c r="AN101" s="272">
        <f t="shared" si="113"/>
        <v>0</v>
      </c>
      <c r="AO101" s="268">
        <f t="shared" si="132"/>
        <v>1516329</v>
      </c>
      <c r="AP101" s="269">
        <f t="shared" si="133"/>
        <v>1109341</v>
      </c>
      <c r="AQ101" s="269">
        <f t="shared" si="134"/>
        <v>0</v>
      </c>
      <c r="AR101" s="269">
        <f t="shared" si="135"/>
        <v>374957</v>
      </c>
      <c r="AS101" s="269">
        <f t="shared" si="135"/>
        <v>22187</v>
      </c>
      <c r="AT101" s="269">
        <f t="shared" si="136"/>
        <v>9844</v>
      </c>
      <c r="AU101" s="271">
        <f t="shared" si="137"/>
        <v>3.77</v>
      </c>
      <c r="AV101" s="271">
        <f t="shared" si="138"/>
        <v>0</v>
      </c>
      <c r="AW101" s="272">
        <f t="shared" si="138"/>
        <v>3.77</v>
      </c>
    </row>
    <row r="102" spans="1:49" s="580" customFormat="1" x14ac:dyDescent="0.2">
      <c r="A102" s="524">
        <v>18</v>
      </c>
      <c r="B102" s="1">
        <v>4479</v>
      </c>
      <c r="C102" s="1">
        <v>600075150</v>
      </c>
      <c r="D102" s="1">
        <v>70982228</v>
      </c>
      <c r="E102" s="523" t="s">
        <v>183</v>
      </c>
      <c r="F102" s="1">
        <v>3143</v>
      </c>
      <c r="G102" s="522" t="s">
        <v>635</v>
      </c>
      <c r="H102" s="673" t="s">
        <v>283</v>
      </c>
      <c r="I102" s="265">
        <v>2175182</v>
      </c>
      <c r="J102" s="266">
        <v>1601754</v>
      </c>
      <c r="K102" s="882">
        <v>0</v>
      </c>
      <c r="L102" s="577">
        <v>541393</v>
      </c>
      <c r="M102" s="577">
        <v>32035</v>
      </c>
      <c r="N102" s="266">
        <v>0</v>
      </c>
      <c r="O102" s="622">
        <v>3.4786999999999999</v>
      </c>
      <c r="P102" s="678">
        <v>3.4786999999999999</v>
      </c>
      <c r="Q102" s="784">
        <v>0</v>
      </c>
      <c r="R102" s="267">
        <f t="shared" si="127"/>
        <v>0</v>
      </c>
      <c r="S102" s="269">
        <v>0</v>
      </c>
      <c r="T102" s="269">
        <v>0</v>
      </c>
      <c r="U102" s="269">
        <v>0</v>
      </c>
      <c r="V102" s="269">
        <f t="shared" si="108"/>
        <v>0</v>
      </c>
      <c r="W102" s="269">
        <v>0</v>
      </c>
      <c r="X102" s="269">
        <v>0</v>
      </c>
      <c r="Y102" s="269">
        <f t="shared" si="128"/>
        <v>0</v>
      </c>
      <c r="Z102" s="269">
        <f t="shared" si="129"/>
        <v>0</v>
      </c>
      <c r="AA102" s="577">
        <f t="shared" si="130"/>
        <v>0</v>
      </c>
      <c r="AB102" s="270">
        <f t="shared" si="131"/>
        <v>0</v>
      </c>
      <c r="AC102" s="269">
        <v>0</v>
      </c>
      <c r="AD102" s="269">
        <v>0</v>
      </c>
      <c r="AE102" s="269">
        <f t="shared" si="109"/>
        <v>0</v>
      </c>
      <c r="AF102" s="269">
        <f t="shared" si="110"/>
        <v>0</v>
      </c>
      <c r="AG102" s="271">
        <v>0</v>
      </c>
      <c r="AH102" s="271">
        <v>0</v>
      </c>
      <c r="AI102" s="271">
        <v>0</v>
      </c>
      <c r="AJ102" s="271">
        <v>0</v>
      </c>
      <c r="AK102" s="271">
        <v>0</v>
      </c>
      <c r="AL102" s="271">
        <f t="shared" si="111"/>
        <v>0</v>
      </c>
      <c r="AM102" s="271">
        <f t="shared" si="112"/>
        <v>0</v>
      </c>
      <c r="AN102" s="272">
        <f t="shared" si="113"/>
        <v>0</v>
      </c>
      <c r="AO102" s="268">
        <f t="shared" si="132"/>
        <v>2175182</v>
      </c>
      <c r="AP102" s="269">
        <f t="shared" si="133"/>
        <v>1601754</v>
      </c>
      <c r="AQ102" s="269">
        <f t="shared" si="134"/>
        <v>0</v>
      </c>
      <c r="AR102" s="269">
        <f t="shared" si="135"/>
        <v>541393</v>
      </c>
      <c r="AS102" s="269">
        <f t="shared" si="135"/>
        <v>32035</v>
      </c>
      <c r="AT102" s="269">
        <f t="shared" si="136"/>
        <v>0</v>
      </c>
      <c r="AU102" s="271">
        <f t="shared" si="137"/>
        <v>3.4786999999999999</v>
      </c>
      <c r="AV102" s="271">
        <f t="shared" si="138"/>
        <v>3.4786999999999999</v>
      </c>
      <c r="AW102" s="272">
        <f t="shared" si="138"/>
        <v>0</v>
      </c>
    </row>
    <row r="103" spans="1:49" s="580" customFormat="1" x14ac:dyDescent="0.2">
      <c r="A103" s="524">
        <v>18</v>
      </c>
      <c r="B103" s="1">
        <v>4479</v>
      </c>
      <c r="C103" s="1">
        <v>600075150</v>
      </c>
      <c r="D103" s="1">
        <v>70982228</v>
      </c>
      <c r="E103" s="523" t="s">
        <v>183</v>
      </c>
      <c r="F103" s="1">
        <v>3143</v>
      </c>
      <c r="G103" s="522" t="s">
        <v>636</v>
      </c>
      <c r="H103" s="673" t="s">
        <v>284</v>
      </c>
      <c r="I103" s="265">
        <v>29493</v>
      </c>
      <c r="J103" s="266">
        <v>20790</v>
      </c>
      <c r="K103" s="882">
        <v>0</v>
      </c>
      <c r="L103" s="577">
        <v>7027</v>
      </c>
      <c r="M103" s="577">
        <v>416</v>
      </c>
      <c r="N103" s="266">
        <v>1260</v>
      </c>
      <c r="O103" s="622">
        <v>0.08</v>
      </c>
      <c r="P103" s="678">
        <v>0</v>
      </c>
      <c r="Q103" s="784">
        <v>0.08</v>
      </c>
      <c r="R103" s="267">
        <f t="shared" si="127"/>
        <v>0</v>
      </c>
      <c r="S103" s="269">
        <v>0</v>
      </c>
      <c r="T103" s="269">
        <v>0</v>
      </c>
      <c r="U103" s="269">
        <v>0</v>
      </c>
      <c r="V103" s="269">
        <f t="shared" si="108"/>
        <v>0</v>
      </c>
      <c r="W103" s="269">
        <v>0</v>
      </c>
      <c r="X103" s="269">
        <v>0</v>
      </c>
      <c r="Y103" s="269">
        <f t="shared" si="128"/>
        <v>0</v>
      </c>
      <c r="Z103" s="269">
        <f t="shared" si="129"/>
        <v>0</v>
      </c>
      <c r="AA103" s="577">
        <f t="shared" si="130"/>
        <v>0</v>
      </c>
      <c r="AB103" s="270">
        <f t="shared" si="131"/>
        <v>0</v>
      </c>
      <c r="AC103" s="269">
        <v>0</v>
      </c>
      <c r="AD103" s="269">
        <v>0</v>
      </c>
      <c r="AE103" s="269">
        <f t="shared" si="109"/>
        <v>0</v>
      </c>
      <c r="AF103" s="269">
        <f t="shared" si="110"/>
        <v>0</v>
      </c>
      <c r="AG103" s="271">
        <v>0</v>
      </c>
      <c r="AH103" s="271">
        <v>0</v>
      </c>
      <c r="AI103" s="271">
        <v>0</v>
      </c>
      <c r="AJ103" s="271">
        <v>0</v>
      </c>
      <c r="AK103" s="271">
        <v>0</v>
      </c>
      <c r="AL103" s="271">
        <f t="shared" si="111"/>
        <v>0</v>
      </c>
      <c r="AM103" s="271">
        <f t="shared" si="112"/>
        <v>0</v>
      </c>
      <c r="AN103" s="272">
        <f t="shared" si="113"/>
        <v>0</v>
      </c>
      <c r="AO103" s="268">
        <f t="shared" si="132"/>
        <v>29493</v>
      </c>
      <c r="AP103" s="269">
        <f t="shared" si="133"/>
        <v>20790</v>
      </c>
      <c r="AQ103" s="269">
        <f t="shared" si="134"/>
        <v>0</v>
      </c>
      <c r="AR103" s="269">
        <f t="shared" si="135"/>
        <v>7027</v>
      </c>
      <c r="AS103" s="269">
        <f t="shared" si="135"/>
        <v>416</v>
      </c>
      <c r="AT103" s="269">
        <f t="shared" si="136"/>
        <v>1260</v>
      </c>
      <c r="AU103" s="271">
        <f t="shared" si="137"/>
        <v>0.08</v>
      </c>
      <c r="AV103" s="271">
        <f t="shared" si="138"/>
        <v>0</v>
      </c>
      <c r="AW103" s="272">
        <f t="shared" si="138"/>
        <v>0.08</v>
      </c>
    </row>
    <row r="104" spans="1:49" s="580" customFormat="1" x14ac:dyDescent="0.2">
      <c r="A104" s="524">
        <v>18</v>
      </c>
      <c r="B104" s="1">
        <v>4479</v>
      </c>
      <c r="C104" s="1">
        <v>600075150</v>
      </c>
      <c r="D104" s="1">
        <v>70982228</v>
      </c>
      <c r="E104" s="523" t="s">
        <v>183</v>
      </c>
      <c r="F104" s="1">
        <v>3143</v>
      </c>
      <c r="G104" s="522" t="s">
        <v>323</v>
      </c>
      <c r="H104" s="673" t="s">
        <v>284</v>
      </c>
      <c r="I104" s="265">
        <v>327152</v>
      </c>
      <c r="J104" s="266">
        <v>240510</v>
      </c>
      <c r="K104" s="882">
        <v>0</v>
      </c>
      <c r="L104" s="577">
        <v>81292</v>
      </c>
      <c r="M104" s="577">
        <v>4810</v>
      </c>
      <c r="N104" s="266">
        <v>540</v>
      </c>
      <c r="O104" s="622">
        <v>0.54</v>
      </c>
      <c r="P104" s="678">
        <v>0.5</v>
      </c>
      <c r="Q104" s="784">
        <v>0.04</v>
      </c>
      <c r="R104" s="267">
        <f t="shared" si="127"/>
        <v>0</v>
      </c>
      <c r="S104" s="269">
        <v>0</v>
      </c>
      <c r="T104" s="269">
        <v>0</v>
      </c>
      <c r="U104" s="269">
        <v>0</v>
      </c>
      <c r="V104" s="269">
        <f t="shared" si="108"/>
        <v>0</v>
      </c>
      <c r="W104" s="269">
        <v>0</v>
      </c>
      <c r="X104" s="269">
        <v>0</v>
      </c>
      <c r="Y104" s="269">
        <f t="shared" si="128"/>
        <v>0</v>
      </c>
      <c r="Z104" s="269">
        <f t="shared" si="129"/>
        <v>0</v>
      </c>
      <c r="AA104" s="577">
        <f t="shared" si="130"/>
        <v>0</v>
      </c>
      <c r="AB104" s="270">
        <f t="shared" si="131"/>
        <v>0</v>
      </c>
      <c r="AC104" s="269">
        <v>0</v>
      </c>
      <c r="AD104" s="269">
        <v>0</v>
      </c>
      <c r="AE104" s="269">
        <f t="shared" si="109"/>
        <v>0</v>
      </c>
      <c r="AF104" s="269">
        <f t="shared" si="110"/>
        <v>0</v>
      </c>
      <c r="AG104" s="271">
        <v>0</v>
      </c>
      <c r="AH104" s="271">
        <v>0</v>
      </c>
      <c r="AI104" s="271">
        <v>0</v>
      </c>
      <c r="AJ104" s="271">
        <v>0</v>
      </c>
      <c r="AK104" s="271">
        <v>0</v>
      </c>
      <c r="AL104" s="271">
        <f t="shared" si="111"/>
        <v>0</v>
      </c>
      <c r="AM104" s="271">
        <f t="shared" si="112"/>
        <v>0</v>
      </c>
      <c r="AN104" s="272">
        <f t="shared" si="113"/>
        <v>0</v>
      </c>
      <c r="AO104" s="268">
        <f t="shared" si="132"/>
        <v>327152</v>
      </c>
      <c r="AP104" s="269">
        <f t="shared" si="133"/>
        <v>240510</v>
      </c>
      <c r="AQ104" s="269">
        <f t="shared" si="134"/>
        <v>0</v>
      </c>
      <c r="AR104" s="269">
        <f t="shared" si="135"/>
        <v>81292</v>
      </c>
      <c r="AS104" s="269">
        <f t="shared" si="135"/>
        <v>4810</v>
      </c>
      <c r="AT104" s="269">
        <f t="shared" si="136"/>
        <v>540</v>
      </c>
      <c r="AU104" s="271">
        <f t="shared" si="137"/>
        <v>0.54</v>
      </c>
      <c r="AV104" s="271">
        <f t="shared" si="138"/>
        <v>0.5</v>
      </c>
      <c r="AW104" s="272">
        <f t="shared" si="138"/>
        <v>0.04</v>
      </c>
    </row>
    <row r="105" spans="1:49" s="580" customFormat="1" x14ac:dyDescent="0.2">
      <c r="A105" s="502">
        <v>18</v>
      </c>
      <c r="B105" s="38">
        <v>4479</v>
      </c>
      <c r="C105" s="38">
        <v>600075150</v>
      </c>
      <c r="D105" s="38">
        <v>70982228</v>
      </c>
      <c r="E105" s="499" t="s">
        <v>184</v>
      </c>
      <c r="F105" s="38"/>
      <c r="G105" s="500"/>
      <c r="H105" s="672"/>
      <c r="I105" s="8">
        <v>51141329</v>
      </c>
      <c r="J105" s="14">
        <v>37137618</v>
      </c>
      <c r="K105" s="14">
        <v>0</v>
      </c>
      <c r="L105" s="14">
        <v>12552514</v>
      </c>
      <c r="M105" s="14">
        <v>742753</v>
      </c>
      <c r="N105" s="14">
        <v>708444</v>
      </c>
      <c r="O105" s="15">
        <v>78.662800000000004</v>
      </c>
      <c r="P105" s="15">
        <v>62.438699999999997</v>
      </c>
      <c r="Q105" s="54">
        <v>16.224099999999993</v>
      </c>
      <c r="R105" s="8">
        <f t="shared" ref="R105:AW105" si="139">SUM(R96:R104)</f>
        <v>0</v>
      </c>
      <c r="S105" s="14">
        <f t="shared" si="139"/>
        <v>0</v>
      </c>
      <c r="T105" s="14">
        <f t="shared" si="139"/>
        <v>0</v>
      </c>
      <c r="U105" s="14">
        <f t="shared" si="139"/>
        <v>0</v>
      </c>
      <c r="V105" s="14">
        <f t="shared" si="139"/>
        <v>0</v>
      </c>
      <c r="W105" s="14">
        <f t="shared" si="139"/>
        <v>0</v>
      </c>
      <c r="X105" s="14">
        <f t="shared" si="139"/>
        <v>0</v>
      </c>
      <c r="Y105" s="14">
        <f t="shared" si="139"/>
        <v>0</v>
      </c>
      <c r="Z105" s="14">
        <f t="shared" si="139"/>
        <v>0</v>
      </c>
      <c r="AA105" s="14">
        <f t="shared" si="139"/>
        <v>0</v>
      </c>
      <c r="AB105" s="14">
        <f t="shared" si="139"/>
        <v>0</v>
      </c>
      <c r="AC105" s="14">
        <f t="shared" si="139"/>
        <v>0</v>
      </c>
      <c r="AD105" s="14">
        <f t="shared" si="139"/>
        <v>0</v>
      </c>
      <c r="AE105" s="14">
        <f t="shared" si="139"/>
        <v>0</v>
      </c>
      <c r="AF105" s="14">
        <f t="shared" si="139"/>
        <v>0</v>
      </c>
      <c r="AG105" s="15">
        <f t="shared" si="139"/>
        <v>0</v>
      </c>
      <c r="AH105" s="15">
        <f t="shared" si="139"/>
        <v>0</v>
      </c>
      <c r="AI105" s="15">
        <f t="shared" si="139"/>
        <v>0</v>
      </c>
      <c r="AJ105" s="15">
        <f t="shared" si="139"/>
        <v>0</v>
      </c>
      <c r="AK105" s="15">
        <f t="shared" si="139"/>
        <v>0</v>
      </c>
      <c r="AL105" s="15">
        <f t="shared" si="139"/>
        <v>0</v>
      </c>
      <c r="AM105" s="15">
        <f t="shared" si="139"/>
        <v>0</v>
      </c>
      <c r="AN105" s="104">
        <f t="shared" si="139"/>
        <v>0</v>
      </c>
      <c r="AO105" s="495">
        <f t="shared" si="139"/>
        <v>51141329</v>
      </c>
      <c r="AP105" s="14">
        <f t="shared" si="139"/>
        <v>37137618</v>
      </c>
      <c r="AQ105" s="14">
        <f t="shared" si="139"/>
        <v>0</v>
      </c>
      <c r="AR105" s="14">
        <f t="shared" si="139"/>
        <v>12552514</v>
      </c>
      <c r="AS105" s="14">
        <f t="shared" si="139"/>
        <v>742753</v>
      </c>
      <c r="AT105" s="14">
        <f t="shared" si="139"/>
        <v>708444</v>
      </c>
      <c r="AU105" s="15">
        <f t="shared" si="139"/>
        <v>78.662800000000004</v>
      </c>
      <c r="AV105" s="15">
        <f t="shared" si="139"/>
        <v>62.438699999999997</v>
      </c>
      <c r="AW105" s="104">
        <f t="shared" si="139"/>
        <v>16.224099999999993</v>
      </c>
    </row>
    <row r="106" spans="1:49" s="580" customFormat="1" x14ac:dyDescent="0.2">
      <c r="A106" s="524">
        <v>19</v>
      </c>
      <c r="B106" s="1">
        <v>4473</v>
      </c>
      <c r="C106" s="1">
        <v>600075117</v>
      </c>
      <c r="D106" s="1">
        <v>62237021</v>
      </c>
      <c r="E106" s="523" t="s">
        <v>185</v>
      </c>
      <c r="F106" s="1">
        <v>3231</v>
      </c>
      <c r="G106" s="522" t="s">
        <v>322</v>
      </c>
      <c r="H106" s="764" t="s">
        <v>283</v>
      </c>
      <c r="I106" s="265">
        <v>30186543</v>
      </c>
      <c r="J106" s="266">
        <v>22048955</v>
      </c>
      <c r="K106" s="266">
        <v>114400</v>
      </c>
      <c r="L106" s="266">
        <v>7491214</v>
      </c>
      <c r="M106" s="266">
        <v>440979</v>
      </c>
      <c r="N106" s="266">
        <v>90995</v>
      </c>
      <c r="O106" s="622">
        <v>43.089500000000001</v>
      </c>
      <c r="P106" s="678">
        <v>38.771799999999999</v>
      </c>
      <c r="Q106" s="784">
        <v>4.3177000000000003</v>
      </c>
      <c r="R106" s="267">
        <f>W106*-1</f>
        <v>0</v>
      </c>
      <c r="S106" s="269">
        <v>0</v>
      </c>
      <c r="T106" s="269">
        <v>0</v>
      </c>
      <c r="U106" s="269">
        <v>0</v>
      </c>
      <c r="V106" s="269">
        <f t="shared" si="108"/>
        <v>0</v>
      </c>
      <c r="W106" s="269">
        <v>0</v>
      </c>
      <c r="X106" s="269">
        <v>0</v>
      </c>
      <c r="Y106" s="269">
        <f>SUM(W106:X106)</f>
        <v>0</v>
      </c>
      <c r="Z106" s="269">
        <f>V106+Y106</f>
        <v>0</v>
      </c>
      <c r="AA106" s="577">
        <f>ROUND((V106+W106)*33.8%,0)</f>
        <v>0</v>
      </c>
      <c r="AB106" s="270">
        <f>ROUND(V106*2%,0)</f>
        <v>0</v>
      </c>
      <c r="AC106" s="269">
        <v>0</v>
      </c>
      <c r="AD106" s="269">
        <v>0</v>
      </c>
      <c r="AE106" s="269">
        <f t="shared" si="109"/>
        <v>0</v>
      </c>
      <c r="AF106" s="269">
        <f t="shared" si="110"/>
        <v>0</v>
      </c>
      <c r="AG106" s="271">
        <v>0</v>
      </c>
      <c r="AH106" s="271">
        <v>0</v>
      </c>
      <c r="AI106" s="271">
        <v>0</v>
      </c>
      <c r="AJ106" s="271">
        <v>0</v>
      </c>
      <c r="AK106" s="271">
        <v>0</v>
      </c>
      <c r="AL106" s="271">
        <f t="shared" si="111"/>
        <v>0</v>
      </c>
      <c r="AM106" s="271">
        <f t="shared" si="112"/>
        <v>0</v>
      </c>
      <c r="AN106" s="272">
        <f t="shared" si="113"/>
        <v>0</v>
      </c>
      <c r="AO106" s="268">
        <f>I106+AF106</f>
        <v>30186543</v>
      </c>
      <c r="AP106" s="269">
        <f>J106+V106</f>
        <v>22048955</v>
      </c>
      <c r="AQ106" s="269">
        <f>K106+Y106</f>
        <v>114400</v>
      </c>
      <c r="AR106" s="269">
        <f>L106+AA106</f>
        <v>7491214</v>
      </c>
      <c r="AS106" s="269">
        <f>M106+AB106</f>
        <v>440979</v>
      </c>
      <c r="AT106" s="269">
        <f>N106+AE106</f>
        <v>90995</v>
      </c>
      <c r="AU106" s="271">
        <f>O106+AN106</f>
        <v>43.089500000000001</v>
      </c>
      <c r="AV106" s="271">
        <f>P106+AL106</f>
        <v>38.771799999999999</v>
      </c>
      <c r="AW106" s="272">
        <f>Q106+AM106</f>
        <v>4.3177000000000003</v>
      </c>
    </row>
    <row r="107" spans="1:49" s="580" customFormat="1" x14ac:dyDescent="0.2">
      <c r="A107" s="502">
        <v>19</v>
      </c>
      <c r="B107" s="38">
        <v>4473</v>
      </c>
      <c r="C107" s="38">
        <v>600075117</v>
      </c>
      <c r="D107" s="38">
        <v>62237021</v>
      </c>
      <c r="E107" s="499" t="s">
        <v>186</v>
      </c>
      <c r="F107" s="38"/>
      <c r="G107" s="500"/>
      <c r="H107" s="672"/>
      <c r="I107" s="6">
        <v>30186543</v>
      </c>
      <c r="J107" s="10">
        <v>22048955</v>
      </c>
      <c r="K107" s="10">
        <v>114400</v>
      </c>
      <c r="L107" s="10">
        <v>7491214</v>
      </c>
      <c r="M107" s="10">
        <v>440979</v>
      </c>
      <c r="N107" s="10">
        <v>90995</v>
      </c>
      <c r="O107" s="11">
        <v>43.089500000000001</v>
      </c>
      <c r="P107" s="11">
        <v>38.771799999999999</v>
      </c>
      <c r="Q107" s="45">
        <v>4.3177000000000003</v>
      </c>
      <c r="R107" s="6">
        <f t="shared" ref="R107:AW107" si="140">SUM(R106)</f>
        <v>0</v>
      </c>
      <c r="S107" s="10">
        <f t="shared" si="140"/>
        <v>0</v>
      </c>
      <c r="T107" s="10">
        <f t="shared" si="140"/>
        <v>0</v>
      </c>
      <c r="U107" s="10">
        <f t="shared" si="140"/>
        <v>0</v>
      </c>
      <c r="V107" s="10">
        <f t="shared" si="140"/>
        <v>0</v>
      </c>
      <c r="W107" s="10">
        <f t="shared" si="140"/>
        <v>0</v>
      </c>
      <c r="X107" s="10">
        <f t="shared" si="140"/>
        <v>0</v>
      </c>
      <c r="Y107" s="10">
        <f t="shared" si="140"/>
        <v>0</v>
      </c>
      <c r="Z107" s="10">
        <f t="shared" si="140"/>
        <v>0</v>
      </c>
      <c r="AA107" s="10">
        <f t="shared" si="140"/>
        <v>0</v>
      </c>
      <c r="AB107" s="10">
        <f t="shared" si="140"/>
        <v>0</v>
      </c>
      <c r="AC107" s="10">
        <f t="shared" si="140"/>
        <v>0</v>
      </c>
      <c r="AD107" s="10">
        <f t="shared" si="140"/>
        <v>0</v>
      </c>
      <c r="AE107" s="10">
        <f t="shared" si="140"/>
        <v>0</v>
      </c>
      <c r="AF107" s="10">
        <f t="shared" si="140"/>
        <v>0</v>
      </c>
      <c r="AG107" s="11">
        <f t="shared" si="140"/>
        <v>0</v>
      </c>
      <c r="AH107" s="11">
        <f t="shared" si="140"/>
        <v>0</v>
      </c>
      <c r="AI107" s="11">
        <f t="shared" si="140"/>
        <v>0</v>
      </c>
      <c r="AJ107" s="11">
        <f t="shared" si="140"/>
        <v>0</v>
      </c>
      <c r="AK107" s="11">
        <f t="shared" si="140"/>
        <v>0</v>
      </c>
      <c r="AL107" s="11">
        <f t="shared" si="140"/>
        <v>0</v>
      </c>
      <c r="AM107" s="11">
        <f t="shared" si="140"/>
        <v>0</v>
      </c>
      <c r="AN107" s="101">
        <f t="shared" si="140"/>
        <v>0</v>
      </c>
      <c r="AO107" s="478">
        <f t="shared" si="140"/>
        <v>30186543</v>
      </c>
      <c r="AP107" s="10">
        <f t="shared" si="140"/>
        <v>22048955</v>
      </c>
      <c r="AQ107" s="10">
        <f t="shared" si="140"/>
        <v>114400</v>
      </c>
      <c r="AR107" s="10">
        <f t="shared" si="140"/>
        <v>7491214</v>
      </c>
      <c r="AS107" s="10">
        <f t="shared" si="140"/>
        <v>440979</v>
      </c>
      <c r="AT107" s="10">
        <f t="shared" si="140"/>
        <v>90995</v>
      </c>
      <c r="AU107" s="11">
        <f t="shared" si="140"/>
        <v>43.089500000000001</v>
      </c>
      <c r="AV107" s="11">
        <f t="shared" si="140"/>
        <v>38.771799999999999</v>
      </c>
      <c r="AW107" s="101">
        <f t="shared" si="140"/>
        <v>4.3177000000000003</v>
      </c>
    </row>
    <row r="108" spans="1:49" s="580" customFormat="1" x14ac:dyDescent="0.2">
      <c r="A108" s="524">
        <v>20</v>
      </c>
      <c r="B108" s="1">
        <v>4485</v>
      </c>
      <c r="C108" s="1">
        <v>600074102</v>
      </c>
      <c r="D108" s="1">
        <v>70695113</v>
      </c>
      <c r="E108" s="523" t="s">
        <v>187</v>
      </c>
      <c r="F108" s="1">
        <v>3111</v>
      </c>
      <c r="G108" s="522" t="s">
        <v>317</v>
      </c>
      <c r="H108" s="764" t="s">
        <v>283</v>
      </c>
      <c r="I108" s="265">
        <v>2654497</v>
      </c>
      <c r="J108" s="266">
        <v>1870793</v>
      </c>
      <c r="K108" s="266">
        <v>70000</v>
      </c>
      <c r="L108" s="266">
        <v>655988</v>
      </c>
      <c r="M108" s="266">
        <v>37416</v>
      </c>
      <c r="N108" s="266">
        <v>20300</v>
      </c>
      <c r="O108" s="622">
        <v>4.665</v>
      </c>
      <c r="P108" s="678">
        <v>3.6452</v>
      </c>
      <c r="Q108" s="784">
        <v>1.0198</v>
      </c>
      <c r="R108" s="267">
        <f t="shared" ref="R108:R110" si="141">W108*-1</f>
        <v>0</v>
      </c>
      <c r="S108" s="269">
        <v>0</v>
      </c>
      <c r="T108" s="269">
        <v>0</v>
      </c>
      <c r="U108" s="269">
        <v>0</v>
      </c>
      <c r="V108" s="269">
        <f t="shared" si="108"/>
        <v>0</v>
      </c>
      <c r="W108" s="269">
        <v>0</v>
      </c>
      <c r="X108" s="269">
        <v>0</v>
      </c>
      <c r="Y108" s="269">
        <f>SUM(W108:X108)</f>
        <v>0</v>
      </c>
      <c r="Z108" s="269">
        <f>V108+Y108</f>
        <v>0</v>
      </c>
      <c r="AA108" s="577">
        <f t="shared" ref="AA108:AA110" si="142">ROUND((V108+W108)*33.8%,0)</f>
        <v>0</v>
      </c>
      <c r="AB108" s="270">
        <f>ROUND(V108*2%,0)</f>
        <v>0</v>
      </c>
      <c r="AC108" s="269">
        <v>0</v>
      </c>
      <c r="AD108" s="269">
        <v>0</v>
      </c>
      <c r="AE108" s="269">
        <f t="shared" si="109"/>
        <v>0</v>
      </c>
      <c r="AF108" s="269">
        <f t="shared" si="110"/>
        <v>0</v>
      </c>
      <c r="AG108" s="271">
        <v>0</v>
      </c>
      <c r="AH108" s="271">
        <v>0</v>
      </c>
      <c r="AI108" s="271">
        <v>0</v>
      </c>
      <c r="AJ108" s="271">
        <v>0</v>
      </c>
      <c r="AK108" s="271">
        <v>0</v>
      </c>
      <c r="AL108" s="271">
        <f t="shared" si="111"/>
        <v>0</v>
      </c>
      <c r="AM108" s="271">
        <f t="shared" si="112"/>
        <v>0</v>
      </c>
      <c r="AN108" s="272">
        <f t="shared" si="113"/>
        <v>0</v>
      </c>
      <c r="AO108" s="268">
        <f>I108+AF108</f>
        <v>2654497</v>
      </c>
      <c r="AP108" s="269">
        <f>J108+V108</f>
        <v>1870793</v>
      </c>
      <c r="AQ108" s="269">
        <f t="shared" ref="AQ108:AQ110" si="143">K108+Y108</f>
        <v>70000</v>
      </c>
      <c r="AR108" s="269">
        <f t="shared" ref="AR108:AS110" si="144">L108+AA108</f>
        <v>655988</v>
      </c>
      <c r="AS108" s="269">
        <f t="shared" si="144"/>
        <v>37416</v>
      </c>
      <c r="AT108" s="269">
        <f>N108+AE108</f>
        <v>20300</v>
      </c>
      <c r="AU108" s="271">
        <f>O108+AN108</f>
        <v>4.665</v>
      </c>
      <c r="AV108" s="271">
        <f t="shared" ref="AV108:AW110" si="145">P108+AL108</f>
        <v>3.6452</v>
      </c>
      <c r="AW108" s="272">
        <f t="shared" si="145"/>
        <v>1.0198</v>
      </c>
    </row>
    <row r="109" spans="1:49" s="580" customFormat="1" x14ac:dyDescent="0.2">
      <c r="A109" s="524">
        <v>20</v>
      </c>
      <c r="B109" s="1">
        <v>4485</v>
      </c>
      <c r="C109" s="1">
        <v>600074102</v>
      </c>
      <c r="D109" s="1">
        <v>70695113</v>
      </c>
      <c r="E109" s="523" t="s">
        <v>187</v>
      </c>
      <c r="F109" s="1">
        <v>3111</v>
      </c>
      <c r="G109" s="522" t="s">
        <v>318</v>
      </c>
      <c r="H109" s="764" t="s">
        <v>284</v>
      </c>
      <c r="I109" s="265">
        <v>461179</v>
      </c>
      <c r="J109" s="266">
        <v>339602</v>
      </c>
      <c r="K109" s="882">
        <v>0</v>
      </c>
      <c r="L109" s="577">
        <v>114785</v>
      </c>
      <c r="M109" s="577">
        <v>6792</v>
      </c>
      <c r="N109" s="266">
        <v>0</v>
      </c>
      <c r="O109" s="622">
        <v>1</v>
      </c>
      <c r="P109" s="678">
        <v>1</v>
      </c>
      <c r="Q109" s="784">
        <v>0</v>
      </c>
      <c r="R109" s="267">
        <f t="shared" si="141"/>
        <v>0</v>
      </c>
      <c r="S109" s="269">
        <v>0</v>
      </c>
      <c r="T109" s="269">
        <v>0</v>
      </c>
      <c r="U109" s="269">
        <v>0</v>
      </c>
      <c r="V109" s="269">
        <f t="shared" si="108"/>
        <v>0</v>
      </c>
      <c r="W109" s="269">
        <v>0</v>
      </c>
      <c r="X109" s="269">
        <v>0</v>
      </c>
      <c r="Y109" s="269">
        <f>SUM(W109:X109)</f>
        <v>0</v>
      </c>
      <c r="Z109" s="269">
        <f>V109+Y109</f>
        <v>0</v>
      </c>
      <c r="AA109" s="577">
        <f t="shared" si="142"/>
        <v>0</v>
      </c>
      <c r="AB109" s="270">
        <f>ROUND(V109*2%,0)</f>
        <v>0</v>
      </c>
      <c r="AC109" s="269">
        <v>0</v>
      </c>
      <c r="AD109" s="269">
        <v>0</v>
      </c>
      <c r="AE109" s="269">
        <f t="shared" si="109"/>
        <v>0</v>
      </c>
      <c r="AF109" s="269">
        <f t="shared" si="110"/>
        <v>0</v>
      </c>
      <c r="AG109" s="271">
        <v>0</v>
      </c>
      <c r="AH109" s="271">
        <v>0</v>
      </c>
      <c r="AI109" s="271">
        <v>0</v>
      </c>
      <c r="AJ109" s="271">
        <v>0</v>
      </c>
      <c r="AK109" s="271">
        <v>0</v>
      </c>
      <c r="AL109" s="271">
        <f t="shared" si="111"/>
        <v>0</v>
      </c>
      <c r="AM109" s="271">
        <f t="shared" si="112"/>
        <v>0</v>
      </c>
      <c r="AN109" s="272">
        <f t="shared" si="113"/>
        <v>0</v>
      </c>
      <c r="AO109" s="268">
        <f>I109+AF109</f>
        <v>461179</v>
      </c>
      <c r="AP109" s="269">
        <f>J109+V109</f>
        <v>339602</v>
      </c>
      <c r="AQ109" s="269">
        <f t="shared" si="143"/>
        <v>0</v>
      </c>
      <c r="AR109" s="269">
        <f t="shared" si="144"/>
        <v>114785</v>
      </c>
      <c r="AS109" s="269">
        <f t="shared" si="144"/>
        <v>6792</v>
      </c>
      <c r="AT109" s="269">
        <f>N109+AE109</f>
        <v>0</v>
      </c>
      <c r="AU109" s="271">
        <f>O109+AN109</f>
        <v>1</v>
      </c>
      <c r="AV109" s="271">
        <f t="shared" si="145"/>
        <v>1</v>
      </c>
      <c r="AW109" s="272">
        <f t="shared" si="145"/>
        <v>0</v>
      </c>
    </row>
    <row r="110" spans="1:49" s="580" customFormat="1" x14ac:dyDescent="0.2">
      <c r="A110" s="524">
        <v>20</v>
      </c>
      <c r="B110" s="1">
        <v>4485</v>
      </c>
      <c r="C110" s="1">
        <v>600074102</v>
      </c>
      <c r="D110" s="1">
        <v>70695113</v>
      </c>
      <c r="E110" s="523" t="s">
        <v>187</v>
      </c>
      <c r="F110" s="1">
        <v>3141</v>
      </c>
      <c r="G110" s="522" t="s">
        <v>321</v>
      </c>
      <c r="H110" s="764" t="s">
        <v>284</v>
      </c>
      <c r="I110" s="265">
        <v>784804</v>
      </c>
      <c r="J110" s="266">
        <v>575457</v>
      </c>
      <c r="K110" s="882">
        <v>0</v>
      </c>
      <c r="L110" s="577">
        <v>194504</v>
      </c>
      <c r="M110" s="577">
        <v>11509</v>
      </c>
      <c r="N110" s="266">
        <v>3334</v>
      </c>
      <c r="O110" s="622">
        <v>1.96</v>
      </c>
      <c r="P110" s="678">
        <v>0</v>
      </c>
      <c r="Q110" s="784">
        <v>1.96</v>
      </c>
      <c r="R110" s="267">
        <f t="shared" si="141"/>
        <v>0</v>
      </c>
      <c r="S110" s="269">
        <v>0</v>
      </c>
      <c r="T110" s="269">
        <v>0</v>
      </c>
      <c r="U110" s="269">
        <v>0</v>
      </c>
      <c r="V110" s="269">
        <f t="shared" si="108"/>
        <v>0</v>
      </c>
      <c r="W110" s="269">
        <v>0</v>
      </c>
      <c r="X110" s="269">
        <v>0</v>
      </c>
      <c r="Y110" s="269">
        <f>SUM(W110:X110)</f>
        <v>0</v>
      </c>
      <c r="Z110" s="269">
        <f>V110+Y110</f>
        <v>0</v>
      </c>
      <c r="AA110" s="577">
        <f t="shared" si="142"/>
        <v>0</v>
      </c>
      <c r="AB110" s="270">
        <f>ROUND(V110*2%,0)</f>
        <v>0</v>
      </c>
      <c r="AC110" s="269">
        <v>0</v>
      </c>
      <c r="AD110" s="269">
        <v>0</v>
      </c>
      <c r="AE110" s="269">
        <f t="shared" si="109"/>
        <v>0</v>
      </c>
      <c r="AF110" s="269">
        <f t="shared" si="110"/>
        <v>0</v>
      </c>
      <c r="AG110" s="271">
        <v>0</v>
      </c>
      <c r="AH110" s="271">
        <v>0</v>
      </c>
      <c r="AI110" s="271">
        <v>0</v>
      </c>
      <c r="AJ110" s="271">
        <v>0</v>
      </c>
      <c r="AK110" s="271">
        <v>0</v>
      </c>
      <c r="AL110" s="271">
        <f t="shared" si="111"/>
        <v>0</v>
      </c>
      <c r="AM110" s="271">
        <f t="shared" si="112"/>
        <v>0</v>
      </c>
      <c r="AN110" s="272">
        <f t="shared" si="113"/>
        <v>0</v>
      </c>
      <c r="AO110" s="268">
        <f>I110+AF110</f>
        <v>784804</v>
      </c>
      <c r="AP110" s="269">
        <f>J110+V110</f>
        <v>575457</v>
      </c>
      <c r="AQ110" s="269">
        <f t="shared" si="143"/>
        <v>0</v>
      </c>
      <c r="AR110" s="269">
        <f t="shared" si="144"/>
        <v>194504</v>
      </c>
      <c r="AS110" s="269">
        <f t="shared" si="144"/>
        <v>11509</v>
      </c>
      <c r="AT110" s="269">
        <f>N110+AE110</f>
        <v>3334</v>
      </c>
      <c r="AU110" s="271">
        <f>O110+AN110</f>
        <v>1.96</v>
      </c>
      <c r="AV110" s="271">
        <f t="shared" si="145"/>
        <v>0</v>
      </c>
      <c r="AW110" s="272">
        <f t="shared" si="145"/>
        <v>1.96</v>
      </c>
    </row>
    <row r="111" spans="1:49" s="580" customFormat="1" x14ac:dyDescent="0.2">
      <c r="A111" s="502">
        <v>20</v>
      </c>
      <c r="B111" s="38">
        <v>4485</v>
      </c>
      <c r="C111" s="38">
        <v>600074102</v>
      </c>
      <c r="D111" s="38">
        <v>70695113</v>
      </c>
      <c r="E111" s="499" t="s">
        <v>188</v>
      </c>
      <c r="F111" s="38"/>
      <c r="G111" s="500"/>
      <c r="H111" s="672"/>
      <c r="I111" s="8">
        <v>3900480</v>
      </c>
      <c r="J111" s="14">
        <v>2785852</v>
      </c>
      <c r="K111" s="14">
        <v>70000</v>
      </c>
      <c r="L111" s="14">
        <v>965277</v>
      </c>
      <c r="M111" s="14">
        <v>55717</v>
      </c>
      <c r="N111" s="14">
        <v>23634</v>
      </c>
      <c r="O111" s="15">
        <v>7.625</v>
      </c>
      <c r="P111" s="15">
        <v>4.6452</v>
      </c>
      <c r="Q111" s="54">
        <v>2.9798</v>
      </c>
      <c r="R111" s="8">
        <f t="shared" ref="R111:AW111" si="146">SUM(R108:R110)</f>
        <v>0</v>
      </c>
      <c r="S111" s="14">
        <f t="shared" si="146"/>
        <v>0</v>
      </c>
      <c r="T111" s="14">
        <f t="shared" si="146"/>
        <v>0</v>
      </c>
      <c r="U111" s="14">
        <f t="shared" si="146"/>
        <v>0</v>
      </c>
      <c r="V111" s="14">
        <f t="shared" si="146"/>
        <v>0</v>
      </c>
      <c r="W111" s="14">
        <f t="shared" si="146"/>
        <v>0</v>
      </c>
      <c r="X111" s="14">
        <f t="shared" si="146"/>
        <v>0</v>
      </c>
      <c r="Y111" s="14">
        <f t="shared" si="146"/>
        <v>0</v>
      </c>
      <c r="Z111" s="14">
        <f t="shared" si="146"/>
        <v>0</v>
      </c>
      <c r="AA111" s="14">
        <f t="shared" si="146"/>
        <v>0</v>
      </c>
      <c r="AB111" s="14">
        <f t="shared" si="146"/>
        <v>0</v>
      </c>
      <c r="AC111" s="14">
        <f t="shared" si="146"/>
        <v>0</v>
      </c>
      <c r="AD111" s="14">
        <f t="shared" si="146"/>
        <v>0</v>
      </c>
      <c r="AE111" s="14">
        <f t="shared" si="146"/>
        <v>0</v>
      </c>
      <c r="AF111" s="14">
        <f t="shared" si="146"/>
        <v>0</v>
      </c>
      <c r="AG111" s="15">
        <f t="shared" si="146"/>
        <v>0</v>
      </c>
      <c r="AH111" s="15">
        <f t="shared" si="146"/>
        <v>0</v>
      </c>
      <c r="AI111" s="15">
        <f t="shared" si="146"/>
        <v>0</v>
      </c>
      <c r="AJ111" s="15">
        <f t="shared" si="146"/>
        <v>0</v>
      </c>
      <c r="AK111" s="15">
        <f t="shared" si="146"/>
        <v>0</v>
      </c>
      <c r="AL111" s="15">
        <f t="shared" si="146"/>
        <v>0</v>
      </c>
      <c r="AM111" s="15">
        <f t="shared" si="146"/>
        <v>0</v>
      </c>
      <c r="AN111" s="104">
        <f t="shared" si="146"/>
        <v>0</v>
      </c>
      <c r="AO111" s="495">
        <f t="shared" si="146"/>
        <v>3900480</v>
      </c>
      <c r="AP111" s="14">
        <f t="shared" si="146"/>
        <v>2785852</v>
      </c>
      <c r="AQ111" s="14">
        <f t="shared" si="146"/>
        <v>70000</v>
      </c>
      <c r="AR111" s="14">
        <f t="shared" si="146"/>
        <v>965277</v>
      </c>
      <c r="AS111" s="14">
        <f t="shared" si="146"/>
        <v>55717</v>
      </c>
      <c r="AT111" s="14">
        <f t="shared" si="146"/>
        <v>23634</v>
      </c>
      <c r="AU111" s="15">
        <f t="shared" si="146"/>
        <v>7.625</v>
      </c>
      <c r="AV111" s="15">
        <f t="shared" si="146"/>
        <v>4.6452</v>
      </c>
      <c r="AW111" s="104">
        <f t="shared" si="146"/>
        <v>2.9798</v>
      </c>
    </row>
    <row r="112" spans="1:49" s="580" customFormat="1" x14ac:dyDescent="0.2">
      <c r="A112" s="524">
        <v>21</v>
      </c>
      <c r="B112" s="1">
        <v>4435</v>
      </c>
      <c r="C112" s="1">
        <v>650034295</v>
      </c>
      <c r="D112" s="1">
        <v>72744669</v>
      </c>
      <c r="E112" s="523" t="s">
        <v>189</v>
      </c>
      <c r="F112" s="1">
        <v>3111</v>
      </c>
      <c r="G112" s="522" t="s">
        <v>317</v>
      </c>
      <c r="H112" s="764" t="s">
        <v>283</v>
      </c>
      <c r="I112" s="265">
        <v>3014609</v>
      </c>
      <c r="J112" s="266">
        <v>2176987</v>
      </c>
      <c r="K112" s="882">
        <v>20000</v>
      </c>
      <c r="L112" s="577">
        <v>742582</v>
      </c>
      <c r="M112" s="577">
        <v>43540</v>
      </c>
      <c r="N112" s="266">
        <v>31500</v>
      </c>
      <c r="O112" s="622">
        <v>5.0217999999999998</v>
      </c>
      <c r="P112" s="678">
        <v>4</v>
      </c>
      <c r="Q112" s="784">
        <v>1.0218</v>
      </c>
      <c r="R112" s="267">
        <f t="shared" ref="R112:R117" si="147">W112*-1</f>
        <v>0</v>
      </c>
      <c r="S112" s="269">
        <v>0</v>
      </c>
      <c r="T112" s="269">
        <v>0</v>
      </c>
      <c r="U112" s="269">
        <v>0</v>
      </c>
      <c r="V112" s="269">
        <f t="shared" si="108"/>
        <v>0</v>
      </c>
      <c r="W112" s="269">
        <v>0</v>
      </c>
      <c r="X112" s="269">
        <v>0</v>
      </c>
      <c r="Y112" s="269">
        <f t="shared" ref="Y112:Y117" si="148">SUM(W112:X112)</f>
        <v>0</v>
      </c>
      <c r="Z112" s="269">
        <f t="shared" ref="Z112:Z117" si="149">V112+Y112</f>
        <v>0</v>
      </c>
      <c r="AA112" s="577">
        <f t="shared" ref="AA112:AA117" si="150">ROUND((V112+W112)*33.8%,0)</f>
        <v>0</v>
      </c>
      <c r="AB112" s="270">
        <f t="shared" ref="AB112:AB117" si="151">ROUND(V112*2%,0)</f>
        <v>0</v>
      </c>
      <c r="AC112" s="269">
        <v>0</v>
      </c>
      <c r="AD112" s="269">
        <v>0</v>
      </c>
      <c r="AE112" s="269">
        <f t="shared" si="109"/>
        <v>0</v>
      </c>
      <c r="AF112" s="269">
        <f t="shared" si="110"/>
        <v>0</v>
      </c>
      <c r="AG112" s="271">
        <v>0</v>
      </c>
      <c r="AH112" s="271">
        <v>0</v>
      </c>
      <c r="AI112" s="271">
        <v>0</v>
      </c>
      <c r="AJ112" s="271">
        <v>0</v>
      </c>
      <c r="AK112" s="271">
        <v>0</v>
      </c>
      <c r="AL112" s="271">
        <f t="shared" si="111"/>
        <v>0</v>
      </c>
      <c r="AM112" s="271">
        <f t="shared" si="112"/>
        <v>0</v>
      </c>
      <c r="AN112" s="272">
        <f t="shared" si="113"/>
        <v>0</v>
      </c>
      <c r="AO112" s="268">
        <f t="shared" ref="AO112:AO117" si="152">I112+AF112</f>
        <v>3014609</v>
      </c>
      <c r="AP112" s="269">
        <f t="shared" ref="AP112:AP117" si="153">J112+V112</f>
        <v>2176987</v>
      </c>
      <c r="AQ112" s="269">
        <f t="shared" ref="AQ112:AQ117" si="154">K112+Y112</f>
        <v>20000</v>
      </c>
      <c r="AR112" s="269">
        <f t="shared" ref="AR112:AS117" si="155">L112+AA112</f>
        <v>742582</v>
      </c>
      <c r="AS112" s="269">
        <f t="shared" si="155"/>
        <v>43540</v>
      </c>
      <c r="AT112" s="269">
        <f t="shared" ref="AT112:AT117" si="156">N112+AE112</f>
        <v>31500</v>
      </c>
      <c r="AU112" s="271">
        <f t="shared" ref="AU112:AU117" si="157">O112+AN112</f>
        <v>5.0217999999999998</v>
      </c>
      <c r="AV112" s="271">
        <f t="shared" ref="AV112:AW117" si="158">P112+AL112</f>
        <v>4</v>
      </c>
      <c r="AW112" s="272">
        <f t="shared" si="158"/>
        <v>1.0218</v>
      </c>
    </row>
    <row r="113" spans="1:49" s="580" customFormat="1" x14ac:dyDescent="0.2">
      <c r="A113" s="524">
        <v>21</v>
      </c>
      <c r="B113" s="1">
        <v>4435</v>
      </c>
      <c r="C113" s="1">
        <v>650034295</v>
      </c>
      <c r="D113" s="1">
        <v>72744669</v>
      </c>
      <c r="E113" s="523" t="s">
        <v>189</v>
      </c>
      <c r="F113" s="1">
        <v>3117</v>
      </c>
      <c r="G113" s="522" t="s">
        <v>320</v>
      </c>
      <c r="H113" s="764" t="s">
        <v>283</v>
      </c>
      <c r="I113" s="265">
        <v>5946162</v>
      </c>
      <c r="J113" s="266">
        <v>4225856</v>
      </c>
      <c r="K113" s="266">
        <v>25000</v>
      </c>
      <c r="L113" s="266">
        <v>1436789</v>
      </c>
      <c r="M113" s="266">
        <v>84517</v>
      </c>
      <c r="N113" s="266">
        <v>174000</v>
      </c>
      <c r="O113" s="622">
        <v>8.7175999999999991</v>
      </c>
      <c r="P113" s="678">
        <v>5.4089999999999998</v>
      </c>
      <c r="Q113" s="784">
        <v>3.3085999999999993</v>
      </c>
      <c r="R113" s="267">
        <f t="shared" si="147"/>
        <v>0</v>
      </c>
      <c r="S113" s="269">
        <v>0</v>
      </c>
      <c r="T113" s="269">
        <v>0</v>
      </c>
      <c r="U113" s="269">
        <v>0</v>
      </c>
      <c r="V113" s="269">
        <f t="shared" si="108"/>
        <v>0</v>
      </c>
      <c r="W113" s="269">
        <v>0</v>
      </c>
      <c r="X113" s="269">
        <v>0</v>
      </c>
      <c r="Y113" s="269">
        <f t="shared" si="148"/>
        <v>0</v>
      </c>
      <c r="Z113" s="269">
        <f t="shared" si="149"/>
        <v>0</v>
      </c>
      <c r="AA113" s="577">
        <f t="shared" si="150"/>
        <v>0</v>
      </c>
      <c r="AB113" s="270">
        <f t="shared" si="151"/>
        <v>0</v>
      </c>
      <c r="AC113" s="269">
        <v>0</v>
      </c>
      <c r="AD113" s="269">
        <v>0</v>
      </c>
      <c r="AE113" s="269">
        <f t="shared" si="109"/>
        <v>0</v>
      </c>
      <c r="AF113" s="269">
        <f t="shared" si="110"/>
        <v>0</v>
      </c>
      <c r="AG113" s="271">
        <v>0</v>
      </c>
      <c r="AH113" s="271">
        <v>0</v>
      </c>
      <c r="AI113" s="271">
        <v>0</v>
      </c>
      <c r="AJ113" s="271">
        <v>0</v>
      </c>
      <c r="AK113" s="271">
        <v>0</v>
      </c>
      <c r="AL113" s="271">
        <f t="shared" si="111"/>
        <v>0</v>
      </c>
      <c r="AM113" s="271">
        <f t="shared" si="112"/>
        <v>0</v>
      </c>
      <c r="AN113" s="272">
        <f t="shared" si="113"/>
        <v>0</v>
      </c>
      <c r="AO113" s="268">
        <f t="shared" si="152"/>
        <v>5946162</v>
      </c>
      <c r="AP113" s="269">
        <f t="shared" si="153"/>
        <v>4225856</v>
      </c>
      <c r="AQ113" s="269">
        <f t="shared" si="154"/>
        <v>25000</v>
      </c>
      <c r="AR113" s="269">
        <f t="shared" si="155"/>
        <v>1436789</v>
      </c>
      <c r="AS113" s="269">
        <f t="shared" si="155"/>
        <v>84517</v>
      </c>
      <c r="AT113" s="269">
        <f t="shared" si="156"/>
        <v>174000</v>
      </c>
      <c r="AU113" s="271">
        <f t="shared" si="157"/>
        <v>8.7175999999999991</v>
      </c>
      <c r="AV113" s="271">
        <f t="shared" si="158"/>
        <v>5.4089999999999998</v>
      </c>
      <c r="AW113" s="272">
        <f t="shared" si="158"/>
        <v>3.3085999999999993</v>
      </c>
    </row>
    <row r="114" spans="1:49" s="580" customFormat="1" x14ac:dyDescent="0.2">
      <c r="A114" s="524">
        <v>21</v>
      </c>
      <c r="B114" s="1">
        <v>4435</v>
      </c>
      <c r="C114" s="1">
        <v>650034295</v>
      </c>
      <c r="D114" s="1">
        <v>72744669</v>
      </c>
      <c r="E114" s="523" t="s">
        <v>189</v>
      </c>
      <c r="F114" s="1">
        <v>3117</v>
      </c>
      <c r="G114" s="522" t="s">
        <v>318</v>
      </c>
      <c r="H114" s="764" t="s">
        <v>284</v>
      </c>
      <c r="I114" s="265">
        <v>297214</v>
      </c>
      <c r="J114" s="266">
        <v>218862</v>
      </c>
      <c r="K114" s="882">
        <v>0</v>
      </c>
      <c r="L114" s="577">
        <v>73975</v>
      </c>
      <c r="M114" s="577">
        <v>4377</v>
      </c>
      <c r="N114" s="266">
        <v>0</v>
      </c>
      <c r="O114" s="622">
        <v>0.64</v>
      </c>
      <c r="P114" s="678">
        <v>0.64</v>
      </c>
      <c r="Q114" s="784">
        <v>0</v>
      </c>
      <c r="R114" s="267">
        <f t="shared" si="147"/>
        <v>0</v>
      </c>
      <c r="S114" s="269">
        <v>0</v>
      </c>
      <c r="T114" s="269">
        <v>0</v>
      </c>
      <c r="U114" s="269">
        <v>0</v>
      </c>
      <c r="V114" s="269">
        <f t="shared" si="108"/>
        <v>0</v>
      </c>
      <c r="W114" s="269">
        <v>0</v>
      </c>
      <c r="X114" s="269">
        <v>0</v>
      </c>
      <c r="Y114" s="269">
        <f t="shared" si="148"/>
        <v>0</v>
      </c>
      <c r="Z114" s="269">
        <f t="shared" si="149"/>
        <v>0</v>
      </c>
      <c r="AA114" s="577">
        <f t="shared" si="150"/>
        <v>0</v>
      </c>
      <c r="AB114" s="270">
        <f t="shared" si="151"/>
        <v>0</v>
      </c>
      <c r="AC114" s="269">
        <v>0</v>
      </c>
      <c r="AD114" s="269">
        <v>0</v>
      </c>
      <c r="AE114" s="269">
        <f t="shared" si="109"/>
        <v>0</v>
      </c>
      <c r="AF114" s="269">
        <f t="shared" si="110"/>
        <v>0</v>
      </c>
      <c r="AG114" s="271">
        <v>0</v>
      </c>
      <c r="AH114" s="271">
        <v>0</v>
      </c>
      <c r="AI114" s="271">
        <v>0</v>
      </c>
      <c r="AJ114" s="271">
        <v>0</v>
      </c>
      <c r="AK114" s="271">
        <v>0</v>
      </c>
      <c r="AL114" s="271">
        <f t="shared" si="111"/>
        <v>0</v>
      </c>
      <c r="AM114" s="271">
        <f t="shared" si="112"/>
        <v>0</v>
      </c>
      <c r="AN114" s="272">
        <f t="shared" si="113"/>
        <v>0</v>
      </c>
      <c r="AO114" s="268">
        <f t="shared" si="152"/>
        <v>297214</v>
      </c>
      <c r="AP114" s="269">
        <f t="shared" si="153"/>
        <v>218862</v>
      </c>
      <c r="AQ114" s="269">
        <f t="shared" si="154"/>
        <v>0</v>
      </c>
      <c r="AR114" s="269">
        <f t="shared" si="155"/>
        <v>73975</v>
      </c>
      <c r="AS114" s="269">
        <f t="shared" si="155"/>
        <v>4377</v>
      </c>
      <c r="AT114" s="269">
        <f t="shared" si="156"/>
        <v>0</v>
      </c>
      <c r="AU114" s="271">
        <f t="shared" si="157"/>
        <v>0.64</v>
      </c>
      <c r="AV114" s="271">
        <f t="shared" si="158"/>
        <v>0.64</v>
      </c>
      <c r="AW114" s="272">
        <f t="shared" si="158"/>
        <v>0</v>
      </c>
    </row>
    <row r="115" spans="1:49" s="580" customFormat="1" x14ac:dyDescent="0.2">
      <c r="A115" s="524">
        <v>21</v>
      </c>
      <c r="B115" s="1">
        <v>4435</v>
      </c>
      <c r="C115" s="1">
        <v>650034295</v>
      </c>
      <c r="D115" s="1">
        <v>72744669</v>
      </c>
      <c r="E115" s="497" t="s">
        <v>189</v>
      </c>
      <c r="F115" s="1">
        <v>3141</v>
      </c>
      <c r="G115" s="522" t="s">
        <v>321</v>
      </c>
      <c r="H115" s="764" t="s">
        <v>284</v>
      </c>
      <c r="I115" s="265">
        <v>1052090</v>
      </c>
      <c r="J115" s="266">
        <v>760386</v>
      </c>
      <c r="K115" s="882">
        <v>10000</v>
      </c>
      <c r="L115" s="577">
        <v>260390</v>
      </c>
      <c r="M115" s="577">
        <v>15208</v>
      </c>
      <c r="N115" s="266">
        <v>6106</v>
      </c>
      <c r="O115" s="622">
        <v>2.62</v>
      </c>
      <c r="P115" s="678">
        <v>0</v>
      </c>
      <c r="Q115" s="784">
        <v>2.62</v>
      </c>
      <c r="R115" s="267">
        <f t="shared" si="147"/>
        <v>0</v>
      </c>
      <c r="S115" s="269">
        <v>0</v>
      </c>
      <c r="T115" s="269">
        <v>0</v>
      </c>
      <c r="U115" s="269">
        <v>0</v>
      </c>
      <c r="V115" s="269">
        <f t="shared" si="108"/>
        <v>0</v>
      </c>
      <c r="W115" s="269">
        <v>0</v>
      </c>
      <c r="X115" s="269">
        <v>0</v>
      </c>
      <c r="Y115" s="269">
        <f t="shared" si="148"/>
        <v>0</v>
      </c>
      <c r="Z115" s="269">
        <f t="shared" si="149"/>
        <v>0</v>
      </c>
      <c r="AA115" s="577">
        <f t="shared" si="150"/>
        <v>0</v>
      </c>
      <c r="AB115" s="270">
        <f t="shared" si="151"/>
        <v>0</v>
      </c>
      <c r="AC115" s="269">
        <v>0</v>
      </c>
      <c r="AD115" s="269">
        <v>0</v>
      </c>
      <c r="AE115" s="269">
        <f t="shared" si="109"/>
        <v>0</v>
      </c>
      <c r="AF115" s="269">
        <f t="shared" si="110"/>
        <v>0</v>
      </c>
      <c r="AG115" s="271">
        <v>0</v>
      </c>
      <c r="AH115" s="271">
        <v>0</v>
      </c>
      <c r="AI115" s="271">
        <v>0</v>
      </c>
      <c r="AJ115" s="271">
        <v>0</v>
      </c>
      <c r="AK115" s="271">
        <v>0</v>
      </c>
      <c r="AL115" s="271">
        <f t="shared" si="111"/>
        <v>0</v>
      </c>
      <c r="AM115" s="271">
        <f t="shared" si="112"/>
        <v>0</v>
      </c>
      <c r="AN115" s="272">
        <f t="shared" si="113"/>
        <v>0</v>
      </c>
      <c r="AO115" s="268">
        <f t="shared" si="152"/>
        <v>1052090</v>
      </c>
      <c r="AP115" s="269">
        <f t="shared" si="153"/>
        <v>760386</v>
      </c>
      <c r="AQ115" s="269">
        <f t="shared" si="154"/>
        <v>10000</v>
      </c>
      <c r="AR115" s="269">
        <f t="shared" si="155"/>
        <v>260390</v>
      </c>
      <c r="AS115" s="269">
        <f t="shared" si="155"/>
        <v>15208</v>
      </c>
      <c r="AT115" s="269">
        <f t="shared" si="156"/>
        <v>6106</v>
      </c>
      <c r="AU115" s="271">
        <f t="shared" si="157"/>
        <v>2.62</v>
      </c>
      <c r="AV115" s="271">
        <f t="shared" si="158"/>
        <v>0</v>
      </c>
      <c r="AW115" s="272">
        <f t="shared" si="158"/>
        <v>2.62</v>
      </c>
    </row>
    <row r="116" spans="1:49" s="580" customFormat="1" x14ac:dyDescent="0.2">
      <c r="A116" s="524">
        <v>21</v>
      </c>
      <c r="B116" s="1">
        <v>4435</v>
      </c>
      <c r="C116" s="1">
        <v>650034295</v>
      </c>
      <c r="D116" s="1">
        <v>72744669</v>
      </c>
      <c r="E116" s="523" t="s">
        <v>189</v>
      </c>
      <c r="F116" s="1">
        <v>3143</v>
      </c>
      <c r="G116" s="522" t="s">
        <v>635</v>
      </c>
      <c r="H116" s="673" t="s">
        <v>283</v>
      </c>
      <c r="I116" s="265">
        <v>537021</v>
      </c>
      <c r="J116" s="266">
        <v>390524</v>
      </c>
      <c r="K116" s="882">
        <v>5000</v>
      </c>
      <c r="L116" s="577">
        <v>133687</v>
      </c>
      <c r="M116" s="577">
        <v>7810</v>
      </c>
      <c r="N116" s="266">
        <v>0</v>
      </c>
      <c r="O116" s="622">
        <v>0.84819999999999995</v>
      </c>
      <c r="P116" s="678">
        <v>0.84819999999999995</v>
      </c>
      <c r="Q116" s="784">
        <v>0</v>
      </c>
      <c r="R116" s="267">
        <f t="shared" si="147"/>
        <v>0</v>
      </c>
      <c r="S116" s="269">
        <v>0</v>
      </c>
      <c r="T116" s="269">
        <v>0</v>
      </c>
      <c r="U116" s="269">
        <v>0</v>
      </c>
      <c r="V116" s="269">
        <f t="shared" si="108"/>
        <v>0</v>
      </c>
      <c r="W116" s="269">
        <v>0</v>
      </c>
      <c r="X116" s="269">
        <v>0</v>
      </c>
      <c r="Y116" s="269">
        <f t="shared" si="148"/>
        <v>0</v>
      </c>
      <c r="Z116" s="269">
        <f t="shared" si="149"/>
        <v>0</v>
      </c>
      <c r="AA116" s="577">
        <f t="shared" si="150"/>
        <v>0</v>
      </c>
      <c r="AB116" s="270">
        <f t="shared" si="151"/>
        <v>0</v>
      </c>
      <c r="AC116" s="269">
        <v>0</v>
      </c>
      <c r="AD116" s="269">
        <v>0</v>
      </c>
      <c r="AE116" s="269">
        <f t="shared" si="109"/>
        <v>0</v>
      </c>
      <c r="AF116" s="269">
        <f t="shared" si="110"/>
        <v>0</v>
      </c>
      <c r="AG116" s="271">
        <v>0</v>
      </c>
      <c r="AH116" s="271">
        <v>0</v>
      </c>
      <c r="AI116" s="271">
        <v>0</v>
      </c>
      <c r="AJ116" s="271">
        <v>0</v>
      </c>
      <c r="AK116" s="271">
        <v>0</v>
      </c>
      <c r="AL116" s="271">
        <f t="shared" si="111"/>
        <v>0</v>
      </c>
      <c r="AM116" s="271">
        <f t="shared" si="112"/>
        <v>0</v>
      </c>
      <c r="AN116" s="272">
        <f t="shared" si="113"/>
        <v>0</v>
      </c>
      <c r="AO116" s="268">
        <f t="shared" si="152"/>
        <v>537021</v>
      </c>
      <c r="AP116" s="269">
        <f t="shared" si="153"/>
        <v>390524</v>
      </c>
      <c r="AQ116" s="269">
        <f t="shared" si="154"/>
        <v>5000</v>
      </c>
      <c r="AR116" s="269">
        <f t="shared" si="155"/>
        <v>133687</v>
      </c>
      <c r="AS116" s="269">
        <f t="shared" si="155"/>
        <v>7810</v>
      </c>
      <c r="AT116" s="269">
        <f t="shared" si="156"/>
        <v>0</v>
      </c>
      <c r="AU116" s="271">
        <f t="shared" si="157"/>
        <v>0.84819999999999995</v>
      </c>
      <c r="AV116" s="271">
        <f t="shared" si="158"/>
        <v>0.84819999999999995</v>
      </c>
      <c r="AW116" s="272">
        <f t="shared" si="158"/>
        <v>0</v>
      </c>
    </row>
    <row r="117" spans="1:49" s="580" customFormat="1" x14ac:dyDescent="0.2">
      <c r="A117" s="524">
        <v>21</v>
      </c>
      <c r="B117" s="1">
        <v>4435</v>
      </c>
      <c r="C117" s="1">
        <v>650034295</v>
      </c>
      <c r="D117" s="1">
        <v>72744669</v>
      </c>
      <c r="E117" s="523" t="s">
        <v>189</v>
      </c>
      <c r="F117" s="1">
        <v>3143</v>
      </c>
      <c r="G117" s="522" t="s">
        <v>636</v>
      </c>
      <c r="H117" s="673" t="s">
        <v>284</v>
      </c>
      <c r="I117" s="265">
        <v>20364</v>
      </c>
      <c r="J117" s="266">
        <v>14355</v>
      </c>
      <c r="K117" s="882">
        <v>0</v>
      </c>
      <c r="L117" s="577">
        <v>4852</v>
      </c>
      <c r="M117" s="577">
        <v>287</v>
      </c>
      <c r="N117" s="266">
        <v>870</v>
      </c>
      <c r="O117" s="622">
        <v>0.06</v>
      </c>
      <c r="P117" s="678">
        <v>0</v>
      </c>
      <c r="Q117" s="784">
        <v>0.06</v>
      </c>
      <c r="R117" s="267">
        <f t="shared" si="147"/>
        <v>0</v>
      </c>
      <c r="S117" s="269">
        <v>0</v>
      </c>
      <c r="T117" s="269">
        <v>0</v>
      </c>
      <c r="U117" s="269">
        <v>0</v>
      </c>
      <c r="V117" s="269">
        <f t="shared" si="108"/>
        <v>0</v>
      </c>
      <c r="W117" s="269">
        <v>0</v>
      </c>
      <c r="X117" s="269">
        <v>0</v>
      </c>
      <c r="Y117" s="269">
        <f t="shared" si="148"/>
        <v>0</v>
      </c>
      <c r="Z117" s="269">
        <f t="shared" si="149"/>
        <v>0</v>
      </c>
      <c r="AA117" s="577">
        <f t="shared" si="150"/>
        <v>0</v>
      </c>
      <c r="AB117" s="270">
        <f t="shared" si="151"/>
        <v>0</v>
      </c>
      <c r="AC117" s="269">
        <v>0</v>
      </c>
      <c r="AD117" s="269">
        <v>0</v>
      </c>
      <c r="AE117" s="269">
        <f t="shared" si="109"/>
        <v>0</v>
      </c>
      <c r="AF117" s="269">
        <f t="shared" si="110"/>
        <v>0</v>
      </c>
      <c r="AG117" s="271">
        <v>0</v>
      </c>
      <c r="AH117" s="271">
        <v>0</v>
      </c>
      <c r="AI117" s="271">
        <v>0</v>
      </c>
      <c r="AJ117" s="271">
        <v>0</v>
      </c>
      <c r="AK117" s="271">
        <v>0</v>
      </c>
      <c r="AL117" s="271">
        <f t="shared" si="111"/>
        <v>0</v>
      </c>
      <c r="AM117" s="271">
        <f t="shared" si="112"/>
        <v>0</v>
      </c>
      <c r="AN117" s="272">
        <f t="shared" si="113"/>
        <v>0</v>
      </c>
      <c r="AO117" s="268">
        <f t="shared" si="152"/>
        <v>20364</v>
      </c>
      <c r="AP117" s="269">
        <f t="shared" si="153"/>
        <v>14355</v>
      </c>
      <c r="AQ117" s="269">
        <f t="shared" si="154"/>
        <v>0</v>
      </c>
      <c r="AR117" s="269">
        <f t="shared" si="155"/>
        <v>4852</v>
      </c>
      <c r="AS117" s="269">
        <f t="shared" si="155"/>
        <v>287</v>
      </c>
      <c r="AT117" s="269">
        <f t="shared" si="156"/>
        <v>870</v>
      </c>
      <c r="AU117" s="271">
        <f t="shared" si="157"/>
        <v>0.06</v>
      </c>
      <c r="AV117" s="271">
        <f t="shared" si="158"/>
        <v>0</v>
      </c>
      <c r="AW117" s="272">
        <f t="shared" si="158"/>
        <v>0.06</v>
      </c>
    </row>
    <row r="118" spans="1:49" s="580" customFormat="1" x14ac:dyDescent="0.2">
      <c r="A118" s="502">
        <v>21</v>
      </c>
      <c r="B118" s="38">
        <v>4435</v>
      </c>
      <c r="C118" s="38">
        <v>650034295</v>
      </c>
      <c r="D118" s="38">
        <v>72744669</v>
      </c>
      <c r="E118" s="499" t="s">
        <v>190</v>
      </c>
      <c r="F118" s="38"/>
      <c r="G118" s="500"/>
      <c r="H118" s="672"/>
      <c r="I118" s="6">
        <v>10867460</v>
      </c>
      <c r="J118" s="10">
        <v>7786970</v>
      </c>
      <c r="K118" s="10">
        <v>60000</v>
      </c>
      <c r="L118" s="10">
        <v>2652275</v>
      </c>
      <c r="M118" s="10">
        <v>155739</v>
      </c>
      <c r="N118" s="10">
        <v>212476</v>
      </c>
      <c r="O118" s="11">
        <v>17.907599999999999</v>
      </c>
      <c r="P118" s="11">
        <v>10.8972</v>
      </c>
      <c r="Q118" s="45">
        <v>7.0103999999999989</v>
      </c>
      <c r="R118" s="6">
        <f t="shared" ref="R118:AW118" si="159">SUM(R112:R117)</f>
        <v>0</v>
      </c>
      <c r="S118" s="10">
        <f t="shared" si="159"/>
        <v>0</v>
      </c>
      <c r="T118" s="10">
        <f t="shared" si="159"/>
        <v>0</v>
      </c>
      <c r="U118" s="10">
        <f t="shared" si="159"/>
        <v>0</v>
      </c>
      <c r="V118" s="10">
        <f t="shared" si="159"/>
        <v>0</v>
      </c>
      <c r="W118" s="10">
        <f t="shared" si="159"/>
        <v>0</v>
      </c>
      <c r="X118" s="10">
        <f t="shared" si="159"/>
        <v>0</v>
      </c>
      <c r="Y118" s="10">
        <f t="shared" si="159"/>
        <v>0</v>
      </c>
      <c r="Z118" s="10">
        <f t="shared" si="159"/>
        <v>0</v>
      </c>
      <c r="AA118" s="10">
        <f t="shared" si="159"/>
        <v>0</v>
      </c>
      <c r="AB118" s="10">
        <f t="shared" si="159"/>
        <v>0</v>
      </c>
      <c r="AC118" s="10">
        <f t="shared" si="159"/>
        <v>0</v>
      </c>
      <c r="AD118" s="10">
        <f t="shared" si="159"/>
        <v>0</v>
      </c>
      <c r="AE118" s="10">
        <f t="shared" si="159"/>
        <v>0</v>
      </c>
      <c r="AF118" s="10">
        <f t="shared" si="159"/>
        <v>0</v>
      </c>
      <c r="AG118" s="11">
        <f t="shared" si="159"/>
        <v>0</v>
      </c>
      <c r="AH118" s="11">
        <f t="shared" si="159"/>
        <v>0</v>
      </c>
      <c r="AI118" s="11">
        <f t="shared" si="159"/>
        <v>0</v>
      </c>
      <c r="AJ118" s="11">
        <f t="shared" si="159"/>
        <v>0</v>
      </c>
      <c r="AK118" s="11">
        <f t="shared" si="159"/>
        <v>0</v>
      </c>
      <c r="AL118" s="11">
        <f t="shared" si="159"/>
        <v>0</v>
      </c>
      <c r="AM118" s="11">
        <f t="shared" si="159"/>
        <v>0</v>
      </c>
      <c r="AN118" s="101">
        <f t="shared" si="159"/>
        <v>0</v>
      </c>
      <c r="AO118" s="478">
        <f t="shared" si="159"/>
        <v>10867460</v>
      </c>
      <c r="AP118" s="10">
        <f t="shared" si="159"/>
        <v>7786970</v>
      </c>
      <c r="AQ118" s="10">
        <f t="shared" si="159"/>
        <v>60000</v>
      </c>
      <c r="AR118" s="10">
        <f t="shared" si="159"/>
        <v>2652275</v>
      </c>
      <c r="AS118" s="10">
        <f t="shared" si="159"/>
        <v>155739</v>
      </c>
      <c r="AT118" s="10">
        <f t="shared" si="159"/>
        <v>212476</v>
      </c>
      <c r="AU118" s="11">
        <f t="shared" si="159"/>
        <v>17.907599999999999</v>
      </c>
      <c r="AV118" s="11">
        <f t="shared" si="159"/>
        <v>10.8972</v>
      </c>
      <c r="AW118" s="101">
        <f t="shared" si="159"/>
        <v>7.0103999999999989</v>
      </c>
    </row>
    <row r="119" spans="1:49" s="580" customFormat="1" x14ac:dyDescent="0.2">
      <c r="A119" s="524">
        <v>22</v>
      </c>
      <c r="B119" s="1">
        <v>4412</v>
      </c>
      <c r="C119" s="1">
        <v>600074447</v>
      </c>
      <c r="D119" s="1">
        <v>70698554</v>
      </c>
      <c r="E119" s="523" t="s">
        <v>191</v>
      </c>
      <c r="F119" s="1">
        <v>3111</v>
      </c>
      <c r="G119" s="522" t="s">
        <v>317</v>
      </c>
      <c r="H119" s="764" t="s">
        <v>283</v>
      </c>
      <c r="I119" s="265">
        <v>3450607</v>
      </c>
      <c r="J119" s="266">
        <v>2512597</v>
      </c>
      <c r="K119" s="266">
        <v>0</v>
      </c>
      <c r="L119" s="266">
        <v>849258</v>
      </c>
      <c r="M119" s="266">
        <v>50252</v>
      </c>
      <c r="N119" s="266">
        <v>38500</v>
      </c>
      <c r="O119" s="622">
        <v>5.6150000000000002</v>
      </c>
      <c r="P119" s="678">
        <v>4.1252000000000004</v>
      </c>
      <c r="Q119" s="784">
        <v>1.4897999999999998</v>
      </c>
      <c r="R119" s="267">
        <f t="shared" ref="R119:R121" si="160">W119*-1</f>
        <v>0</v>
      </c>
      <c r="S119" s="269">
        <v>0</v>
      </c>
      <c r="T119" s="269">
        <v>0</v>
      </c>
      <c r="U119" s="269">
        <v>0</v>
      </c>
      <c r="V119" s="269">
        <f t="shared" si="108"/>
        <v>0</v>
      </c>
      <c r="W119" s="269">
        <v>0</v>
      </c>
      <c r="X119" s="269">
        <v>0</v>
      </c>
      <c r="Y119" s="269">
        <f>SUM(W119:X119)</f>
        <v>0</v>
      </c>
      <c r="Z119" s="269">
        <f>V119+Y119</f>
        <v>0</v>
      </c>
      <c r="AA119" s="577">
        <f t="shared" ref="AA119:AA121" si="161">ROUND((V119+W119)*33.8%,0)</f>
        <v>0</v>
      </c>
      <c r="AB119" s="270">
        <f>ROUND(V119*2%,0)</f>
        <v>0</v>
      </c>
      <c r="AC119" s="269">
        <v>0</v>
      </c>
      <c r="AD119" s="269">
        <v>0</v>
      </c>
      <c r="AE119" s="269">
        <f t="shared" si="109"/>
        <v>0</v>
      </c>
      <c r="AF119" s="269">
        <f t="shared" si="110"/>
        <v>0</v>
      </c>
      <c r="AG119" s="271">
        <v>0</v>
      </c>
      <c r="AH119" s="271">
        <v>0</v>
      </c>
      <c r="AI119" s="271">
        <v>0</v>
      </c>
      <c r="AJ119" s="271">
        <v>0</v>
      </c>
      <c r="AK119" s="271">
        <v>0</v>
      </c>
      <c r="AL119" s="271">
        <f t="shared" si="111"/>
        <v>0</v>
      </c>
      <c r="AM119" s="271">
        <f t="shared" si="112"/>
        <v>0</v>
      </c>
      <c r="AN119" s="272">
        <f t="shared" si="113"/>
        <v>0</v>
      </c>
      <c r="AO119" s="268">
        <f>I119+AF119</f>
        <v>3450607</v>
      </c>
      <c r="AP119" s="269">
        <f>J119+V119</f>
        <v>2512597</v>
      </c>
      <c r="AQ119" s="269">
        <f t="shared" ref="AQ119:AQ121" si="162">K119+Y119</f>
        <v>0</v>
      </c>
      <c r="AR119" s="269">
        <f t="shared" ref="AR119:AS121" si="163">L119+AA119</f>
        <v>849258</v>
      </c>
      <c r="AS119" s="269">
        <f t="shared" si="163"/>
        <v>50252</v>
      </c>
      <c r="AT119" s="269">
        <f>N119+AE119</f>
        <v>38500</v>
      </c>
      <c r="AU119" s="271">
        <f>O119+AN119</f>
        <v>5.6150000000000002</v>
      </c>
      <c r="AV119" s="271">
        <f t="shared" ref="AV119:AW121" si="164">P119+AL119</f>
        <v>4.1252000000000004</v>
      </c>
      <c r="AW119" s="272">
        <f t="shared" si="164"/>
        <v>1.4897999999999998</v>
      </c>
    </row>
    <row r="120" spans="1:49" s="580" customFormat="1" x14ac:dyDescent="0.2">
      <c r="A120" s="524">
        <v>22</v>
      </c>
      <c r="B120" s="1">
        <v>4412</v>
      </c>
      <c r="C120" s="1">
        <v>600074447</v>
      </c>
      <c r="D120" s="1">
        <v>70698554</v>
      </c>
      <c r="E120" s="523" t="s">
        <v>191</v>
      </c>
      <c r="F120" s="1">
        <v>3111</v>
      </c>
      <c r="G120" s="522" t="s">
        <v>318</v>
      </c>
      <c r="H120" s="764" t="s">
        <v>284</v>
      </c>
      <c r="I120" s="265">
        <v>253613</v>
      </c>
      <c r="J120" s="266">
        <v>186755</v>
      </c>
      <c r="K120" s="882">
        <v>0</v>
      </c>
      <c r="L120" s="577">
        <v>63123</v>
      </c>
      <c r="M120" s="577">
        <v>3735</v>
      </c>
      <c r="N120" s="266">
        <v>0</v>
      </c>
      <c r="O120" s="622">
        <v>0.75</v>
      </c>
      <c r="P120" s="678">
        <v>0.75</v>
      </c>
      <c r="Q120" s="784">
        <v>0</v>
      </c>
      <c r="R120" s="267">
        <f t="shared" si="160"/>
        <v>0</v>
      </c>
      <c r="S120" s="269">
        <v>0</v>
      </c>
      <c r="T120" s="269">
        <v>0</v>
      </c>
      <c r="U120" s="269">
        <v>0</v>
      </c>
      <c r="V120" s="269">
        <f t="shared" si="108"/>
        <v>0</v>
      </c>
      <c r="W120" s="269">
        <v>0</v>
      </c>
      <c r="X120" s="269">
        <v>0</v>
      </c>
      <c r="Y120" s="269">
        <f>SUM(W120:X120)</f>
        <v>0</v>
      </c>
      <c r="Z120" s="269">
        <f>V120+Y120</f>
        <v>0</v>
      </c>
      <c r="AA120" s="577">
        <f t="shared" si="161"/>
        <v>0</v>
      </c>
      <c r="AB120" s="270">
        <f>ROUND(V120*2%,0)</f>
        <v>0</v>
      </c>
      <c r="AC120" s="269">
        <v>0</v>
      </c>
      <c r="AD120" s="269">
        <v>0</v>
      </c>
      <c r="AE120" s="269">
        <f t="shared" si="109"/>
        <v>0</v>
      </c>
      <c r="AF120" s="269">
        <f t="shared" si="110"/>
        <v>0</v>
      </c>
      <c r="AG120" s="271">
        <v>0</v>
      </c>
      <c r="AH120" s="271">
        <v>0</v>
      </c>
      <c r="AI120" s="271">
        <v>0</v>
      </c>
      <c r="AJ120" s="271">
        <v>0</v>
      </c>
      <c r="AK120" s="271">
        <v>0</v>
      </c>
      <c r="AL120" s="271">
        <f t="shared" si="111"/>
        <v>0</v>
      </c>
      <c r="AM120" s="271">
        <f t="shared" si="112"/>
        <v>0</v>
      </c>
      <c r="AN120" s="272">
        <f t="shared" si="113"/>
        <v>0</v>
      </c>
      <c r="AO120" s="268">
        <f>I120+AF120</f>
        <v>253613</v>
      </c>
      <c r="AP120" s="269">
        <f>J120+V120</f>
        <v>186755</v>
      </c>
      <c r="AQ120" s="269">
        <f t="shared" si="162"/>
        <v>0</v>
      </c>
      <c r="AR120" s="269">
        <f t="shared" si="163"/>
        <v>63123</v>
      </c>
      <c r="AS120" s="269">
        <f t="shared" si="163"/>
        <v>3735</v>
      </c>
      <c r="AT120" s="269">
        <f>N120+AE120</f>
        <v>0</v>
      </c>
      <c r="AU120" s="271">
        <f>O120+AN120</f>
        <v>0.75</v>
      </c>
      <c r="AV120" s="271">
        <f t="shared" si="164"/>
        <v>0.75</v>
      </c>
      <c r="AW120" s="272">
        <f t="shared" si="164"/>
        <v>0</v>
      </c>
    </row>
    <row r="121" spans="1:49" s="580" customFormat="1" x14ac:dyDescent="0.2">
      <c r="A121" s="524">
        <v>22</v>
      </c>
      <c r="B121" s="1">
        <v>4412</v>
      </c>
      <c r="C121" s="1">
        <v>600074447</v>
      </c>
      <c r="D121" s="1">
        <v>70698554</v>
      </c>
      <c r="E121" s="497" t="s">
        <v>191</v>
      </c>
      <c r="F121" s="1">
        <v>3141</v>
      </c>
      <c r="G121" s="522" t="s">
        <v>321</v>
      </c>
      <c r="H121" s="764" t="s">
        <v>284</v>
      </c>
      <c r="I121" s="265">
        <v>679670</v>
      </c>
      <c r="J121" s="266">
        <v>498144</v>
      </c>
      <c r="K121" s="882">
        <v>0</v>
      </c>
      <c r="L121" s="577">
        <v>168373</v>
      </c>
      <c r="M121" s="577">
        <v>9963</v>
      </c>
      <c r="N121" s="266">
        <v>3190</v>
      </c>
      <c r="O121" s="622">
        <v>1.69</v>
      </c>
      <c r="P121" s="678">
        <v>0</v>
      </c>
      <c r="Q121" s="784">
        <v>1.69</v>
      </c>
      <c r="R121" s="267">
        <f t="shared" si="160"/>
        <v>0</v>
      </c>
      <c r="S121" s="269">
        <v>0</v>
      </c>
      <c r="T121" s="269">
        <v>0</v>
      </c>
      <c r="U121" s="269">
        <v>0</v>
      </c>
      <c r="V121" s="269">
        <f t="shared" si="108"/>
        <v>0</v>
      </c>
      <c r="W121" s="269">
        <v>0</v>
      </c>
      <c r="X121" s="269">
        <v>0</v>
      </c>
      <c r="Y121" s="269">
        <f>SUM(W121:X121)</f>
        <v>0</v>
      </c>
      <c r="Z121" s="269">
        <f>V121+Y121</f>
        <v>0</v>
      </c>
      <c r="AA121" s="577">
        <f t="shared" si="161"/>
        <v>0</v>
      </c>
      <c r="AB121" s="270">
        <f>ROUND(V121*2%,0)</f>
        <v>0</v>
      </c>
      <c r="AC121" s="269">
        <v>0</v>
      </c>
      <c r="AD121" s="269">
        <v>0</v>
      </c>
      <c r="AE121" s="269">
        <f t="shared" si="109"/>
        <v>0</v>
      </c>
      <c r="AF121" s="269">
        <f t="shared" si="110"/>
        <v>0</v>
      </c>
      <c r="AG121" s="271">
        <v>0</v>
      </c>
      <c r="AH121" s="271">
        <v>0</v>
      </c>
      <c r="AI121" s="271">
        <v>0</v>
      </c>
      <c r="AJ121" s="271">
        <v>0</v>
      </c>
      <c r="AK121" s="271">
        <v>0</v>
      </c>
      <c r="AL121" s="271">
        <f t="shared" si="111"/>
        <v>0</v>
      </c>
      <c r="AM121" s="271">
        <f t="shared" si="112"/>
        <v>0</v>
      </c>
      <c r="AN121" s="272">
        <f t="shared" si="113"/>
        <v>0</v>
      </c>
      <c r="AO121" s="268">
        <f>I121+AF121</f>
        <v>679670</v>
      </c>
      <c r="AP121" s="269">
        <f>J121+V121</f>
        <v>498144</v>
      </c>
      <c r="AQ121" s="269">
        <f t="shared" si="162"/>
        <v>0</v>
      </c>
      <c r="AR121" s="269">
        <f t="shared" si="163"/>
        <v>168373</v>
      </c>
      <c r="AS121" s="269">
        <f t="shared" si="163"/>
        <v>9963</v>
      </c>
      <c r="AT121" s="269">
        <f>N121+AE121</f>
        <v>3190</v>
      </c>
      <c r="AU121" s="271">
        <f>O121+AN121</f>
        <v>1.69</v>
      </c>
      <c r="AV121" s="271">
        <f t="shared" si="164"/>
        <v>0</v>
      </c>
      <c r="AW121" s="272">
        <f t="shared" si="164"/>
        <v>1.69</v>
      </c>
    </row>
    <row r="122" spans="1:49" s="580" customFormat="1" x14ac:dyDescent="0.2">
      <c r="A122" s="502">
        <v>22</v>
      </c>
      <c r="B122" s="38">
        <v>4412</v>
      </c>
      <c r="C122" s="38">
        <v>600074447</v>
      </c>
      <c r="D122" s="38">
        <v>70698554</v>
      </c>
      <c r="E122" s="499" t="s">
        <v>192</v>
      </c>
      <c r="F122" s="38"/>
      <c r="G122" s="500"/>
      <c r="H122" s="672"/>
      <c r="I122" s="6">
        <v>4383890</v>
      </c>
      <c r="J122" s="10">
        <v>3197496</v>
      </c>
      <c r="K122" s="10">
        <v>0</v>
      </c>
      <c r="L122" s="10">
        <v>1080754</v>
      </c>
      <c r="M122" s="10">
        <v>63950</v>
      </c>
      <c r="N122" s="10">
        <v>41690</v>
      </c>
      <c r="O122" s="11">
        <v>8.0549999999999997</v>
      </c>
      <c r="P122" s="11">
        <v>4.8752000000000004</v>
      </c>
      <c r="Q122" s="45">
        <v>3.1797999999999997</v>
      </c>
      <c r="R122" s="6">
        <f t="shared" ref="R122:AW122" si="165">SUM(R119:R121)</f>
        <v>0</v>
      </c>
      <c r="S122" s="10">
        <f t="shared" si="165"/>
        <v>0</v>
      </c>
      <c r="T122" s="10">
        <f t="shared" si="165"/>
        <v>0</v>
      </c>
      <c r="U122" s="10">
        <f t="shared" si="165"/>
        <v>0</v>
      </c>
      <c r="V122" s="10">
        <f t="shared" si="165"/>
        <v>0</v>
      </c>
      <c r="W122" s="10">
        <f t="shared" si="165"/>
        <v>0</v>
      </c>
      <c r="X122" s="10">
        <f t="shared" si="165"/>
        <v>0</v>
      </c>
      <c r="Y122" s="10">
        <f t="shared" si="165"/>
        <v>0</v>
      </c>
      <c r="Z122" s="10">
        <f t="shared" si="165"/>
        <v>0</v>
      </c>
      <c r="AA122" s="10">
        <f t="shared" si="165"/>
        <v>0</v>
      </c>
      <c r="AB122" s="10">
        <f t="shared" si="165"/>
        <v>0</v>
      </c>
      <c r="AC122" s="10">
        <f t="shared" si="165"/>
        <v>0</v>
      </c>
      <c r="AD122" s="10">
        <f t="shared" si="165"/>
        <v>0</v>
      </c>
      <c r="AE122" s="10">
        <f t="shared" si="165"/>
        <v>0</v>
      </c>
      <c r="AF122" s="10">
        <f t="shared" si="165"/>
        <v>0</v>
      </c>
      <c r="AG122" s="11">
        <f t="shared" si="165"/>
        <v>0</v>
      </c>
      <c r="AH122" s="11">
        <f t="shared" si="165"/>
        <v>0</v>
      </c>
      <c r="AI122" s="11">
        <f t="shared" si="165"/>
        <v>0</v>
      </c>
      <c r="AJ122" s="11">
        <f t="shared" si="165"/>
        <v>0</v>
      </c>
      <c r="AK122" s="11">
        <f t="shared" si="165"/>
        <v>0</v>
      </c>
      <c r="AL122" s="11">
        <f t="shared" si="165"/>
        <v>0</v>
      </c>
      <c r="AM122" s="11">
        <f t="shared" si="165"/>
        <v>0</v>
      </c>
      <c r="AN122" s="101">
        <f t="shared" si="165"/>
        <v>0</v>
      </c>
      <c r="AO122" s="478">
        <f t="shared" si="165"/>
        <v>4383890</v>
      </c>
      <c r="AP122" s="10">
        <f t="shared" si="165"/>
        <v>3197496</v>
      </c>
      <c r="AQ122" s="10">
        <f t="shared" si="165"/>
        <v>0</v>
      </c>
      <c r="AR122" s="10">
        <f t="shared" si="165"/>
        <v>1080754</v>
      </c>
      <c r="AS122" s="10">
        <f t="shared" si="165"/>
        <v>63950</v>
      </c>
      <c r="AT122" s="10">
        <f t="shared" si="165"/>
        <v>41690</v>
      </c>
      <c r="AU122" s="11">
        <f t="shared" si="165"/>
        <v>8.0549999999999997</v>
      </c>
      <c r="AV122" s="11">
        <f t="shared" si="165"/>
        <v>4.8752000000000004</v>
      </c>
      <c r="AW122" s="101">
        <f t="shared" si="165"/>
        <v>3.1797999999999997</v>
      </c>
    </row>
    <row r="123" spans="1:49" s="580" customFormat="1" x14ac:dyDescent="0.2">
      <c r="A123" s="524">
        <v>23</v>
      </c>
      <c r="B123" s="1">
        <v>4413</v>
      </c>
      <c r="C123" s="1">
        <v>600074455</v>
      </c>
      <c r="D123" s="1">
        <v>70695369</v>
      </c>
      <c r="E123" s="523" t="s">
        <v>193</v>
      </c>
      <c r="F123" s="1">
        <v>3111</v>
      </c>
      <c r="G123" s="522" t="s">
        <v>317</v>
      </c>
      <c r="H123" s="764" t="s">
        <v>283</v>
      </c>
      <c r="I123" s="265">
        <v>7048039</v>
      </c>
      <c r="J123" s="266">
        <v>5138983</v>
      </c>
      <c r="K123" s="266">
        <v>0</v>
      </c>
      <c r="L123" s="266">
        <v>1736976</v>
      </c>
      <c r="M123" s="266">
        <v>102780</v>
      </c>
      <c r="N123" s="266">
        <v>69300</v>
      </c>
      <c r="O123" s="622">
        <v>11.8682</v>
      </c>
      <c r="P123" s="678">
        <v>9</v>
      </c>
      <c r="Q123" s="784">
        <v>2.8681999999999999</v>
      </c>
      <c r="R123" s="267">
        <f t="shared" ref="R123:R127" si="166">W123*-1</f>
        <v>0</v>
      </c>
      <c r="S123" s="269">
        <v>0</v>
      </c>
      <c r="T123" s="269">
        <v>0</v>
      </c>
      <c r="U123" s="269">
        <v>0</v>
      </c>
      <c r="V123" s="269">
        <f t="shared" si="108"/>
        <v>0</v>
      </c>
      <c r="W123" s="269">
        <v>0</v>
      </c>
      <c r="X123" s="269">
        <v>0</v>
      </c>
      <c r="Y123" s="269">
        <f>SUM(W123:X123)</f>
        <v>0</v>
      </c>
      <c r="Z123" s="269">
        <f>V123+Y123</f>
        <v>0</v>
      </c>
      <c r="AA123" s="577">
        <f t="shared" ref="AA123:AA127" si="167">ROUND((V123+W123)*33.8%,0)</f>
        <v>0</v>
      </c>
      <c r="AB123" s="270">
        <f>ROUND(V123*2%,0)</f>
        <v>0</v>
      </c>
      <c r="AC123" s="269">
        <v>0</v>
      </c>
      <c r="AD123" s="269">
        <v>0</v>
      </c>
      <c r="AE123" s="269">
        <f t="shared" si="109"/>
        <v>0</v>
      </c>
      <c r="AF123" s="269">
        <f t="shared" si="110"/>
        <v>0</v>
      </c>
      <c r="AG123" s="271">
        <v>0</v>
      </c>
      <c r="AH123" s="271">
        <v>0</v>
      </c>
      <c r="AI123" s="271">
        <v>0</v>
      </c>
      <c r="AJ123" s="271">
        <v>0</v>
      </c>
      <c r="AK123" s="271">
        <v>0</v>
      </c>
      <c r="AL123" s="271">
        <f t="shared" si="111"/>
        <v>0</v>
      </c>
      <c r="AM123" s="271">
        <f t="shared" si="112"/>
        <v>0</v>
      </c>
      <c r="AN123" s="272">
        <f t="shared" si="113"/>
        <v>0</v>
      </c>
      <c r="AO123" s="268">
        <f>I123+AF123</f>
        <v>7048039</v>
      </c>
      <c r="AP123" s="269">
        <f>J123+V123</f>
        <v>5138983</v>
      </c>
      <c r="AQ123" s="269">
        <f t="shared" ref="AQ123:AQ127" si="168">K123+Y123</f>
        <v>0</v>
      </c>
      <c r="AR123" s="269">
        <f t="shared" ref="AR123:AS127" si="169">L123+AA123</f>
        <v>1736976</v>
      </c>
      <c r="AS123" s="269">
        <f t="shared" si="169"/>
        <v>102780</v>
      </c>
      <c r="AT123" s="269">
        <f>N123+AE123</f>
        <v>69300</v>
      </c>
      <c r="AU123" s="271">
        <f>O123+AN123</f>
        <v>11.8682</v>
      </c>
      <c r="AV123" s="271">
        <f t="shared" ref="AV123:AW127" si="170">P123+AL123</f>
        <v>9</v>
      </c>
      <c r="AW123" s="272">
        <f t="shared" si="170"/>
        <v>2.8681999999999999</v>
      </c>
    </row>
    <row r="124" spans="1:49" s="580" customFormat="1" x14ac:dyDescent="0.2">
      <c r="A124" s="524">
        <v>23</v>
      </c>
      <c r="B124" s="1">
        <v>4413</v>
      </c>
      <c r="C124" s="1">
        <v>600074455</v>
      </c>
      <c r="D124" s="1">
        <v>70695369</v>
      </c>
      <c r="E124" s="523" t="s">
        <v>193</v>
      </c>
      <c r="F124" s="1">
        <v>3111</v>
      </c>
      <c r="G124" s="522" t="s">
        <v>318</v>
      </c>
      <c r="H124" s="764" t="s">
        <v>284</v>
      </c>
      <c r="I124" s="265">
        <v>1416990</v>
      </c>
      <c r="J124" s="266">
        <v>1043439</v>
      </c>
      <c r="K124" s="882">
        <v>0</v>
      </c>
      <c r="L124" s="577">
        <v>352682</v>
      </c>
      <c r="M124" s="577">
        <v>20869</v>
      </c>
      <c r="N124" s="266">
        <v>0</v>
      </c>
      <c r="O124" s="622">
        <v>3.15</v>
      </c>
      <c r="P124" s="678">
        <v>3.15</v>
      </c>
      <c r="Q124" s="784">
        <v>0</v>
      </c>
      <c r="R124" s="267">
        <f t="shared" si="166"/>
        <v>0</v>
      </c>
      <c r="S124" s="269">
        <v>0</v>
      </c>
      <c r="T124" s="269">
        <v>0</v>
      </c>
      <c r="U124" s="269">
        <v>0</v>
      </c>
      <c r="V124" s="269">
        <f t="shared" si="108"/>
        <v>0</v>
      </c>
      <c r="W124" s="269">
        <v>0</v>
      </c>
      <c r="X124" s="269">
        <v>0</v>
      </c>
      <c r="Y124" s="269">
        <f>SUM(W124:X124)</f>
        <v>0</v>
      </c>
      <c r="Z124" s="269">
        <f>V124+Y124</f>
        <v>0</v>
      </c>
      <c r="AA124" s="577">
        <f t="shared" si="167"/>
        <v>0</v>
      </c>
      <c r="AB124" s="270">
        <f>ROUND(V124*2%,0)</f>
        <v>0</v>
      </c>
      <c r="AC124" s="269">
        <v>0</v>
      </c>
      <c r="AD124" s="269">
        <v>0</v>
      </c>
      <c r="AE124" s="269">
        <f t="shared" si="109"/>
        <v>0</v>
      </c>
      <c r="AF124" s="269">
        <f t="shared" si="110"/>
        <v>0</v>
      </c>
      <c r="AG124" s="271">
        <v>0</v>
      </c>
      <c r="AH124" s="271">
        <v>0</v>
      </c>
      <c r="AI124" s="271">
        <v>0</v>
      </c>
      <c r="AJ124" s="271">
        <v>0</v>
      </c>
      <c r="AK124" s="271">
        <v>0</v>
      </c>
      <c r="AL124" s="271">
        <f t="shared" si="111"/>
        <v>0</v>
      </c>
      <c r="AM124" s="271">
        <f t="shared" si="112"/>
        <v>0</v>
      </c>
      <c r="AN124" s="272">
        <f t="shared" si="113"/>
        <v>0</v>
      </c>
      <c r="AO124" s="268">
        <f>I124+AF124</f>
        <v>1416990</v>
      </c>
      <c r="AP124" s="269">
        <f>J124+V124</f>
        <v>1043439</v>
      </c>
      <c r="AQ124" s="269">
        <f t="shared" si="168"/>
        <v>0</v>
      </c>
      <c r="AR124" s="269">
        <f t="shared" si="169"/>
        <v>352682</v>
      </c>
      <c r="AS124" s="269">
        <f t="shared" si="169"/>
        <v>20869</v>
      </c>
      <c r="AT124" s="269">
        <f>N124+AE124</f>
        <v>0</v>
      </c>
      <c r="AU124" s="271">
        <f>O124+AN124</f>
        <v>3.15</v>
      </c>
      <c r="AV124" s="271">
        <f t="shared" si="170"/>
        <v>3.15</v>
      </c>
      <c r="AW124" s="272">
        <f t="shared" si="170"/>
        <v>0</v>
      </c>
    </row>
    <row r="125" spans="1:49" s="580" customFormat="1" x14ac:dyDescent="0.2">
      <c r="A125" s="524">
        <v>23</v>
      </c>
      <c r="B125" s="1">
        <v>4413</v>
      </c>
      <c r="C125" s="1">
        <v>600074455</v>
      </c>
      <c r="D125" s="1">
        <v>70695369</v>
      </c>
      <c r="E125" s="523" t="s">
        <v>193</v>
      </c>
      <c r="F125" s="1">
        <v>3141</v>
      </c>
      <c r="G125" s="522" t="s">
        <v>321</v>
      </c>
      <c r="H125" s="764" t="s">
        <v>284</v>
      </c>
      <c r="I125" s="265">
        <v>1395057</v>
      </c>
      <c r="J125" s="266">
        <v>1021565</v>
      </c>
      <c r="K125" s="882">
        <v>0</v>
      </c>
      <c r="L125" s="577">
        <v>345289</v>
      </c>
      <c r="M125" s="577">
        <v>20431</v>
      </c>
      <c r="N125" s="266">
        <v>7772</v>
      </c>
      <c r="O125" s="622">
        <v>3.47</v>
      </c>
      <c r="P125" s="678">
        <v>0</v>
      </c>
      <c r="Q125" s="784">
        <v>3.47</v>
      </c>
      <c r="R125" s="267">
        <f t="shared" si="166"/>
        <v>0</v>
      </c>
      <c r="S125" s="269">
        <v>0</v>
      </c>
      <c r="T125" s="269">
        <v>0</v>
      </c>
      <c r="U125" s="269">
        <v>0</v>
      </c>
      <c r="V125" s="269">
        <f t="shared" si="108"/>
        <v>0</v>
      </c>
      <c r="W125" s="269">
        <v>0</v>
      </c>
      <c r="X125" s="269">
        <v>0</v>
      </c>
      <c r="Y125" s="269">
        <f>SUM(W125:X125)</f>
        <v>0</v>
      </c>
      <c r="Z125" s="269">
        <f>V125+Y125</f>
        <v>0</v>
      </c>
      <c r="AA125" s="577">
        <f t="shared" si="167"/>
        <v>0</v>
      </c>
      <c r="AB125" s="270">
        <f>ROUND(V125*2%,0)</f>
        <v>0</v>
      </c>
      <c r="AC125" s="269">
        <v>0</v>
      </c>
      <c r="AD125" s="269">
        <v>0</v>
      </c>
      <c r="AE125" s="269">
        <f t="shared" si="109"/>
        <v>0</v>
      </c>
      <c r="AF125" s="269">
        <f t="shared" si="110"/>
        <v>0</v>
      </c>
      <c r="AG125" s="271">
        <v>0</v>
      </c>
      <c r="AH125" s="271">
        <v>0</v>
      </c>
      <c r="AI125" s="271">
        <v>0</v>
      </c>
      <c r="AJ125" s="271">
        <v>0</v>
      </c>
      <c r="AK125" s="271">
        <v>0</v>
      </c>
      <c r="AL125" s="271">
        <f t="shared" si="111"/>
        <v>0</v>
      </c>
      <c r="AM125" s="271">
        <f t="shared" si="112"/>
        <v>0</v>
      </c>
      <c r="AN125" s="272">
        <f t="shared" si="113"/>
        <v>0</v>
      </c>
      <c r="AO125" s="268">
        <f>I125+AF125</f>
        <v>1395057</v>
      </c>
      <c r="AP125" s="269">
        <f>J125+V125</f>
        <v>1021565</v>
      </c>
      <c r="AQ125" s="269">
        <f t="shared" si="168"/>
        <v>0</v>
      </c>
      <c r="AR125" s="269">
        <f t="shared" si="169"/>
        <v>345289</v>
      </c>
      <c r="AS125" s="269">
        <f t="shared" si="169"/>
        <v>20431</v>
      </c>
      <c r="AT125" s="269">
        <f>N125+AE125</f>
        <v>7772</v>
      </c>
      <c r="AU125" s="271">
        <f>O125+AN125</f>
        <v>3.47</v>
      </c>
      <c r="AV125" s="271">
        <f t="shared" si="170"/>
        <v>0</v>
      </c>
      <c r="AW125" s="272">
        <f t="shared" si="170"/>
        <v>3.47</v>
      </c>
    </row>
    <row r="126" spans="1:49" s="580" customFormat="1" x14ac:dyDescent="0.2">
      <c r="A126" s="524">
        <v>23</v>
      </c>
      <c r="B126" s="1">
        <v>4413</v>
      </c>
      <c r="C126" s="1">
        <v>600074455</v>
      </c>
      <c r="D126" s="1">
        <v>70695369</v>
      </c>
      <c r="E126" s="523" t="s">
        <v>193</v>
      </c>
      <c r="F126" s="1">
        <v>3143</v>
      </c>
      <c r="G126" s="522" t="s">
        <v>635</v>
      </c>
      <c r="H126" s="673" t="s">
        <v>283</v>
      </c>
      <c r="I126" s="265">
        <v>1129643</v>
      </c>
      <c r="J126" s="266">
        <v>831843</v>
      </c>
      <c r="K126" s="882">
        <v>0</v>
      </c>
      <c r="L126" s="577">
        <v>281163</v>
      </c>
      <c r="M126" s="577">
        <v>16637</v>
      </c>
      <c r="N126" s="266">
        <v>0</v>
      </c>
      <c r="O126" s="622">
        <v>2</v>
      </c>
      <c r="P126" s="678">
        <v>2</v>
      </c>
      <c r="Q126" s="784">
        <v>0</v>
      </c>
      <c r="R126" s="267">
        <f t="shared" si="166"/>
        <v>0</v>
      </c>
      <c r="S126" s="269">
        <v>0</v>
      </c>
      <c r="T126" s="269">
        <v>0</v>
      </c>
      <c r="U126" s="269">
        <v>0</v>
      </c>
      <c r="V126" s="269">
        <f t="shared" si="108"/>
        <v>0</v>
      </c>
      <c r="W126" s="269">
        <v>0</v>
      </c>
      <c r="X126" s="269">
        <v>0</v>
      </c>
      <c r="Y126" s="269">
        <f>SUM(W126:X126)</f>
        <v>0</v>
      </c>
      <c r="Z126" s="269">
        <f>V126+Y126</f>
        <v>0</v>
      </c>
      <c r="AA126" s="577">
        <f t="shared" si="167"/>
        <v>0</v>
      </c>
      <c r="AB126" s="270">
        <f>ROUND(V126*2%,0)</f>
        <v>0</v>
      </c>
      <c r="AC126" s="269">
        <v>0</v>
      </c>
      <c r="AD126" s="269">
        <v>0</v>
      </c>
      <c r="AE126" s="269">
        <f t="shared" si="109"/>
        <v>0</v>
      </c>
      <c r="AF126" s="269">
        <f t="shared" si="110"/>
        <v>0</v>
      </c>
      <c r="AG126" s="271">
        <v>0</v>
      </c>
      <c r="AH126" s="271">
        <v>0</v>
      </c>
      <c r="AI126" s="271">
        <v>0</v>
      </c>
      <c r="AJ126" s="271">
        <v>0</v>
      </c>
      <c r="AK126" s="271">
        <v>0</v>
      </c>
      <c r="AL126" s="271">
        <f t="shared" si="111"/>
        <v>0</v>
      </c>
      <c r="AM126" s="271">
        <f t="shared" si="112"/>
        <v>0</v>
      </c>
      <c r="AN126" s="272">
        <f t="shared" si="113"/>
        <v>0</v>
      </c>
      <c r="AO126" s="268">
        <f>I126+AF126</f>
        <v>1129643</v>
      </c>
      <c r="AP126" s="269">
        <f>J126+V126</f>
        <v>831843</v>
      </c>
      <c r="AQ126" s="269">
        <f t="shared" si="168"/>
        <v>0</v>
      </c>
      <c r="AR126" s="269">
        <f t="shared" si="169"/>
        <v>281163</v>
      </c>
      <c r="AS126" s="269">
        <f t="shared" si="169"/>
        <v>16637</v>
      </c>
      <c r="AT126" s="269">
        <f>N126+AE126</f>
        <v>0</v>
      </c>
      <c r="AU126" s="271">
        <f>O126+AN126</f>
        <v>2</v>
      </c>
      <c r="AV126" s="271">
        <f t="shared" si="170"/>
        <v>2</v>
      </c>
      <c r="AW126" s="272">
        <f t="shared" si="170"/>
        <v>0</v>
      </c>
    </row>
    <row r="127" spans="1:49" s="580" customFormat="1" x14ac:dyDescent="0.2">
      <c r="A127" s="524">
        <v>23</v>
      </c>
      <c r="B127" s="1">
        <v>4413</v>
      </c>
      <c r="C127" s="1">
        <v>600074455</v>
      </c>
      <c r="D127" s="1">
        <v>70695369</v>
      </c>
      <c r="E127" s="523" t="s">
        <v>193</v>
      </c>
      <c r="F127" s="1">
        <v>3143</v>
      </c>
      <c r="G127" s="522" t="s">
        <v>636</v>
      </c>
      <c r="H127" s="673" t="s">
        <v>284</v>
      </c>
      <c r="I127" s="265">
        <v>24578</v>
      </c>
      <c r="J127" s="266">
        <v>17325</v>
      </c>
      <c r="K127" s="882">
        <v>0</v>
      </c>
      <c r="L127" s="577">
        <v>5856</v>
      </c>
      <c r="M127" s="577">
        <v>347</v>
      </c>
      <c r="N127" s="266">
        <v>1050</v>
      </c>
      <c r="O127" s="622">
        <v>7.0000000000000007E-2</v>
      </c>
      <c r="P127" s="678">
        <v>0</v>
      </c>
      <c r="Q127" s="784">
        <v>7.0000000000000007E-2</v>
      </c>
      <c r="R127" s="267">
        <f t="shared" si="166"/>
        <v>0</v>
      </c>
      <c r="S127" s="269">
        <v>0</v>
      </c>
      <c r="T127" s="269">
        <v>0</v>
      </c>
      <c r="U127" s="269">
        <v>0</v>
      </c>
      <c r="V127" s="269">
        <f t="shared" si="108"/>
        <v>0</v>
      </c>
      <c r="W127" s="269">
        <v>0</v>
      </c>
      <c r="X127" s="269">
        <v>0</v>
      </c>
      <c r="Y127" s="269">
        <f>SUM(W127:X127)</f>
        <v>0</v>
      </c>
      <c r="Z127" s="269">
        <f>V127+Y127</f>
        <v>0</v>
      </c>
      <c r="AA127" s="577">
        <f t="shared" si="167"/>
        <v>0</v>
      </c>
      <c r="AB127" s="270">
        <f>ROUND(V127*2%,0)</f>
        <v>0</v>
      </c>
      <c r="AC127" s="269">
        <v>0</v>
      </c>
      <c r="AD127" s="269">
        <v>0</v>
      </c>
      <c r="AE127" s="269">
        <f t="shared" si="109"/>
        <v>0</v>
      </c>
      <c r="AF127" s="269">
        <f t="shared" si="110"/>
        <v>0</v>
      </c>
      <c r="AG127" s="271">
        <v>0</v>
      </c>
      <c r="AH127" s="271">
        <v>0</v>
      </c>
      <c r="AI127" s="271">
        <v>0</v>
      </c>
      <c r="AJ127" s="271">
        <v>0</v>
      </c>
      <c r="AK127" s="271">
        <v>0</v>
      </c>
      <c r="AL127" s="271">
        <f t="shared" si="111"/>
        <v>0</v>
      </c>
      <c r="AM127" s="271">
        <f t="shared" si="112"/>
        <v>0</v>
      </c>
      <c r="AN127" s="272">
        <f t="shared" si="113"/>
        <v>0</v>
      </c>
      <c r="AO127" s="268">
        <f>I127+AF127</f>
        <v>24578</v>
      </c>
      <c r="AP127" s="269">
        <f>J127+V127</f>
        <v>17325</v>
      </c>
      <c r="AQ127" s="269">
        <f t="shared" si="168"/>
        <v>0</v>
      </c>
      <c r="AR127" s="269">
        <f t="shared" si="169"/>
        <v>5856</v>
      </c>
      <c r="AS127" s="269">
        <f t="shared" si="169"/>
        <v>347</v>
      </c>
      <c r="AT127" s="269">
        <f>N127+AE127</f>
        <v>1050</v>
      </c>
      <c r="AU127" s="271">
        <f>O127+AN127</f>
        <v>7.0000000000000007E-2</v>
      </c>
      <c r="AV127" s="271">
        <f t="shared" si="170"/>
        <v>0</v>
      </c>
      <c r="AW127" s="272">
        <f t="shared" si="170"/>
        <v>7.0000000000000007E-2</v>
      </c>
    </row>
    <row r="128" spans="1:49" s="580" customFormat="1" x14ac:dyDescent="0.2">
      <c r="A128" s="502">
        <v>23</v>
      </c>
      <c r="B128" s="38">
        <v>4413</v>
      </c>
      <c r="C128" s="38">
        <v>600074455</v>
      </c>
      <c r="D128" s="38">
        <v>70695369</v>
      </c>
      <c r="E128" s="499" t="s">
        <v>194</v>
      </c>
      <c r="F128" s="38"/>
      <c r="G128" s="500"/>
      <c r="H128" s="672"/>
      <c r="I128" s="8">
        <v>11014307</v>
      </c>
      <c r="J128" s="14">
        <v>8053155</v>
      </c>
      <c r="K128" s="14">
        <v>0</v>
      </c>
      <c r="L128" s="14">
        <v>2721966</v>
      </c>
      <c r="M128" s="14">
        <v>161064</v>
      </c>
      <c r="N128" s="14">
        <v>78122</v>
      </c>
      <c r="O128" s="15">
        <v>20.558199999999999</v>
      </c>
      <c r="P128" s="15">
        <v>14.15</v>
      </c>
      <c r="Q128" s="54">
        <v>6.4082000000000008</v>
      </c>
      <c r="R128" s="8">
        <f t="shared" ref="R128:AW128" si="171">SUM(R123:R127)</f>
        <v>0</v>
      </c>
      <c r="S128" s="14">
        <f t="shared" si="171"/>
        <v>0</v>
      </c>
      <c r="T128" s="14">
        <f t="shared" si="171"/>
        <v>0</v>
      </c>
      <c r="U128" s="14">
        <f t="shared" si="171"/>
        <v>0</v>
      </c>
      <c r="V128" s="14">
        <f t="shared" si="171"/>
        <v>0</v>
      </c>
      <c r="W128" s="14">
        <f t="shared" si="171"/>
        <v>0</v>
      </c>
      <c r="X128" s="14">
        <f t="shared" si="171"/>
        <v>0</v>
      </c>
      <c r="Y128" s="14">
        <f t="shared" si="171"/>
        <v>0</v>
      </c>
      <c r="Z128" s="14">
        <f t="shared" si="171"/>
        <v>0</v>
      </c>
      <c r="AA128" s="14">
        <f t="shared" si="171"/>
        <v>0</v>
      </c>
      <c r="AB128" s="14">
        <f t="shared" si="171"/>
        <v>0</v>
      </c>
      <c r="AC128" s="14">
        <f t="shared" si="171"/>
        <v>0</v>
      </c>
      <c r="AD128" s="14">
        <f t="shared" si="171"/>
        <v>0</v>
      </c>
      <c r="AE128" s="14">
        <f t="shared" si="171"/>
        <v>0</v>
      </c>
      <c r="AF128" s="14">
        <f t="shared" si="171"/>
        <v>0</v>
      </c>
      <c r="AG128" s="15">
        <f t="shared" si="171"/>
        <v>0</v>
      </c>
      <c r="AH128" s="15">
        <f t="shared" si="171"/>
        <v>0</v>
      </c>
      <c r="AI128" s="15">
        <f t="shared" si="171"/>
        <v>0</v>
      </c>
      <c r="AJ128" s="15">
        <f t="shared" si="171"/>
        <v>0</v>
      </c>
      <c r="AK128" s="15">
        <f t="shared" si="171"/>
        <v>0</v>
      </c>
      <c r="AL128" s="15">
        <f t="shared" si="171"/>
        <v>0</v>
      </c>
      <c r="AM128" s="15">
        <f t="shared" si="171"/>
        <v>0</v>
      </c>
      <c r="AN128" s="104">
        <f t="shared" si="171"/>
        <v>0</v>
      </c>
      <c r="AO128" s="495">
        <f t="shared" si="171"/>
        <v>11014307</v>
      </c>
      <c r="AP128" s="14">
        <f t="shared" si="171"/>
        <v>8053155</v>
      </c>
      <c r="AQ128" s="14">
        <f t="shared" si="171"/>
        <v>0</v>
      </c>
      <c r="AR128" s="14">
        <f t="shared" si="171"/>
        <v>2721966</v>
      </c>
      <c r="AS128" s="14">
        <f t="shared" si="171"/>
        <v>161064</v>
      </c>
      <c r="AT128" s="14">
        <f t="shared" si="171"/>
        <v>78122</v>
      </c>
      <c r="AU128" s="15">
        <f t="shared" si="171"/>
        <v>20.558199999999999</v>
      </c>
      <c r="AV128" s="15">
        <f t="shared" si="171"/>
        <v>14.15</v>
      </c>
      <c r="AW128" s="104">
        <f t="shared" si="171"/>
        <v>6.4082000000000008</v>
      </c>
    </row>
    <row r="129" spans="1:49" s="580" customFormat="1" x14ac:dyDescent="0.2">
      <c r="A129" s="524">
        <v>24</v>
      </c>
      <c r="B129" s="1">
        <v>4429</v>
      </c>
      <c r="C129" s="1">
        <v>600074595</v>
      </c>
      <c r="D129" s="1">
        <v>70698520</v>
      </c>
      <c r="E129" s="523" t="s">
        <v>195</v>
      </c>
      <c r="F129" s="1">
        <v>3111</v>
      </c>
      <c r="G129" s="522" t="s">
        <v>317</v>
      </c>
      <c r="H129" s="764" t="s">
        <v>283</v>
      </c>
      <c r="I129" s="265">
        <v>1369854</v>
      </c>
      <c r="J129" s="266">
        <v>999451</v>
      </c>
      <c r="K129" s="882">
        <v>0</v>
      </c>
      <c r="L129" s="577">
        <v>337814</v>
      </c>
      <c r="M129" s="577">
        <v>19989</v>
      </c>
      <c r="N129" s="266">
        <v>12600</v>
      </c>
      <c r="O129" s="622">
        <v>2.4609000000000001</v>
      </c>
      <c r="P129" s="678">
        <v>2</v>
      </c>
      <c r="Q129" s="784">
        <v>0.46089999999999998</v>
      </c>
      <c r="R129" s="267">
        <f t="shared" ref="R129:R134" si="172">W129*-1</f>
        <v>0</v>
      </c>
      <c r="S129" s="269">
        <v>0</v>
      </c>
      <c r="T129" s="269">
        <v>0</v>
      </c>
      <c r="U129" s="269">
        <v>0</v>
      </c>
      <c r="V129" s="269">
        <f t="shared" si="108"/>
        <v>0</v>
      </c>
      <c r="W129" s="269">
        <v>0</v>
      </c>
      <c r="X129" s="269">
        <v>0</v>
      </c>
      <c r="Y129" s="269">
        <f t="shared" ref="Y129:Y134" si="173">SUM(W129:X129)</f>
        <v>0</v>
      </c>
      <c r="Z129" s="269">
        <f t="shared" ref="Z129:Z134" si="174">V129+Y129</f>
        <v>0</v>
      </c>
      <c r="AA129" s="577">
        <f t="shared" ref="AA129:AA134" si="175">ROUND((V129+W129)*33.8%,0)</f>
        <v>0</v>
      </c>
      <c r="AB129" s="270">
        <f t="shared" ref="AB129:AB134" si="176">ROUND(V129*2%,0)</f>
        <v>0</v>
      </c>
      <c r="AC129" s="269">
        <v>0</v>
      </c>
      <c r="AD129" s="269">
        <v>0</v>
      </c>
      <c r="AE129" s="269">
        <f t="shared" si="109"/>
        <v>0</v>
      </c>
      <c r="AF129" s="269">
        <f t="shared" si="110"/>
        <v>0</v>
      </c>
      <c r="AG129" s="271">
        <v>0</v>
      </c>
      <c r="AH129" s="271">
        <v>0</v>
      </c>
      <c r="AI129" s="271">
        <v>0</v>
      </c>
      <c r="AJ129" s="271">
        <v>0</v>
      </c>
      <c r="AK129" s="271">
        <v>0</v>
      </c>
      <c r="AL129" s="271">
        <f t="shared" si="111"/>
        <v>0</v>
      </c>
      <c r="AM129" s="271">
        <f t="shared" si="112"/>
        <v>0</v>
      </c>
      <c r="AN129" s="272">
        <f t="shared" si="113"/>
        <v>0</v>
      </c>
      <c r="AO129" s="268">
        <f t="shared" ref="AO129:AO134" si="177">I129+AF129</f>
        <v>1369854</v>
      </c>
      <c r="AP129" s="269">
        <f t="shared" ref="AP129:AP134" si="178">J129+V129</f>
        <v>999451</v>
      </c>
      <c r="AQ129" s="269">
        <f t="shared" ref="AQ129:AQ134" si="179">K129+Y129</f>
        <v>0</v>
      </c>
      <c r="AR129" s="269">
        <f t="shared" ref="AR129:AS134" si="180">L129+AA129</f>
        <v>337814</v>
      </c>
      <c r="AS129" s="269">
        <f t="shared" si="180"/>
        <v>19989</v>
      </c>
      <c r="AT129" s="269">
        <f t="shared" ref="AT129:AT134" si="181">N129+AE129</f>
        <v>12600</v>
      </c>
      <c r="AU129" s="271">
        <f t="shared" ref="AU129:AU134" si="182">O129+AN129</f>
        <v>2.4609000000000001</v>
      </c>
      <c r="AV129" s="271">
        <f t="shared" ref="AV129:AW134" si="183">P129+AL129</f>
        <v>2</v>
      </c>
      <c r="AW129" s="272">
        <f t="shared" si="183"/>
        <v>0.46089999999999998</v>
      </c>
    </row>
    <row r="130" spans="1:49" s="580" customFormat="1" x14ac:dyDescent="0.2">
      <c r="A130" s="524">
        <v>24</v>
      </c>
      <c r="B130" s="1">
        <v>4429</v>
      </c>
      <c r="C130" s="1">
        <v>600074595</v>
      </c>
      <c r="D130" s="1">
        <v>70698520</v>
      </c>
      <c r="E130" s="523" t="s">
        <v>195</v>
      </c>
      <c r="F130" s="1">
        <v>3117</v>
      </c>
      <c r="G130" s="522" t="s">
        <v>320</v>
      </c>
      <c r="H130" s="764" t="s">
        <v>283</v>
      </c>
      <c r="I130" s="265">
        <v>3425679</v>
      </c>
      <c r="J130" s="266">
        <v>2423357</v>
      </c>
      <c r="K130" s="266">
        <v>20000</v>
      </c>
      <c r="L130" s="266">
        <v>825855</v>
      </c>
      <c r="M130" s="266">
        <v>48467</v>
      </c>
      <c r="N130" s="266">
        <v>108000</v>
      </c>
      <c r="O130" s="622">
        <v>5.1533999999999995</v>
      </c>
      <c r="P130" s="678">
        <v>3.5508999999999999</v>
      </c>
      <c r="Q130" s="784">
        <v>1.6024999999999996</v>
      </c>
      <c r="R130" s="267">
        <f t="shared" si="172"/>
        <v>0</v>
      </c>
      <c r="S130" s="269">
        <v>0</v>
      </c>
      <c r="T130" s="269">
        <v>0</v>
      </c>
      <c r="U130" s="269">
        <v>0</v>
      </c>
      <c r="V130" s="269">
        <f t="shared" si="108"/>
        <v>0</v>
      </c>
      <c r="W130" s="269">
        <v>0</v>
      </c>
      <c r="X130" s="269">
        <v>0</v>
      </c>
      <c r="Y130" s="269">
        <f t="shared" si="173"/>
        <v>0</v>
      </c>
      <c r="Z130" s="269">
        <f t="shared" si="174"/>
        <v>0</v>
      </c>
      <c r="AA130" s="577">
        <f t="shared" si="175"/>
        <v>0</v>
      </c>
      <c r="AB130" s="270">
        <f t="shared" si="176"/>
        <v>0</v>
      </c>
      <c r="AC130" s="269">
        <v>0</v>
      </c>
      <c r="AD130" s="269">
        <v>0</v>
      </c>
      <c r="AE130" s="269">
        <f t="shared" si="109"/>
        <v>0</v>
      </c>
      <c r="AF130" s="269">
        <f t="shared" si="110"/>
        <v>0</v>
      </c>
      <c r="AG130" s="271">
        <v>0</v>
      </c>
      <c r="AH130" s="271">
        <v>0</v>
      </c>
      <c r="AI130" s="271">
        <v>0</v>
      </c>
      <c r="AJ130" s="271">
        <v>0</v>
      </c>
      <c r="AK130" s="271">
        <v>0</v>
      </c>
      <c r="AL130" s="271">
        <f t="shared" si="111"/>
        <v>0</v>
      </c>
      <c r="AM130" s="271">
        <f t="shared" si="112"/>
        <v>0</v>
      </c>
      <c r="AN130" s="272">
        <f t="shared" si="113"/>
        <v>0</v>
      </c>
      <c r="AO130" s="268">
        <f t="shared" si="177"/>
        <v>3425679</v>
      </c>
      <c r="AP130" s="269">
        <f t="shared" si="178"/>
        <v>2423357</v>
      </c>
      <c r="AQ130" s="269">
        <f t="shared" si="179"/>
        <v>20000</v>
      </c>
      <c r="AR130" s="269">
        <f t="shared" si="180"/>
        <v>825855</v>
      </c>
      <c r="AS130" s="269">
        <f t="shared" si="180"/>
        <v>48467</v>
      </c>
      <c r="AT130" s="269">
        <f t="shared" si="181"/>
        <v>108000</v>
      </c>
      <c r="AU130" s="271">
        <f t="shared" si="182"/>
        <v>5.1533999999999995</v>
      </c>
      <c r="AV130" s="271">
        <f t="shared" si="183"/>
        <v>3.5508999999999999</v>
      </c>
      <c r="AW130" s="272">
        <f t="shared" si="183"/>
        <v>1.6024999999999996</v>
      </c>
    </row>
    <row r="131" spans="1:49" s="580" customFormat="1" x14ac:dyDescent="0.2">
      <c r="A131" s="524">
        <v>24</v>
      </c>
      <c r="B131" s="1">
        <v>4429</v>
      </c>
      <c r="C131" s="1">
        <v>600074595</v>
      </c>
      <c r="D131" s="1">
        <v>70698520</v>
      </c>
      <c r="E131" s="523" t="s">
        <v>195</v>
      </c>
      <c r="F131" s="1">
        <v>3117</v>
      </c>
      <c r="G131" s="522" t="s">
        <v>318</v>
      </c>
      <c r="H131" s="764" t="s">
        <v>284</v>
      </c>
      <c r="I131" s="265">
        <v>1276554</v>
      </c>
      <c r="J131" s="266">
        <v>940025</v>
      </c>
      <c r="K131" s="882">
        <v>0</v>
      </c>
      <c r="L131" s="577">
        <v>317728</v>
      </c>
      <c r="M131" s="577">
        <v>18801</v>
      </c>
      <c r="N131" s="266">
        <v>0</v>
      </c>
      <c r="O131" s="622">
        <v>2.58</v>
      </c>
      <c r="P131" s="678">
        <v>2.58</v>
      </c>
      <c r="Q131" s="784">
        <v>0</v>
      </c>
      <c r="R131" s="267">
        <f t="shared" si="172"/>
        <v>0</v>
      </c>
      <c r="S131" s="269">
        <v>191027</v>
      </c>
      <c r="T131" s="269">
        <v>0</v>
      </c>
      <c r="U131" s="269">
        <v>0</v>
      </c>
      <c r="V131" s="269">
        <f t="shared" si="108"/>
        <v>191027</v>
      </c>
      <c r="W131" s="269">
        <v>0</v>
      </c>
      <c r="X131" s="269">
        <v>0</v>
      </c>
      <c r="Y131" s="269">
        <f t="shared" si="173"/>
        <v>0</v>
      </c>
      <c r="Z131" s="269">
        <f t="shared" si="174"/>
        <v>191027</v>
      </c>
      <c r="AA131" s="577">
        <f t="shared" si="175"/>
        <v>64567</v>
      </c>
      <c r="AB131" s="270">
        <f t="shared" si="176"/>
        <v>3821</v>
      </c>
      <c r="AC131" s="269">
        <v>0</v>
      </c>
      <c r="AD131" s="269">
        <v>0</v>
      </c>
      <c r="AE131" s="269">
        <f t="shared" si="109"/>
        <v>0</v>
      </c>
      <c r="AF131" s="269">
        <f t="shared" si="110"/>
        <v>259415</v>
      </c>
      <c r="AG131" s="271">
        <v>0</v>
      </c>
      <c r="AH131" s="271">
        <v>0</v>
      </c>
      <c r="AI131" s="271">
        <v>0.56000000000000005</v>
      </c>
      <c r="AJ131" s="271">
        <v>0</v>
      </c>
      <c r="AK131" s="271">
        <v>0</v>
      </c>
      <c r="AL131" s="271">
        <f t="shared" si="111"/>
        <v>0.56000000000000005</v>
      </c>
      <c r="AM131" s="271">
        <f t="shared" si="112"/>
        <v>0</v>
      </c>
      <c r="AN131" s="272">
        <f t="shared" si="113"/>
        <v>0.56000000000000005</v>
      </c>
      <c r="AO131" s="268">
        <f t="shared" si="177"/>
        <v>1535969</v>
      </c>
      <c r="AP131" s="269">
        <f t="shared" si="178"/>
        <v>1131052</v>
      </c>
      <c r="AQ131" s="269">
        <f t="shared" si="179"/>
        <v>0</v>
      </c>
      <c r="AR131" s="269">
        <f t="shared" si="180"/>
        <v>382295</v>
      </c>
      <c r="AS131" s="269">
        <f t="shared" si="180"/>
        <v>22622</v>
      </c>
      <c r="AT131" s="269">
        <f t="shared" si="181"/>
        <v>0</v>
      </c>
      <c r="AU131" s="271">
        <f t="shared" si="182"/>
        <v>3.14</v>
      </c>
      <c r="AV131" s="271">
        <f t="shared" si="183"/>
        <v>3.14</v>
      </c>
      <c r="AW131" s="272">
        <f t="shared" si="183"/>
        <v>0</v>
      </c>
    </row>
    <row r="132" spans="1:49" s="580" customFormat="1" x14ac:dyDescent="0.2">
      <c r="A132" s="524">
        <v>24</v>
      </c>
      <c r="B132" s="1">
        <v>4429</v>
      </c>
      <c r="C132" s="1">
        <v>600074595</v>
      </c>
      <c r="D132" s="1">
        <v>70698520</v>
      </c>
      <c r="E132" s="523" t="s">
        <v>195</v>
      </c>
      <c r="F132" s="1">
        <v>3141</v>
      </c>
      <c r="G132" s="522" t="s">
        <v>321</v>
      </c>
      <c r="H132" s="764" t="s">
        <v>284</v>
      </c>
      <c r="I132" s="265">
        <v>678411</v>
      </c>
      <c r="J132" s="266">
        <v>497260</v>
      </c>
      <c r="K132" s="882">
        <v>0</v>
      </c>
      <c r="L132" s="577">
        <v>168074</v>
      </c>
      <c r="M132" s="577">
        <v>9945</v>
      </c>
      <c r="N132" s="266">
        <v>3132</v>
      </c>
      <c r="O132" s="622">
        <v>1.69</v>
      </c>
      <c r="P132" s="678">
        <v>0</v>
      </c>
      <c r="Q132" s="784">
        <v>1.69</v>
      </c>
      <c r="R132" s="267">
        <f t="shared" si="172"/>
        <v>0</v>
      </c>
      <c r="S132" s="269">
        <v>0</v>
      </c>
      <c r="T132" s="269">
        <v>0</v>
      </c>
      <c r="U132" s="269">
        <v>0</v>
      </c>
      <c r="V132" s="269">
        <f t="shared" si="108"/>
        <v>0</v>
      </c>
      <c r="W132" s="269">
        <v>0</v>
      </c>
      <c r="X132" s="269">
        <v>0</v>
      </c>
      <c r="Y132" s="269">
        <f t="shared" si="173"/>
        <v>0</v>
      </c>
      <c r="Z132" s="269">
        <f t="shared" si="174"/>
        <v>0</v>
      </c>
      <c r="AA132" s="577">
        <f t="shared" si="175"/>
        <v>0</v>
      </c>
      <c r="AB132" s="270">
        <f t="shared" si="176"/>
        <v>0</v>
      </c>
      <c r="AC132" s="269">
        <v>0</v>
      </c>
      <c r="AD132" s="269">
        <v>0</v>
      </c>
      <c r="AE132" s="269">
        <f t="shared" si="109"/>
        <v>0</v>
      </c>
      <c r="AF132" s="269">
        <f t="shared" si="110"/>
        <v>0</v>
      </c>
      <c r="AG132" s="271">
        <v>0</v>
      </c>
      <c r="AH132" s="271">
        <v>0</v>
      </c>
      <c r="AI132" s="271">
        <v>0</v>
      </c>
      <c r="AJ132" s="271">
        <v>0</v>
      </c>
      <c r="AK132" s="271">
        <v>0</v>
      </c>
      <c r="AL132" s="271">
        <f t="shared" si="111"/>
        <v>0</v>
      </c>
      <c r="AM132" s="271">
        <f t="shared" si="112"/>
        <v>0</v>
      </c>
      <c r="AN132" s="272">
        <f t="shared" si="113"/>
        <v>0</v>
      </c>
      <c r="AO132" s="268">
        <f t="shared" si="177"/>
        <v>678411</v>
      </c>
      <c r="AP132" s="269">
        <f t="shared" si="178"/>
        <v>497260</v>
      </c>
      <c r="AQ132" s="269">
        <f t="shared" si="179"/>
        <v>0</v>
      </c>
      <c r="AR132" s="269">
        <f t="shared" si="180"/>
        <v>168074</v>
      </c>
      <c r="AS132" s="269">
        <f t="shared" si="180"/>
        <v>9945</v>
      </c>
      <c r="AT132" s="269">
        <f t="shared" si="181"/>
        <v>3132</v>
      </c>
      <c r="AU132" s="271">
        <f t="shared" si="182"/>
        <v>1.69</v>
      </c>
      <c r="AV132" s="271">
        <f t="shared" si="183"/>
        <v>0</v>
      </c>
      <c r="AW132" s="272">
        <f t="shared" si="183"/>
        <v>1.69</v>
      </c>
    </row>
    <row r="133" spans="1:49" s="580" customFormat="1" x14ac:dyDescent="0.2">
      <c r="A133" s="524">
        <v>24</v>
      </c>
      <c r="B133" s="1">
        <v>4429</v>
      </c>
      <c r="C133" s="1">
        <v>600074595</v>
      </c>
      <c r="D133" s="1">
        <v>70698520</v>
      </c>
      <c r="E133" s="523" t="s">
        <v>195</v>
      </c>
      <c r="F133" s="1">
        <v>3143</v>
      </c>
      <c r="G133" s="522" t="s">
        <v>635</v>
      </c>
      <c r="H133" s="673" t="s">
        <v>283</v>
      </c>
      <c r="I133" s="265">
        <v>865865</v>
      </c>
      <c r="J133" s="266">
        <v>637603</v>
      </c>
      <c r="K133" s="882">
        <v>0</v>
      </c>
      <c r="L133" s="577">
        <v>215510</v>
      </c>
      <c r="M133" s="577">
        <v>12752</v>
      </c>
      <c r="N133" s="266">
        <v>0</v>
      </c>
      <c r="O133" s="622">
        <v>1.4821</v>
      </c>
      <c r="P133" s="678">
        <v>1.4821</v>
      </c>
      <c r="Q133" s="784">
        <v>0</v>
      </c>
      <c r="R133" s="267">
        <f t="shared" si="172"/>
        <v>0</v>
      </c>
      <c r="S133" s="269">
        <v>0</v>
      </c>
      <c r="T133" s="269">
        <v>0</v>
      </c>
      <c r="U133" s="269">
        <v>0</v>
      </c>
      <c r="V133" s="269">
        <f t="shared" si="108"/>
        <v>0</v>
      </c>
      <c r="W133" s="269">
        <v>0</v>
      </c>
      <c r="X133" s="269">
        <v>0</v>
      </c>
      <c r="Y133" s="269">
        <f t="shared" si="173"/>
        <v>0</v>
      </c>
      <c r="Z133" s="269">
        <f t="shared" si="174"/>
        <v>0</v>
      </c>
      <c r="AA133" s="577">
        <f t="shared" si="175"/>
        <v>0</v>
      </c>
      <c r="AB133" s="270">
        <f t="shared" si="176"/>
        <v>0</v>
      </c>
      <c r="AC133" s="269">
        <v>0</v>
      </c>
      <c r="AD133" s="269">
        <v>0</v>
      </c>
      <c r="AE133" s="269">
        <f t="shared" si="109"/>
        <v>0</v>
      </c>
      <c r="AF133" s="269">
        <f t="shared" si="110"/>
        <v>0</v>
      </c>
      <c r="AG133" s="271">
        <v>0</v>
      </c>
      <c r="AH133" s="271">
        <v>0</v>
      </c>
      <c r="AI133" s="271">
        <v>0</v>
      </c>
      <c r="AJ133" s="271">
        <v>0</v>
      </c>
      <c r="AK133" s="271">
        <v>0</v>
      </c>
      <c r="AL133" s="271">
        <f t="shared" si="111"/>
        <v>0</v>
      </c>
      <c r="AM133" s="271">
        <f t="shared" si="112"/>
        <v>0</v>
      </c>
      <c r="AN133" s="272">
        <f t="shared" si="113"/>
        <v>0</v>
      </c>
      <c r="AO133" s="268">
        <f t="shared" si="177"/>
        <v>865865</v>
      </c>
      <c r="AP133" s="269">
        <f t="shared" si="178"/>
        <v>637603</v>
      </c>
      <c r="AQ133" s="269">
        <f t="shared" si="179"/>
        <v>0</v>
      </c>
      <c r="AR133" s="269">
        <f t="shared" si="180"/>
        <v>215510</v>
      </c>
      <c r="AS133" s="269">
        <f t="shared" si="180"/>
        <v>12752</v>
      </c>
      <c r="AT133" s="269">
        <f t="shared" si="181"/>
        <v>0</v>
      </c>
      <c r="AU133" s="271">
        <f t="shared" si="182"/>
        <v>1.4821</v>
      </c>
      <c r="AV133" s="271">
        <f t="shared" si="183"/>
        <v>1.4821</v>
      </c>
      <c r="AW133" s="272">
        <f t="shared" si="183"/>
        <v>0</v>
      </c>
    </row>
    <row r="134" spans="1:49" s="580" customFormat="1" x14ac:dyDescent="0.2">
      <c r="A134" s="524">
        <v>24</v>
      </c>
      <c r="B134" s="1">
        <v>4429</v>
      </c>
      <c r="C134" s="1">
        <v>600074595</v>
      </c>
      <c r="D134" s="1">
        <v>70698520</v>
      </c>
      <c r="E134" s="523" t="s">
        <v>195</v>
      </c>
      <c r="F134" s="1">
        <v>3143</v>
      </c>
      <c r="G134" s="522" t="s">
        <v>636</v>
      </c>
      <c r="H134" s="673" t="s">
        <v>284</v>
      </c>
      <c r="I134" s="265">
        <v>21066</v>
      </c>
      <c r="J134" s="266">
        <v>14850</v>
      </c>
      <c r="K134" s="882">
        <v>0</v>
      </c>
      <c r="L134" s="577">
        <v>5019</v>
      </c>
      <c r="M134" s="577">
        <v>297</v>
      </c>
      <c r="N134" s="266">
        <v>900</v>
      </c>
      <c r="O134" s="622">
        <v>0.06</v>
      </c>
      <c r="P134" s="678">
        <v>0</v>
      </c>
      <c r="Q134" s="784">
        <v>0.06</v>
      </c>
      <c r="R134" s="267">
        <f t="shared" si="172"/>
        <v>0</v>
      </c>
      <c r="S134" s="269">
        <v>0</v>
      </c>
      <c r="T134" s="269">
        <v>0</v>
      </c>
      <c r="U134" s="269">
        <v>0</v>
      </c>
      <c r="V134" s="269">
        <f t="shared" si="108"/>
        <v>0</v>
      </c>
      <c r="W134" s="269">
        <v>0</v>
      </c>
      <c r="X134" s="269">
        <v>0</v>
      </c>
      <c r="Y134" s="269">
        <f t="shared" si="173"/>
        <v>0</v>
      </c>
      <c r="Z134" s="269">
        <f t="shared" si="174"/>
        <v>0</v>
      </c>
      <c r="AA134" s="577">
        <f t="shared" si="175"/>
        <v>0</v>
      </c>
      <c r="AB134" s="270">
        <f t="shared" si="176"/>
        <v>0</v>
      </c>
      <c r="AC134" s="269">
        <v>0</v>
      </c>
      <c r="AD134" s="269">
        <v>0</v>
      </c>
      <c r="AE134" s="269">
        <f t="shared" si="109"/>
        <v>0</v>
      </c>
      <c r="AF134" s="269">
        <f t="shared" si="110"/>
        <v>0</v>
      </c>
      <c r="AG134" s="271">
        <v>0</v>
      </c>
      <c r="AH134" s="271">
        <v>0</v>
      </c>
      <c r="AI134" s="271">
        <v>0</v>
      </c>
      <c r="AJ134" s="271">
        <v>0</v>
      </c>
      <c r="AK134" s="271">
        <v>0</v>
      </c>
      <c r="AL134" s="271">
        <f t="shared" si="111"/>
        <v>0</v>
      </c>
      <c r="AM134" s="271">
        <f t="shared" si="112"/>
        <v>0</v>
      </c>
      <c r="AN134" s="272">
        <f t="shared" si="113"/>
        <v>0</v>
      </c>
      <c r="AO134" s="268">
        <f t="shared" si="177"/>
        <v>21066</v>
      </c>
      <c r="AP134" s="269">
        <f t="shared" si="178"/>
        <v>14850</v>
      </c>
      <c r="AQ134" s="269">
        <f t="shared" si="179"/>
        <v>0</v>
      </c>
      <c r="AR134" s="269">
        <f t="shared" si="180"/>
        <v>5019</v>
      </c>
      <c r="AS134" s="269">
        <f t="shared" si="180"/>
        <v>297</v>
      </c>
      <c r="AT134" s="269">
        <f t="shared" si="181"/>
        <v>900</v>
      </c>
      <c r="AU134" s="271">
        <f t="shared" si="182"/>
        <v>0.06</v>
      </c>
      <c r="AV134" s="271">
        <f t="shared" si="183"/>
        <v>0</v>
      </c>
      <c r="AW134" s="272">
        <f t="shared" si="183"/>
        <v>0.06</v>
      </c>
    </row>
    <row r="135" spans="1:49" s="580" customFormat="1" x14ac:dyDescent="0.2">
      <c r="A135" s="502">
        <v>24</v>
      </c>
      <c r="B135" s="38">
        <v>4429</v>
      </c>
      <c r="C135" s="38">
        <v>600074595</v>
      </c>
      <c r="D135" s="38">
        <v>70698520</v>
      </c>
      <c r="E135" s="499" t="s">
        <v>196</v>
      </c>
      <c r="F135" s="38"/>
      <c r="G135" s="500"/>
      <c r="H135" s="672"/>
      <c r="I135" s="8">
        <v>7637429</v>
      </c>
      <c r="J135" s="14">
        <v>5512546</v>
      </c>
      <c r="K135" s="14">
        <v>20000</v>
      </c>
      <c r="L135" s="14">
        <v>1870000</v>
      </c>
      <c r="M135" s="14">
        <v>110251</v>
      </c>
      <c r="N135" s="14">
        <v>124632</v>
      </c>
      <c r="O135" s="15">
        <v>13.426399999999999</v>
      </c>
      <c r="P135" s="15">
        <v>9.6129999999999995</v>
      </c>
      <c r="Q135" s="54">
        <v>3.8133999999999997</v>
      </c>
      <c r="R135" s="8">
        <f t="shared" ref="R135:AW135" si="184">SUM(R129:R134)</f>
        <v>0</v>
      </c>
      <c r="S135" s="14">
        <f t="shared" si="184"/>
        <v>191027</v>
      </c>
      <c r="T135" s="14">
        <f t="shared" si="184"/>
        <v>0</v>
      </c>
      <c r="U135" s="14">
        <f t="shared" si="184"/>
        <v>0</v>
      </c>
      <c r="V135" s="14">
        <f t="shared" si="184"/>
        <v>191027</v>
      </c>
      <c r="W135" s="14">
        <f t="shared" si="184"/>
        <v>0</v>
      </c>
      <c r="X135" s="14">
        <f t="shared" si="184"/>
        <v>0</v>
      </c>
      <c r="Y135" s="14">
        <f t="shared" si="184"/>
        <v>0</v>
      </c>
      <c r="Z135" s="14">
        <f t="shared" si="184"/>
        <v>191027</v>
      </c>
      <c r="AA135" s="14">
        <f t="shared" si="184"/>
        <v>64567</v>
      </c>
      <c r="AB135" s="14">
        <f t="shared" si="184"/>
        <v>3821</v>
      </c>
      <c r="AC135" s="14">
        <f t="shared" si="184"/>
        <v>0</v>
      </c>
      <c r="AD135" s="14">
        <f t="shared" si="184"/>
        <v>0</v>
      </c>
      <c r="AE135" s="14">
        <f t="shared" si="184"/>
        <v>0</v>
      </c>
      <c r="AF135" s="14">
        <f t="shared" si="184"/>
        <v>259415</v>
      </c>
      <c r="AG135" s="15">
        <f t="shared" si="184"/>
        <v>0</v>
      </c>
      <c r="AH135" s="15">
        <f t="shared" si="184"/>
        <v>0</v>
      </c>
      <c r="AI135" s="15">
        <f t="shared" si="184"/>
        <v>0.56000000000000005</v>
      </c>
      <c r="AJ135" s="15">
        <f t="shared" si="184"/>
        <v>0</v>
      </c>
      <c r="AK135" s="15">
        <f t="shared" si="184"/>
        <v>0</v>
      </c>
      <c r="AL135" s="15">
        <f t="shared" si="184"/>
        <v>0.56000000000000005</v>
      </c>
      <c r="AM135" s="15">
        <f t="shared" si="184"/>
        <v>0</v>
      </c>
      <c r="AN135" s="104">
        <f t="shared" si="184"/>
        <v>0.56000000000000005</v>
      </c>
      <c r="AO135" s="495">
        <f t="shared" si="184"/>
        <v>7896844</v>
      </c>
      <c r="AP135" s="14">
        <f t="shared" si="184"/>
        <v>5703573</v>
      </c>
      <c r="AQ135" s="14">
        <f t="shared" si="184"/>
        <v>20000</v>
      </c>
      <c r="AR135" s="14">
        <f t="shared" si="184"/>
        <v>1934567</v>
      </c>
      <c r="AS135" s="14">
        <f t="shared" si="184"/>
        <v>114072</v>
      </c>
      <c r="AT135" s="14">
        <f t="shared" si="184"/>
        <v>124632</v>
      </c>
      <c r="AU135" s="15">
        <f t="shared" si="184"/>
        <v>13.986400000000001</v>
      </c>
      <c r="AV135" s="15">
        <f t="shared" si="184"/>
        <v>10.173000000000002</v>
      </c>
      <c r="AW135" s="104">
        <f t="shared" si="184"/>
        <v>3.8133999999999997</v>
      </c>
    </row>
    <row r="136" spans="1:49" s="580" customFormat="1" x14ac:dyDescent="0.2">
      <c r="A136" s="524">
        <v>25</v>
      </c>
      <c r="B136" s="1">
        <v>4452</v>
      </c>
      <c r="C136" s="1">
        <v>600074919</v>
      </c>
      <c r="D136" s="1">
        <v>70698511</v>
      </c>
      <c r="E136" s="523" t="s">
        <v>197</v>
      </c>
      <c r="F136" s="1">
        <v>3113</v>
      </c>
      <c r="G136" s="522" t="s">
        <v>320</v>
      </c>
      <c r="H136" s="764" t="s">
        <v>283</v>
      </c>
      <c r="I136" s="265">
        <v>29620771</v>
      </c>
      <c r="J136" s="266">
        <v>21010111</v>
      </c>
      <c r="K136" s="266">
        <v>30000</v>
      </c>
      <c r="L136" s="266">
        <v>7111558</v>
      </c>
      <c r="M136" s="266">
        <v>420202</v>
      </c>
      <c r="N136" s="266">
        <v>1048900</v>
      </c>
      <c r="O136" s="622">
        <v>39.047899999999998</v>
      </c>
      <c r="P136" s="678">
        <v>29.485300000000002</v>
      </c>
      <c r="Q136" s="784">
        <v>9.5625999999999998</v>
      </c>
      <c r="R136" s="267">
        <f t="shared" ref="R136:R141" si="185">W136*-1</f>
        <v>0</v>
      </c>
      <c r="S136" s="269">
        <v>0</v>
      </c>
      <c r="T136" s="269">
        <v>0</v>
      </c>
      <c r="U136" s="269">
        <v>0</v>
      </c>
      <c r="V136" s="269">
        <f t="shared" si="108"/>
        <v>0</v>
      </c>
      <c r="W136" s="269">
        <v>0</v>
      </c>
      <c r="X136" s="269">
        <v>0</v>
      </c>
      <c r="Y136" s="269">
        <f t="shared" ref="Y136:Y141" si="186">SUM(W136:X136)</f>
        <v>0</v>
      </c>
      <c r="Z136" s="269">
        <f t="shared" ref="Z136:Z141" si="187">V136+Y136</f>
        <v>0</v>
      </c>
      <c r="AA136" s="577">
        <f t="shared" ref="AA136:AA141" si="188">ROUND((V136+W136)*33.8%,0)</f>
        <v>0</v>
      </c>
      <c r="AB136" s="270">
        <f t="shared" ref="AB136:AB141" si="189">ROUND(V136*2%,0)</f>
        <v>0</v>
      </c>
      <c r="AC136" s="269">
        <v>0</v>
      </c>
      <c r="AD136" s="269">
        <v>0</v>
      </c>
      <c r="AE136" s="269">
        <f t="shared" si="109"/>
        <v>0</v>
      </c>
      <c r="AF136" s="269">
        <f t="shared" si="110"/>
        <v>0</v>
      </c>
      <c r="AG136" s="271">
        <v>0</v>
      </c>
      <c r="AH136" s="271">
        <v>0</v>
      </c>
      <c r="AI136" s="271">
        <v>0</v>
      </c>
      <c r="AJ136" s="271">
        <v>0</v>
      </c>
      <c r="AK136" s="271">
        <v>0</v>
      </c>
      <c r="AL136" s="271">
        <f t="shared" si="111"/>
        <v>0</v>
      </c>
      <c r="AM136" s="271">
        <f t="shared" si="112"/>
        <v>0</v>
      </c>
      <c r="AN136" s="272">
        <f t="shared" si="113"/>
        <v>0</v>
      </c>
      <c r="AO136" s="268">
        <f t="shared" ref="AO136:AO141" si="190">I136+AF136</f>
        <v>29620771</v>
      </c>
      <c r="AP136" s="269">
        <f t="shared" ref="AP136:AP141" si="191">J136+V136</f>
        <v>21010111</v>
      </c>
      <c r="AQ136" s="269">
        <f t="shared" ref="AQ136:AQ141" si="192">K136+Y136</f>
        <v>30000</v>
      </c>
      <c r="AR136" s="269">
        <f t="shared" ref="AR136:AS141" si="193">L136+AA136</f>
        <v>7111558</v>
      </c>
      <c r="AS136" s="269">
        <f t="shared" si="193"/>
        <v>420202</v>
      </c>
      <c r="AT136" s="269">
        <f t="shared" ref="AT136:AT141" si="194">N136+AE136</f>
        <v>1048900</v>
      </c>
      <c r="AU136" s="271">
        <f t="shared" ref="AU136:AU141" si="195">O136+AN136</f>
        <v>39.047899999999998</v>
      </c>
      <c r="AV136" s="271">
        <f t="shared" ref="AV136:AW141" si="196">P136+AL136</f>
        <v>29.485300000000002</v>
      </c>
      <c r="AW136" s="272">
        <f t="shared" si="196"/>
        <v>9.5625999999999998</v>
      </c>
    </row>
    <row r="137" spans="1:49" s="580" customFormat="1" x14ac:dyDescent="0.2">
      <c r="A137" s="524">
        <v>25</v>
      </c>
      <c r="B137" s="1">
        <v>4452</v>
      </c>
      <c r="C137" s="1">
        <v>600074919</v>
      </c>
      <c r="D137" s="1">
        <v>70698511</v>
      </c>
      <c r="E137" s="523" t="s">
        <v>197</v>
      </c>
      <c r="F137" s="1">
        <v>3113</v>
      </c>
      <c r="G137" s="522" t="s">
        <v>319</v>
      </c>
      <c r="H137" s="764" t="s">
        <v>283</v>
      </c>
      <c r="I137" s="265">
        <v>542836</v>
      </c>
      <c r="J137" s="266">
        <v>399732</v>
      </c>
      <c r="K137" s="882">
        <v>0</v>
      </c>
      <c r="L137" s="577">
        <v>135109</v>
      </c>
      <c r="M137" s="577">
        <v>7995</v>
      </c>
      <c r="N137" s="266">
        <v>0</v>
      </c>
      <c r="O137" s="622">
        <v>1</v>
      </c>
      <c r="P137" s="678">
        <v>1</v>
      </c>
      <c r="Q137" s="784">
        <v>0</v>
      </c>
      <c r="R137" s="267">
        <f t="shared" si="185"/>
        <v>0</v>
      </c>
      <c r="S137" s="269">
        <v>0</v>
      </c>
      <c r="T137" s="269">
        <v>0</v>
      </c>
      <c r="U137" s="269">
        <v>0</v>
      </c>
      <c r="V137" s="269">
        <f t="shared" si="108"/>
        <v>0</v>
      </c>
      <c r="W137" s="269">
        <v>0</v>
      </c>
      <c r="X137" s="269">
        <v>0</v>
      </c>
      <c r="Y137" s="269">
        <f t="shared" si="186"/>
        <v>0</v>
      </c>
      <c r="Z137" s="269">
        <f t="shared" si="187"/>
        <v>0</v>
      </c>
      <c r="AA137" s="577">
        <f t="shared" si="188"/>
        <v>0</v>
      </c>
      <c r="AB137" s="270">
        <f t="shared" si="189"/>
        <v>0</v>
      </c>
      <c r="AC137" s="269">
        <v>0</v>
      </c>
      <c r="AD137" s="269">
        <v>0</v>
      </c>
      <c r="AE137" s="269">
        <f t="shared" si="109"/>
        <v>0</v>
      </c>
      <c r="AF137" s="269">
        <f t="shared" si="110"/>
        <v>0</v>
      </c>
      <c r="AG137" s="271">
        <v>0</v>
      </c>
      <c r="AH137" s="271">
        <v>0</v>
      </c>
      <c r="AI137" s="271">
        <v>0</v>
      </c>
      <c r="AJ137" s="271">
        <v>0</v>
      </c>
      <c r="AK137" s="271">
        <v>0</v>
      </c>
      <c r="AL137" s="271">
        <f t="shared" si="111"/>
        <v>0</v>
      </c>
      <c r="AM137" s="271">
        <f t="shared" si="112"/>
        <v>0</v>
      </c>
      <c r="AN137" s="272">
        <f t="shared" si="113"/>
        <v>0</v>
      </c>
      <c r="AO137" s="268">
        <f t="shared" si="190"/>
        <v>542836</v>
      </c>
      <c r="AP137" s="269">
        <f t="shared" si="191"/>
        <v>399732</v>
      </c>
      <c r="AQ137" s="269">
        <f t="shared" si="192"/>
        <v>0</v>
      </c>
      <c r="AR137" s="269">
        <f t="shared" si="193"/>
        <v>135109</v>
      </c>
      <c r="AS137" s="269">
        <f t="shared" si="193"/>
        <v>7995</v>
      </c>
      <c r="AT137" s="269">
        <f t="shared" si="194"/>
        <v>0</v>
      </c>
      <c r="AU137" s="271">
        <f t="shared" si="195"/>
        <v>1</v>
      </c>
      <c r="AV137" s="271">
        <f t="shared" si="196"/>
        <v>1</v>
      </c>
      <c r="AW137" s="272">
        <f t="shared" si="196"/>
        <v>0</v>
      </c>
    </row>
    <row r="138" spans="1:49" s="580" customFormat="1" x14ac:dyDescent="0.2">
      <c r="A138" s="524">
        <v>25</v>
      </c>
      <c r="B138" s="1">
        <v>4452</v>
      </c>
      <c r="C138" s="1">
        <v>600074919</v>
      </c>
      <c r="D138" s="1">
        <v>70698511</v>
      </c>
      <c r="E138" s="523" t="s">
        <v>197</v>
      </c>
      <c r="F138" s="1">
        <v>3113</v>
      </c>
      <c r="G138" s="522" t="s">
        <v>318</v>
      </c>
      <c r="H138" s="764" t="s">
        <v>284</v>
      </c>
      <c r="I138" s="265">
        <v>522778</v>
      </c>
      <c r="J138" s="266">
        <v>384962</v>
      </c>
      <c r="K138" s="882">
        <v>0</v>
      </c>
      <c r="L138" s="577">
        <v>130117</v>
      </c>
      <c r="M138" s="577">
        <v>7699</v>
      </c>
      <c r="N138" s="266">
        <v>0</v>
      </c>
      <c r="O138" s="622">
        <v>1.1000000000000001</v>
      </c>
      <c r="P138" s="678">
        <v>1.1000000000000001</v>
      </c>
      <c r="Q138" s="784">
        <v>0</v>
      </c>
      <c r="R138" s="267">
        <f t="shared" si="185"/>
        <v>0</v>
      </c>
      <c r="S138" s="269">
        <v>0</v>
      </c>
      <c r="T138" s="269">
        <v>0</v>
      </c>
      <c r="U138" s="269">
        <v>0</v>
      </c>
      <c r="V138" s="269">
        <f t="shared" si="108"/>
        <v>0</v>
      </c>
      <c r="W138" s="269">
        <v>0</v>
      </c>
      <c r="X138" s="269">
        <v>0</v>
      </c>
      <c r="Y138" s="269">
        <f t="shared" si="186"/>
        <v>0</v>
      </c>
      <c r="Z138" s="269">
        <f t="shared" si="187"/>
        <v>0</v>
      </c>
      <c r="AA138" s="577">
        <f t="shared" si="188"/>
        <v>0</v>
      </c>
      <c r="AB138" s="270">
        <f t="shared" si="189"/>
        <v>0</v>
      </c>
      <c r="AC138" s="269">
        <v>0</v>
      </c>
      <c r="AD138" s="269">
        <v>0</v>
      </c>
      <c r="AE138" s="269">
        <f t="shared" si="109"/>
        <v>0</v>
      </c>
      <c r="AF138" s="269">
        <f t="shared" si="110"/>
        <v>0</v>
      </c>
      <c r="AG138" s="271">
        <v>0</v>
      </c>
      <c r="AH138" s="271">
        <v>0</v>
      </c>
      <c r="AI138" s="271">
        <v>0</v>
      </c>
      <c r="AJ138" s="271">
        <v>0</v>
      </c>
      <c r="AK138" s="271">
        <v>0</v>
      </c>
      <c r="AL138" s="271">
        <f t="shared" si="111"/>
        <v>0</v>
      </c>
      <c r="AM138" s="271">
        <f t="shared" si="112"/>
        <v>0</v>
      </c>
      <c r="AN138" s="272">
        <f t="shared" si="113"/>
        <v>0</v>
      </c>
      <c r="AO138" s="268">
        <f t="shared" si="190"/>
        <v>522778</v>
      </c>
      <c r="AP138" s="269">
        <f t="shared" si="191"/>
        <v>384962</v>
      </c>
      <c r="AQ138" s="269">
        <f t="shared" si="192"/>
        <v>0</v>
      </c>
      <c r="AR138" s="269">
        <f t="shared" si="193"/>
        <v>130117</v>
      </c>
      <c r="AS138" s="269">
        <f t="shared" si="193"/>
        <v>7699</v>
      </c>
      <c r="AT138" s="269">
        <f t="shared" si="194"/>
        <v>0</v>
      </c>
      <c r="AU138" s="271">
        <f t="shared" si="195"/>
        <v>1.1000000000000001</v>
      </c>
      <c r="AV138" s="271">
        <f t="shared" si="196"/>
        <v>1.1000000000000001</v>
      </c>
      <c r="AW138" s="272">
        <f t="shared" si="196"/>
        <v>0</v>
      </c>
    </row>
    <row r="139" spans="1:49" s="580" customFormat="1" x14ac:dyDescent="0.2">
      <c r="A139" s="524">
        <v>25</v>
      </c>
      <c r="B139" s="1">
        <v>4452</v>
      </c>
      <c r="C139" s="1">
        <v>600074919</v>
      </c>
      <c r="D139" s="1">
        <v>70698511</v>
      </c>
      <c r="E139" s="523" t="s">
        <v>197</v>
      </c>
      <c r="F139" s="1">
        <v>3141</v>
      </c>
      <c r="G139" s="522" t="s">
        <v>321</v>
      </c>
      <c r="H139" s="764" t="s">
        <v>284</v>
      </c>
      <c r="I139" s="265">
        <v>2044922</v>
      </c>
      <c r="J139" s="266">
        <v>1492124</v>
      </c>
      <c r="K139" s="882">
        <v>0</v>
      </c>
      <c r="L139" s="577">
        <v>504338</v>
      </c>
      <c r="M139" s="577">
        <v>29842</v>
      </c>
      <c r="N139" s="266">
        <v>18618</v>
      </c>
      <c r="O139" s="622">
        <v>5.08</v>
      </c>
      <c r="P139" s="678">
        <v>0</v>
      </c>
      <c r="Q139" s="784">
        <v>5.08</v>
      </c>
      <c r="R139" s="267">
        <f t="shared" si="185"/>
        <v>0</v>
      </c>
      <c r="S139" s="269">
        <v>0</v>
      </c>
      <c r="T139" s="269">
        <v>0</v>
      </c>
      <c r="U139" s="269">
        <v>0</v>
      </c>
      <c r="V139" s="269">
        <f t="shared" si="108"/>
        <v>0</v>
      </c>
      <c r="W139" s="269">
        <v>0</v>
      </c>
      <c r="X139" s="269">
        <v>0</v>
      </c>
      <c r="Y139" s="269">
        <f t="shared" si="186"/>
        <v>0</v>
      </c>
      <c r="Z139" s="269">
        <f t="shared" si="187"/>
        <v>0</v>
      </c>
      <c r="AA139" s="577">
        <f t="shared" si="188"/>
        <v>0</v>
      </c>
      <c r="AB139" s="270">
        <f t="shared" si="189"/>
        <v>0</v>
      </c>
      <c r="AC139" s="269">
        <v>0</v>
      </c>
      <c r="AD139" s="269">
        <v>0</v>
      </c>
      <c r="AE139" s="269">
        <f t="shared" si="109"/>
        <v>0</v>
      </c>
      <c r="AF139" s="269">
        <f t="shared" si="110"/>
        <v>0</v>
      </c>
      <c r="AG139" s="271">
        <v>0</v>
      </c>
      <c r="AH139" s="271">
        <v>0</v>
      </c>
      <c r="AI139" s="271">
        <v>0</v>
      </c>
      <c r="AJ139" s="271">
        <v>0</v>
      </c>
      <c r="AK139" s="271">
        <v>0</v>
      </c>
      <c r="AL139" s="271">
        <f t="shared" si="111"/>
        <v>0</v>
      </c>
      <c r="AM139" s="271">
        <f t="shared" si="112"/>
        <v>0</v>
      </c>
      <c r="AN139" s="272">
        <f t="shared" si="113"/>
        <v>0</v>
      </c>
      <c r="AO139" s="268">
        <f t="shared" si="190"/>
        <v>2044922</v>
      </c>
      <c r="AP139" s="269">
        <f t="shared" si="191"/>
        <v>1492124</v>
      </c>
      <c r="AQ139" s="269">
        <f t="shared" si="192"/>
        <v>0</v>
      </c>
      <c r="AR139" s="269">
        <f t="shared" si="193"/>
        <v>504338</v>
      </c>
      <c r="AS139" s="269">
        <f t="shared" si="193"/>
        <v>29842</v>
      </c>
      <c r="AT139" s="269">
        <f t="shared" si="194"/>
        <v>18618</v>
      </c>
      <c r="AU139" s="271">
        <f t="shared" si="195"/>
        <v>5.08</v>
      </c>
      <c r="AV139" s="271">
        <f t="shared" si="196"/>
        <v>0</v>
      </c>
      <c r="AW139" s="272">
        <f t="shared" si="196"/>
        <v>5.08</v>
      </c>
    </row>
    <row r="140" spans="1:49" s="580" customFormat="1" x14ac:dyDescent="0.2">
      <c r="A140" s="524">
        <v>25</v>
      </c>
      <c r="B140" s="1">
        <v>4452</v>
      </c>
      <c r="C140" s="1">
        <v>600074919</v>
      </c>
      <c r="D140" s="1">
        <v>70698511</v>
      </c>
      <c r="E140" s="497" t="s">
        <v>197</v>
      </c>
      <c r="F140" s="1">
        <v>3143</v>
      </c>
      <c r="G140" s="522" t="s">
        <v>635</v>
      </c>
      <c r="H140" s="673" t="s">
        <v>283</v>
      </c>
      <c r="I140" s="265">
        <v>1654041</v>
      </c>
      <c r="J140" s="266">
        <v>1217998</v>
      </c>
      <c r="K140" s="882">
        <v>0</v>
      </c>
      <c r="L140" s="577">
        <v>411683</v>
      </c>
      <c r="M140" s="577">
        <v>24360</v>
      </c>
      <c r="N140" s="266">
        <v>0</v>
      </c>
      <c r="O140" s="622">
        <v>2.5535000000000001</v>
      </c>
      <c r="P140" s="678">
        <v>2.5535000000000001</v>
      </c>
      <c r="Q140" s="784">
        <v>0</v>
      </c>
      <c r="R140" s="267">
        <f t="shared" si="185"/>
        <v>0</v>
      </c>
      <c r="S140" s="269">
        <v>0</v>
      </c>
      <c r="T140" s="269">
        <v>0</v>
      </c>
      <c r="U140" s="269">
        <v>0</v>
      </c>
      <c r="V140" s="269">
        <f t="shared" si="108"/>
        <v>0</v>
      </c>
      <c r="W140" s="269">
        <v>0</v>
      </c>
      <c r="X140" s="269">
        <v>0</v>
      </c>
      <c r="Y140" s="269">
        <f t="shared" si="186"/>
        <v>0</v>
      </c>
      <c r="Z140" s="269">
        <f t="shared" si="187"/>
        <v>0</v>
      </c>
      <c r="AA140" s="577">
        <f t="shared" si="188"/>
        <v>0</v>
      </c>
      <c r="AB140" s="270">
        <f t="shared" si="189"/>
        <v>0</v>
      </c>
      <c r="AC140" s="269">
        <v>0</v>
      </c>
      <c r="AD140" s="269">
        <v>0</v>
      </c>
      <c r="AE140" s="269">
        <f t="shared" si="109"/>
        <v>0</v>
      </c>
      <c r="AF140" s="269">
        <f t="shared" si="110"/>
        <v>0</v>
      </c>
      <c r="AG140" s="271">
        <v>0</v>
      </c>
      <c r="AH140" s="271">
        <v>0</v>
      </c>
      <c r="AI140" s="271">
        <v>0</v>
      </c>
      <c r="AJ140" s="271">
        <v>0</v>
      </c>
      <c r="AK140" s="271">
        <v>0</v>
      </c>
      <c r="AL140" s="271">
        <f t="shared" si="111"/>
        <v>0</v>
      </c>
      <c r="AM140" s="271">
        <f t="shared" si="112"/>
        <v>0</v>
      </c>
      <c r="AN140" s="272">
        <f t="shared" si="113"/>
        <v>0</v>
      </c>
      <c r="AO140" s="268">
        <f t="shared" si="190"/>
        <v>1654041</v>
      </c>
      <c r="AP140" s="269">
        <f t="shared" si="191"/>
        <v>1217998</v>
      </c>
      <c r="AQ140" s="269">
        <f t="shared" si="192"/>
        <v>0</v>
      </c>
      <c r="AR140" s="269">
        <f t="shared" si="193"/>
        <v>411683</v>
      </c>
      <c r="AS140" s="269">
        <f t="shared" si="193"/>
        <v>24360</v>
      </c>
      <c r="AT140" s="269">
        <f t="shared" si="194"/>
        <v>0</v>
      </c>
      <c r="AU140" s="271">
        <f t="shared" si="195"/>
        <v>2.5535000000000001</v>
      </c>
      <c r="AV140" s="271">
        <f t="shared" si="196"/>
        <v>2.5535000000000001</v>
      </c>
      <c r="AW140" s="272">
        <f t="shared" si="196"/>
        <v>0</v>
      </c>
    </row>
    <row r="141" spans="1:49" s="580" customFormat="1" x14ac:dyDescent="0.2">
      <c r="A141" s="524">
        <v>25</v>
      </c>
      <c r="B141" s="1">
        <v>4452</v>
      </c>
      <c r="C141" s="1">
        <v>600074919</v>
      </c>
      <c r="D141" s="1">
        <v>70698511</v>
      </c>
      <c r="E141" s="497" t="s">
        <v>197</v>
      </c>
      <c r="F141" s="1">
        <v>3143</v>
      </c>
      <c r="G141" s="522" t="s">
        <v>636</v>
      </c>
      <c r="H141" s="673" t="s">
        <v>284</v>
      </c>
      <c r="I141" s="265">
        <v>58284</v>
      </c>
      <c r="J141" s="266">
        <v>41085</v>
      </c>
      <c r="K141" s="882">
        <v>0</v>
      </c>
      <c r="L141" s="577">
        <v>13887</v>
      </c>
      <c r="M141" s="577">
        <v>822</v>
      </c>
      <c r="N141" s="266">
        <v>2490</v>
      </c>
      <c r="O141" s="622">
        <v>0.17</v>
      </c>
      <c r="P141" s="678">
        <v>0</v>
      </c>
      <c r="Q141" s="784">
        <v>0.17</v>
      </c>
      <c r="R141" s="267">
        <f t="shared" si="185"/>
        <v>0</v>
      </c>
      <c r="S141" s="269">
        <v>0</v>
      </c>
      <c r="T141" s="269">
        <v>0</v>
      </c>
      <c r="U141" s="269">
        <v>0</v>
      </c>
      <c r="V141" s="269">
        <f t="shared" si="108"/>
        <v>0</v>
      </c>
      <c r="W141" s="269">
        <v>0</v>
      </c>
      <c r="X141" s="269">
        <v>0</v>
      </c>
      <c r="Y141" s="269">
        <f t="shared" si="186"/>
        <v>0</v>
      </c>
      <c r="Z141" s="269">
        <f t="shared" si="187"/>
        <v>0</v>
      </c>
      <c r="AA141" s="577">
        <f t="shared" si="188"/>
        <v>0</v>
      </c>
      <c r="AB141" s="270">
        <f t="shared" si="189"/>
        <v>0</v>
      </c>
      <c r="AC141" s="269">
        <v>0</v>
      </c>
      <c r="AD141" s="269">
        <v>0</v>
      </c>
      <c r="AE141" s="269">
        <f t="shared" si="109"/>
        <v>0</v>
      </c>
      <c r="AF141" s="269">
        <f t="shared" si="110"/>
        <v>0</v>
      </c>
      <c r="AG141" s="271">
        <v>0</v>
      </c>
      <c r="AH141" s="271">
        <v>0</v>
      </c>
      <c r="AI141" s="271">
        <v>0</v>
      </c>
      <c r="AJ141" s="271">
        <v>0</v>
      </c>
      <c r="AK141" s="271">
        <v>0</v>
      </c>
      <c r="AL141" s="271">
        <f t="shared" si="111"/>
        <v>0</v>
      </c>
      <c r="AM141" s="271">
        <f t="shared" si="112"/>
        <v>0</v>
      </c>
      <c r="AN141" s="272">
        <f t="shared" si="113"/>
        <v>0</v>
      </c>
      <c r="AO141" s="268">
        <f t="shared" si="190"/>
        <v>58284</v>
      </c>
      <c r="AP141" s="269">
        <f t="shared" si="191"/>
        <v>41085</v>
      </c>
      <c r="AQ141" s="269">
        <f t="shared" si="192"/>
        <v>0</v>
      </c>
      <c r="AR141" s="269">
        <f t="shared" si="193"/>
        <v>13887</v>
      </c>
      <c r="AS141" s="269">
        <f t="shared" si="193"/>
        <v>822</v>
      </c>
      <c r="AT141" s="269">
        <f t="shared" si="194"/>
        <v>2490</v>
      </c>
      <c r="AU141" s="271">
        <f t="shared" si="195"/>
        <v>0.17</v>
      </c>
      <c r="AV141" s="271">
        <f t="shared" si="196"/>
        <v>0</v>
      </c>
      <c r="AW141" s="272">
        <f t="shared" si="196"/>
        <v>0.17</v>
      </c>
    </row>
    <row r="142" spans="1:49" s="580" customFormat="1" x14ac:dyDescent="0.2">
      <c r="A142" s="502">
        <v>25</v>
      </c>
      <c r="B142" s="38">
        <v>4452</v>
      </c>
      <c r="C142" s="38">
        <v>600074919</v>
      </c>
      <c r="D142" s="38">
        <v>70698511</v>
      </c>
      <c r="E142" s="499" t="s">
        <v>198</v>
      </c>
      <c r="F142" s="38"/>
      <c r="G142" s="500"/>
      <c r="H142" s="672"/>
      <c r="I142" s="6">
        <v>34443632</v>
      </c>
      <c r="J142" s="10">
        <v>24546012</v>
      </c>
      <c r="K142" s="10">
        <v>30000</v>
      </c>
      <c r="L142" s="10">
        <v>8306692</v>
      </c>
      <c r="M142" s="10">
        <v>490920</v>
      </c>
      <c r="N142" s="10">
        <v>1070008</v>
      </c>
      <c r="O142" s="11">
        <v>48.9514</v>
      </c>
      <c r="P142" s="11">
        <v>34.138800000000003</v>
      </c>
      <c r="Q142" s="45">
        <v>14.8126</v>
      </c>
      <c r="R142" s="6">
        <f t="shared" ref="R142:AW142" si="197">SUM(R136:R141)</f>
        <v>0</v>
      </c>
      <c r="S142" s="10">
        <f t="shared" si="197"/>
        <v>0</v>
      </c>
      <c r="T142" s="10">
        <f t="shared" si="197"/>
        <v>0</v>
      </c>
      <c r="U142" s="10">
        <f t="shared" si="197"/>
        <v>0</v>
      </c>
      <c r="V142" s="10">
        <f t="shared" si="197"/>
        <v>0</v>
      </c>
      <c r="W142" s="10">
        <f t="shared" si="197"/>
        <v>0</v>
      </c>
      <c r="X142" s="10">
        <f t="shared" si="197"/>
        <v>0</v>
      </c>
      <c r="Y142" s="10">
        <f t="shared" si="197"/>
        <v>0</v>
      </c>
      <c r="Z142" s="10">
        <f t="shared" si="197"/>
        <v>0</v>
      </c>
      <c r="AA142" s="10">
        <f t="shared" si="197"/>
        <v>0</v>
      </c>
      <c r="AB142" s="10">
        <f t="shared" si="197"/>
        <v>0</v>
      </c>
      <c r="AC142" s="10">
        <f t="shared" si="197"/>
        <v>0</v>
      </c>
      <c r="AD142" s="10">
        <f t="shared" si="197"/>
        <v>0</v>
      </c>
      <c r="AE142" s="10">
        <f t="shared" si="197"/>
        <v>0</v>
      </c>
      <c r="AF142" s="10">
        <f t="shared" si="197"/>
        <v>0</v>
      </c>
      <c r="AG142" s="11">
        <f t="shared" si="197"/>
        <v>0</v>
      </c>
      <c r="AH142" s="11">
        <f t="shared" si="197"/>
        <v>0</v>
      </c>
      <c r="AI142" s="11">
        <f t="shared" si="197"/>
        <v>0</v>
      </c>
      <c r="AJ142" s="11">
        <f t="shared" si="197"/>
        <v>0</v>
      </c>
      <c r="AK142" s="11">
        <f t="shared" si="197"/>
        <v>0</v>
      </c>
      <c r="AL142" s="11">
        <f t="shared" si="197"/>
        <v>0</v>
      </c>
      <c r="AM142" s="11">
        <f t="shared" si="197"/>
        <v>0</v>
      </c>
      <c r="AN142" s="101">
        <f t="shared" si="197"/>
        <v>0</v>
      </c>
      <c r="AO142" s="478">
        <f t="shared" si="197"/>
        <v>34443632</v>
      </c>
      <c r="AP142" s="10">
        <f t="shared" si="197"/>
        <v>24546012</v>
      </c>
      <c r="AQ142" s="10">
        <f t="shared" si="197"/>
        <v>30000</v>
      </c>
      <c r="AR142" s="10">
        <f t="shared" si="197"/>
        <v>8306692</v>
      </c>
      <c r="AS142" s="10">
        <f t="shared" si="197"/>
        <v>490920</v>
      </c>
      <c r="AT142" s="10">
        <f t="shared" si="197"/>
        <v>1070008</v>
      </c>
      <c r="AU142" s="11">
        <f t="shared" si="197"/>
        <v>48.9514</v>
      </c>
      <c r="AV142" s="11">
        <f t="shared" si="197"/>
        <v>34.138800000000003</v>
      </c>
      <c r="AW142" s="101">
        <f t="shared" si="197"/>
        <v>14.8126</v>
      </c>
    </row>
    <row r="143" spans="1:49" s="580" customFormat="1" x14ac:dyDescent="0.2">
      <c r="A143" s="524">
        <v>26</v>
      </c>
      <c r="B143" s="1">
        <v>4468</v>
      </c>
      <c r="C143" s="1">
        <v>600075052</v>
      </c>
      <c r="D143" s="1">
        <v>70698546</v>
      </c>
      <c r="E143" s="523" t="s">
        <v>199</v>
      </c>
      <c r="F143" s="1">
        <v>3231</v>
      </c>
      <c r="G143" s="522" t="s">
        <v>322</v>
      </c>
      <c r="H143" s="764" t="s">
        <v>283</v>
      </c>
      <c r="I143" s="265">
        <v>5459363</v>
      </c>
      <c r="J143" s="266">
        <v>3933114</v>
      </c>
      <c r="K143" s="266">
        <v>74600</v>
      </c>
      <c r="L143" s="266">
        <v>1354607</v>
      </c>
      <c r="M143" s="266">
        <v>78662</v>
      </c>
      <c r="N143" s="266">
        <v>18380</v>
      </c>
      <c r="O143" s="622">
        <v>7.6867999999999999</v>
      </c>
      <c r="P143" s="678">
        <v>6.8802000000000003</v>
      </c>
      <c r="Q143" s="784">
        <v>0.80659999999999976</v>
      </c>
      <c r="R143" s="267">
        <f>W143*-1</f>
        <v>0</v>
      </c>
      <c r="S143" s="269">
        <v>0</v>
      </c>
      <c r="T143" s="269">
        <v>0</v>
      </c>
      <c r="U143" s="269">
        <v>0</v>
      </c>
      <c r="V143" s="269">
        <f t="shared" ref="V143:V205" si="198">SUM(R143:U143)</f>
        <v>0</v>
      </c>
      <c r="W143" s="269">
        <v>0</v>
      </c>
      <c r="X143" s="269">
        <v>0</v>
      </c>
      <c r="Y143" s="269">
        <f>SUM(W143:X143)</f>
        <v>0</v>
      </c>
      <c r="Z143" s="269">
        <f>V143+Y143</f>
        <v>0</v>
      </c>
      <c r="AA143" s="577">
        <f>ROUND((V143+W143)*33.8%,0)</f>
        <v>0</v>
      </c>
      <c r="AB143" s="270">
        <f>ROUND(V143*2%,0)</f>
        <v>0</v>
      </c>
      <c r="AC143" s="269">
        <v>0</v>
      </c>
      <c r="AD143" s="269">
        <v>0</v>
      </c>
      <c r="AE143" s="269">
        <f t="shared" ref="AE143:AE206" si="199">SUM(AC143:AD143)</f>
        <v>0</v>
      </c>
      <c r="AF143" s="269">
        <f t="shared" ref="AF143:AF206" si="200">Z143+AA143+AB143+AE143</f>
        <v>0</v>
      </c>
      <c r="AG143" s="271">
        <v>0</v>
      </c>
      <c r="AH143" s="271">
        <v>0</v>
      </c>
      <c r="AI143" s="271">
        <v>0</v>
      </c>
      <c r="AJ143" s="271">
        <v>0</v>
      </c>
      <c r="AK143" s="271">
        <v>0</v>
      </c>
      <c r="AL143" s="271">
        <f t="shared" ref="AL143:AL206" si="201">AG143+AI143+AJ143</f>
        <v>0</v>
      </c>
      <c r="AM143" s="271">
        <f t="shared" ref="AM143:AM206" si="202">AH143+AK143</f>
        <v>0</v>
      </c>
      <c r="AN143" s="272">
        <f t="shared" ref="AN143:AN206" si="203">SUM(AL143:AM143)</f>
        <v>0</v>
      </c>
      <c r="AO143" s="268">
        <f>I143+AF143</f>
        <v>5459363</v>
      </c>
      <c r="AP143" s="269">
        <f>J143+V143</f>
        <v>3933114</v>
      </c>
      <c r="AQ143" s="269">
        <f>K143+Y143</f>
        <v>74600</v>
      </c>
      <c r="AR143" s="269">
        <f>L143+AA143</f>
        <v>1354607</v>
      </c>
      <c r="AS143" s="269">
        <f>M143+AB143</f>
        <v>78662</v>
      </c>
      <c r="AT143" s="269">
        <f>N143+AE143</f>
        <v>18380</v>
      </c>
      <c r="AU143" s="271">
        <f>O143+AN143</f>
        <v>7.6867999999999999</v>
      </c>
      <c r="AV143" s="271">
        <f>P143+AL143</f>
        <v>6.8802000000000003</v>
      </c>
      <c r="AW143" s="272">
        <f>Q143+AM143</f>
        <v>0.80659999999999976</v>
      </c>
    </row>
    <row r="144" spans="1:49" s="580" customFormat="1" x14ac:dyDescent="0.2">
      <c r="A144" s="502">
        <v>26</v>
      </c>
      <c r="B144" s="38">
        <v>4468</v>
      </c>
      <c r="C144" s="38">
        <v>600075052</v>
      </c>
      <c r="D144" s="38">
        <v>70698546</v>
      </c>
      <c r="E144" s="499" t="s">
        <v>200</v>
      </c>
      <c r="F144" s="38"/>
      <c r="G144" s="500"/>
      <c r="H144" s="672"/>
      <c r="I144" s="6">
        <v>5459363</v>
      </c>
      <c r="J144" s="10">
        <v>3933114</v>
      </c>
      <c r="K144" s="10">
        <v>74600</v>
      </c>
      <c r="L144" s="10">
        <v>1354607</v>
      </c>
      <c r="M144" s="10">
        <v>78662</v>
      </c>
      <c r="N144" s="10">
        <v>18380</v>
      </c>
      <c r="O144" s="11">
        <v>7.6867999999999999</v>
      </c>
      <c r="P144" s="11">
        <v>6.8802000000000003</v>
      </c>
      <c r="Q144" s="45">
        <v>0.80659999999999976</v>
      </c>
      <c r="R144" s="6">
        <f t="shared" ref="R144:AW144" si="204">SUM(R143)</f>
        <v>0</v>
      </c>
      <c r="S144" s="10">
        <f t="shared" si="204"/>
        <v>0</v>
      </c>
      <c r="T144" s="10">
        <f t="shared" si="204"/>
        <v>0</v>
      </c>
      <c r="U144" s="10">
        <f t="shared" si="204"/>
        <v>0</v>
      </c>
      <c r="V144" s="10">
        <f t="shared" si="204"/>
        <v>0</v>
      </c>
      <c r="W144" s="10">
        <f t="shared" si="204"/>
        <v>0</v>
      </c>
      <c r="X144" s="10">
        <f t="shared" si="204"/>
        <v>0</v>
      </c>
      <c r="Y144" s="10">
        <f t="shared" si="204"/>
        <v>0</v>
      </c>
      <c r="Z144" s="10">
        <f t="shared" si="204"/>
        <v>0</v>
      </c>
      <c r="AA144" s="10">
        <f t="shared" si="204"/>
        <v>0</v>
      </c>
      <c r="AB144" s="10">
        <f t="shared" si="204"/>
        <v>0</v>
      </c>
      <c r="AC144" s="10">
        <f t="shared" si="204"/>
        <v>0</v>
      </c>
      <c r="AD144" s="10">
        <f t="shared" si="204"/>
        <v>0</v>
      </c>
      <c r="AE144" s="10">
        <f t="shared" si="204"/>
        <v>0</v>
      </c>
      <c r="AF144" s="10">
        <f t="shared" si="204"/>
        <v>0</v>
      </c>
      <c r="AG144" s="11">
        <f t="shared" si="204"/>
        <v>0</v>
      </c>
      <c r="AH144" s="11">
        <f t="shared" si="204"/>
        <v>0</v>
      </c>
      <c r="AI144" s="11">
        <f t="shared" si="204"/>
        <v>0</v>
      </c>
      <c r="AJ144" s="11">
        <f t="shared" si="204"/>
        <v>0</v>
      </c>
      <c r="AK144" s="11">
        <f t="shared" si="204"/>
        <v>0</v>
      </c>
      <c r="AL144" s="11">
        <f t="shared" si="204"/>
        <v>0</v>
      </c>
      <c r="AM144" s="11">
        <f t="shared" si="204"/>
        <v>0</v>
      </c>
      <c r="AN144" s="101">
        <f t="shared" si="204"/>
        <v>0</v>
      </c>
      <c r="AO144" s="478">
        <f t="shared" si="204"/>
        <v>5459363</v>
      </c>
      <c r="AP144" s="10">
        <f t="shared" si="204"/>
        <v>3933114</v>
      </c>
      <c r="AQ144" s="10">
        <f t="shared" si="204"/>
        <v>74600</v>
      </c>
      <c r="AR144" s="10">
        <f t="shared" si="204"/>
        <v>1354607</v>
      </c>
      <c r="AS144" s="10">
        <f t="shared" si="204"/>
        <v>78662</v>
      </c>
      <c r="AT144" s="10">
        <f t="shared" si="204"/>
        <v>18380</v>
      </c>
      <c r="AU144" s="11">
        <f t="shared" si="204"/>
        <v>7.6867999999999999</v>
      </c>
      <c r="AV144" s="11">
        <f t="shared" si="204"/>
        <v>6.8802000000000003</v>
      </c>
      <c r="AW144" s="101">
        <f t="shared" si="204"/>
        <v>0.80659999999999976</v>
      </c>
    </row>
    <row r="145" spans="1:49" s="580" customFormat="1" x14ac:dyDescent="0.2">
      <c r="A145" s="524">
        <v>27</v>
      </c>
      <c r="B145" s="1">
        <v>4414</v>
      </c>
      <c r="C145" s="1">
        <v>600074307</v>
      </c>
      <c r="D145" s="1">
        <v>70695831</v>
      </c>
      <c r="E145" s="523" t="s">
        <v>201</v>
      </c>
      <c r="F145" s="1">
        <v>3111</v>
      </c>
      <c r="G145" s="522" t="s">
        <v>317</v>
      </c>
      <c r="H145" s="764" t="s">
        <v>283</v>
      </c>
      <c r="I145" s="265">
        <v>4868796</v>
      </c>
      <c r="J145" s="266">
        <v>3520660</v>
      </c>
      <c r="K145" s="266">
        <v>30000</v>
      </c>
      <c r="L145" s="266">
        <v>1200123</v>
      </c>
      <c r="M145" s="266">
        <v>70413</v>
      </c>
      <c r="N145" s="266">
        <v>47600</v>
      </c>
      <c r="O145" s="622">
        <v>8.2405000000000008</v>
      </c>
      <c r="P145" s="678">
        <v>6.1562999999999999</v>
      </c>
      <c r="Q145" s="784">
        <v>2.0842000000000009</v>
      </c>
      <c r="R145" s="267">
        <f t="shared" ref="R145:R147" si="205">W145*-1</f>
        <v>0</v>
      </c>
      <c r="S145" s="269">
        <v>0</v>
      </c>
      <c r="T145" s="269">
        <v>0</v>
      </c>
      <c r="U145" s="269">
        <v>0</v>
      </c>
      <c r="V145" s="269">
        <f t="shared" si="198"/>
        <v>0</v>
      </c>
      <c r="W145" s="269">
        <v>0</v>
      </c>
      <c r="X145" s="269">
        <v>0</v>
      </c>
      <c r="Y145" s="269">
        <f>SUM(W145:X145)</f>
        <v>0</v>
      </c>
      <c r="Z145" s="269">
        <f>V145+Y145</f>
        <v>0</v>
      </c>
      <c r="AA145" s="577">
        <f t="shared" ref="AA145:AA147" si="206">ROUND((V145+W145)*33.8%,0)</f>
        <v>0</v>
      </c>
      <c r="AB145" s="270">
        <f>ROUND(V145*2%,0)</f>
        <v>0</v>
      </c>
      <c r="AC145" s="269">
        <v>0</v>
      </c>
      <c r="AD145" s="269">
        <v>0</v>
      </c>
      <c r="AE145" s="269">
        <f t="shared" si="199"/>
        <v>0</v>
      </c>
      <c r="AF145" s="269">
        <f t="shared" si="200"/>
        <v>0</v>
      </c>
      <c r="AG145" s="271">
        <v>0</v>
      </c>
      <c r="AH145" s="271">
        <v>0</v>
      </c>
      <c r="AI145" s="271">
        <v>0</v>
      </c>
      <c r="AJ145" s="271">
        <v>0</v>
      </c>
      <c r="AK145" s="271">
        <v>0</v>
      </c>
      <c r="AL145" s="271">
        <f t="shared" si="201"/>
        <v>0</v>
      </c>
      <c r="AM145" s="271">
        <f t="shared" si="202"/>
        <v>0</v>
      </c>
      <c r="AN145" s="272">
        <f t="shared" si="203"/>
        <v>0</v>
      </c>
      <c r="AO145" s="268">
        <f>I145+AF145</f>
        <v>4868796</v>
      </c>
      <c r="AP145" s="269">
        <f>J145+V145</f>
        <v>3520660</v>
      </c>
      <c r="AQ145" s="269">
        <f t="shared" ref="AQ145:AQ147" si="207">K145+Y145</f>
        <v>30000</v>
      </c>
      <c r="AR145" s="269">
        <f t="shared" ref="AR145:AS147" si="208">L145+AA145</f>
        <v>1200123</v>
      </c>
      <c r="AS145" s="269">
        <f t="shared" si="208"/>
        <v>70413</v>
      </c>
      <c r="AT145" s="269">
        <f>N145+AE145</f>
        <v>47600</v>
      </c>
      <c r="AU145" s="271">
        <f>O145+AN145</f>
        <v>8.2405000000000008</v>
      </c>
      <c r="AV145" s="271">
        <f t="shared" ref="AV145:AW147" si="209">P145+AL145</f>
        <v>6.1562999999999999</v>
      </c>
      <c r="AW145" s="272">
        <f t="shared" si="209"/>
        <v>2.0842000000000009</v>
      </c>
    </row>
    <row r="146" spans="1:49" s="580" customFormat="1" x14ac:dyDescent="0.2">
      <c r="A146" s="524">
        <v>27</v>
      </c>
      <c r="B146" s="1">
        <v>4414</v>
      </c>
      <c r="C146" s="1">
        <v>600074307</v>
      </c>
      <c r="D146" s="1">
        <v>70695831</v>
      </c>
      <c r="E146" s="523" t="s">
        <v>201</v>
      </c>
      <c r="F146" s="1">
        <v>3111</v>
      </c>
      <c r="G146" s="522" t="s">
        <v>318</v>
      </c>
      <c r="H146" s="764" t="s">
        <v>284</v>
      </c>
      <c r="I146" s="265">
        <v>807065</v>
      </c>
      <c r="J146" s="266">
        <v>594304</v>
      </c>
      <c r="K146" s="882">
        <v>0</v>
      </c>
      <c r="L146" s="577">
        <v>200875</v>
      </c>
      <c r="M146" s="577">
        <v>11886</v>
      </c>
      <c r="N146" s="266">
        <v>0</v>
      </c>
      <c r="O146" s="622">
        <v>1.75</v>
      </c>
      <c r="P146" s="678">
        <v>1.75</v>
      </c>
      <c r="Q146" s="784">
        <v>0</v>
      </c>
      <c r="R146" s="267">
        <f t="shared" si="205"/>
        <v>0</v>
      </c>
      <c r="S146" s="269">
        <v>0</v>
      </c>
      <c r="T146" s="269">
        <v>0</v>
      </c>
      <c r="U146" s="269">
        <v>0</v>
      </c>
      <c r="V146" s="269">
        <f t="shared" si="198"/>
        <v>0</v>
      </c>
      <c r="W146" s="269">
        <v>0</v>
      </c>
      <c r="X146" s="269">
        <v>0</v>
      </c>
      <c r="Y146" s="269">
        <f>SUM(W146:X146)</f>
        <v>0</v>
      </c>
      <c r="Z146" s="269">
        <f>V146+Y146</f>
        <v>0</v>
      </c>
      <c r="AA146" s="577">
        <f t="shared" si="206"/>
        <v>0</v>
      </c>
      <c r="AB146" s="270">
        <f>ROUND(V146*2%,0)</f>
        <v>0</v>
      </c>
      <c r="AC146" s="269">
        <v>0</v>
      </c>
      <c r="AD146" s="269">
        <v>0</v>
      </c>
      <c r="AE146" s="269">
        <f t="shared" si="199"/>
        <v>0</v>
      </c>
      <c r="AF146" s="269">
        <f t="shared" si="200"/>
        <v>0</v>
      </c>
      <c r="AG146" s="271">
        <v>0</v>
      </c>
      <c r="AH146" s="271">
        <v>0</v>
      </c>
      <c r="AI146" s="271">
        <v>0</v>
      </c>
      <c r="AJ146" s="271">
        <v>0</v>
      </c>
      <c r="AK146" s="271">
        <v>0</v>
      </c>
      <c r="AL146" s="271">
        <f t="shared" si="201"/>
        <v>0</v>
      </c>
      <c r="AM146" s="271">
        <f t="shared" si="202"/>
        <v>0</v>
      </c>
      <c r="AN146" s="272">
        <f t="shared" si="203"/>
        <v>0</v>
      </c>
      <c r="AO146" s="268">
        <f>I146+AF146</f>
        <v>807065</v>
      </c>
      <c r="AP146" s="269">
        <f>J146+V146</f>
        <v>594304</v>
      </c>
      <c r="AQ146" s="269">
        <f t="shared" si="207"/>
        <v>0</v>
      </c>
      <c r="AR146" s="269">
        <f t="shared" si="208"/>
        <v>200875</v>
      </c>
      <c r="AS146" s="269">
        <f t="shared" si="208"/>
        <v>11886</v>
      </c>
      <c r="AT146" s="269">
        <f>N146+AE146</f>
        <v>0</v>
      </c>
      <c r="AU146" s="271">
        <f>O146+AN146</f>
        <v>1.75</v>
      </c>
      <c r="AV146" s="271">
        <f t="shared" si="209"/>
        <v>1.75</v>
      </c>
      <c r="AW146" s="272">
        <f t="shared" si="209"/>
        <v>0</v>
      </c>
    </row>
    <row r="147" spans="1:49" s="580" customFormat="1" x14ac:dyDescent="0.2">
      <c r="A147" s="524">
        <v>27</v>
      </c>
      <c r="B147" s="1">
        <v>4414</v>
      </c>
      <c r="C147" s="1">
        <v>600074307</v>
      </c>
      <c r="D147" s="1">
        <v>70695831</v>
      </c>
      <c r="E147" s="497" t="s">
        <v>201</v>
      </c>
      <c r="F147" s="1">
        <v>3141</v>
      </c>
      <c r="G147" s="522" t="s">
        <v>321</v>
      </c>
      <c r="H147" s="764" t="s">
        <v>284</v>
      </c>
      <c r="I147" s="265">
        <v>314742</v>
      </c>
      <c r="J147" s="266">
        <v>229866</v>
      </c>
      <c r="K147" s="882">
        <v>0</v>
      </c>
      <c r="L147" s="577">
        <v>77695</v>
      </c>
      <c r="M147" s="577">
        <v>4597</v>
      </c>
      <c r="N147" s="266">
        <v>2584</v>
      </c>
      <c r="O147" s="622">
        <v>0.78</v>
      </c>
      <c r="P147" s="678">
        <v>0</v>
      </c>
      <c r="Q147" s="784">
        <v>0.78</v>
      </c>
      <c r="R147" s="267">
        <f t="shared" si="205"/>
        <v>0</v>
      </c>
      <c r="S147" s="269">
        <v>0</v>
      </c>
      <c r="T147" s="269">
        <v>0</v>
      </c>
      <c r="U147" s="269">
        <v>0</v>
      </c>
      <c r="V147" s="269">
        <f t="shared" si="198"/>
        <v>0</v>
      </c>
      <c r="W147" s="269">
        <v>0</v>
      </c>
      <c r="X147" s="269">
        <v>0</v>
      </c>
      <c r="Y147" s="269">
        <f>SUM(W147:X147)</f>
        <v>0</v>
      </c>
      <c r="Z147" s="269">
        <f>V147+Y147</f>
        <v>0</v>
      </c>
      <c r="AA147" s="577">
        <f t="shared" si="206"/>
        <v>0</v>
      </c>
      <c r="AB147" s="270">
        <f>ROUND(V147*2%,0)</f>
        <v>0</v>
      </c>
      <c r="AC147" s="269">
        <v>0</v>
      </c>
      <c r="AD147" s="269">
        <v>0</v>
      </c>
      <c r="AE147" s="269">
        <f t="shared" si="199"/>
        <v>0</v>
      </c>
      <c r="AF147" s="269">
        <f t="shared" si="200"/>
        <v>0</v>
      </c>
      <c r="AG147" s="271">
        <v>0</v>
      </c>
      <c r="AH147" s="271">
        <v>0</v>
      </c>
      <c r="AI147" s="271">
        <v>0</v>
      </c>
      <c r="AJ147" s="271">
        <v>0</v>
      </c>
      <c r="AK147" s="271">
        <v>0</v>
      </c>
      <c r="AL147" s="271">
        <f t="shared" si="201"/>
        <v>0</v>
      </c>
      <c r="AM147" s="271">
        <f t="shared" si="202"/>
        <v>0</v>
      </c>
      <c r="AN147" s="272">
        <f t="shared" si="203"/>
        <v>0</v>
      </c>
      <c r="AO147" s="268">
        <f>I147+AF147</f>
        <v>314742</v>
      </c>
      <c r="AP147" s="269">
        <f>J147+V147</f>
        <v>229866</v>
      </c>
      <c r="AQ147" s="269">
        <f t="shared" si="207"/>
        <v>0</v>
      </c>
      <c r="AR147" s="269">
        <f t="shared" si="208"/>
        <v>77695</v>
      </c>
      <c r="AS147" s="269">
        <f t="shared" si="208"/>
        <v>4597</v>
      </c>
      <c r="AT147" s="269">
        <f>N147+AE147</f>
        <v>2584</v>
      </c>
      <c r="AU147" s="271">
        <f>O147+AN147</f>
        <v>0.78</v>
      </c>
      <c r="AV147" s="271">
        <f t="shared" si="209"/>
        <v>0</v>
      </c>
      <c r="AW147" s="272">
        <f t="shared" si="209"/>
        <v>0.78</v>
      </c>
    </row>
    <row r="148" spans="1:49" s="580" customFormat="1" x14ac:dyDescent="0.2">
      <c r="A148" s="502">
        <v>27</v>
      </c>
      <c r="B148" s="38">
        <v>4414</v>
      </c>
      <c r="C148" s="38">
        <v>600074307</v>
      </c>
      <c r="D148" s="38">
        <v>70695831</v>
      </c>
      <c r="E148" s="499" t="s">
        <v>202</v>
      </c>
      <c r="F148" s="38"/>
      <c r="G148" s="500"/>
      <c r="H148" s="672"/>
      <c r="I148" s="6">
        <v>5990603</v>
      </c>
      <c r="J148" s="10">
        <v>4344830</v>
      </c>
      <c r="K148" s="10">
        <v>30000</v>
      </c>
      <c r="L148" s="10">
        <v>1478693</v>
      </c>
      <c r="M148" s="10">
        <v>86896</v>
      </c>
      <c r="N148" s="10">
        <v>50184</v>
      </c>
      <c r="O148" s="11">
        <v>10.7705</v>
      </c>
      <c r="P148" s="11">
        <v>7.9062999999999999</v>
      </c>
      <c r="Q148" s="45">
        <v>2.8642000000000012</v>
      </c>
      <c r="R148" s="6">
        <f t="shared" ref="R148:AW148" si="210">SUM(R145:R147)</f>
        <v>0</v>
      </c>
      <c r="S148" s="10">
        <f t="shared" si="210"/>
        <v>0</v>
      </c>
      <c r="T148" s="10">
        <f t="shared" si="210"/>
        <v>0</v>
      </c>
      <c r="U148" s="10">
        <f t="shared" si="210"/>
        <v>0</v>
      </c>
      <c r="V148" s="10">
        <f t="shared" si="210"/>
        <v>0</v>
      </c>
      <c r="W148" s="10">
        <f t="shared" si="210"/>
        <v>0</v>
      </c>
      <c r="X148" s="10">
        <f t="shared" si="210"/>
        <v>0</v>
      </c>
      <c r="Y148" s="10">
        <f t="shared" si="210"/>
        <v>0</v>
      </c>
      <c r="Z148" s="10">
        <f t="shared" si="210"/>
        <v>0</v>
      </c>
      <c r="AA148" s="10">
        <f t="shared" si="210"/>
        <v>0</v>
      </c>
      <c r="AB148" s="10">
        <f t="shared" si="210"/>
        <v>0</v>
      </c>
      <c r="AC148" s="10">
        <f t="shared" si="210"/>
        <v>0</v>
      </c>
      <c r="AD148" s="10">
        <f t="shared" si="210"/>
        <v>0</v>
      </c>
      <c r="AE148" s="10">
        <f t="shared" si="210"/>
        <v>0</v>
      </c>
      <c r="AF148" s="10">
        <f t="shared" si="210"/>
        <v>0</v>
      </c>
      <c r="AG148" s="11">
        <f t="shared" si="210"/>
        <v>0</v>
      </c>
      <c r="AH148" s="11">
        <f t="shared" si="210"/>
        <v>0</v>
      </c>
      <c r="AI148" s="11">
        <f t="shared" si="210"/>
        <v>0</v>
      </c>
      <c r="AJ148" s="11">
        <f t="shared" si="210"/>
        <v>0</v>
      </c>
      <c r="AK148" s="11">
        <f t="shared" si="210"/>
        <v>0</v>
      </c>
      <c r="AL148" s="11">
        <f t="shared" si="210"/>
        <v>0</v>
      </c>
      <c r="AM148" s="11">
        <f t="shared" si="210"/>
        <v>0</v>
      </c>
      <c r="AN148" s="101">
        <f t="shared" si="210"/>
        <v>0</v>
      </c>
      <c r="AO148" s="478">
        <f t="shared" si="210"/>
        <v>5990603</v>
      </c>
      <c r="AP148" s="10">
        <f t="shared" si="210"/>
        <v>4344830</v>
      </c>
      <c r="AQ148" s="10">
        <f t="shared" si="210"/>
        <v>30000</v>
      </c>
      <c r="AR148" s="10">
        <f t="shared" si="210"/>
        <v>1478693</v>
      </c>
      <c r="AS148" s="10">
        <f t="shared" si="210"/>
        <v>86896</v>
      </c>
      <c r="AT148" s="10">
        <f t="shared" si="210"/>
        <v>50184</v>
      </c>
      <c r="AU148" s="11">
        <f t="shared" si="210"/>
        <v>10.7705</v>
      </c>
      <c r="AV148" s="11">
        <f t="shared" si="210"/>
        <v>7.9062999999999999</v>
      </c>
      <c r="AW148" s="101">
        <f t="shared" si="210"/>
        <v>2.8642000000000012</v>
      </c>
    </row>
    <row r="149" spans="1:49" s="580" customFormat="1" x14ac:dyDescent="0.2">
      <c r="A149" s="524">
        <v>28</v>
      </c>
      <c r="B149" s="1">
        <v>4444</v>
      </c>
      <c r="C149" s="1">
        <v>600074731</v>
      </c>
      <c r="D149" s="1">
        <v>48282979</v>
      </c>
      <c r="E149" s="523" t="s">
        <v>203</v>
      </c>
      <c r="F149" s="1">
        <v>3113</v>
      </c>
      <c r="G149" s="522" t="s">
        <v>320</v>
      </c>
      <c r="H149" s="764" t="s">
        <v>283</v>
      </c>
      <c r="I149" s="265">
        <v>13474100</v>
      </c>
      <c r="J149" s="266">
        <v>9546097</v>
      </c>
      <c r="K149" s="266">
        <v>50000</v>
      </c>
      <c r="L149" s="266">
        <v>3243481</v>
      </c>
      <c r="M149" s="266">
        <v>190922</v>
      </c>
      <c r="N149" s="266">
        <v>443600</v>
      </c>
      <c r="O149" s="622">
        <v>18.2685</v>
      </c>
      <c r="P149" s="678">
        <v>13.5909</v>
      </c>
      <c r="Q149" s="784">
        <v>4.6776</v>
      </c>
      <c r="R149" s="267">
        <f t="shared" ref="R149:R154" si="211">W149*-1</f>
        <v>0</v>
      </c>
      <c r="S149" s="269">
        <v>0</v>
      </c>
      <c r="T149" s="269">
        <v>0</v>
      </c>
      <c r="U149" s="269">
        <v>0</v>
      </c>
      <c r="V149" s="269">
        <f t="shared" si="198"/>
        <v>0</v>
      </c>
      <c r="W149" s="269">
        <v>0</v>
      </c>
      <c r="X149" s="269">
        <v>0</v>
      </c>
      <c r="Y149" s="269">
        <f t="shared" ref="Y149:Y154" si="212">SUM(W149:X149)</f>
        <v>0</v>
      </c>
      <c r="Z149" s="269">
        <f t="shared" ref="Z149:Z154" si="213">V149+Y149</f>
        <v>0</v>
      </c>
      <c r="AA149" s="577">
        <f t="shared" ref="AA149:AA154" si="214">ROUND((V149+W149)*33.8%,0)</f>
        <v>0</v>
      </c>
      <c r="AB149" s="270">
        <f t="shared" ref="AB149:AB154" si="215">ROUND(V149*2%,0)</f>
        <v>0</v>
      </c>
      <c r="AC149" s="269">
        <v>0</v>
      </c>
      <c r="AD149" s="269">
        <v>0</v>
      </c>
      <c r="AE149" s="269">
        <f t="shared" si="199"/>
        <v>0</v>
      </c>
      <c r="AF149" s="269">
        <f t="shared" si="200"/>
        <v>0</v>
      </c>
      <c r="AG149" s="271">
        <v>0</v>
      </c>
      <c r="AH149" s="271">
        <v>0</v>
      </c>
      <c r="AI149" s="271">
        <v>0</v>
      </c>
      <c r="AJ149" s="271">
        <v>0</v>
      </c>
      <c r="AK149" s="271">
        <v>0</v>
      </c>
      <c r="AL149" s="271">
        <f t="shared" si="201"/>
        <v>0</v>
      </c>
      <c r="AM149" s="271">
        <f t="shared" si="202"/>
        <v>0</v>
      </c>
      <c r="AN149" s="272">
        <f t="shared" si="203"/>
        <v>0</v>
      </c>
      <c r="AO149" s="268">
        <f t="shared" ref="AO149:AO154" si="216">I149+AF149</f>
        <v>13474100</v>
      </c>
      <c r="AP149" s="269">
        <f t="shared" ref="AP149:AP154" si="217">J149+V149</f>
        <v>9546097</v>
      </c>
      <c r="AQ149" s="269">
        <f t="shared" ref="AQ149:AQ154" si="218">K149+Y149</f>
        <v>50000</v>
      </c>
      <c r="AR149" s="269">
        <f t="shared" ref="AR149:AS154" si="219">L149+AA149</f>
        <v>3243481</v>
      </c>
      <c r="AS149" s="269">
        <f t="shared" si="219"/>
        <v>190922</v>
      </c>
      <c r="AT149" s="269">
        <f t="shared" ref="AT149:AT154" si="220">N149+AE149</f>
        <v>443600</v>
      </c>
      <c r="AU149" s="271">
        <f t="shared" ref="AU149:AU154" si="221">O149+AN149</f>
        <v>18.2685</v>
      </c>
      <c r="AV149" s="271">
        <f t="shared" ref="AV149:AW154" si="222">P149+AL149</f>
        <v>13.5909</v>
      </c>
      <c r="AW149" s="272">
        <f t="shared" si="222"/>
        <v>4.6776</v>
      </c>
    </row>
    <row r="150" spans="1:49" s="580" customFormat="1" x14ac:dyDescent="0.2">
      <c r="A150" s="524">
        <v>28</v>
      </c>
      <c r="B150" s="1">
        <v>4444</v>
      </c>
      <c r="C150" s="1">
        <v>600074731</v>
      </c>
      <c r="D150" s="1">
        <v>48282979</v>
      </c>
      <c r="E150" s="523" t="s">
        <v>203</v>
      </c>
      <c r="F150" s="1">
        <v>3113</v>
      </c>
      <c r="G150" s="522" t="s">
        <v>325</v>
      </c>
      <c r="H150" s="764" t="s">
        <v>284</v>
      </c>
      <c r="I150" s="265">
        <v>2811203</v>
      </c>
      <c r="J150" s="266">
        <v>2069737</v>
      </c>
      <c r="K150" s="882">
        <v>0</v>
      </c>
      <c r="L150" s="577">
        <v>699571</v>
      </c>
      <c r="M150" s="577">
        <v>41395</v>
      </c>
      <c r="N150" s="266">
        <v>500</v>
      </c>
      <c r="O150" s="622">
        <v>6.08</v>
      </c>
      <c r="P150" s="678">
        <v>6.08</v>
      </c>
      <c r="Q150" s="784">
        <v>0</v>
      </c>
      <c r="R150" s="267">
        <f t="shared" si="211"/>
        <v>0</v>
      </c>
      <c r="S150" s="269">
        <v>0</v>
      </c>
      <c r="T150" s="269">
        <v>0</v>
      </c>
      <c r="U150" s="269">
        <v>0</v>
      </c>
      <c r="V150" s="269">
        <f t="shared" si="198"/>
        <v>0</v>
      </c>
      <c r="W150" s="269">
        <v>0</v>
      </c>
      <c r="X150" s="269">
        <v>0</v>
      </c>
      <c r="Y150" s="269">
        <f t="shared" si="212"/>
        <v>0</v>
      </c>
      <c r="Z150" s="269">
        <f t="shared" si="213"/>
        <v>0</v>
      </c>
      <c r="AA150" s="577">
        <f t="shared" si="214"/>
        <v>0</v>
      </c>
      <c r="AB150" s="270">
        <f t="shared" si="215"/>
        <v>0</v>
      </c>
      <c r="AC150" s="269">
        <v>0</v>
      </c>
      <c r="AD150" s="269">
        <v>0</v>
      </c>
      <c r="AE150" s="269">
        <f t="shared" si="199"/>
        <v>0</v>
      </c>
      <c r="AF150" s="269">
        <f t="shared" si="200"/>
        <v>0</v>
      </c>
      <c r="AG150" s="271">
        <v>0</v>
      </c>
      <c r="AH150" s="271">
        <v>0</v>
      </c>
      <c r="AI150" s="271">
        <v>0</v>
      </c>
      <c r="AJ150" s="271">
        <v>0</v>
      </c>
      <c r="AK150" s="271">
        <v>0</v>
      </c>
      <c r="AL150" s="271">
        <f t="shared" si="201"/>
        <v>0</v>
      </c>
      <c r="AM150" s="271">
        <f t="shared" si="202"/>
        <v>0</v>
      </c>
      <c r="AN150" s="272">
        <f t="shared" si="203"/>
        <v>0</v>
      </c>
      <c r="AO150" s="268">
        <f t="shared" si="216"/>
        <v>2811203</v>
      </c>
      <c r="AP150" s="269">
        <f t="shared" si="217"/>
        <v>2069737</v>
      </c>
      <c r="AQ150" s="269">
        <f t="shared" si="218"/>
        <v>0</v>
      </c>
      <c r="AR150" s="269">
        <f t="shared" si="219"/>
        <v>699571</v>
      </c>
      <c r="AS150" s="269">
        <f t="shared" si="219"/>
        <v>41395</v>
      </c>
      <c r="AT150" s="269">
        <f t="shared" si="220"/>
        <v>500</v>
      </c>
      <c r="AU150" s="271">
        <f t="shared" si="221"/>
        <v>6.08</v>
      </c>
      <c r="AV150" s="271">
        <f t="shared" si="222"/>
        <v>6.08</v>
      </c>
      <c r="AW150" s="272">
        <f t="shared" si="222"/>
        <v>0</v>
      </c>
    </row>
    <row r="151" spans="1:49" s="580" customFormat="1" x14ac:dyDescent="0.2">
      <c r="A151" s="524">
        <v>28</v>
      </c>
      <c r="B151" s="1">
        <v>4444</v>
      </c>
      <c r="C151" s="1">
        <v>600074731</v>
      </c>
      <c r="D151" s="1">
        <v>48282979</v>
      </c>
      <c r="E151" s="523" t="s">
        <v>203</v>
      </c>
      <c r="F151" s="1">
        <v>3141</v>
      </c>
      <c r="G151" s="522" t="s">
        <v>321</v>
      </c>
      <c r="H151" s="764" t="s">
        <v>284</v>
      </c>
      <c r="I151" s="265">
        <v>1789703</v>
      </c>
      <c r="J151" s="266">
        <v>1268681</v>
      </c>
      <c r="K151" s="882">
        <v>40000</v>
      </c>
      <c r="L151" s="577">
        <v>442334</v>
      </c>
      <c r="M151" s="577">
        <v>25374</v>
      </c>
      <c r="N151" s="266">
        <v>13314</v>
      </c>
      <c r="O151" s="622">
        <v>4.29</v>
      </c>
      <c r="P151" s="678">
        <v>0</v>
      </c>
      <c r="Q151" s="784">
        <v>4.29</v>
      </c>
      <c r="R151" s="267">
        <f t="shared" si="211"/>
        <v>0</v>
      </c>
      <c r="S151" s="269">
        <v>0</v>
      </c>
      <c r="T151" s="269">
        <v>0</v>
      </c>
      <c r="U151" s="269">
        <v>0</v>
      </c>
      <c r="V151" s="269">
        <f t="shared" si="198"/>
        <v>0</v>
      </c>
      <c r="W151" s="269">
        <v>0</v>
      </c>
      <c r="X151" s="269">
        <v>0</v>
      </c>
      <c r="Y151" s="269">
        <f t="shared" si="212"/>
        <v>0</v>
      </c>
      <c r="Z151" s="269">
        <f t="shared" si="213"/>
        <v>0</v>
      </c>
      <c r="AA151" s="577">
        <f t="shared" si="214"/>
        <v>0</v>
      </c>
      <c r="AB151" s="270">
        <f t="shared" si="215"/>
        <v>0</v>
      </c>
      <c r="AC151" s="269">
        <v>0</v>
      </c>
      <c r="AD151" s="269">
        <v>0</v>
      </c>
      <c r="AE151" s="269">
        <f t="shared" si="199"/>
        <v>0</v>
      </c>
      <c r="AF151" s="269">
        <f t="shared" si="200"/>
        <v>0</v>
      </c>
      <c r="AG151" s="271">
        <v>0</v>
      </c>
      <c r="AH151" s="271">
        <v>0</v>
      </c>
      <c r="AI151" s="271">
        <v>0</v>
      </c>
      <c r="AJ151" s="271">
        <v>0</v>
      </c>
      <c r="AK151" s="271">
        <v>0</v>
      </c>
      <c r="AL151" s="271">
        <f t="shared" si="201"/>
        <v>0</v>
      </c>
      <c r="AM151" s="271">
        <f t="shared" si="202"/>
        <v>0</v>
      </c>
      <c r="AN151" s="272">
        <f t="shared" si="203"/>
        <v>0</v>
      </c>
      <c r="AO151" s="268">
        <f t="shared" si="216"/>
        <v>1789703</v>
      </c>
      <c r="AP151" s="269">
        <f t="shared" si="217"/>
        <v>1268681</v>
      </c>
      <c r="AQ151" s="269">
        <f t="shared" si="218"/>
        <v>40000</v>
      </c>
      <c r="AR151" s="269">
        <f t="shared" si="219"/>
        <v>442334</v>
      </c>
      <c r="AS151" s="269">
        <f t="shared" si="219"/>
        <v>25374</v>
      </c>
      <c r="AT151" s="269">
        <f t="shared" si="220"/>
        <v>13314</v>
      </c>
      <c r="AU151" s="271">
        <f t="shared" si="221"/>
        <v>4.29</v>
      </c>
      <c r="AV151" s="271">
        <f t="shared" si="222"/>
        <v>0</v>
      </c>
      <c r="AW151" s="272">
        <f t="shared" si="222"/>
        <v>4.29</v>
      </c>
    </row>
    <row r="152" spans="1:49" s="580" customFormat="1" x14ac:dyDescent="0.2">
      <c r="A152" s="524">
        <v>28</v>
      </c>
      <c r="B152" s="1">
        <v>4444</v>
      </c>
      <c r="C152" s="1">
        <v>600074731</v>
      </c>
      <c r="D152" s="1">
        <v>48282979</v>
      </c>
      <c r="E152" s="523" t="s">
        <v>203</v>
      </c>
      <c r="F152" s="1">
        <v>3143</v>
      </c>
      <c r="G152" s="522" t="s">
        <v>635</v>
      </c>
      <c r="H152" s="673" t="s">
        <v>283</v>
      </c>
      <c r="I152" s="265">
        <v>1336567</v>
      </c>
      <c r="J152" s="266">
        <v>974365</v>
      </c>
      <c r="K152" s="882">
        <v>10000</v>
      </c>
      <c r="L152" s="577">
        <v>332715</v>
      </c>
      <c r="M152" s="577">
        <v>19487</v>
      </c>
      <c r="N152" s="266">
        <v>0</v>
      </c>
      <c r="O152" s="622">
        <v>2.27</v>
      </c>
      <c r="P152" s="678">
        <v>2.27</v>
      </c>
      <c r="Q152" s="784">
        <v>0</v>
      </c>
      <c r="R152" s="267">
        <f t="shared" si="211"/>
        <v>0</v>
      </c>
      <c r="S152" s="269">
        <v>0</v>
      </c>
      <c r="T152" s="269">
        <v>0</v>
      </c>
      <c r="U152" s="269">
        <v>0</v>
      </c>
      <c r="V152" s="269">
        <f t="shared" si="198"/>
        <v>0</v>
      </c>
      <c r="W152" s="269">
        <v>0</v>
      </c>
      <c r="X152" s="269">
        <v>0</v>
      </c>
      <c r="Y152" s="269">
        <f t="shared" si="212"/>
        <v>0</v>
      </c>
      <c r="Z152" s="269">
        <f t="shared" si="213"/>
        <v>0</v>
      </c>
      <c r="AA152" s="577">
        <f t="shared" si="214"/>
        <v>0</v>
      </c>
      <c r="AB152" s="270">
        <f t="shared" si="215"/>
        <v>0</v>
      </c>
      <c r="AC152" s="269">
        <v>0</v>
      </c>
      <c r="AD152" s="269">
        <v>0</v>
      </c>
      <c r="AE152" s="269">
        <f t="shared" si="199"/>
        <v>0</v>
      </c>
      <c r="AF152" s="269">
        <f t="shared" si="200"/>
        <v>0</v>
      </c>
      <c r="AG152" s="271">
        <v>0</v>
      </c>
      <c r="AH152" s="271">
        <v>0</v>
      </c>
      <c r="AI152" s="271">
        <v>0</v>
      </c>
      <c r="AJ152" s="271">
        <v>0</v>
      </c>
      <c r="AK152" s="271">
        <v>0</v>
      </c>
      <c r="AL152" s="271">
        <f t="shared" si="201"/>
        <v>0</v>
      </c>
      <c r="AM152" s="271">
        <f t="shared" si="202"/>
        <v>0</v>
      </c>
      <c r="AN152" s="272">
        <f t="shared" si="203"/>
        <v>0</v>
      </c>
      <c r="AO152" s="268">
        <f t="shared" si="216"/>
        <v>1336567</v>
      </c>
      <c r="AP152" s="269">
        <f t="shared" si="217"/>
        <v>974365</v>
      </c>
      <c r="AQ152" s="269">
        <f t="shared" si="218"/>
        <v>10000</v>
      </c>
      <c r="AR152" s="269">
        <f t="shared" si="219"/>
        <v>332715</v>
      </c>
      <c r="AS152" s="269">
        <f t="shared" si="219"/>
        <v>19487</v>
      </c>
      <c r="AT152" s="269">
        <f t="shared" si="220"/>
        <v>0</v>
      </c>
      <c r="AU152" s="271">
        <f t="shared" si="221"/>
        <v>2.27</v>
      </c>
      <c r="AV152" s="271">
        <f t="shared" si="222"/>
        <v>2.27</v>
      </c>
      <c r="AW152" s="272">
        <f t="shared" si="222"/>
        <v>0</v>
      </c>
    </row>
    <row r="153" spans="1:49" s="580" customFormat="1" x14ac:dyDescent="0.2">
      <c r="A153" s="524">
        <v>28</v>
      </c>
      <c r="B153" s="1">
        <v>4444</v>
      </c>
      <c r="C153" s="1">
        <v>600074731</v>
      </c>
      <c r="D153" s="1">
        <v>48282979</v>
      </c>
      <c r="E153" s="523" t="s">
        <v>203</v>
      </c>
      <c r="F153" s="1">
        <v>3143</v>
      </c>
      <c r="G153" s="522" t="s">
        <v>636</v>
      </c>
      <c r="H153" s="673" t="s">
        <v>284</v>
      </c>
      <c r="I153" s="265">
        <v>45644</v>
      </c>
      <c r="J153" s="266">
        <v>32175</v>
      </c>
      <c r="K153" s="882">
        <v>0</v>
      </c>
      <c r="L153" s="577">
        <v>10875</v>
      </c>
      <c r="M153" s="577">
        <v>644</v>
      </c>
      <c r="N153" s="266">
        <v>1950</v>
      </c>
      <c r="O153" s="622">
        <v>0.14000000000000001</v>
      </c>
      <c r="P153" s="678">
        <v>0</v>
      </c>
      <c r="Q153" s="784">
        <v>0.14000000000000001</v>
      </c>
      <c r="R153" s="267">
        <f t="shared" si="211"/>
        <v>0</v>
      </c>
      <c r="S153" s="269">
        <v>0</v>
      </c>
      <c r="T153" s="269">
        <v>0</v>
      </c>
      <c r="U153" s="269">
        <v>0</v>
      </c>
      <c r="V153" s="269">
        <f t="shared" si="198"/>
        <v>0</v>
      </c>
      <c r="W153" s="269">
        <v>0</v>
      </c>
      <c r="X153" s="269">
        <v>0</v>
      </c>
      <c r="Y153" s="269">
        <f t="shared" si="212"/>
        <v>0</v>
      </c>
      <c r="Z153" s="269">
        <f t="shared" si="213"/>
        <v>0</v>
      </c>
      <c r="AA153" s="577">
        <f t="shared" si="214"/>
        <v>0</v>
      </c>
      <c r="AB153" s="270">
        <f t="shared" si="215"/>
        <v>0</v>
      </c>
      <c r="AC153" s="269">
        <v>0</v>
      </c>
      <c r="AD153" s="269">
        <v>0</v>
      </c>
      <c r="AE153" s="269">
        <f t="shared" si="199"/>
        <v>0</v>
      </c>
      <c r="AF153" s="269">
        <f t="shared" si="200"/>
        <v>0</v>
      </c>
      <c r="AG153" s="271">
        <v>0</v>
      </c>
      <c r="AH153" s="271">
        <v>0</v>
      </c>
      <c r="AI153" s="271">
        <v>0</v>
      </c>
      <c r="AJ153" s="271">
        <v>0</v>
      </c>
      <c r="AK153" s="271">
        <v>0</v>
      </c>
      <c r="AL153" s="271">
        <f t="shared" si="201"/>
        <v>0</v>
      </c>
      <c r="AM153" s="271">
        <f t="shared" si="202"/>
        <v>0</v>
      </c>
      <c r="AN153" s="272">
        <f t="shared" si="203"/>
        <v>0</v>
      </c>
      <c r="AO153" s="268">
        <f t="shared" si="216"/>
        <v>45644</v>
      </c>
      <c r="AP153" s="269">
        <f t="shared" si="217"/>
        <v>32175</v>
      </c>
      <c r="AQ153" s="269">
        <f t="shared" si="218"/>
        <v>0</v>
      </c>
      <c r="AR153" s="269">
        <f t="shared" si="219"/>
        <v>10875</v>
      </c>
      <c r="AS153" s="269">
        <f t="shared" si="219"/>
        <v>644</v>
      </c>
      <c r="AT153" s="269">
        <f t="shared" si="220"/>
        <v>1950</v>
      </c>
      <c r="AU153" s="271">
        <f t="shared" si="221"/>
        <v>0.14000000000000001</v>
      </c>
      <c r="AV153" s="271">
        <f t="shared" si="222"/>
        <v>0</v>
      </c>
      <c r="AW153" s="272">
        <f t="shared" si="222"/>
        <v>0.14000000000000001</v>
      </c>
    </row>
    <row r="154" spans="1:49" s="580" customFormat="1" x14ac:dyDescent="0.2">
      <c r="A154" s="524">
        <v>28</v>
      </c>
      <c r="B154" s="1">
        <v>4444</v>
      </c>
      <c r="C154" s="1">
        <v>600074731</v>
      </c>
      <c r="D154" s="1">
        <v>48282979</v>
      </c>
      <c r="E154" s="523" t="s">
        <v>203</v>
      </c>
      <c r="F154" s="1">
        <v>3143</v>
      </c>
      <c r="G154" s="522" t="s">
        <v>323</v>
      </c>
      <c r="H154" s="673" t="s">
        <v>284</v>
      </c>
      <c r="I154" s="265">
        <v>324344</v>
      </c>
      <c r="J154" s="266">
        <v>238530</v>
      </c>
      <c r="K154" s="882">
        <v>0</v>
      </c>
      <c r="L154" s="577">
        <v>80623</v>
      </c>
      <c r="M154" s="577">
        <v>4771</v>
      </c>
      <c r="N154" s="266">
        <v>420</v>
      </c>
      <c r="O154" s="622">
        <v>0.53</v>
      </c>
      <c r="P154" s="678">
        <v>0.5</v>
      </c>
      <c r="Q154" s="784">
        <v>0.03</v>
      </c>
      <c r="R154" s="267">
        <f t="shared" si="211"/>
        <v>0</v>
      </c>
      <c r="S154" s="269">
        <v>0</v>
      </c>
      <c r="T154" s="269">
        <v>0</v>
      </c>
      <c r="U154" s="269">
        <v>0</v>
      </c>
      <c r="V154" s="269">
        <f t="shared" si="198"/>
        <v>0</v>
      </c>
      <c r="W154" s="269">
        <v>0</v>
      </c>
      <c r="X154" s="269">
        <v>0</v>
      </c>
      <c r="Y154" s="269">
        <f t="shared" si="212"/>
        <v>0</v>
      </c>
      <c r="Z154" s="269">
        <f t="shared" si="213"/>
        <v>0</v>
      </c>
      <c r="AA154" s="577">
        <f t="shared" si="214"/>
        <v>0</v>
      </c>
      <c r="AB154" s="270">
        <f t="shared" si="215"/>
        <v>0</v>
      </c>
      <c r="AC154" s="269">
        <v>0</v>
      </c>
      <c r="AD154" s="269">
        <v>0</v>
      </c>
      <c r="AE154" s="269">
        <f t="shared" si="199"/>
        <v>0</v>
      </c>
      <c r="AF154" s="269">
        <f t="shared" si="200"/>
        <v>0</v>
      </c>
      <c r="AG154" s="271">
        <v>0</v>
      </c>
      <c r="AH154" s="271">
        <v>0</v>
      </c>
      <c r="AI154" s="271">
        <v>0</v>
      </c>
      <c r="AJ154" s="271">
        <v>0</v>
      </c>
      <c r="AK154" s="271">
        <v>0</v>
      </c>
      <c r="AL154" s="271">
        <f t="shared" si="201"/>
        <v>0</v>
      </c>
      <c r="AM154" s="271">
        <f t="shared" si="202"/>
        <v>0</v>
      </c>
      <c r="AN154" s="272">
        <f t="shared" si="203"/>
        <v>0</v>
      </c>
      <c r="AO154" s="268">
        <f t="shared" si="216"/>
        <v>324344</v>
      </c>
      <c r="AP154" s="269">
        <f t="shared" si="217"/>
        <v>238530</v>
      </c>
      <c r="AQ154" s="269">
        <f t="shared" si="218"/>
        <v>0</v>
      </c>
      <c r="AR154" s="269">
        <f t="shared" si="219"/>
        <v>80623</v>
      </c>
      <c r="AS154" s="269">
        <f t="shared" si="219"/>
        <v>4771</v>
      </c>
      <c r="AT154" s="269">
        <f t="shared" si="220"/>
        <v>420</v>
      </c>
      <c r="AU154" s="271">
        <f t="shared" si="221"/>
        <v>0.53</v>
      </c>
      <c r="AV154" s="271">
        <f t="shared" si="222"/>
        <v>0.5</v>
      </c>
      <c r="AW154" s="272">
        <f t="shared" si="222"/>
        <v>0.03</v>
      </c>
    </row>
    <row r="155" spans="1:49" s="580" customFormat="1" x14ac:dyDescent="0.2">
      <c r="A155" s="502">
        <v>28</v>
      </c>
      <c r="B155" s="38">
        <v>4444</v>
      </c>
      <c r="C155" s="38">
        <v>600074731</v>
      </c>
      <c r="D155" s="38">
        <v>48282979</v>
      </c>
      <c r="E155" s="499" t="s">
        <v>204</v>
      </c>
      <c r="F155" s="38"/>
      <c r="G155" s="500"/>
      <c r="H155" s="672"/>
      <c r="I155" s="6">
        <v>19781561</v>
      </c>
      <c r="J155" s="10">
        <v>14129585</v>
      </c>
      <c r="K155" s="10">
        <v>100000</v>
      </c>
      <c r="L155" s="10">
        <v>4809599</v>
      </c>
      <c r="M155" s="10">
        <v>282593</v>
      </c>
      <c r="N155" s="10">
        <v>459784</v>
      </c>
      <c r="O155" s="11">
        <v>31.578500000000002</v>
      </c>
      <c r="P155" s="11">
        <v>22.440899999999999</v>
      </c>
      <c r="Q155" s="45">
        <v>9.1376000000000008</v>
      </c>
      <c r="R155" s="6">
        <f t="shared" ref="R155:AW155" si="223">SUM(R149:R154)</f>
        <v>0</v>
      </c>
      <c r="S155" s="10">
        <f t="shared" si="223"/>
        <v>0</v>
      </c>
      <c r="T155" s="10">
        <f t="shared" si="223"/>
        <v>0</v>
      </c>
      <c r="U155" s="10">
        <f t="shared" si="223"/>
        <v>0</v>
      </c>
      <c r="V155" s="10">
        <f t="shared" si="223"/>
        <v>0</v>
      </c>
      <c r="W155" s="10">
        <f t="shared" si="223"/>
        <v>0</v>
      </c>
      <c r="X155" s="10">
        <f t="shared" si="223"/>
        <v>0</v>
      </c>
      <c r="Y155" s="10">
        <f t="shared" si="223"/>
        <v>0</v>
      </c>
      <c r="Z155" s="10">
        <f t="shared" si="223"/>
        <v>0</v>
      </c>
      <c r="AA155" s="10">
        <f t="shared" si="223"/>
        <v>0</v>
      </c>
      <c r="AB155" s="10">
        <f t="shared" si="223"/>
        <v>0</v>
      </c>
      <c r="AC155" s="10">
        <f t="shared" si="223"/>
        <v>0</v>
      </c>
      <c r="AD155" s="10">
        <f t="shared" si="223"/>
        <v>0</v>
      </c>
      <c r="AE155" s="10">
        <f t="shared" si="223"/>
        <v>0</v>
      </c>
      <c r="AF155" s="10">
        <f t="shared" si="223"/>
        <v>0</v>
      </c>
      <c r="AG155" s="11">
        <f t="shared" si="223"/>
        <v>0</v>
      </c>
      <c r="AH155" s="11">
        <f t="shared" si="223"/>
        <v>0</v>
      </c>
      <c r="AI155" s="11">
        <f t="shared" si="223"/>
        <v>0</v>
      </c>
      <c r="AJ155" s="11">
        <f t="shared" si="223"/>
        <v>0</v>
      </c>
      <c r="AK155" s="11">
        <f t="shared" si="223"/>
        <v>0</v>
      </c>
      <c r="AL155" s="11">
        <f t="shared" si="223"/>
        <v>0</v>
      </c>
      <c r="AM155" s="11">
        <f t="shared" si="223"/>
        <v>0</v>
      </c>
      <c r="AN155" s="101">
        <f t="shared" si="223"/>
        <v>0</v>
      </c>
      <c r="AO155" s="478">
        <f t="shared" si="223"/>
        <v>19781561</v>
      </c>
      <c r="AP155" s="10">
        <f t="shared" si="223"/>
        <v>14129585</v>
      </c>
      <c r="AQ155" s="10">
        <f t="shared" si="223"/>
        <v>100000</v>
      </c>
      <c r="AR155" s="10">
        <f t="shared" si="223"/>
        <v>4809599</v>
      </c>
      <c r="AS155" s="10">
        <f t="shared" si="223"/>
        <v>282593</v>
      </c>
      <c r="AT155" s="10">
        <f t="shared" si="223"/>
        <v>459784</v>
      </c>
      <c r="AU155" s="11">
        <f t="shared" si="223"/>
        <v>31.578500000000002</v>
      </c>
      <c r="AV155" s="11">
        <f t="shared" si="223"/>
        <v>22.440899999999999</v>
      </c>
      <c r="AW155" s="101">
        <f t="shared" si="223"/>
        <v>9.1376000000000008</v>
      </c>
    </row>
    <row r="156" spans="1:49" s="580" customFormat="1" ht="12.75" customHeight="1" x14ac:dyDescent="0.2">
      <c r="A156" s="524">
        <v>29</v>
      </c>
      <c r="B156" s="1">
        <v>4445</v>
      </c>
      <c r="C156" s="1">
        <v>600075044</v>
      </c>
      <c r="D156" s="1">
        <v>72742631</v>
      </c>
      <c r="E156" s="523" t="s">
        <v>205</v>
      </c>
      <c r="F156" s="1">
        <v>3111</v>
      </c>
      <c r="G156" s="522" t="s">
        <v>317</v>
      </c>
      <c r="H156" s="764" t="s">
        <v>283</v>
      </c>
      <c r="I156" s="265">
        <v>2652690</v>
      </c>
      <c r="J156" s="266">
        <v>1939463</v>
      </c>
      <c r="K156" s="882">
        <v>0</v>
      </c>
      <c r="L156" s="577">
        <v>655538</v>
      </c>
      <c r="M156" s="577">
        <v>38789</v>
      </c>
      <c r="N156" s="266">
        <v>18900</v>
      </c>
      <c r="O156" s="622">
        <v>4.9218000000000002</v>
      </c>
      <c r="P156" s="678">
        <v>4</v>
      </c>
      <c r="Q156" s="784">
        <v>0.92179999999999995</v>
      </c>
      <c r="R156" s="267">
        <f t="shared" ref="R156:R161" si="224">W156*-1</f>
        <v>0</v>
      </c>
      <c r="S156" s="269">
        <v>0</v>
      </c>
      <c r="T156" s="269">
        <v>0</v>
      </c>
      <c r="U156" s="269">
        <v>0</v>
      </c>
      <c r="V156" s="269">
        <f t="shared" si="198"/>
        <v>0</v>
      </c>
      <c r="W156" s="269">
        <v>0</v>
      </c>
      <c r="X156" s="269">
        <v>0</v>
      </c>
      <c r="Y156" s="269">
        <f t="shared" ref="Y156:Y161" si="225">SUM(W156:X156)</f>
        <v>0</v>
      </c>
      <c r="Z156" s="269">
        <f t="shared" ref="Z156:Z161" si="226">V156+Y156</f>
        <v>0</v>
      </c>
      <c r="AA156" s="577">
        <f t="shared" ref="AA156:AA161" si="227">ROUND((V156+W156)*33.8%,0)</f>
        <v>0</v>
      </c>
      <c r="AB156" s="270">
        <f t="shared" ref="AB156:AB161" si="228">ROUND(V156*2%,0)</f>
        <v>0</v>
      </c>
      <c r="AC156" s="269">
        <v>0</v>
      </c>
      <c r="AD156" s="269">
        <v>0</v>
      </c>
      <c r="AE156" s="269">
        <f t="shared" si="199"/>
        <v>0</v>
      </c>
      <c r="AF156" s="269">
        <f t="shared" si="200"/>
        <v>0</v>
      </c>
      <c r="AG156" s="271">
        <v>0</v>
      </c>
      <c r="AH156" s="271">
        <v>0</v>
      </c>
      <c r="AI156" s="271">
        <v>0</v>
      </c>
      <c r="AJ156" s="271">
        <v>0</v>
      </c>
      <c r="AK156" s="271">
        <v>0</v>
      </c>
      <c r="AL156" s="271">
        <f t="shared" si="201"/>
        <v>0</v>
      </c>
      <c r="AM156" s="271">
        <f t="shared" si="202"/>
        <v>0</v>
      </c>
      <c r="AN156" s="272">
        <f t="shared" si="203"/>
        <v>0</v>
      </c>
      <c r="AO156" s="268">
        <f t="shared" ref="AO156:AO161" si="229">I156+AF156</f>
        <v>2652690</v>
      </c>
      <c r="AP156" s="269">
        <f t="shared" ref="AP156:AP161" si="230">J156+V156</f>
        <v>1939463</v>
      </c>
      <c r="AQ156" s="269">
        <f t="shared" ref="AQ156:AQ161" si="231">K156+Y156</f>
        <v>0</v>
      </c>
      <c r="AR156" s="269">
        <f t="shared" ref="AR156:AS161" si="232">L156+AA156</f>
        <v>655538</v>
      </c>
      <c r="AS156" s="269">
        <f t="shared" si="232"/>
        <v>38789</v>
      </c>
      <c r="AT156" s="269">
        <f t="shared" ref="AT156:AT161" si="233">N156+AE156</f>
        <v>18900</v>
      </c>
      <c r="AU156" s="271">
        <f t="shared" ref="AU156:AU161" si="234">O156+AN156</f>
        <v>4.9218000000000002</v>
      </c>
      <c r="AV156" s="271">
        <f t="shared" ref="AV156:AW161" si="235">P156+AL156</f>
        <v>4</v>
      </c>
      <c r="AW156" s="272">
        <f t="shared" si="235"/>
        <v>0.92179999999999995</v>
      </c>
    </row>
    <row r="157" spans="1:49" s="580" customFormat="1" ht="12.75" customHeight="1" x14ac:dyDescent="0.2">
      <c r="A157" s="524">
        <v>29</v>
      </c>
      <c r="B157" s="1">
        <v>4445</v>
      </c>
      <c r="C157" s="1">
        <v>600075044</v>
      </c>
      <c r="D157" s="1">
        <v>72742631</v>
      </c>
      <c r="E157" s="523" t="s">
        <v>205</v>
      </c>
      <c r="F157" s="1">
        <v>3117</v>
      </c>
      <c r="G157" s="522" t="s">
        <v>320</v>
      </c>
      <c r="H157" s="764" t="s">
        <v>283</v>
      </c>
      <c r="I157" s="265">
        <v>4699975</v>
      </c>
      <c r="J157" s="266">
        <v>3359333</v>
      </c>
      <c r="K157" s="266">
        <v>0</v>
      </c>
      <c r="L157" s="266">
        <v>1135455</v>
      </c>
      <c r="M157" s="266">
        <v>67187</v>
      </c>
      <c r="N157" s="266">
        <v>138000</v>
      </c>
      <c r="O157" s="622">
        <v>7.2482999999999995</v>
      </c>
      <c r="P157" s="678">
        <v>4.6990999999999996</v>
      </c>
      <c r="Q157" s="784">
        <v>2.5491999999999999</v>
      </c>
      <c r="R157" s="267">
        <f t="shared" si="224"/>
        <v>0</v>
      </c>
      <c r="S157" s="269">
        <v>0</v>
      </c>
      <c r="T157" s="269">
        <v>0</v>
      </c>
      <c r="U157" s="269">
        <v>0</v>
      </c>
      <c r="V157" s="269">
        <f t="shared" si="198"/>
        <v>0</v>
      </c>
      <c r="W157" s="269">
        <v>0</v>
      </c>
      <c r="X157" s="269">
        <v>0</v>
      </c>
      <c r="Y157" s="269">
        <f t="shared" si="225"/>
        <v>0</v>
      </c>
      <c r="Z157" s="269">
        <f t="shared" si="226"/>
        <v>0</v>
      </c>
      <c r="AA157" s="577">
        <f t="shared" si="227"/>
        <v>0</v>
      </c>
      <c r="AB157" s="270">
        <f t="shared" si="228"/>
        <v>0</v>
      </c>
      <c r="AC157" s="269">
        <v>0</v>
      </c>
      <c r="AD157" s="269">
        <v>0</v>
      </c>
      <c r="AE157" s="269">
        <f t="shared" si="199"/>
        <v>0</v>
      </c>
      <c r="AF157" s="269">
        <f t="shared" si="200"/>
        <v>0</v>
      </c>
      <c r="AG157" s="271">
        <v>0</v>
      </c>
      <c r="AH157" s="271">
        <v>0</v>
      </c>
      <c r="AI157" s="271">
        <v>0</v>
      </c>
      <c r="AJ157" s="271">
        <v>0</v>
      </c>
      <c r="AK157" s="271">
        <v>0</v>
      </c>
      <c r="AL157" s="271">
        <f t="shared" si="201"/>
        <v>0</v>
      </c>
      <c r="AM157" s="271">
        <f t="shared" si="202"/>
        <v>0</v>
      </c>
      <c r="AN157" s="272">
        <f t="shared" si="203"/>
        <v>0</v>
      </c>
      <c r="AO157" s="268">
        <f t="shared" si="229"/>
        <v>4699975</v>
      </c>
      <c r="AP157" s="269">
        <f t="shared" si="230"/>
        <v>3359333</v>
      </c>
      <c r="AQ157" s="269">
        <f t="shared" si="231"/>
        <v>0</v>
      </c>
      <c r="AR157" s="269">
        <f t="shared" si="232"/>
        <v>1135455</v>
      </c>
      <c r="AS157" s="269">
        <f t="shared" si="232"/>
        <v>67187</v>
      </c>
      <c r="AT157" s="269">
        <f t="shared" si="233"/>
        <v>138000</v>
      </c>
      <c r="AU157" s="271">
        <f t="shared" si="234"/>
        <v>7.2482999999999995</v>
      </c>
      <c r="AV157" s="271">
        <f t="shared" si="235"/>
        <v>4.6990999999999996</v>
      </c>
      <c r="AW157" s="272">
        <f t="shared" si="235"/>
        <v>2.5491999999999999</v>
      </c>
    </row>
    <row r="158" spans="1:49" s="580" customFormat="1" ht="12.75" customHeight="1" x14ac:dyDescent="0.2">
      <c r="A158" s="524">
        <v>29</v>
      </c>
      <c r="B158" s="1">
        <v>4445</v>
      </c>
      <c r="C158" s="1">
        <v>600075044</v>
      </c>
      <c r="D158" s="1">
        <v>72742631</v>
      </c>
      <c r="E158" s="523" t="s">
        <v>205</v>
      </c>
      <c r="F158" s="1">
        <v>3117</v>
      </c>
      <c r="G158" s="522" t="s">
        <v>318</v>
      </c>
      <c r="H158" s="764" t="s">
        <v>284</v>
      </c>
      <c r="I158" s="265">
        <v>1343765</v>
      </c>
      <c r="J158" s="266">
        <v>977368</v>
      </c>
      <c r="K158" s="882">
        <v>0</v>
      </c>
      <c r="L158" s="577">
        <v>330350</v>
      </c>
      <c r="M158" s="577">
        <v>19547</v>
      </c>
      <c r="N158" s="266">
        <v>16500</v>
      </c>
      <c r="O158" s="622">
        <v>2.86</v>
      </c>
      <c r="P158" s="678">
        <v>2.86</v>
      </c>
      <c r="Q158" s="784">
        <v>0</v>
      </c>
      <c r="R158" s="267">
        <f t="shared" si="224"/>
        <v>0</v>
      </c>
      <c r="S158" s="269">
        <v>0</v>
      </c>
      <c r="T158" s="269">
        <v>0</v>
      </c>
      <c r="U158" s="269">
        <v>0</v>
      </c>
      <c r="V158" s="269">
        <f t="shared" si="198"/>
        <v>0</v>
      </c>
      <c r="W158" s="269">
        <v>0</v>
      </c>
      <c r="X158" s="269">
        <v>0</v>
      </c>
      <c r="Y158" s="269">
        <f t="shared" si="225"/>
        <v>0</v>
      </c>
      <c r="Z158" s="269">
        <f t="shared" si="226"/>
        <v>0</v>
      </c>
      <c r="AA158" s="577">
        <f t="shared" si="227"/>
        <v>0</v>
      </c>
      <c r="AB158" s="270">
        <f t="shared" si="228"/>
        <v>0</v>
      </c>
      <c r="AC158" s="269">
        <v>0</v>
      </c>
      <c r="AD158" s="269">
        <v>0</v>
      </c>
      <c r="AE158" s="269">
        <f t="shared" si="199"/>
        <v>0</v>
      </c>
      <c r="AF158" s="269">
        <f t="shared" si="200"/>
        <v>0</v>
      </c>
      <c r="AG158" s="271">
        <v>0</v>
      </c>
      <c r="AH158" s="271">
        <v>0</v>
      </c>
      <c r="AI158" s="271">
        <v>0</v>
      </c>
      <c r="AJ158" s="271">
        <v>0</v>
      </c>
      <c r="AK158" s="271">
        <v>0</v>
      </c>
      <c r="AL158" s="271">
        <f t="shared" si="201"/>
        <v>0</v>
      </c>
      <c r="AM158" s="271">
        <f t="shared" si="202"/>
        <v>0</v>
      </c>
      <c r="AN158" s="272">
        <f t="shared" si="203"/>
        <v>0</v>
      </c>
      <c r="AO158" s="268">
        <f t="shared" si="229"/>
        <v>1343765</v>
      </c>
      <c r="AP158" s="269">
        <f t="shared" si="230"/>
        <v>977368</v>
      </c>
      <c r="AQ158" s="269">
        <f t="shared" si="231"/>
        <v>0</v>
      </c>
      <c r="AR158" s="269">
        <f t="shared" si="232"/>
        <v>330350</v>
      </c>
      <c r="AS158" s="269">
        <f t="shared" si="232"/>
        <v>19547</v>
      </c>
      <c r="AT158" s="269">
        <f t="shared" si="233"/>
        <v>16500</v>
      </c>
      <c r="AU158" s="271">
        <f t="shared" si="234"/>
        <v>2.86</v>
      </c>
      <c r="AV158" s="271">
        <f t="shared" si="235"/>
        <v>2.86</v>
      </c>
      <c r="AW158" s="272">
        <f t="shared" si="235"/>
        <v>0</v>
      </c>
    </row>
    <row r="159" spans="1:49" s="580" customFormat="1" ht="12.75" customHeight="1" x14ac:dyDescent="0.2">
      <c r="A159" s="524">
        <v>29</v>
      </c>
      <c r="B159" s="1">
        <v>4445</v>
      </c>
      <c r="C159" s="1">
        <v>600075044</v>
      </c>
      <c r="D159" s="1">
        <v>72742631</v>
      </c>
      <c r="E159" s="523" t="s">
        <v>205</v>
      </c>
      <c r="F159" s="1">
        <v>3141</v>
      </c>
      <c r="G159" s="522" t="s">
        <v>321</v>
      </c>
      <c r="H159" s="764" t="s">
        <v>284</v>
      </c>
      <c r="I159" s="265">
        <v>880351</v>
      </c>
      <c r="J159" s="266">
        <v>645110</v>
      </c>
      <c r="K159" s="882">
        <v>0</v>
      </c>
      <c r="L159" s="577">
        <v>218047</v>
      </c>
      <c r="M159" s="577">
        <v>12902</v>
      </c>
      <c r="N159" s="266">
        <v>4292</v>
      </c>
      <c r="O159" s="622">
        <v>2.19</v>
      </c>
      <c r="P159" s="678">
        <v>0</v>
      </c>
      <c r="Q159" s="784">
        <v>2.19</v>
      </c>
      <c r="R159" s="267">
        <f t="shared" si="224"/>
        <v>0</v>
      </c>
      <c r="S159" s="269">
        <v>0</v>
      </c>
      <c r="T159" s="269">
        <v>0</v>
      </c>
      <c r="U159" s="269">
        <v>0</v>
      </c>
      <c r="V159" s="269">
        <f t="shared" si="198"/>
        <v>0</v>
      </c>
      <c r="W159" s="269">
        <v>0</v>
      </c>
      <c r="X159" s="269">
        <v>0</v>
      </c>
      <c r="Y159" s="269">
        <f t="shared" si="225"/>
        <v>0</v>
      </c>
      <c r="Z159" s="269">
        <f t="shared" si="226"/>
        <v>0</v>
      </c>
      <c r="AA159" s="577">
        <f t="shared" si="227"/>
        <v>0</v>
      </c>
      <c r="AB159" s="270">
        <f t="shared" si="228"/>
        <v>0</v>
      </c>
      <c r="AC159" s="269">
        <v>0</v>
      </c>
      <c r="AD159" s="269">
        <v>0</v>
      </c>
      <c r="AE159" s="269">
        <f t="shared" si="199"/>
        <v>0</v>
      </c>
      <c r="AF159" s="269">
        <f t="shared" si="200"/>
        <v>0</v>
      </c>
      <c r="AG159" s="271">
        <v>0</v>
      </c>
      <c r="AH159" s="271">
        <v>0</v>
      </c>
      <c r="AI159" s="271">
        <v>0</v>
      </c>
      <c r="AJ159" s="271">
        <v>0</v>
      </c>
      <c r="AK159" s="271">
        <v>0</v>
      </c>
      <c r="AL159" s="271">
        <f t="shared" si="201"/>
        <v>0</v>
      </c>
      <c r="AM159" s="271">
        <f t="shared" si="202"/>
        <v>0</v>
      </c>
      <c r="AN159" s="272">
        <f t="shared" si="203"/>
        <v>0</v>
      </c>
      <c r="AO159" s="268">
        <f t="shared" si="229"/>
        <v>880351</v>
      </c>
      <c r="AP159" s="269">
        <f t="shared" si="230"/>
        <v>645110</v>
      </c>
      <c r="AQ159" s="269">
        <f t="shared" si="231"/>
        <v>0</v>
      </c>
      <c r="AR159" s="269">
        <f t="shared" si="232"/>
        <v>218047</v>
      </c>
      <c r="AS159" s="269">
        <f t="shared" si="232"/>
        <v>12902</v>
      </c>
      <c r="AT159" s="269">
        <f t="shared" si="233"/>
        <v>4292</v>
      </c>
      <c r="AU159" s="271">
        <f t="shared" si="234"/>
        <v>2.19</v>
      </c>
      <c r="AV159" s="271">
        <f t="shared" si="235"/>
        <v>0</v>
      </c>
      <c r="AW159" s="272">
        <f t="shared" si="235"/>
        <v>2.19</v>
      </c>
    </row>
    <row r="160" spans="1:49" s="580" customFormat="1" ht="12.75" customHeight="1" x14ac:dyDescent="0.2">
      <c r="A160" s="524">
        <v>29</v>
      </c>
      <c r="B160" s="1">
        <v>4445</v>
      </c>
      <c r="C160" s="1">
        <v>600075044</v>
      </c>
      <c r="D160" s="1">
        <v>72742631</v>
      </c>
      <c r="E160" s="497" t="s">
        <v>205</v>
      </c>
      <c r="F160" s="1">
        <v>3143</v>
      </c>
      <c r="G160" s="522" t="s">
        <v>635</v>
      </c>
      <c r="H160" s="673" t="s">
        <v>283</v>
      </c>
      <c r="I160" s="265">
        <v>473210</v>
      </c>
      <c r="J160" s="266">
        <v>348461</v>
      </c>
      <c r="K160" s="882">
        <v>0</v>
      </c>
      <c r="L160" s="577">
        <v>117780</v>
      </c>
      <c r="M160" s="577">
        <v>6969</v>
      </c>
      <c r="N160" s="266">
        <v>0</v>
      </c>
      <c r="O160" s="622">
        <v>0.92859999999999998</v>
      </c>
      <c r="P160" s="678">
        <v>0.92859999999999998</v>
      </c>
      <c r="Q160" s="784">
        <v>0</v>
      </c>
      <c r="R160" s="267">
        <f t="shared" si="224"/>
        <v>0</v>
      </c>
      <c r="S160" s="269">
        <v>0</v>
      </c>
      <c r="T160" s="269">
        <v>0</v>
      </c>
      <c r="U160" s="269">
        <v>0</v>
      </c>
      <c r="V160" s="269">
        <f t="shared" si="198"/>
        <v>0</v>
      </c>
      <c r="W160" s="269">
        <v>0</v>
      </c>
      <c r="X160" s="269">
        <v>0</v>
      </c>
      <c r="Y160" s="269">
        <f t="shared" si="225"/>
        <v>0</v>
      </c>
      <c r="Z160" s="269">
        <f t="shared" si="226"/>
        <v>0</v>
      </c>
      <c r="AA160" s="577">
        <f t="shared" si="227"/>
        <v>0</v>
      </c>
      <c r="AB160" s="270">
        <f t="shared" si="228"/>
        <v>0</v>
      </c>
      <c r="AC160" s="269">
        <v>0</v>
      </c>
      <c r="AD160" s="269">
        <v>0</v>
      </c>
      <c r="AE160" s="269">
        <f t="shared" si="199"/>
        <v>0</v>
      </c>
      <c r="AF160" s="269">
        <f t="shared" si="200"/>
        <v>0</v>
      </c>
      <c r="AG160" s="271">
        <v>0</v>
      </c>
      <c r="AH160" s="271">
        <v>0</v>
      </c>
      <c r="AI160" s="271">
        <v>0</v>
      </c>
      <c r="AJ160" s="271">
        <v>0</v>
      </c>
      <c r="AK160" s="271">
        <v>0</v>
      </c>
      <c r="AL160" s="271">
        <f t="shared" si="201"/>
        <v>0</v>
      </c>
      <c r="AM160" s="271">
        <f t="shared" si="202"/>
        <v>0</v>
      </c>
      <c r="AN160" s="272">
        <f t="shared" si="203"/>
        <v>0</v>
      </c>
      <c r="AO160" s="268">
        <f t="shared" si="229"/>
        <v>473210</v>
      </c>
      <c r="AP160" s="269">
        <f t="shared" si="230"/>
        <v>348461</v>
      </c>
      <c r="AQ160" s="269">
        <f t="shared" si="231"/>
        <v>0</v>
      </c>
      <c r="AR160" s="269">
        <f t="shared" si="232"/>
        <v>117780</v>
      </c>
      <c r="AS160" s="269">
        <f t="shared" si="232"/>
        <v>6969</v>
      </c>
      <c r="AT160" s="269">
        <f t="shared" si="233"/>
        <v>0</v>
      </c>
      <c r="AU160" s="271">
        <f t="shared" si="234"/>
        <v>0.92859999999999998</v>
      </c>
      <c r="AV160" s="271">
        <f t="shared" si="235"/>
        <v>0.92859999999999998</v>
      </c>
      <c r="AW160" s="272">
        <f t="shared" si="235"/>
        <v>0</v>
      </c>
    </row>
    <row r="161" spans="1:49" s="580" customFormat="1" ht="12.75" customHeight="1" x14ac:dyDescent="0.2">
      <c r="A161" s="524">
        <v>29</v>
      </c>
      <c r="B161" s="1">
        <v>4445</v>
      </c>
      <c r="C161" s="1">
        <v>600075044</v>
      </c>
      <c r="D161" s="1">
        <v>72742631</v>
      </c>
      <c r="E161" s="497" t="s">
        <v>205</v>
      </c>
      <c r="F161" s="1">
        <v>3143</v>
      </c>
      <c r="G161" s="522" t="s">
        <v>636</v>
      </c>
      <c r="H161" s="673" t="s">
        <v>284</v>
      </c>
      <c r="I161" s="265">
        <v>31600</v>
      </c>
      <c r="J161" s="266">
        <v>22275</v>
      </c>
      <c r="K161" s="882">
        <v>0</v>
      </c>
      <c r="L161" s="577">
        <v>7529</v>
      </c>
      <c r="M161" s="577">
        <v>446</v>
      </c>
      <c r="N161" s="266">
        <v>1350</v>
      </c>
      <c r="O161" s="622">
        <v>0.09</v>
      </c>
      <c r="P161" s="678">
        <v>0</v>
      </c>
      <c r="Q161" s="784">
        <v>0.09</v>
      </c>
      <c r="R161" s="267">
        <f t="shared" si="224"/>
        <v>0</v>
      </c>
      <c r="S161" s="269">
        <v>0</v>
      </c>
      <c r="T161" s="269">
        <v>0</v>
      </c>
      <c r="U161" s="269">
        <v>0</v>
      </c>
      <c r="V161" s="269">
        <f t="shared" si="198"/>
        <v>0</v>
      </c>
      <c r="W161" s="269">
        <v>0</v>
      </c>
      <c r="X161" s="269">
        <v>0</v>
      </c>
      <c r="Y161" s="269">
        <f t="shared" si="225"/>
        <v>0</v>
      </c>
      <c r="Z161" s="269">
        <f t="shared" si="226"/>
        <v>0</v>
      </c>
      <c r="AA161" s="577">
        <f t="shared" si="227"/>
        <v>0</v>
      </c>
      <c r="AB161" s="270">
        <f t="shared" si="228"/>
        <v>0</v>
      </c>
      <c r="AC161" s="269">
        <v>0</v>
      </c>
      <c r="AD161" s="269">
        <v>0</v>
      </c>
      <c r="AE161" s="269">
        <f t="shared" si="199"/>
        <v>0</v>
      </c>
      <c r="AF161" s="269">
        <f t="shared" si="200"/>
        <v>0</v>
      </c>
      <c r="AG161" s="271">
        <v>0</v>
      </c>
      <c r="AH161" s="271">
        <v>0</v>
      </c>
      <c r="AI161" s="271">
        <v>0</v>
      </c>
      <c r="AJ161" s="271">
        <v>0</v>
      </c>
      <c r="AK161" s="271">
        <v>0</v>
      </c>
      <c r="AL161" s="271">
        <f t="shared" si="201"/>
        <v>0</v>
      </c>
      <c r="AM161" s="271">
        <f t="shared" si="202"/>
        <v>0</v>
      </c>
      <c r="AN161" s="272">
        <f t="shared" si="203"/>
        <v>0</v>
      </c>
      <c r="AO161" s="268">
        <f t="shared" si="229"/>
        <v>31600</v>
      </c>
      <c r="AP161" s="269">
        <f t="shared" si="230"/>
        <v>22275</v>
      </c>
      <c r="AQ161" s="269">
        <f t="shared" si="231"/>
        <v>0</v>
      </c>
      <c r="AR161" s="269">
        <f t="shared" si="232"/>
        <v>7529</v>
      </c>
      <c r="AS161" s="269">
        <f t="shared" si="232"/>
        <v>446</v>
      </c>
      <c r="AT161" s="269">
        <f t="shared" si="233"/>
        <v>1350</v>
      </c>
      <c r="AU161" s="271">
        <f t="shared" si="234"/>
        <v>0.09</v>
      </c>
      <c r="AV161" s="271">
        <f t="shared" si="235"/>
        <v>0</v>
      </c>
      <c r="AW161" s="272">
        <f t="shared" si="235"/>
        <v>0.09</v>
      </c>
    </row>
    <row r="162" spans="1:49" s="580" customFormat="1" ht="12.75" customHeight="1" x14ac:dyDescent="0.2">
      <c r="A162" s="502">
        <v>29</v>
      </c>
      <c r="B162" s="38">
        <v>4445</v>
      </c>
      <c r="C162" s="38">
        <v>600075044</v>
      </c>
      <c r="D162" s="38">
        <v>72742631</v>
      </c>
      <c r="E162" s="499" t="s">
        <v>206</v>
      </c>
      <c r="F162" s="38"/>
      <c r="G162" s="500"/>
      <c r="H162" s="672"/>
      <c r="I162" s="6">
        <v>10081591</v>
      </c>
      <c r="J162" s="10">
        <v>7292010</v>
      </c>
      <c r="K162" s="10">
        <v>0</v>
      </c>
      <c r="L162" s="10">
        <v>2464699</v>
      </c>
      <c r="M162" s="10">
        <v>145840</v>
      </c>
      <c r="N162" s="10">
        <v>179042</v>
      </c>
      <c r="O162" s="11">
        <v>18.238699999999998</v>
      </c>
      <c r="P162" s="11">
        <v>12.487699999999998</v>
      </c>
      <c r="Q162" s="45">
        <v>5.7509999999999994</v>
      </c>
      <c r="R162" s="6">
        <f t="shared" ref="R162:AW162" si="236">SUM(R156:R161)</f>
        <v>0</v>
      </c>
      <c r="S162" s="10">
        <f t="shared" si="236"/>
        <v>0</v>
      </c>
      <c r="T162" s="10">
        <f t="shared" si="236"/>
        <v>0</v>
      </c>
      <c r="U162" s="10">
        <f t="shared" si="236"/>
        <v>0</v>
      </c>
      <c r="V162" s="10">
        <f t="shared" si="236"/>
        <v>0</v>
      </c>
      <c r="W162" s="10">
        <f t="shared" si="236"/>
        <v>0</v>
      </c>
      <c r="X162" s="10">
        <f t="shared" si="236"/>
        <v>0</v>
      </c>
      <c r="Y162" s="10">
        <f t="shared" si="236"/>
        <v>0</v>
      </c>
      <c r="Z162" s="10">
        <f t="shared" si="236"/>
        <v>0</v>
      </c>
      <c r="AA162" s="10">
        <f t="shared" si="236"/>
        <v>0</v>
      </c>
      <c r="AB162" s="10">
        <f t="shared" si="236"/>
        <v>0</v>
      </c>
      <c r="AC162" s="10">
        <f t="shared" si="236"/>
        <v>0</v>
      </c>
      <c r="AD162" s="10">
        <f t="shared" si="236"/>
        <v>0</v>
      </c>
      <c r="AE162" s="10">
        <f t="shared" si="236"/>
        <v>0</v>
      </c>
      <c r="AF162" s="10">
        <f t="shared" si="236"/>
        <v>0</v>
      </c>
      <c r="AG162" s="11">
        <f t="shared" si="236"/>
        <v>0</v>
      </c>
      <c r="AH162" s="11">
        <f t="shared" si="236"/>
        <v>0</v>
      </c>
      <c r="AI162" s="11">
        <f t="shared" si="236"/>
        <v>0</v>
      </c>
      <c r="AJ162" s="11">
        <f t="shared" si="236"/>
        <v>0</v>
      </c>
      <c r="AK162" s="11">
        <f t="shared" si="236"/>
        <v>0</v>
      </c>
      <c r="AL162" s="11">
        <f t="shared" si="236"/>
        <v>0</v>
      </c>
      <c r="AM162" s="11">
        <f t="shared" si="236"/>
        <v>0</v>
      </c>
      <c r="AN162" s="101">
        <f t="shared" si="236"/>
        <v>0</v>
      </c>
      <c r="AO162" s="478">
        <f t="shared" si="236"/>
        <v>10081591</v>
      </c>
      <c r="AP162" s="10">
        <f t="shared" si="236"/>
        <v>7292010</v>
      </c>
      <c r="AQ162" s="10">
        <f t="shared" si="236"/>
        <v>0</v>
      </c>
      <c r="AR162" s="10">
        <f t="shared" si="236"/>
        <v>2464699</v>
      </c>
      <c r="AS162" s="10">
        <f t="shared" si="236"/>
        <v>145840</v>
      </c>
      <c r="AT162" s="10">
        <f t="shared" si="236"/>
        <v>179042</v>
      </c>
      <c r="AU162" s="11">
        <f t="shared" si="236"/>
        <v>18.238699999999998</v>
      </c>
      <c r="AV162" s="11">
        <f t="shared" si="236"/>
        <v>12.487699999999998</v>
      </c>
      <c r="AW162" s="101">
        <f t="shared" si="236"/>
        <v>5.7509999999999994</v>
      </c>
    </row>
    <row r="163" spans="1:49" s="580" customFormat="1" ht="12.75" customHeight="1" x14ac:dyDescent="0.2">
      <c r="A163" s="524">
        <v>30</v>
      </c>
      <c r="B163" s="1">
        <v>4446</v>
      </c>
      <c r="C163" s="1">
        <v>600074587</v>
      </c>
      <c r="D163" s="1">
        <v>70695504</v>
      </c>
      <c r="E163" s="523" t="s">
        <v>207</v>
      </c>
      <c r="F163" s="1">
        <v>3111</v>
      </c>
      <c r="G163" s="522" t="s">
        <v>317</v>
      </c>
      <c r="H163" s="764" t="s">
        <v>283</v>
      </c>
      <c r="I163" s="265">
        <v>1692594</v>
      </c>
      <c r="J163" s="266">
        <v>1235563</v>
      </c>
      <c r="K163" s="882">
        <v>0</v>
      </c>
      <c r="L163" s="577">
        <v>417620</v>
      </c>
      <c r="M163" s="577">
        <v>24711</v>
      </c>
      <c r="N163" s="266">
        <v>14700</v>
      </c>
      <c r="O163" s="622">
        <v>3.2256999999999998</v>
      </c>
      <c r="P163" s="678">
        <v>2.4514</v>
      </c>
      <c r="Q163" s="784">
        <v>0.77429999999999999</v>
      </c>
      <c r="R163" s="267">
        <f t="shared" ref="R163:R168" si="237">W163*-1</f>
        <v>0</v>
      </c>
      <c r="S163" s="269">
        <v>0</v>
      </c>
      <c r="T163" s="269">
        <v>0</v>
      </c>
      <c r="U163" s="269">
        <v>0</v>
      </c>
      <c r="V163" s="269">
        <f t="shared" si="198"/>
        <v>0</v>
      </c>
      <c r="W163" s="269">
        <v>0</v>
      </c>
      <c r="X163" s="269">
        <v>0</v>
      </c>
      <c r="Y163" s="269">
        <f t="shared" ref="Y163:Y168" si="238">SUM(W163:X163)</f>
        <v>0</v>
      </c>
      <c r="Z163" s="269">
        <f t="shared" ref="Z163:Z168" si="239">V163+Y163</f>
        <v>0</v>
      </c>
      <c r="AA163" s="577">
        <f t="shared" ref="AA163:AA168" si="240">ROUND((V163+W163)*33.8%,0)</f>
        <v>0</v>
      </c>
      <c r="AB163" s="270">
        <f t="shared" ref="AB163:AB168" si="241">ROUND(V163*2%,0)</f>
        <v>0</v>
      </c>
      <c r="AC163" s="269">
        <v>0</v>
      </c>
      <c r="AD163" s="269">
        <v>0</v>
      </c>
      <c r="AE163" s="269">
        <f t="shared" si="199"/>
        <v>0</v>
      </c>
      <c r="AF163" s="269">
        <f t="shared" si="200"/>
        <v>0</v>
      </c>
      <c r="AG163" s="271">
        <v>0</v>
      </c>
      <c r="AH163" s="271">
        <v>0</v>
      </c>
      <c r="AI163" s="271">
        <v>0</v>
      </c>
      <c r="AJ163" s="271">
        <v>0</v>
      </c>
      <c r="AK163" s="271">
        <v>0</v>
      </c>
      <c r="AL163" s="271">
        <f t="shared" si="201"/>
        <v>0</v>
      </c>
      <c r="AM163" s="271">
        <f t="shared" si="202"/>
        <v>0</v>
      </c>
      <c r="AN163" s="272">
        <f t="shared" si="203"/>
        <v>0</v>
      </c>
      <c r="AO163" s="268">
        <f t="shared" ref="AO163:AO168" si="242">I163+AF163</f>
        <v>1692594</v>
      </c>
      <c r="AP163" s="269">
        <f t="shared" ref="AP163:AP168" si="243">J163+V163</f>
        <v>1235563</v>
      </c>
      <c r="AQ163" s="269">
        <f t="shared" ref="AQ163:AQ168" si="244">K163+Y163</f>
        <v>0</v>
      </c>
      <c r="AR163" s="269">
        <f t="shared" ref="AR163:AS168" si="245">L163+AA163</f>
        <v>417620</v>
      </c>
      <c r="AS163" s="269">
        <f t="shared" si="245"/>
        <v>24711</v>
      </c>
      <c r="AT163" s="269">
        <f t="shared" ref="AT163:AT168" si="246">N163+AE163</f>
        <v>14700</v>
      </c>
      <c r="AU163" s="271">
        <f t="shared" ref="AU163:AU168" si="247">O163+AN163</f>
        <v>3.2256999999999998</v>
      </c>
      <c r="AV163" s="271">
        <f t="shared" ref="AV163:AW168" si="248">P163+AL163</f>
        <v>2.4514</v>
      </c>
      <c r="AW163" s="272">
        <f t="shared" si="248"/>
        <v>0.77429999999999999</v>
      </c>
    </row>
    <row r="164" spans="1:49" s="580" customFormat="1" ht="12.75" customHeight="1" x14ac:dyDescent="0.2">
      <c r="A164" s="524">
        <v>30</v>
      </c>
      <c r="B164" s="1">
        <v>4446</v>
      </c>
      <c r="C164" s="1">
        <v>600074587</v>
      </c>
      <c r="D164" s="1">
        <v>70695504</v>
      </c>
      <c r="E164" s="523" t="s">
        <v>207</v>
      </c>
      <c r="F164" s="1">
        <v>3117</v>
      </c>
      <c r="G164" s="522" t="s">
        <v>320</v>
      </c>
      <c r="H164" s="764" t="s">
        <v>283</v>
      </c>
      <c r="I164" s="265">
        <v>2812922</v>
      </c>
      <c r="J164" s="266">
        <v>2013933</v>
      </c>
      <c r="K164" s="266">
        <v>0</v>
      </c>
      <c r="L164" s="266">
        <v>680710</v>
      </c>
      <c r="M164" s="266">
        <v>40279</v>
      </c>
      <c r="N164" s="266">
        <v>78000</v>
      </c>
      <c r="O164" s="622">
        <v>4.2870000000000008</v>
      </c>
      <c r="P164" s="678">
        <v>2.8635000000000002</v>
      </c>
      <c r="Q164" s="784">
        <v>1.4235000000000007</v>
      </c>
      <c r="R164" s="267">
        <f t="shared" si="237"/>
        <v>0</v>
      </c>
      <c r="S164" s="269">
        <v>0</v>
      </c>
      <c r="T164" s="269">
        <v>0</v>
      </c>
      <c r="U164" s="269">
        <v>0</v>
      </c>
      <c r="V164" s="269">
        <f t="shared" si="198"/>
        <v>0</v>
      </c>
      <c r="W164" s="269">
        <v>0</v>
      </c>
      <c r="X164" s="269">
        <v>0</v>
      </c>
      <c r="Y164" s="269">
        <f t="shared" si="238"/>
        <v>0</v>
      </c>
      <c r="Z164" s="269">
        <f t="shared" si="239"/>
        <v>0</v>
      </c>
      <c r="AA164" s="577">
        <f t="shared" si="240"/>
        <v>0</v>
      </c>
      <c r="AB164" s="270">
        <f t="shared" si="241"/>
        <v>0</v>
      </c>
      <c r="AC164" s="269">
        <v>0</v>
      </c>
      <c r="AD164" s="269">
        <v>0</v>
      </c>
      <c r="AE164" s="269">
        <f t="shared" si="199"/>
        <v>0</v>
      </c>
      <c r="AF164" s="269">
        <f t="shared" si="200"/>
        <v>0</v>
      </c>
      <c r="AG164" s="271">
        <v>0</v>
      </c>
      <c r="AH164" s="271">
        <v>0</v>
      </c>
      <c r="AI164" s="271">
        <v>0</v>
      </c>
      <c r="AJ164" s="271">
        <v>0</v>
      </c>
      <c r="AK164" s="271">
        <v>0</v>
      </c>
      <c r="AL164" s="271">
        <f t="shared" si="201"/>
        <v>0</v>
      </c>
      <c r="AM164" s="271">
        <f t="shared" si="202"/>
        <v>0</v>
      </c>
      <c r="AN164" s="272">
        <f t="shared" si="203"/>
        <v>0</v>
      </c>
      <c r="AO164" s="268">
        <f t="shared" si="242"/>
        <v>2812922</v>
      </c>
      <c r="AP164" s="269">
        <f t="shared" si="243"/>
        <v>2013933</v>
      </c>
      <c r="AQ164" s="269">
        <f t="shared" si="244"/>
        <v>0</v>
      </c>
      <c r="AR164" s="269">
        <f t="shared" si="245"/>
        <v>680710</v>
      </c>
      <c r="AS164" s="269">
        <f t="shared" si="245"/>
        <v>40279</v>
      </c>
      <c r="AT164" s="269">
        <f t="shared" si="246"/>
        <v>78000</v>
      </c>
      <c r="AU164" s="271">
        <f t="shared" si="247"/>
        <v>4.2870000000000008</v>
      </c>
      <c r="AV164" s="271">
        <f t="shared" si="248"/>
        <v>2.8635000000000002</v>
      </c>
      <c r="AW164" s="272">
        <f t="shared" si="248"/>
        <v>1.4235000000000007</v>
      </c>
    </row>
    <row r="165" spans="1:49" s="580" customFormat="1" ht="12.75" customHeight="1" x14ac:dyDescent="0.2">
      <c r="A165" s="524">
        <v>30</v>
      </c>
      <c r="B165" s="1">
        <v>4446</v>
      </c>
      <c r="C165" s="1">
        <v>600074587</v>
      </c>
      <c r="D165" s="1">
        <v>70695504</v>
      </c>
      <c r="E165" s="523" t="s">
        <v>207</v>
      </c>
      <c r="F165" s="1">
        <v>3117</v>
      </c>
      <c r="G165" s="522" t="s">
        <v>318</v>
      </c>
      <c r="H165" s="764" t="s">
        <v>284</v>
      </c>
      <c r="I165" s="265">
        <v>235723</v>
      </c>
      <c r="J165" s="266">
        <v>173581</v>
      </c>
      <c r="K165" s="882">
        <v>0</v>
      </c>
      <c r="L165" s="577">
        <v>58670</v>
      </c>
      <c r="M165" s="577">
        <v>3472</v>
      </c>
      <c r="N165" s="266">
        <v>0</v>
      </c>
      <c r="O165" s="622">
        <v>0.51</v>
      </c>
      <c r="P165" s="678">
        <v>0.51</v>
      </c>
      <c r="Q165" s="784">
        <v>0</v>
      </c>
      <c r="R165" s="267">
        <f t="shared" si="237"/>
        <v>0</v>
      </c>
      <c r="S165" s="269">
        <v>0</v>
      </c>
      <c r="T165" s="269">
        <v>0</v>
      </c>
      <c r="U165" s="269">
        <v>0</v>
      </c>
      <c r="V165" s="269">
        <f t="shared" si="198"/>
        <v>0</v>
      </c>
      <c r="W165" s="269">
        <v>0</v>
      </c>
      <c r="X165" s="269">
        <v>0</v>
      </c>
      <c r="Y165" s="269">
        <f t="shared" si="238"/>
        <v>0</v>
      </c>
      <c r="Z165" s="269">
        <f t="shared" si="239"/>
        <v>0</v>
      </c>
      <c r="AA165" s="577">
        <f t="shared" si="240"/>
        <v>0</v>
      </c>
      <c r="AB165" s="270">
        <f t="shared" si="241"/>
        <v>0</v>
      </c>
      <c r="AC165" s="269">
        <v>0</v>
      </c>
      <c r="AD165" s="269">
        <v>0</v>
      </c>
      <c r="AE165" s="269">
        <f t="shared" si="199"/>
        <v>0</v>
      </c>
      <c r="AF165" s="269">
        <f t="shared" si="200"/>
        <v>0</v>
      </c>
      <c r="AG165" s="271">
        <v>0</v>
      </c>
      <c r="AH165" s="271">
        <v>0</v>
      </c>
      <c r="AI165" s="271">
        <v>0</v>
      </c>
      <c r="AJ165" s="271">
        <v>0</v>
      </c>
      <c r="AK165" s="271">
        <v>0</v>
      </c>
      <c r="AL165" s="271">
        <f t="shared" si="201"/>
        <v>0</v>
      </c>
      <c r="AM165" s="271">
        <f t="shared" si="202"/>
        <v>0</v>
      </c>
      <c r="AN165" s="272">
        <f t="shared" si="203"/>
        <v>0</v>
      </c>
      <c r="AO165" s="268">
        <f t="shared" si="242"/>
        <v>235723</v>
      </c>
      <c r="AP165" s="269">
        <f t="shared" si="243"/>
        <v>173581</v>
      </c>
      <c r="AQ165" s="269">
        <f t="shared" si="244"/>
        <v>0</v>
      </c>
      <c r="AR165" s="269">
        <f t="shared" si="245"/>
        <v>58670</v>
      </c>
      <c r="AS165" s="269">
        <f t="shared" si="245"/>
        <v>3472</v>
      </c>
      <c r="AT165" s="269">
        <f t="shared" si="246"/>
        <v>0</v>
      </c>
      <c r="AU165" s="271">
        <f t="shared" si="247"/>
        <v>0.51</v>
      </c>
      <c r="AV165" s="271">
        <f t="shared" si="248"/>
        <v>0.51</v>
      </c>
      <c r="AW165" s="272">
        <f t="shared" si="248"/>
        <v>0</v>
      </c>
    </row>
    <row r="166" spans="1:49" s="580" customFormat="1" ht="12.75" customHeight="1" x14ac:dyDescent="0.2">
      <c r="A166" s="524">
        <v>30</v>
      </c>
      <c r="B166" s="1">
        <v>4446</v>
      </c>
      <c r="C166" s="1">
        <v>600074587</v>
      </c>
      <c r="D166" s="1">
        <v>70695504</v>
      </c>
      <c r="E166" s="523" t="s">
        <v>207</v>
      </c>
      <c r="F166" s="1">
        <v>3141</v>
      </c>
      <c r="G166" s="522" t="s">
        <v>321</v>
      </c>
      <c r="H166" s="764" t="s">
        <v>284</v>
      </c>
      <c r="I166" s="265">
        <v>242861</v>
      </c>
      <c r="J166" s="266">
        <v>177578</v>
      </c>
      <c r="K166" s="882">
        <v>0</v>
      </c>
      <c r="L166" s="577">
        <v>60021</v>
      </c>
      <c r="M166" s="577">
        <v>3552</v>
      </c>
      <c r="N166" s="266">
        <v>1710</v>
      </c>
      <c r="O166" s="622">
        <v>0.6</v>
      </c>
      <c r="P166" s="678">
        <v>0</v>
      </c>
      <c r="Q166" s="784">
        <v>0.6</v>
      </c>
      <c r="R166" s="267">
        <f t="shared" si="237"/>
        <v>0</v>
      </c>
      <c r="S166" s="269">
        <v>0</v>
      </c>
      <c r="T166" s="269">
        <v>0</v>
      </c>
      <c r="U166" s="269">
        <v>0</v>
      </c>
      <c r="V166" s="269">
        <f t="shared" si="198"/>
        <v>0</v>
      </c>
      <c r="W166" s="269">
        <v>0</v>
      </c>
      <c r="X166" s="269">
        <v>0</v>
      </c>
      <c r="Y166" s="269">
        <f t="shared" si="238"/>
        <v>0</v>
      </c>
      <c r="Z166" s="269">
        <f t="shared" si="239"/>
        <v>0</v>
      </c>
      <c r="AA166" s="577">
        <f t="shared" si="240"/>
        <v>0</v>
      </c>
      <c r="AB166" s="270">
        <f t="shared" si="241"/>
        <v>0</v>
      </c>
      <c r="AC166" s="269">
        <v>0</v>
      </c>
      <c r="AD166" s="269">
        <v>0</v>
      </c>
      <c r="AE166" s="269">
        <f t="shared" si="199"/>
        <v>0</v>
      </c>
      <c r="AF166" s="269">
        <f t="shared" si="200"/>
        <v>0</v>
      </c>
      <c r="AG166" s="271">
        <v>0</v>
      </c>
      <c r="AH166" s="271">
        <v>0</v>
      </c>
      <c r="AI166" s="271">
        <v>0</v>
      </c>
      <c r="AJ166" s="271">
        <v>0</v>
      </c>
      <c r="AK166" s="271">
        <v>0</v>
      </c>
      <c r="AL166" s="271">
        <f t="shared" si="201"/>
        <v>0</v>
      </c>
      <c r="AM166" s="271">
        <f t="shared" si="202"/>
        <v>0</v>
      </c>
      <c r="AN166" s="272">
        <f t="shared" si="203"/>
        <v>0</v>
      </c>
      <c r="AO166" s="268">
        <f t="shared" si="242"/>
        <v>242861</v>
      </c>
      <c r="AP166" s="269">
        <f t="shared" si="243"/>
        <v>177578</v>
      </c>
      <c r="AQ166" s="269">
        <f t="shared" si="244"/>
        <v>0</v>
      </c>
      <c r="AR166" s="269">
        <f t="shared" si="245"/>
        <v>60021</v>
      </c>
      <c r="AS166" s="269">
        <f t="shared" si="245"/>
        <v>3552</v>
      </c>
      <c r="AT166" s="269">
        <f t="shared" si="246"/>
        <v>1710</v>
      </c>
      <c r="AU166" s="271">
        <f t="shared" si="247"/>
        <v>0.6</v>
      </c>
      <c r="AV166" s="271">
        <f t="shared" si="248"/>
        <v>0</v>
      </c>
      <c r="AW166" s="272">
        <f t="shared" si="248"/>
        <v>0.6</v>
      </c>
    </row>
    <row r="167" spans="1:49" s="580" customFormat="1" ht="12.75" customHeight="1" x14ac:dyDescent="0.2">
      <c r="A167" s="524">
        <v>30</v>
      </c>
      <c r="B167" s="1">
        <v>4446</v>
      </c>
      <c r="C167" s="1">
        <v>600074587</v>
      </c>
      <c r="D167" s="1">
        <v>70695504</v>
      </c>
      <c r="E167" s="523" t="s">
        <v>207</v>
      </c>
      <c r="F167" s="1">
        <v>3143</v>
      </c>
      <c r="G167" s="522" t="s">
        <v>635</v>
      </c>
      <c r="H167" s="673" t="s">
        <v>283</v>
      </c>
      <c r="I167" s="265">
        <v>548424</v>
      </c>
      <c r="J167" s="266">
        <v>403847</v>
      </c>
      <c r="K167" s="882">
        <v>0</v>
      </c>
      <c r="L167" s="577">
        <v>136500</v>
      </c>
      <c r="M167" s="577">
        <v>8077</v>
      </c>
      <c r="N167" s="266">
        <v>0</v>
      </c>
      <c r="O167" s="622">
        <v>1</v>
      </c>
      <c r="P167" s="678">
        <v>1</v>
      </c>
      <c r="Q167" s="784">
        <v>0</v>
      </c>
      <c r="R167" s="267">
        <f t="shared" si="237"/>
        <v>0</v>
      </c>
      <c r="S167" s="269">
        <v>0</v>
      </c>
      <c r="T167" s="269">
        <v>0</v>
      </c>
      <c r="U167" s="269">
        <v>0</v>
      </c>
      <c r="V167" s="269">
        <f t="shared" si="198"/>
        <v>0</v>
      </c>
      <c r="W167" s="269">
        <v>0</v>
      </c>
      <c r="X167" s="269">
        <v>0</v>
      </c>
      <c r="Y167" s="269">
        <f t="shared" si="238"/>
        <v>0</v>
      </c>
      <c r="Z167" s="269">
        <f t="shared" si="239"/>
        <v>0</v>
      </c>
      <c r="AA167" s="577">
        <f t="shared" si="240"/>
        <v>0</v>
      </c>
      <c r="AB167" s="270">
        <f t="shared" si="241"/>
        <v>0</v>
      </c>
      <c r="AC167" s="269">
        <v>0</v>
      </c>
      <c r="AD167" s="269">
        <v>0</v>
      </c>
      <c r="AE167" s="269">
        <f t="shared" si="199"/>
        <v>0</v>
      </c>
      <c r="AF167" s="269">
        <f t="shared" si="200"/>
        <v>0</v>
      </c>
      <c r="AG167" s="271">
        <v>0</v>
      </c>
      <c r="AH167" s="271">
        <v>0</v>
      </c>
      <c r="AI167" s="271">
        <v>0</v>
      </c>
      <c r="AJ167" s="271">
        <v>0</v>
      </c>
      <c r="AK167" s="271">
        <v>0</v>
      </c>
      <c r="AL167" s="271">
        <f t="shared" si="201"/>
        <v>0</v>
      </c>
      <c r="AM167" s="271">
        <f t="shared" si="202"/>
        <v>0</v>
      </c>
      <c r="AN167" s="272">
        <f t="shared" si="203"/>
        <v>0</v>
      </c>
      <c r="AO167" s="268">
        <f t="shared" si="242"/>
        <v>548424</v>
      </c>
      <c r="AP167" s="269">
        <f t="shared" si="243"/>
        <v>403847</v>
      </c>
      <c r="AQ167" s="269">
        <f t="shared" si="244"/>
        <v>0</v>
      </c>
      <c r="AR167" s="269">
        <f t="shared" si="245"/>
        <v>136500</v>
      </c>
      <c r="AS167" s="269">
        <f t="shared" si="245"/>
        <v>8077</v>
      </c>
      <c r="AT167" s="269">
        <f t="shared" si="246"/>
        <v>0</v>
      </c>
      <c r="AU167" s="271">
        <f t="shared" si="247"/>
        <v>1</v>
      </c>
      <c r="AV167" s="271">
        <f t="shared" si="248"/>
        <v>1</v>
      </c>
      <c r="AW167" s="272">
        <f t="shared" si="248"/>
        <v>0</v>
      </c>
    </row>
    <row r="168" spans="1:49" s="580" customFormat="1" ht="12.75" customHeight="1" x14ac:dyDescent="0.2">
      <c r="A168" s="524">
        <v>30</v>
      </c>
      <c r="B168" s="1">
        <v>4446</v>
      </c>
      <c r="C168" s="1">
        <v>600074587</v>
      </c>
      <c r="D168" s="1">
        <v>70695504</v>
      </c>
      <c r="E168" s="523" t="s">
        <v>207</v>
      </c>
      <c r="F168" s="1">
        <v>3143</v>
      </c>
      <c r="G168" s="522" t="s">
        <v>636</v>
      </c>
      <c r="H168" s="673" t="s">
        <v>284</v>
      </c>
      <c r="I168" s="265">
        <v>15449</v>
      </c>
      <c r="J168" s="266">
        <v>10890</v>
      </c>
      <c r="K168" s="882">
        <v>0</v>
      </c>
      <c r="L168" s="577">
        <v>3681</v>
      </c>
      <c r="M168" s="577">
        <v>218</v>
      </c>
      <c r="N168" s="266">
        <v>660</v>
      </c>
      <c r="O168" s="622">
        <v>0.05</v>
      </c>
      <c r="P168" s="678">
        <v>0</v>
      </c>
      <c r="Q168" s="784">
        <v>0.05</v>
      </c>
      <c r="R168" s="267">
        <f t="shared" si="237"/>
        <v>0</v>
      </c>
      <c r="S168" s="269">
        <v>0</v>
      </c>
      <c r="T168" s="269">
        <v>0</v>
      </c>
      <c r="U168" s="269">
        <v>0</v>
      </c>
      <c r="V168" s="269">
        <f t="shared" si="198"/>
        <v>0</v>
      </c>
      <c r="W168" s="269">
        <v>0</v>
      </c>
      <c r="X168" s="269">
        <v>0</v>
      </c>
      <c r="Y168" s="269">
        <f t="shared" si="238"/>
        <v>0</v>
      </c>
      <c r="Z168" s="269">
        <f t="shared" si="239"/>
        <v>0</v>
      </c>
      <c r="AA168" s="577">
        <f t="shared" si="240"/>
        <v>0</v>
      </c>
      <c r="AB168" s="270">
        <f t="shared" si="241"/>
        <v>0</v>
      </c>
      <c r="AC168" s="269">
        <v>0</v>
      </c>
      <c r="AD168" s="269">
        <v>0</v>
      </c>
      <c r="AE168" s="269">
        <f t="shared" si="199"/>
        <v>0</v>
      </c>
      <c r="AF168" s="269">
        <f t="shared" si="200"/>
        <v>0</v>
      </c>
      <c r="AG168" s="271">
        <v>0</v>
      </c>
      <c r="AH168" s="271">
        <v>0</v>
      </c>
      <c r="AI168" s="271">
        <v>0</v>
      </c>
      <c r="AJ168" s="271">
        <v>0</v>
      </c>
      <c r="AK168" s="271">
        <v>0</v>
      </c>
      <c r="AL168" s="271">
        <f t="shared" si="201"/>
        <v>0</v>
      </c>
      <c r="AM168" s="271">
        <f t="shared" si="202"/>
        <v>0</v>
      </c>
      <c r="AN168" s="272">
        <f t="shared" si="203"/>
        <v>0</v>
      </c>
      <c r="AO168" s="268">
        <f t="shared" si="242"/>
        <v>15449</v>
      </c>
      <c r="AP168" s="269">
        <f t="shared" si="243"/>
        <v>10890</v>
      </c>
      <c r="AQ168" s="269">
        <f t="shared" si="244"/>
        <v>0</v>
      </c>
      <c r="AR168" s="269">
        <f t="shared" si="245"/>
        <v>3681</v>
      </c>
      <c r="AS168" s="269">
        <f t="shared" si="245"/>
        <v>218</v>
      </c>
      <c r="AT168" s="269">
        <f t="shared" si="246"/>
        <v>660</v>
      </c>
      <c r="AU168" s="271">
        <f t="shared" si="247"/>
        <v>0.05</v>
      </c>
      <c r="AV168" s="271">
        <f t="shared" si="248"/>
        <v>0</v>
      </c>
      <c r="AW168" s="272">
        <f t="shared" si="248"/>
        <v>0.05</v>
      </c>
    </row>
    <row r="169" spans="1:49" s="580" customFormat="1" ht="12.75" customHeight="1" x14ac:dyDescent="0.2">
      <c r="A169" s="502">
        <v>30</v>
      </c>
      <c r="B169" s="38">
        <v>4446</v>
      </c>
      <c r="C169" s="38">
        <v>600074587</v>
      </c>
      <c r="D169" s="38">
        <v>70695504</v>
      </c>
      <c r="E169" s="499" t="s">
        <v>208</v>
      </c>
      <c r="F169" s="38"/>
      <c r="G169" s="500"/>
      <c r="H169" s="672"/>
      <c r="I169" s="6">
        <v>5547973</v>
      </c>
      <c r="J169" s="10">
        <v>4015392</v>
      </c>
      <c r="K169" s="10">
        <v>0</v>
      </c>
      <c r="L169" s="10">
        <v>1357202</v>
      </c>
      <c r="M169" s="10">
        <v>80309</v>
      </c>
      <c r="N169" s="10">
        <v>95070</v>
      </c>
      <c r="O169" s="11">
        <v>9.6727000000000007</v>
      </c>
      <c r="P169" s="11">
        <v>6.8248999999999995</v>
      </c>
      <c r="Q169" s="45">
        <v>2.8478000000000008</v>
      </c>
      <c r="R169" s="6">
        <f t="shared" ref="R169:AW169" si="249">SUM(R163:R168)</f>
        <v>0</v>
      </c>
      <c r="S169" s="10">
        <f t="shared" si="249"/>
        <v>0</v>
      </c>
      <c r="T169" s="10">
        <f t="shared" si="249"/>
        <v>0</v>
      </c>
      <c r="U169" s="10">
        <f t="shared" si="249"/>
        <v>0</v>
      </c>
      <c r="V169" s="10">
        <f t="shared" si="249"/>
        <v>0</v>
      </c>
      <c r="W169" s="10">
        <f t="shared" si="249"/>
        <v>0</v>
      </c>
      <c r="X169" s="10">
        <f t="shared" si="249"/>
        <v>0</v>
      </c>
      <c r="Y169" s="10">
        <f t="shared" si="249"/>
        <v>0</v>
      </c>
      <c r="Z169" s="10">
        <f t="shared" si="249"/>
        <v>0</v>
      </c>
      <c r="AA169" s="10">
        <f t="shared" si="249"/>
        <v>0</v>
      </c>
      <c r="AB169" s="10">
        <f t="shared" si="249"/>
        <v>0</v>
      </c>
      <c r="AC169" s="10">
        <f t="shared" si="249"/>
        <v>0</v>
      </c>
      <c r="AD169" s="10">
        <f t="shared" si="249"/>
        <v>0</v>
      </c>
      <c r="AE169" s="10">
        <f t="shared" si="249"/>
        <v>0</v>
      </c>
      <c r="AF169" s="10">
        <f t="shared" si="249"/>
        <v>0</v>
      </c>
      <c r="AG169" s="11">
        <f t="shared" si="249"/>
        <v>0</v>
      </c>
      <c r="AH169" s="11">
        <f t="shared" si="249"/>
        <v>0</v>
      </c>
      <c r="AI169" s="11">
        <f t="shared" si="249"/>
        <v>0</v>
      </c>
      <c r="AJ169" s="11">
        <f t="shared" si="249"/>
        <v>0</v>
      </c>
      <c r="AK169" s="11">
        <f t="shared" si="249"/>
        <v>0</v>
      </c>
      <c r="AL169" s="11">
        <f t="shared" si="249"/>
        <v>0</v>
      </c>
      <c r="AM169" s="11">
        <f t="shared" si="249"/>
        <v>0</v>
      </c>
      <c r="AN169" s="101">
        <f t="shared" si="249"/>
        <v>0</v>
      </c>
      <c r="AO169" s="478">
        <f t="shared" si="249"/>
        <v>5547973</v>
      </c>
      <c r="AP169" s="10">
        <f t="shared" si="249"/>
        <v>4015392</v>
      </c>
      <c r="AQ169" s="10">
        <f t="shared" si="249"/>
        <v>0</v>
      </c>
      <c r="AR169" s="10">
        <f t="shared" si="249"/>
        <v>1357202</v>
      </c>
      <c r="AS169" s="10">
        <f t="shared" si="249"/>
        <v>80309</v>
      </c>
      <c r="AT169" s="10">
        <f t="shared" si="249"/>
        <v>95070</v>
      </c>
      <c r="AU169" s="11">
        <f t="shared" si="249"/>
        <v>9.6727000000000007</v>
      </c>
      <c r="AV169" s="11">
        <f t="shared" si="249"/>
        <v>6.8248999999999995</v>
      </c>
      <c r="AW169" s="101">
        <f t="shared" si="249"/>
        <v>2.8478000000000008</v>
      </c>
    </row>
    <row r="170" spans="1:49" s="580" customFormat="1" ht="12.75" customHeight="1" x14ac:dyDescent="0.2">
      <c r="A170" s="524">
        <v>31</v>
      </c>
      <c r="B170" s="1">
        <v>4431</v>
      </c>
      <c r="C170" s="1">
        <v>600074820</v>
      </c>
      <c r="D170" s="1">
        <v>70981515</v>
      </c>
      <c r="E170" s="523" t="s">
        <v>209</v>
      </c>
      <c r="F170" s="1">
        <v>3111</v>
      </c>
      <c r="G170" s="522" t="s">
        <v>317</v>
      </c>
      <c r="H170" s="764" t="s">
        <v>283</v>
      </c>
      <c r="I170" s="265">
        <v>2727679</v>
      </c>
      <c r="J170" s="266">
        <v>1948571</v>
      </c>
      <c r="K170" s="882">
        <v>40000</v>
      </c>
      <c r="L170" s="577">
        <v>672137</v>
      </c>
      <c r="M170" s="577">
        <v>38971</v>
      </c>
      <c r="N170" s="266">
        <v>28000</v>
      </c>
      <c r="O170" s="622">
        <v>4.6303999999999998</v>
      </c>
      <c r="P170" s="678">
        <v>3.8386</v>
      </c>
      <c r="Q170" s="784">
        <v>0.79179999999999995</v>
      </c>
      <c r="R170" s="267">
        <f t="shared" ref="R170:R175" si="250">W170*-1</f>
        <v>0</v>
      </c>
      <c r="S170" s="269">
        <v>0</v>
      </c>
      <c r="T170" s="269">
        <v>0</v>
      </c>
      <c r="U170" s="269">
        <v>0</v>
      </c>
      <c r="V170" s="269">
        <f t="shared" si="198"/>
        <v>0</v>
      </c>
      <c r="W170" s="269">
        <v>0</v>
      </c>
      <c r="X170" s="269">
        <v>0</v>
      </c>
      <c r="Y170" s="269">
        <f t="shared" ref="Y170:Y175" si="251">SUM(W170:X170)</f>
        <v>0</v>
      </c>
      <c r="Z170" s="269">
        <f t="shared" ref="Z170:Z175" si="252">V170+Y170</f>
        <v>0</v>
      </c>
      <c r="AA170" s="577">
        <f t="shared" ref="AA170:AA175" si="253">ROUND((V170+W170)*33.8%,0)</f>
        <v>0</v>
      </c>
      <c r="AB170" s="270">
        <f t="shared" ref="AB170:AB175" si="254">ROUND(V170*2%,0)</f>
        <v>0</v>
      </c>
      <c r="AC170" s="269">
        <v>0</v>
      </c>
      <c r="AD170" s="269">
        <v>0</v>
      </c>
      <c r="AE170" s="269">
        <f t="shared" si="199"/>
        <v>0</v>
      </c>
      <c r="AF170" s="269">
        <f t="shared" si="200"/>
        <v>0</v>
      </c>
      <c r="AG170" s="271">
        <v>0</v>
      </c>
      <c r="AH170" s="271">
        <v>0</v>
      </c>
      <c r="AI170" s="271">
        <v>0</v>
      </c>
      <c r="AJ170" s="271">
        <v>0</v>
      </c>
      <c r="AK170" s="271">
        <v>0</v>
      </c>
      <c r="AL170" s="271">
        <f t="shared" si="201"/>
        <v>0</v>
      </c>
      <c r="AM170" s="271">
        <f t="shared" si="202"/>
        <v>0</v>
      </c>
      <c r="AN170" s="272">
        <f t="shared" si="203"/>
        <v>0</v>
      </c>
      <c r="AO170" s="268">
        <f t="shared" ref="AO170:AO175" si="255">I170+AF170</f>
        <v>2727679</v>
      </c>
      <c r="AP170" s="269">
        <f t="shared" ref="AP170:AP175" si="256">J170+V170</f>
        <v>1948571</v>
      </c>
      <c r="AQ170" s="269">
        <f t="shared" ref="AQ170:AQ175" si="257">K170+Y170</f>
        <v>40000</v>
      </c>
      <c r="AR170" s="269">
        <f t="shared" ref="AR170:AS175" si="258">L170+AA170</f>
        <v>672137</v>
      </c>
      <c r="AS170" s="269">
        <f t="shared" si="258"/>
        <v>38971</v>
      </c>
      <c r="AT170" s="269">
        <f t="shared" ref="AT170:AT175" si="259">N170+AE170</f>
        <v>28000</v>
      </c>
      <c r="AU170" s="271">
        <f t="shared" ref="AU170:AU175" si="260">O170+AN170</f>
        <v>4.6303999999999998</v>
      </c>
      <c r="AV170" s="271">
        <f t="shared" ref="AV170:AW175" si="261">P170+AL170</f>
        <v>3.8386</v>
      </c>
      <c r="AW170" s="272">
        <f t="shared" si="261"/>
        <v>0.79179999999999995</v>
      </c>
    </row>
    <row r="171" spans="1:49" s="580" customFormat="1" ht="12.75" customHeight="1" x14ac:dyDescent="0.2">
      <c r="A171" s="524">
        <v>31</v>
      </c>
      <c r="B171" s="1">
        <v>4431</v>
      </c>
      <c r="C171" s="1">
        <v>600074820</v>
      </c>
      <c r="D171" s="1">
        <v>70981515</v>
      </c>
      <c r="E171" s="523" t="s">
        <v>209</v>
      </c>
      <c r="F171" s="1">
        <v>3117</v>
      </c>
      <c r="G171" s="522" t="s">
        <v>320</v>
      </c>
      <c r="H171" s="764" t="s">
        <v>283</v>
      </c>
      <c r="I171" s="265">
        <v>3433037</v>
      </c>
      <c r="J171" s="266">
        <v>2386718</v>
      </c>
      <c r="K171" s="266">
        <v>56856</v>
      </c>
      <c r="L171" s="266">
        <v>825928</v>
      </c>
      <c r="M171" s="266">
        <v>47735</v>
      </c>
      <c r="N171" s="266">
        <v>115800</v>
      </c>
      <c r="O171" s="622">
        <v>5.0318000000000005</v>
      </c>
      <c r="P171" s="678">
        <v>3.2835999999999999</v>
      </c>
      <c r="Q171" s="784">
        <v>1.7482000000000006</v>
      </c>
      <c r="R171" s="267">
        <f t="shared" si="250"/>
        <v>0</v>
      </c>
      <c r="S171" s="269">
        <v>0</v>
      </c>
      <c r="T171" s="269">
        <v>0</v>
      </c>
      <c r="U171" s="269">
        <v>0</v>
      </c>
      <c r="V171" s="269">
        <f t="shared" si="198"/>
        <v>0</v>
      </c>
      <c r="W171" s="269">
        <v>0</v>
      </c>
      <c r="X171" s="269">
        <v>0</v>
      </c>
      <c r="Y171" s="269">
        <f t="shared" si="251"/>
        <v>0</v>
      </c>
      <c r="Z171" s="269">
        <f t="shared" si="252"/>
        <v>0</v>
      </c>
      <c r="AA171" s="577">
        <f t="shared" si="253"/>
        <v>0</v>
      </c>
      <c r="AB171" s="270">
        <f t="shared" si="254"/>
        <v>0</v>
      </c>
      <c r="AC171" s="269">
        <v>0</v>
      </c>
      <c r="AD171" s="269">
        <v>0</v>
      </c>
      <c r="AE171" s="269">
        <f t="shared" si="199"/>
        <v>0</v>
      </c>
      <c r="AF171" s="269">
        <f t="shared" si="200"/>
        <v>0</v>
      </c>
      <c r="AG171" s="271">
        <v>0</v>
      </c>
      <c r="AH171" s="271">
        <v>0</v>
      </c>
      <c r="AI171" s="271">
        <v>0</v>
      </c>
      <c r="AJ171" s="271">
        <v>0</v>
      </c>
      <c r="AK171" s="271">
        <v>0</v>
      </c>
      <c r="AL171" s="271">
        <f t="shared" si="201"/>
        <v>0</v>
      </c>
      <c r="AM171" s="271">
        <f t="shared" si="202"/>
        <v>0</v>
      </c>
      <c r="AN171" s="272">
        <f t="shared" si="203"/>
        <v>0</v>
      </c>
      <c r="AO171" s="268">
        <f t="shared" si="255"/>
        <v>3433037</v>
      </c>
      <c r="AP171" s="269">
        <f t="shared" si="256"/>
        <v>2386718</v>
      </c>
      <c r="AQ171" s="269">
        <f t="shared" si="257"/>
        <v>56856</v>
      </c>
      <c r="AR171" s="269">
        <f t="shared" si="258"/>
        <v>825928</v>
      </c>
      <c r="AS171" s="269">
        <f t="shared" si="258"/>
        <v>47735</v>
      </c>
      <c r="AT171" s="269">
        <f t="shared" si="259"/>
        <v>115800</v>
      </c>
      <c r="AU171" s="271">
        <f t="shared" si="260"/>
        <v>5.0318000000000005</v>
      </c>
      <c r="AV171" s="271">
        <f t="shared" si="261"/>
        <v>3.2835999999999999</v>
      </c>
      <c r="AW171" s="272">
        <f t="shared" si="261"/>
        <v>1.7482000000000006</v>
      </c>
    </row>
    <row r="172" spans="1:49" s="580" customFormat="1" ht="12.75" customHeight="1" x14ac:dyDescent="0.2">
      <c r="A172" s="524">
        <v>31</v>
      </c>
      <c r="B172" s="1">
        <v>4431</v>
      </c>
      <c r="C172" s="1">
        <v>600074820</v>
      </c>
      <c r="D172" s="1">
        <v>70981515</v>
      </c>
      <c r="E172" s="523" t="s">
        <v>209</v>
      </c>
      <c r="F172" s="1">
        <v>3117</v>
      </c>
      <c r="G172" s="522" t="s">
        <v>318</v>
      </c>
      <c r="H172" s="764" t="s">
        <v>284</v>
      </c>
      <c r="I172" s="265">
        <v>1037654</v>
      </c>
      <c r="J172" s="266">
        <v>764105</v>
      </c>
      <c r="K172" s="882">
        <v>0</v>
      </c>
      <c r="L172" s="577">
        <v>258267</v>
      </c>
      <c r="M172" s="577">
        <v>15282</v>
      </c>
      <c r="N172" s="266">
        <v>0</v>
      </c>
      <c r="O172" s="622">
        <v>2.25</v>
      </c>
      <c r="P172" s="678">
        <v>2.25</v>
      </c>
      <c r="Q172" s="784">
        <v>0</v>
      </c>
      <c r="R172" s="267">
        <f t="shared" si="250"/>
        <v>0</v>
      </c>
      <c r="S172" s="269">
        <v>0</v>
      </c>
      <c r="T172" s="269">
        <v>0</v>
      </c>
      <c r="U172" s="269">
        <v>0</v>
      </c>
      <c r="V172" s="269">
        <f t="shared" si="198"/>
        <v>0</v>
      </c>
      <c r="W172" s="269">
        <v>0</v>
      </c>
      <c r="X172" s="269">
        <v>0</v>
      </c>
      <c r="Y172" s="269">
        <f t="shared" si="251"/>
        <v>0</v>
      </c>
      <c r="Z172" s="269">
        <f t="shared" si="252"/>
        <v>0</v>
      </c>
      <c r="AA172" s="577">
        <f t="shared" si="253"/>
        <v>0</v>
      </c>
      <c r="AB172" s="270">
        <f t="shared" si="254"/>
        <v>0</v>
      </c>
      <c r="AC172" s="269">
        <v>0</v>
      </c>
      <c r="AD172" s="269">
        <v>0</v>
      </c>
      <c r="AE172" s="269">
        <f t="shared" si="199"/>
        <v>0</v>
      </c>
      <c r="AF172" s="269">
        <f t="shared" si="200"/>
        <v>0</v>
      </c>
      <c r="AG172" s="271">
        <v>0</v>
      </c>
      <c r="AH172" s="271">
        <v>0</v>
      </c>
      <c r="AI172" s="271">
        <v>0</v>
      </c>
      <c r="AJ172" s="271">
        <v>0</v>
      </c>
      <c r="AK172" s="271">
        <v>0</v>
      </c>
      <c r="AL172" s="271">
        <f t="shared" si="201"/>
        <v>0</v>
      </c>
      <c r="AM172" s="271">
        <f t="shared" si="202"/>
        <v>0</v>
      </c>
      <c r="AN172" s="272">
        <f t="shared" si="203"/>
        <v>0</v>
      </c>
      <c r="AO172" s="268">
        <f t="shared" si="255"/>
        <v>1037654</v>
      </c>
      <c r="AP172" s="269">
        <f t="shared" si="256"/>
        <v>764105</v>
      </c>
      <c r="AQ172" s="269">
        <f t="shared" si="257"/>
        <v>0</v>
      </c>
      <c r="AR172" s="269">
        <f t="shared" si="258"/>
        <v>258267</v>
      </c>
      <c r="AS172" s="269">
        <f t="shared" si="258"/>
        <v>15282</v>
      </c>
      <c r="AT172" s="269">
        <f t="shared" si="259"/>
        <v>0</v>
      </c>
      <c r="AU172" s="271">
        <f t="shared" si="260"/>
        <v>2.25</v>
      </c>
      <c r="AV172" s="271">
        <f t="shared" si="261"/>
        <v>2.25</v>
      </c>
      <c r="AW172" s="272">
        <f t="shared" si="261"/>
        <v>0</v>
      </c>
    </row>
    <row r="173" spans="1:49" s="580" customFormat="1" ht="12.75" customHeight="1" x14ac:dyDescent="0.2">
      <c r="A173" s="524">
        <v>31</v>
      </c>
      <c r="B173" s="1">
        <v>4431</v>
      </c>
      <c r="C173" s="1">
        <v>600074820</v>
      </c>
      <c r="D173" s="1">
        <v>70981515</v>
      </c>
      <c r="E173" s="523" t="s">
        <v>209</v>
      </c>
      <c r="F173" s="1">
        <v>3141</v>
      </c>
      <c r="G173" s="522" t="s">
        <v>321</v>
      </c>
      <c r="H173" s="764" t="s">
        <v>284</v>
      </c>
      <c r="I173" s="265">
        <v>916323</v>
      </c>
      <c r="J173" s="266">
        <v>671599</v>
      </c>
      <c r="K173" s="882">
        <v>0</v>
      </c>
      <c r="L173" s="577">
        <v>227000</v>
      </c>
      <c r="M173" s="577">
        <v>13432</v>
      </c>
      <c r="N173" s="266">
        <v>4292</v>
      </c>
      <c r="O173" s="622">
        <v>2.2799999999999998</v>
      </c>
      <c r="P173" s="678">
        <v>0</v>
      </c>
      <c r="Q173" s="784">
        <v>2.2799999999999998</v>
      </c>
      <c r="R173" s="267">
        <f t="shared" si="250"/>
        <v>0</v>
      </c>
      <c r="S173" s="269">
        <v>0</v>
      </c>
      <c r="T173" s="269">
        <v>0</v>
      </c>
      <c r="U173" s="269">
        <v>0</v>
      </c>
      <c r="V173" s="269">
        <f t="shared" si="198"/>
        <v>0</v>
      </c>
      <c r="W173" s="269">
        <v>0</v>
      </c>
      <c r="X173" s="269">
        <v>0</v>
      </c>
      <c r="Y173" s="269">
        <f t="shared" si="251"/>
        <v>0</v>
      </c>
      <c r="Z173" s="269">
        <f t="shared" si="252"/>
        <v>0</v>
      </c>
      <c r="AA173" s="577">
        <f t="shared" si="253"/>
        <v>0</v>
      </c>
      <c r="AB173" s="270">
        <f t="shared" si="254"/>
        <v>0</v>
      </c>
      <c r="AC173" s="269">
        <v>0</v>
      </c>
      <c r="AD173" s="269">
        <v>0</v>
      </c>
      <c r="AE173" s="269">
        <f t="shared" si="199"/>
        <v>0</v>
      </c>
      <c r="AF173" s="269">
        <f t="shared" si="200"/>
        <v>0</v>
      </c>
      <c r="AG173" s="271">
        <v>0</v>
      </c>
      <c r="AH173" s="271">
        <v>0</v>
      </c>
      <c r="AI173" s="271">
        <v>0</v>
      </c>
      <c r="AJ173" s="271">
        <v>0</v>
      </c>
      <c r="AK173" s="271">
        <v>0</v>
      </c>
      <c r="AL173" s="271">
        <f t="shared" si="201"/>
        <v>0</v>
      </c>
      <c r="AM173" s="271">
        <f t="shared" si="202"/>
        <v>0</v>
      </c>
      <c r="AN173" s="272">
        <f t="shared" si="203"/>
        <v>0</v>
      </c>
      <c r="AO173" s="268">
        <f t="shared" si="255"/>
        <v>916323</v>
      </c>
      <c r="AP173" s="269">
        <f t="shared" si="256"/>
        <v>671599</v>
      </c>
      <c r="AQ173" s="269">
        <f t="shared" si="257"/>
        <v>0</v>
      </c>
      <c r="AR173" s="269">
        <f t="shared" si="258"/>
        <v>227000</v>
      </c>
      <c r="AS173" s="269">
        <f t="shared" si="258"/>
        <v>13432</v>
      </c>
      <c r="AT173" s="269">
        <f t="shared" si="259"/>
        <v>4292</v>
      </c>
      <c r="AU173" s="271">
        <f t="shared" si="260"/>
        <v>2.2799999999999998</v>
      </c>
      <c r="AV173" s="271">
        <f t="shared" si="261"/>
        <v>0</v>
      </c>
      <c r="AW173" s="272">
        <f t="shared" si="261"/>
        <v>2.2799999999999998</v>
      </c>
    </row>
    <row r="174" spans="1:49" s="580" customFormat="1" ht="12.75" customHeight="1" x14ac:dyDescent="0.2">
      <c r="A174" s="524">
        <v>31</v>
      </c>
      <c r="B174" s="1">
        <v>4431</v>
      </c>
      <c r="C174" s="1">
        <v>600074820</v>
      </c>
      <c r="D174" s="1">
        <v>70981515</v>
      </c>
      <c r="E174" s="523" t="s">
        <v>209</v>
      </c>
      <c r="F174" s="1">
        <v>3143</v>
      </c>
      <c r="G174" s="522" t="s">
        <v>635</v>
      </c>
      <c r="H174" s="673" t="s">
        <v>283</v>
      </c>
      <c r="I174" s="265">
        <v>885883</v>
      </c>
      <c r="J174" s="266">
        <v>652344</v>
      </c>
      <c r="K174" s="882">
        <v>0</v>
      </c>
      <c r="L174" s="577">
        <v>220492</v>
      </c>
      <c r="M174" s="577">
        <v>13047</v>
      </c>
      <c r="N174" s="266">
        <v>0</v>
      </c>
      <c r="O174" s="622">
        <v>1.3478000000000001</v>
      </c>
      <c r="P174" s="678">
        <v>1.3478000000000001</v>
      </c>
      <c r="Q174" s="784">
        <v>0</v>
      </c>
      <c r="R174" s="267">
        <f t="shared" si="250"/>
        <v>0</v>
      </c>
      <c r="S174" s="269">
        <v>0</v>
      </c>
      <c r="T174" s="269">
        <v>0</v>
      </c>
      <c r="U174" s="269">
        <v>0</v>
      </c>
      <c r="V174" s="269">
        <f t="shared" si="198"/>
        <v>0</v>
      </c>
      <c r="W174" s="269">
        <v>0</v>
      </c>
      <c r="X174" s="269">
        <v>0</v>
      </c>
      <c r="Y174" s="269">
        <f t="shared" si="251"/>
        <v>0</v>
      </c>
      <c r="Z174" s="269">
        <f t="shared" si="252"/>
        <v>0</v>
      </c>
      <c r="AA174" s="577">
        <f t="shared" si="253"/>
        <v>0</v>
      </c>
      <c r="AB174" s="270">
        <f t="shared" si="254"/>
        <v>0</v>
      </c>
      <c r="AC174" s="269">
        <v>0</v>
      </c>
      <c r="AD174" s="269">
        <v>0</v>
      </c>
      <c r="AE174" s="269">
        <f t="shared" si="199"/>
        <v>0</v>
      </c>
      <c r="AF174" s="269">
        <f t="shared" si="200"/>
        <v>0</v>
      </c>
      <c r="AG174" s="271">
        <v>0</v>
      </c>
      <c r="AH174" s="271">
        <v>0</v>
      </c>
      <c r="AI174" s="271">
        <v>0</v>
      </c>
      <c r="AJ174" s="271">
        <v>0</v>
      </c>
      <c r="AK174" s="271">
        <v>0</v>
      </c>
      <c r="AL174" s="271">
        <f t="shared" si="201"/>
        <v>0</v>
      </c>
      <c r="AM174" s="271">
        <f t="shared" si="202"/>
        <v>0</v>
      </c>
      <c r="AN174" s="272">
        <f t="shared" si="203"/>
        <v>0</v>
      </c>
      <c r="AO174" s="268">
        <f t="shared" si="255"/>
        <v>885883</v>
      </c>
      <c r="AP174" s="269">
        <f t="shared" si="256"/>
        <v>652344</v>
      </c>
      <c r="AQ174" s="269">
        <f t="shared" si="257"/>
        <v>0</v>
      </c>
      <c r="AR174" s="269">
        <f t="shared" si="258"/>
        <v>220492</v>
      </c>
      <c r="AS174" s="269">
        <f t="shared" si="258"/>
        <v>13047</v>
      </c>
      <c r="AT174" s="269">
        <f t="shared" si="259"/>
        <v>0</v>
      </c>
      <c r="AU174" s="271">
        <f t="shared" si="260"/>
        <v>1.3478000000000001</v>
      </c>
      <c r="AV174" s="271">
        <f t="shared" si="261"/>
        <v>1.3478000000000001</v>
      </c>
      <c r="AW174" s="272">
        <f t="shared" si="261"/>
        <v>0</v>
      </c>
    </row>
    <row r="175" spans="1:49" s="580" customFormat="1" ht="12.75" customHeight="1" x14ac:dyDescent="0.2">
      <c r="A175" s="524">
        <v>31</v>
      </c>
      <c r="B175" s="1">
        <v>4431</v>
      </c>
      <c r="C175" s="1">
        <v>600074820</v>
      </c>
      <c r="D175" s="1">
        <v>70981515</v>
      </c>
      <c r="E175" s="523" t="s">
        <v>209</v>
      </c>
      <c r="F175" s="1">
        <v>3143</v>
      </c>
      <c r="G175" s="522" t="s">
        <v>636</v>
      </c>
      <c r="H175" s="673" t="s">
        <v>284</v>
      </c>
      <c r="I175" s="265">
        <v>15449</v>
      </c>
      <c r="J175" s="266">
        <v>10890</v>
      </c>
      <c r="K175" s="882">
        <v>0</v>
      </c>
      <c r="L175" s="577">
        <v>3681</v>
      </c>
      <c r="M175" s="577">
        <v>218</v>
      </c>
      <c r="N175" s="266">
        <v>660</v>
      </c>
      <c r="O175" s="622">
        <v>0.05</v>
      </c>
      <c r="P175" s="678">
        <v>0</v>
      </c>
      <c r="Q175" s="784">
        <v>0.05</v>
      </c>
      <c r="R175" s="267">
        <f t="shared" si="250"/>
        <v>0</v>
      </c>
      <c r="S175" s="269">
        <v>0</v>
      </c>
      <c r="T175" s="269">
        <v>0</v>
      </c>
      <c r="U175" s="269">
        <v>0</v>
      </c>
      <c r="V175" s="269">
        <f t="shared" si="198"/>
        <v>0</v>
      </c>
      <c r="W175" s="269">
        <v>0</v>
      </c>
      <c r="X175" s="269">
        <v>0</v>
      </c>
      <c r="Y175" s="269">
        <f t="shared" si="251"/>
        <v>0</v>
      </c>
      <c r="Z175" s="269">
        <f t="shared" si="252"/>
        <v>0</v>
      </c>
      <c r="AA175" s="577">
        <f t="shared" si="253"/>
        <v>0</v>
      </c>
      <c r="AB175" s="270">
        <f t="shared" si="254"/>
        <v>0</v>
      </c>
      <c r="AC175" s="269">
        <v>0</v>
      </c>
      <c r="AD175" s="269">
        <v>0</v>
      </c>
      <c r="AE175" s="269">
        <f t="shared" si="199"/>
        <v>0</v>
      </c>
      <c r="AF175" s="269">
        <f t="shared" si="200"/>
        <v>0</v>
      </c>
      <c r="AG175" s="271">
        <v>0</v>
      </c>
      <c r="AH175" s="271">
        <v>0</v>
      </c>
      <c r="AI175" s="271">
        <v>0</v>
      </c>
      <c r="AJ175" s="271">
        <v>0</v>
      </c>
      <c r="AK175" s="271">
        <v>0</v>
      </c>
      <c r="AL175" s="271">
        <f t="shared" si="201"/>
        <v>0</v>
      </c>
      <c r="AM175" s="271">
        <f t="shared" si="202"/>
        <v>0</v>
      </c>
      <c r="AN175" s="272">
        <f t="shared" si="203"/>
        <v>0</v>
      </c>
      <c r="AO175" s="268">
        <f t="shared" si="255"/>
        <v>15449</v>
      </c>
      <c r="AP175" s="269">
        <f t="shared" si="256"/>
        <v>10890</v>
      </c>
      <c r="AQ175" s="269">
        <f t="shared" si="257"/>
        <v>0</v>
      </c>
      <c r="AR175" s="269">
        <f t="shared" si="258"/>
        <v>3681</v>
      </c>
      <c r="AS175" s="269">
        <f t="shared" si="258"/>
        <v>218</v>
      </c>
      <c r="AT175" s="269">
        <f t="shared" si="259"/>
        <v>660</v>
      </c>
      <c r="AU175" s="271">
        <f t="shared" si="260"/>
        <v>0.05</v>
      </c>
      <c r="AV175" s="271">
        <f t="shared" si="261"/>
        <v>0</v>
      </c>
      <c r="AW175" s="272">
        <f t="shared" si="261"/>
        <v>0.05</v>
      </c>
    </row>
    <row r="176" spans="1:49" s="580" customFormat="1" ht="12.75" customHeight="1" x14ac:dyDescent="0.2">
      <c r="A176" s="502">
        <v>31</v>
      </c>
      <c r="B176" s="38">
        <v>4431</v>
      </c>
      <c r="C176" s="38">
        <v>600074820</v>
      </c>
      <c r="D176" s="38">
        <v>70981515</v>
      </c>
      <c r="E176" s="499" t="s">
        <v>210</v>
      </c>
      <c r="F176" s="38"/>
      <c r="G176" s="500"/>
      <c r="H176" s="672"/>
      <c r="I176" s="7">
        <v>9016025</v>
      </c>
      <c r="J176" s="12">
        <v>6434227</v>
      </c>
      <c r="K176" s="12">
        <v>96856</v>
      </c>
      <c r="L176" s="12">
        <v>2207505</v>
      </c>
      <c r="M176" s="12">
        <v>128685</v>
      </c>
      <c r="N176" s="12">
        <v>148752</v>
      </c>
      <c r="O176" s="13">
        <v>15.59</v>
      </c>
      <c r="P176" s="13">
        <v>10.719999999999999</v>
      </c>
      <c r="Q176" s="44">
        <v>4.87</v>
      </c>
      <c r="R176" s="7">
        <f t="shared" ref="R176:AW176" si="262">SUM(R170:R175)</f>
        <v>0</v>
      </c>
      <c r="S176" s="12">
        <f t="shared" si="262"/>
        <v>0</v>
      </c>
      <c r="T176" s="12">
        <f t="shared" si="262"/>
        <v>0</v>
      </c>
      <c r="U176" s="12">
        <f t="shared" si="262"/>
        <v>0</v>
      </c>
      <c r="V176" s="12">
        <f t="shared" si="262"/>
        <v>0</v>
      </c>
      <c r="W176" s="12">
        <f t="shared" si="262"/>
        <v>0</v>
      </c>
      <c r="X176" s="12">
        <f t="shared" si="262"/>
        <v>0</v>
      </c>
      <c r="Y176" s="12">
        <f t="shared" si="262"/>
        <v>0</v>
      </c>
      <c r="Z176" s="12">
        <f t="shared" si="262"/>
        <v>0</v>
      </c>
      <c r="AA176" s="12">
        <f t="shared" si="262"/>
        <v>0</v>
      </c>
      <c r="AB176" s="12">
        <f t="shared" si="262"/>
        <v>0</v>
      </c>
      <c r="AC176" s="12">
        <f t="shared" si="262"/>
        <v>0</v>
      </c>
      <c r="AD176" s="12">
        <f t="shared" si="262"/>
        <v>0</v>
      </c>
      <c r="AE176" s="12">
        <f t="shared" si="262"/>
        <v>0</v>
      </c>
      <c r="AF176" s="12">
        <f t="shared" si="262"/>
        <v>0</v>
      </c>
      <c r="AG176" s="13">
        <f t="shared" si="262"/>
        <v>0</v>
      </c>
      <c r="AH176" s="13">
        <f t="shared" si="262"/>
        <v>0</v>
      </c>
      <c r="AI176" s="13">
        <f t="shared" si="262"/>
        <v>0</v>
      </c>
      <c r="AJ176" s="13">
        <f t="shared" si="262"/>
        <v>0</v>
      </c>
      <c r="AK176" s="13">
        <f t="shared" si="262"/>
        <v>0</v>
      </c>
      <c r="AL176" s="13">
        <f t="shared" si="262"/>
        <v>0</v>
      </c>
      <c r="AM176" s="13">
        <f t="shared" si="262"/>
        <v>0</v>
      </c>
      <c r="AN176" s="102">
        <f t="shared" si="262"/>
        <v>0</v>
      </c>
      <c r="AO176" s="479">
        <f t="shared" si="262"/>
        <v>9016025</v>
      </c>
      <c r="AP176" s="12">
        <f t="shared" si="262"/>
        <v>6434227</v>
      </c>
      <c r="AQ176" s="12">
        <f t="shared" si="262"/>
        <v>96856</v>
      </c>
      <c r="AR176" s="12">
        <f t="shared" si="262"/>
        <v>2207505</v>
      </c>
      <c r="AS176" s="12">
        <f t="shared" si="262"/>
        <v>128685</v>
      </c>
      <c r="AT176" s="12">
        <f t="shared" si="262"/>
        <v>148752</v>
      </c>
      <c r="AU176" s="13">
        <f t="shared" si="262"/>
        <v>15.59</v>
      </c>
      <c r="AV176" s="13">
        <f t="shared" si="262"/>
        <v>10.719999999999999</v>
      </c>
      <c r="AW176" s="102">
        <f t="shared" si="262"/>
        <v>4.87</v>
      </c>
    </row>
    <row r="177" spans="1:49" s="580" customFormat="1" ht="12.75" customHeight="1" x14ac:dyDescent="0.2">
      <c r="A177" s="524">
        <v>32</v>
      </c>
      <c r="B177" s="1">
        <v>4416</v>
      </c>
      <c r="C177" s="1">
        <v>600074153</v>
      </c>
      <c r="D177" s="1">
        <v>71013105</v>
      </c>
      <c r="E177" s="523" t="s">
        <v>211</v>
      </c>
      <c r="F177" s="1">
        <v>3111</v>
      </c>
      <c r="G177" s="522" t="s">
        <v>317</v>
      </c>
      <c r="H177" s="764" t="s">
        <v>283</v>
      </c>
      <c r="I177" s="265">
        <v>3330410</v>
      </c>
      <c r="J177" s="266">
        <v>2432395</v>
      </c>
      <c r="K177" s="266">
        <v>0</v>
      </c>
      <c r="L177" s="266">
        <v>822072</v>
      </c>
      <c r="M177" s="266">
        <v>48643</v>
      </c>
      <c r="N177" s="266">
        <v>27300</v>
      </c>
      <c r="O177" s="622">
        <v>5.7497999999999996</v>
      </c>
      <c r="P177" s="678">
        <v>4.3600000000000003</v>
      </c>
      <c r="Q177" s="784">
        <v>1.3897999999999993</v>
      </c>
      <c r="R177" s="267">
        <f t="shared" ref="R177:R181" si="263">W177*-1</f>
        <v>0</v>
      </c>
      <c r="S177" s="269">
        <v>0</v>
      </c>
      <c r="T177" s="269">
        <v>0</v>
      </c>
      <c r="U177" s="269">
        <v>0</v>
      </c>
      <c r="V177" s="269">
        <f t="shared" si="198"/>
        <v>0</v>
      </c>
      <c r="W177" s="269">
        <v>0</v>
      </c>
      <c r="X177" s="269">
        <v>0</v>
      </c>
      <c r="Y177" s="269">
        <f>SUM(W177:X177)</f>
        <v>0</v>
      </c>
      <c r="Z177" s="269">
        <f>V177+Y177</f>
        <v>0</v>
      </c>
      <c r="AA177" s="577">
        <f t="shared" ref="AA177:AA181" si="264">ROUND((V177+W177)*33.8%,0)</f>
        <v>0</v>
      </c>
      <c r="AB177" s="270">
        <f>ROUND(V177*2%,0)</f>
        <v>0</v>
      </c>
      <c r="AC177" s="269">
        <v>0</v>
      </c>
      <c r="AD177" s="269">
        <v>0</v>
      </c>
      <c r="AE177" s="269">
        <f t="shared" si="199"/>
        <v>0</v>
      </c>
      <c r="AF177" s="269">
        <f t="shared" si="200"/>
        <v>0</v>
      </c>
      <c r="AG177" s="271">
        <v>0</v>
      </c>
      <c r="AH177" s="271">
        <v>0</v>
      </c>
      <c r="AI177" s="271">
        <v>0</v>
      </c>
      <c r="AJ177" s="271">
        <v>0</v>
      </c>
      <c r="AK177" s="271">
        <v>0</v>
      </c>
      <c r="AL177" s="271">
        <f t="shared" si="201"/>
        <v>0</v>
      </c>
      <c r="AM177" s="271">
        <f t="shared" si="202"/>
        <v>0</v>
      </c>
      <c r="AN177" s="272">
        <f t="shared" si="203"/>
        <v>0</v>
      </c>
      <c r="AO177" s="268">
        <f>I177+AF177</f>
        <v>3330410</v>
      </c>
      <c r="AP177" s="269">
        <f>J177+V177</f>
        <v>2432395</v>
      </c>
      <c r="AQ177" s="269">
        <f t="shared" ref="AQ177:AQ181" si="265">K177+Y177</f>
        <v>0</v>
      </c>
      <c r="AR177" s="269">
        <f t="shared" ref="AR177:AS181" si="266">L177+AA177</f>
        <v>822072</v>
      </c>
      <c r="AS177" s="269">
        <f t="shared" si="266"/>
        <v>48643</v>
      </c>
      <c r="AT177" s="269">
        <f>N177+AE177</f>
        <v>27300</v>
      </c>
      <c r="AU177" s="271">
        <f>O177+AN177</f>
        <v>5.7497999999999996</v>
      </c>
      <c r="AV177" s="271">
        <f t="shared" ref="AV177:AW181" si="267">P177+AL177</f>
        <v>4.3600000000000003</v>
      </c>
      <c r="AW177" s="272">
        <f t="shared" si="267"/>
        <v>1.3897999999999993</v>
      </c>
    </row>
    <row r="178" spans="1:49" s="580" customFormat="1" ht="12.75" customHeight="1" x14ac:dyDescent="0.2">
      <c r="A178" s="524">
        <v>32</v>
      </c>
      <c r="B178" s="1">
        <v>4416</v>
      </c>
      <c r="C178" s="1">
        <v>600074153</v>
      </c>
      <c r="D178" s="1">
        <v>71013105</v>
      </c>
      <c r="E178" s="523" t="s">
        <v>211</v>
      </c>
      <c r="F178" s="1">
        <v>3111</v>
      </c>
      <c r="G178" s="522" t="s">
        <v>318</v>
      </c>
      <c r="H178" s="764" t="s">
        <v>284</v>
      </c>
      <c r="I178" s="265">
        <v>807065</v>
      </c>
      <c r="J178" s="266">
        <v>594304</v>
      </c>
      <c r="K178" s="882">
        <v>0</v>
      </c>
      <c r="L178" s="577">
        <v>200875</v>
      </c>
      <c r="M178" s="577">
        <v>11886</v>
      </c>
      <c r="N178" s="266">
        <v>0</v>
      </c>
      <c r="O178" s="622">
        <v>1.75</v>
      </c>
      <c r="P178" s="678">
        <v>1.75</v>
      </c>
      <c r="Q178" s="784">
        <v>0</v>
      </c>
      <c r="R178" s="267">
        <f t="shared" si="263"/>
        <v>0</v>
      </c>
      <c r="S178" s="269">
        <v>0</v>
      </c>
      <c r="T178" s="269">
        <v>0</v>
      </c>
      <c r="U178" s="269">
        <v>0</v>
      </c>
      <c r="V178" s="269">
        <f t="shared" si="198"/>
        <v>0</v>
      </c>
      <c r="W178" s="269">
        <v>0</v>
      </c>
      <c r="X178" s="269">
        <v>0</v>
      </c>
      <c r="Y178" s="269">
        <f>SUM(W178:X178)</f>
        <v>0</v>
      </c>
      <c r="Z178" s="269">
        <f>V178+Y178</f>
        <v>0</v>
      </c>
      <c r="AA178" s="577">
        <f t="shared" si="264"/>
        <v>0</v>
      </c>
      <c r="AB178" s="270">
        <f>ROUND(V178*2%,0)</f>
        <v>0</v>
      </c>
      <c r="AC178" s="269">
        <v>0</v>
      </c>
      <c r="AD178" s="269">
        <v>0</v>
      </c>
      <c r="AE178" s="269">
        <f t="shared" si="199"/>
        <v>0</v>
      </c>
      <c r="AF178" s="269">
        <f t="shared" si="200"/>
        <v>0</v>
      </c>
      <c r="AG178" s="271">
        <v>0</v>
      </c>
      <c r="AH178" s="271">
        <v>0</v>
      </c>
      <c r="AI178" s="271">
        <v>0</v>
      </c>
      <c r="AJ178" s="271">
        <v>0</v>
      </c>
      <c r="AK178" s="271">
        <v>0</v>
      </c>
      <c r="AL178" s="271">
        <f t="shared" si="201"/>
        <v>0</v>
      </c>
      <c r="AM178" s="271">
        <f t="shared" si="202"/>
        <v>0</v>
      </c>
      <c r="AN178" s="272">
        <f t="shared" si="203"/>
        <v>0</v>
      </c>
      <c r="AO178" s="268">
        <f>I178+AF178</f>
        <v>807065</v>
      </c>
      <c r="AP178" s="269">
        <f>J178+V178</f>
        <v>594304</v>
      </c>
      <c r="AQ178" s="269">
        <f t="shared" si="265"/>
        <v>0</v>
      </c>
      <c r="AR178" s="269">
        <f t="shared" si="266"/>
        <v>200875</v>
      </c>
      <c r="AS178" s="269">
        <f t="shared" si="266"/>
        <v>11886</v>
      </c>
      <c r="AT178" s="269">
        <f>N178+AE178</f>
        <v>0</v>
      </c>
      <c r="AU178" s="271">
        <f>O178+AN178</f>
        <v>1.75</v>
      </c>
      <c r="AV178" s="271">
        <f t="shared" si="267"/>
        <v>1.75</v>
      </c>
      <c r="AW178" s="272">
        <f t="shared" si="267"/>
        <v>0</v>
      </c>
    </row>
    <row r="179" spans="1:49" s="580" customFormat="1" ht="12.75" customHeight="1" x14ac:dyDescent="0.2">
      <c r="A179" s="524">
        <v>32</v>
      </c>
      <c r="B179" s="1">
        <v>4416</v>
      </c>
      <c r="C179" s="1">
        <v>600074153</v>
      </c>
      <c r="D179" s="1">
        <v>71013105</v>
      </c>
      <c r="E179" s="497" t="s">
        <v>211</v>
      </c>
      <c r="F179" s="1">
        <v>3141</v>
      </c>
      <c r="G179" s="522" t="s">
        <v>321</v>
      </c>
      <c r="H179" s="764" t="s">
        <v>284</v>
      </c>
      <c r="I179" s="265">
        <v>852408</v>
      </c>
      <c r="J179" s="266">
        <v>624783</v>
      </c>
      <c r="K179" s="882">
        <v>0</v>
      </c>
      <c r="L179" s="577">
        <v>211177</v>
      </c>
      <c r="M179" s="577">
        <v>12496</v>
      </c>
      <c r="N179" s="266">
        <v>3952</v>
      </c>
      <c r="O179" s="622">
        <v>2.13</v>
      </c>
      <c r="P179" s="678">
        <v>0</v>
      </c>
      <c r="Q179" s="784">
        <v>2.13</v>
      </c>
      <c r="R179" s="267">
        <f t="shared" si="263"/>
        <v>0</v>
      </c>
      <c r="S179" s="269">
        <v>0</v>
      </c>
      <c r="T179" s="269">
        <v>0</v>
      </c>
      <c r="U179" s="269">
        <v>0</v>
      </c>
      <c r="V179" s="269">
        <f t="shared" si="198"/>
        <v>0</v>
      </c>
      <c r="W179" s="269">
        <v>0</v>
      </c>
      <c r="X179" s="269">
        <v>0</v>
      </c>
      <c r="Y179" s="269">
        <f>SUM(W179:X179)</f>
        <v>0</v>
      </c>
      <c r="Z179" s="269">
        <f>V179+Y179</f>
        <v>0</v>
      </c>
      <c r="AA179" s="577">
        <f t="shared" si="264"/>
        <v>0</v>
      </c>
      <c r="AB179" s="270">
        <f>ROUND(V179*2%,0)</f>
        <v>0</v>
      </c>
      <c r="AC179" s="269">
        <v>0</v>
      </c>
      <c r="AD179" s="269">
        <v>0</v>
      </c>
      <c r="AE179" s="269">
        <f t="shared" si="199"/>
        <v>0</v>
      </c>
      <c r="AF179" s="269">
        <f t="shared" si="200"/>
        <v>0</v>
      </c>
      <c r="AG179" s="271">
        <v>0</v>
      </c>
      <c r="AH179" s="271">
        <v>0</v>
      </c>
      <c r="AI179" s="271">
        <v>0</v>
      </c>
      <c r="AJ179" s="271">
        <v>0</v>
      </c>
      <c r="AK179" s="271">
        <v>0</v>
      </c>
      <c r="AL179" s="271">
        <f t="shared" si="201"/>
        <v>0</v>
      </c>
      <c r="AM179" s="271">
        <f t="shared" si="202"/>
        <v>0</v>
      </c>
      <c r="AN179" s="272">
        <f t="shared" si="203"/>
        <v>0</v>
      </c>
      <c r="AO179" s="268">
        <f>I179+AF179</f>
        <v>852408</v>
      </c>
      <c r="AP179" s="269">
        <f>J179+V179</f>
        <v>624783</v>
      </c>
      <c r="AQ179" s="269">
        <f t="shared" si="265"/>
        <v>0</v>
      </c>
      <c r="AR179" s="269">
        <f t="shared" si="266"/>
        <v>211177</v>
      </c>
      <c r="AS179" s="269">
        <f t="shared" si="266"/>
        <v>12496</v>
      </c>
      <c r="AT179" s="269">
        <f>N179+AE179</f>
        <v>3952</v>
      </c>
      <c r="AU179" s="271">
        <f>O179+AN179</f>
        <v>2.13</v>
      </c>
      <c r="AV179" s="271">
        <f t="shared" si="267"/>
        <v>0</v>
      </c>
      <c r="AW179" s="272">
        <f t="shared" si="267"/>
        <v>2.13</v>
      </c>
    </row>
    <row r="180" spans="1:49" s="580" customFormat="1" ht="12.75" customHeight="1" x14ac:dyDescent="0.2">
      <c r="A180" s="524">
        <v>32</v>
      </c>
      <c r="B180" s="1">
        <v>4416</v>
      </c>
      <c r="C180" s="1">
        <v>600074153</v>
      </c>
      <c r="D180" s="1">
        <v>71013105</v>
      </c>
      <c r="E180" s="523" t="s">
        <v>211</v>
      </c>
      <c r="F180" s="1">
        <v>3143</v>
      </c>
      <c r="G180" s="522" t="s">
        <v>635</v>
      </c>
      <c r="H180" s="673" t="s">
        <v>283</v>
      </c>
      <c r="I180" s="265">
        <v>885653</v>
      </c>
      <c r="J180" s="266">
        <v>652114</v>
      </c>
      <c r="K180" s="266">
        <v>0</v>
      </c>
      <c r="L180" s="266">
        <v>220492</v>
      </c>
      <c r="M180" s="266">
        <v>13047</v>
      </c>
      <c r="N180" s="266">
        <v>0</v>
      </c>
      <c r="O180" s="622">
        <v>1.7641</v>
      </c>
      <c r="P180" s="678">
        <v>1.7641</v>
      </c>
      <c r="Q180" s="784">
        <v>0</v>
      </c>
      <c r="R180" s="267">
        <f t="shared" si="263"/>
        <v>0</v>
      </c>
      <c r="S180" s="269">
        <v>0</v>
      </c>
      <c r="T180" s="269">
        <v>0</v>
      </c>
      <c r="U180" s="269">
        <v>0</v>
      </c>
      <c r="V180" s="269">
        <f t="shared" si="198"/>
        <v>0</v>
      </c>
      <c r="W180" s="269">
        <v>0</v>
      </c>
      <c r="X180" s="269">
        <v>0</v>
      </c>
      <c r="Y180" s="269">
        <f>SUM(W180:X180)</f>
        <v>0</v>
      </c>
      <c r="Z180" s="269">
        <f>V180+Y180</f>
        <v>0</v>
      </c>
      <c r="AA180" s="577">
        <f t="shared" si="264"/>
        <v>0</v>
      </c>
      <c r="AB180" s="270">
        <f>ROUND(V180*2%,0)</f>
        <v>0</v>
      </c>
      <c r="AC180" s="269">
        <v>0</v>
      </c>
      <c r="AD180" s="269">
        <v>0</v>
      </c>
      <c r="AE180" s="269">
        <f t="shared" si="199"/>
        <v>0</v>
      </c>
      <c r="AF180" s="269">
        <f t="shared" si="200"/>
        <v>0</v>
      </c>
      <c r="AG180" s="271">
        <v>0</v>
      </c>
      <c r="AH180" s="271">
        <v>0</v>
      </c>
      <c r="AI180" s="271">
        <v>0</v>
      </c>
      <c r="AJ180" s="271">
        <v>0</v>
      </c>
      <c r="AK180" s="271">
        <v>0</v>
      </c>
      <c r="AL180" s="271">
        <f t="shared" si="201"/>
        <v>0</v>
      </c>
      <c r="AM180" s="271">
        <f t="shared" si="202"/>
        <v>0</v>
      </c>
      <c r="AN180" s="272">
        <f t="shared" si="203"/>
        <v>0</v>
      </c>
      <c r="AO180" s="268">
        <f>I180+AF180</f>
        <v>885653</v>
      </c>
      <c r="AP180" s="269">
        <f>J180+V180</f>
        <v>652114</v>
      </c>
      <c r="AQ180" s="269">
        <f t="shared" si="265"/>
        <v>0</v>
      </c>
      <c r="AR180" s="269">
        <f t="shared" si="266"/>
        <v>220492</v>
      </c>
      <c r="AS180" s="269">
        <f t="shared" si="266"/>
        <v>13047</v>
      </c>
      <c r="AT180" s="269">
        <f>N180+AE180</f>
        <v>0</v>
      </c>
      <c r="AU180" s="271">
        <f>O180+AN180</f>
        <v>1.7641</v>
      </c>
      <c r="AV180" s="271">
        <f t="shared" si="267"/>
        <v>1.7641</v>
      </c>
      <c r="AW180" s="272">
        <f t="shared" si="267"/>
        <v>0</v>
      </c>
    </row>
    <row r="181" spans="1:49" s="580" customFormat="1" ht="12.75" customHeight="1" x14ac:dyDescent="0.2">
      <c r="A181" s="524">
        <v>32</v>
      </c>
      <c r="B181" s="1">
        <v>4416</v>
      </c>
      <c r="C181" s="1">
        <v>600074153</v>
      </c>
      <c r="D181" s="1">
        <v>71013105</v>
      </c>
      <c r="E181" s="523" t="s">
        <v>211</v>
      </c>
      <c r="F181" s="1">
        <v>3143</v>
      </c>
      <c r="G181" s="522" t="s">
        <v>636</v>
      </c>
      <c r="H181" s="673" t="s">
        <v>284</v>
      </c>
      <c r="I181" s="265">
        <v>28088</v>
      </c>
      <c r="J181" s="266">
        <v>19800</v>
      </c>
      <c r="K181" s="882">
        <v>0</v>
      </c>
      <c r="L181" s="577">
        <v>6692</v>
      </c>
      <c r="M181" s="577">
        <v>396</v>
      </c>
      <c r="N181" s="266">
        <v>1200</v>
      </c>
      <c r="O181" s="622">
        <v>0.08</v>
      </c>
      <c r="P181" s="678">
        <v>0</v>
      </c>
      <c r="Q181" s="784">
        <v>0.08</v>
      </c>
      <c r="R181" s="267">
        <f t="shared" si="263"/>
        <v>0</v>
      </c>
      <c r="S181" s="269">
        <v>0</v>
      </c>
      <c r="T181" s="269">
        <v>0</v>
      </c>
      <c r="U181" s="269">
        <v>0</v>
      </c>
      <c r="V181" s="269">
        <f t="shared" si="198"/>
        <v>0</v>
      </c>
      <c r="W181" s="269">
        <v>0</v>
      </c>
      <c r="X181" s="269">
        <v>0</v>
      </c>
      <c r="Y181" s="269">
        <f>SUM(W181:X181)</f>
        <v>0</v>
      </c>
      <c r="Z181" s="269">
        <f>V181+Y181</f>
        <v>0</v>
      </c>
      <c r="AA181" s="577">
        <f t="shared" si="264"/>
        <v>0</v>
      </c>
      <c r="AB181" s="270">
        <f>ROUND(V181*2%,0)</f>
        <v>0</v>
      </c>
      <c r="AC181" s="269">
        <v>0</v>
      </c>
      <c r="AD181" s="269">
        <v>0</v>
      </c>
      <c r="AE181" s="269">
        <f t="shared" si="199"/>
        <v>0</v>
      </c>
      <c r="AF181" s="269">
        <f t="shared" si="200"/>
        <v>0</v>
      </c>
      <c r="AG181" s="271">
        <v>0</v>
      </c>
      <c r="AH181" s="271">
        <v>0</v>
      </c>
      <c r="AI181" s="271">
        <v>0</v>
      </c>
      <c r="AJ181" s="271">
        <v>0</v>
      </c>
      <c r="AK181" s="271">
        <v>0</v>
      </c>
      <c r="AL181" s="271">
        <f t="shared" si="201"/>
        <v>0</v>
      </c>
      <c r="AM181" s="271">
        <f t="shared" si="202"/>
        <v>0</v>
      </c>
      <c r="AN181" s="272">
        <f t="shared" si="203"/>
        <v>0</v>
      </c>
      <c r="AO181" s="268">
        <f>I181+AF181</f>
        <v>28088</v>
      </c>
      <c r="AP181" s="269">
        <f>J181+V181</f>
        <v>19800</v>
      </c>
      <c r="AQ181" s="269">
        <f t="shared" si="265"/>
        <v>0</v>
      </c>
      <c r="AR181" s="269">
        <f t="shared" si="266"/>
        <v>6692</v>
      </c>
      <c r="AS181" s="269">
        <f t="shared" si="266"/>
        <v>396</v>
      </c>
      <c r="AT181" s="269">
        <f>N181+AE181</f>
        <v>1200</v>
      </c>
      <c r="AU181" s="271">
        <f>O181+AN181</f>
        <v>0.08</v>
      </c>
      <c r="AV181" s="271">
        <f t="shared" si="267"/>
        <v>0</v>
      </c>
      <c r="AW181" s="272">
        <f t="shared" si="267"/>
        <v>0.08</v>
      </c>
    </row>
    <row r="182" spans="1:49" s="580" customFormat="1" ht="12.75" customHeight="1" x14ac:dyDescent="0.2">
      <c r="A182" s="502">
        <v>32</v>
      </c>
      <c r="B182" s="38">
        <v>4416</v>
      </c>
      <c r="C182" s="38">
        <v>600074153</v>
      </c>
      <c r="D182" s="38">
        <v>71013105</v>
      </c>
      <c r="E182" s="499" t="s">
        <v>212</v>
      </c>
      <c r="F182" s="38"/>
      <c r="G182" s="500"/>
      <c r="H182" s="672"/>
      <c r="I182" s="8">
        <v>5903624</v>
      </c>
      <c r="J182" s="14">
        <v>4323396</v>
      </c>
      <c r="K182" s="14">
        <v>0</v>
      </c>
      <c r="L182" s="14">
        <v>1461308</v>
      </c>
      <c r="M182" s="14">
        <v>86468</v>
      </c>
      <c r="N182" s="14">
        <v>32452</v>
      </c>
      <c r="O182" s="15">
        <v>11.473899999999999</v>
      </c>
      <c r="P182" s="15">
        <v>7.8741000000000003</v>
      </c>
      <c r="Q182" s="54">
        <v>3.5997999999999992</v>
      </c>
      <c r="R182" s="8">
        <f t="shared" ref="R182:AW182" si="268">SUM(R177:R181)</f>
        <v>0</v>
      </c>
      <c r="S182" s="14">
        <f t="shared" si="268"/>
        <v>0</v>
      </c>
      <c r="T182" s="14">
        <f t="shared" si="268"/>
        <v>0</v>
      </c>
      <c r="U182" s="14">
        <f t="shared" si="268"/>
        <v>0</v>
      </c>
      <c r="V182" s="14">
        <f t="shared" si="268"/>
        <v>0</v>
      </c>
      <c r="W182" s="14">
        <f t="shared" si="268"/>
        <v>0</v>
      </c>
      <c r="X182" s="14">
        <f t="shared" si="268"/>
        <v>0</v>
      </c>
      <c r="Y182" s="14">
        <f t="shared" si="268"/>
        <v>0</v>
      </c>
      <c r="Z182" s="14">
        <f t="shared" si="268"/>
        <v>0</v>
      </c>
      <c r="AA182" s="14">
        <f t="shared" si="268"/>
        <v>0</v>
      </c>
      <c r="AB182" s="14">
        <f t="shared" si="268"/>
        <v>0</v>
      </c>
      <c r="AC182" s="14">
        <f t="shared" si="268"/>
        <v>0</v>
      </c>
      <c r="AD182" s="14">
        <f t="shared" si="268"/>
        <v>0</v>
      </c>
      <c r="AE182" s="14">
        <f t="shared" si="268"/>
        <v>0</v>
      </c>
      <c r="AF182" s="14">
        <f t="shared" si="268"/>
        <v>0</v>
      </c>
      <c r="AG182" s="15">
        <f t="shared" si="268"/>
        <v>0</v>
      </c>
      <c r="AH182" s="15">
        <f t="shared" si="268"/>
        <v>0</v>
      </c>
      <c r="AI182" s="15">
        <f t="shared" si="268"/>
        <v>0</v>
      </c>
      <c r="AJ182" s="15">
        <f t="shared" si="268"/>
        <v>0</v>
      </c>
      <c r="AK182" s="15">
        <f t="shared" si="268"/>
        <v>0</v>
      </c>
      <c r="AL182" s="15">
        <f t="shared" si="268"/>
        <v>0</v>
      </c>
      <c r="AM182" s="15">
        <f t="shared" si="268"/>
        <v>0</v>
      </c>
      <c r="AN182" s="104">
        <f t="shared" si="268"/>
        <v>0</v>
      </c>
      <c r="AO182" s="495">
        <f t="shared" si="268"/>
        <v>5903624</v>
      </c>
      <c r="AP182" s="14">
        <f t="shared" si="268"/>
        <v>4323396</v>
      </c>
      <c r="AQ182" s="14">
        <f t="shared" si="268"/>
        <v>0</v>
      </c>
      <c r="AR182" s="14">
        <f t="shared" si="268"/>
        <v>1461308</v>
      </c>
      <c r="AS182" s="14">
        <f t="shared" si="268"/>
        <v>86468</v>
      </c>
      <c r="AT182" s="14">
        <f t="shared" si="268"/>
        <v>32452</v>
      </c>
      <c r="AU182" s="15">
        <f t="shared" si="268"/>
        <v>11.473899999999999</v>
      </c>
      <c r="AV182" s="15">
        <f t="shared" si="268"/>
        <v>7.8741000000000003</v>
      </c>
      <c r="AW182" s="104">
        <f t="shared" si="268"/>
        <v>3.5997999999999992</v>
      </c>
    </row>
    <row r="183" spans="1:49" s="580" customFormat="1" ht="12.75" customHeight="1" x14ac:dyDescent="0.2">
      <c r="A183" s="524">
        <v>33</v>
      </c>
      <c r="B183" s="1">
        <v>4447</v>
      </c>
      <c r="C183" s="1">
        <v>600074749</v>
      </c>
      <c r="D183" s="1">
        <v>70695962</v>
      </c>
      <c r="E183" s="523" t="s">
        <v>213</v>
      </c>
      <c r="F183" s="1">
        <v>3113</v>
      </c>
      <c r="G183" s="522" t="s">
        <v>320</v>
      </c>
      <c r="H183" s="764" t="s">
        <v>283</v>
      </c>
      <c r="I183" s="265">
        <v>11705059</v>
      </c>
      <c r="J183" s="266">
        <v>8379867</v>
      </c>
      <c r="K183" s="266">
        <v>0</v>
      </c>
      <c r="L183" s="266">
        <v>2832395</v>
      </c>
      <c r="M183" s="266">
        <v>167597</v>
      </c>
      <c r="N183" s="266">
        <v>325200</v>
      </c>
      <c r="O183" s="622">
        <v>15.158300000000001</v>
      </c>
      <c r="P183" s="678">
        <v>11</v>
      </c>
      <c r="Q183" s="784">
        <v>4.1583000000000006</v>
      </c>
      <c r="R183" s="267">
        <f t="shared" ref="R183:R185" si="269">W183*-1</f>
        <v>0</v>
      </c>
      <c r="S183" s="269">
        <v>0</v>
      </c>
      <c r="T183" s="269">
        <v>0</v>
      </c>
      <c r="U183" s="269">
        <v>0</v>
      </c>
      <c r="V183" s="269">
        <f t="shared" si="198"/>
        <v>0</v>
      </c>
      <c r="W183" s="269">
        <v>0</v>
      </c>
      <c r="X183" s="269">
        <v>0</v>
      </c>
      <c r="Y183" s="269">
        <f>SUM(W183:X183)</f>
        <v>0</v>
      </c>
      <c r="Z183" s="269">
        <f>V183+Y183</f>
        <v>0</v>
      </c>
      <c r="AA183" s="577">
        <f t="shared" ref="AA183:AA185" si="270">ROUND((V183+W183)*33.8%,0)</f>
        <v>0</v>
      </c>
      <c r="AB183" s="270">
        <f>ROUND(V183*2%,0)</f>
        <v>0</v>
      </c>
      <c r="AC183" s="269">
        <v>0</v>
      </c>
      <c r="AD183" s="269">
        <v>0</v>
      </c>
      <c r="AE183" s="269">
        <f t="shared" si="199"/>
        <v>0</v>
      </c>
      <c r="AF183" s="269">
        <f t="shared" si="200"/>
        <v>0</v>
      </c>
      <c r="AG183" s="271">
        <v>0</v>
      </c>
      <c r="AH183" s="271">
        <v>0</v>
      </c>
      <c r="AI183" s="271">
        <v>0</v>
      </c>
      <c r="AJ183" s="271">
        <v>0</v>
      </c>
      <c r="AK183" s="271">
        <v>0</v>
      </c>
      <c r="AL183" s="271">
        <f t="shared" si="201"/>
        <v>0</v>
      </c>
      <c r="AM183" s="271">
        <f t="shared" si="202"/>
        <v>0</v>
      </c>
      <c r="AN183" s="272">
        <f t="shared" si="203"/>
        <v>0</v>
      </c>
      <c r="AO183" s="268">
        <f>I183+AF183</f>
        <v>11705059</v>
      </c>
      <c r="AP183" s="269">
        <f>J183+V183</f>
        <v>8379867</v>
      </c>
      <c r="AQ183" s="269">
        <f t="shared" ref="AQ183:AQ185" si="271">K183+Y183</f>
        <v>0</v>
      </c>
      <c r="AR183" s="269">
        <f t="shared" ref="AR183:AS185" si="272">L183+AA183</f>
        <v>2832395</v>
      </c>
      <c r="AS183" s="269">
        <f t="shared" si="272"/>
        <v>167597</v>
      </c>
      <c r="AT183" s="269">
        <f>N183+AE183</f>
        <v>325200</v>
      </c>
      <c r="AU183" s="271">
        <f>O183+AN183</f>
        <v>15.158300000000001</v>
      </c>
      <c r="AV183" s="271">
        <f t="shared" ref="AV183:AW185" si="273">P183+AL183</f>
        <v>11</v>
      </c>
      <c r="AW183" s="272">
        <f t="shared" si="273"/>
        <v>4.1583000000000006</v>
      </c>
    </row>
    <row r="184" spans="1:49" s="580" customFormat="1" ht="12.75" customHeight="1" x14ac:dyDescent="0.2">
      <c r="A184" s="524">
        <v>33</v>
      </c>
      <c r="B184" s="1">
        <v>4447</v>
      </c>
      <c r="C184" s="1">
        <v>600074749</v>
      </c>
      <c r="D184" s="1">
        <v>70695962</v>
      </c>
      <c r="E184" s="523" t="s">
        <v>213</v>
      </c>
      <c r="F184" s="1">
        <v>3113</v>
      </c>
      <c r="G184" s="522" t="s">
        <v>318</v>
      </c>
      <c r="H184" s="764" t="s">
        <v>284</v>
      </c>
      <c r="I184" s="265">
        <v>1422039</v>
      </c>
      <c r="J184" s="266">
        <v>1047157</v>
      </c>
      <c r="K184" s="882">
        <v>0</v>
      </c>
      <c r="L184" s="577">
        <v>353939</v>
      </c>
      <c r="M184" s="577">
        <v>20943</v>
      </c>
      <c r="N184" s="266">
        <v>0</v>
      </c>
      <c r="O184" s="622">
        <v>3.07</v>
      </c>
      <c r="P184" s="678">
        <v>3.07</v>
      </c>
      <c r="Q184" s="784">
        <v>0</v>
      </c>
      <c r="R184" s="267">
        <f t="shared" si="269"/>
        <v>0</v>
      </c>
      <c r="S184" s="269">
        <v>0</v>
      </c>
      <c r="T184" s="269">
        <v>0</v>
      </c>
      <c r="U184" s="269">
        <v>0</v>
      </c>
      <c r="V184" s="269">
        <f t="shared" si="198"/>
        <v>0</v>
      </c>
      <c r="W184" s="269">
        <v>0</v>
      </c>
      <c r="X184" s="269">
        <v>0</v>
      </c>
      <c r="Y184" s="269">
        <f>SUM(W184:X184)</f>
        <v>0</v>
      </c>
      <c r="Z184" s="269">
        <f>V184+Y184</f>
        <v>0</v>
      </c>
      <c r="AA184" s="577">
        <f t="shared" si="270"/>
        <v>0</v>
      </c>
      <c r="AB184" s="270">
        <f>ROUND(V184*2%,0)</f>
        <v>0</v>
      </c>
      <c r="AC184" s="269">
        <v>0</v>
      </c>
      <c r="AD184" s="269">
        <v>0</v>
      </c>
      <c r="AE184" s="269">
        <f t="shared" si="199"/>
        <v>0</v>
      </c>
      <c r="AF184" s="269">
        <f t="shared" si="200"/>
        <v>0</v>
      </c>
      <c r="AG184" s="271">
        <v>0</v>
      </c>
      <c r="AH184" s="271">
        <v>0</v>
      </c>
      <c r="AI184" s="271">
        <v>0</v>
      </c>
      <c r="AJ184" s="271">
        <v>0</v>
      </c>
      <c r="AK184" s="271">
        <v>0</v>
      </c>
      <c r="AL184" s="271">
        <f t="shared" si="201"/>
        <v>0</v>
      </c>
      <c r="AM184" s="271">
        <f t="shared" si="202"/>
        <v>0</v>
      </c>
      <c r="AN184" s="272">
        <f t="shared" si="203"/>
        <v>0</v>
      </c>
      <c r="AO184" s="268">
        <f>I184+AF184</f>
        <v>1422039</v>
      </c>
      <c r="AP184" s="269">
        <f>J184+V184</f>
        <v>1047157</v>
      </c>
      <c r="AQ184" s="269">
        <f t="shared" si="271"/>
        <v>0</v>
      </c>
      <c r="AR184" s="269">
        <f t="shared" si="272"/>
        <v>353939</v>
      </c>
      <c r="AS184" s="269">
        <f t="shared" si="272"/>
        <v>20943</v>
      </c>
      <c r="AT184" s="269">
        <f>N184+AE184</f>
        <v>0</v>
      </c>
      <c r="AU184" s="271">
        <f>O184+AN184</f>
        <v>3.07</v>
      </c>
      <c r="AV184" s="271">
        <f t="shared" si="273"/>
        <v>3.07</v>
      </c>
      <c r="AW184" s="272">
        <f t="shared" si="273"/>
        <v>0</v>
      </c>
    </row>
    <row r="185" spans="1:49" s="580" customFormat="1" ht="12.75" customHeight="1" x14ac:dyDescent="0.2">
      <c r="A185" s="524">
        <v>33</v>
      </c>
      <c r="B185" s="1">
        <v>4447</v>
      </c>
      <c r="C185" s="1">
        <v>600074749</v>
      </c>
      <c r="D185" s="1">
        <v>70695962</v>
      </c>
      <c r="E185" s="523" t="s">
        <v>213</v>
      </c>
      <c r="F185" s="1">
        <v>3141</v>
      </c>
      <c r="G185" s="522" t="s">
        <v>321</v>
      </c>
      <c r="H185" s="764" t="s">
        <v>284</v>
      </c>
      <c r="I185" s="265">
        <v>953273</v>
      </c>
      <c r="J185" s="266">
        <v>696758</v>
      </c>
      <c r="K185" s="882">
        <v>0</v>
      </c>
      <c r="L185" s="577">
        <v>235504</v>
      </c>
      <c r="M185" s="577">
        <v>13935</v>
      </c>
      <c r="N185" s="266">
        <v>7076</v>
      </c>
      <c r="O185" s="622">
        <v>2.37</v>
      </c>
      <c r="P185" s="678">
        <v>0</v>
      </c>
      <c r="Q185" s="784">
        <v>2.37</v>
      </c>
      <c r="R185" s="267">
        <f t="shared" si="269"/>
        <v>0</v>
      </c>
      <c r="S185" s="269">
        <v>0</v>
      </c>
      <c r="T185" s="269">
        <v>0</v>
      </c>
      <c r="U185" s="269">
        <v>0</v>
      </c>
      <c r="V185" s="269">
        <f t="shared" si="198"/>
        <v>0</v>
      </c>
      <c r="W185" s="269">
        <v>0</v>
      </c>
      <c r="X185" s="269">
        <v>0</v>
      </c>
      <c r="Y185" s="269">
        <f>SUM(W185:X185)</f>
        <v>0</v>
      </c>
      <c r="Z185" s="269">
        <f>V185+Y185</f>
        <v>0</v>
      </c>
      <c r="AA185" s="577">
        <f t="shared" si="270"/>
        <v>0</v>
      </c>
      <c r="AB185" s="270">
        <f>ROUND(V185*2%,0)</f>
        <v>0</v>
      </c>
      <c r="AC185" s="269">
        <v>0</v>
      </c>
      <c r="AD185" s="269">
        <v>0</v>
      </c>
      <c r="AE185" s="269">
        <f t="shared" si="199"/>
        <v>0</v>
      </c>
      <c r="AF185" s="269">
        <f t="shared" si="200"/>
        <v>0</v>
      </c>
      <c r="AG185" s="271">
        <v>0</v>
      </c>
      <c r="AH185" s="271">
        <v>0</v>
      </c>
      <c r="AI185" s="271">
        <v>0</v>
      </c>
      <c r="AJ185" s="271">
        <v>0</v>
      </c>
      <c r="AK185" s="271">
        <v>0</v>
      </c>
      <c r="AL185" s="271">
        <f t="shared" si="201"/>
        <v>0</v>
      </c>
      <c r="AM185" s="271">
        <f t="shared" si="202"/>
        <v>0</v>
      </c>
      <c r="AN185" s="272">
        <f t="shared" si="203"/>
        <v>0</v>
      </c>
      <c r="AO185" s="268">
        <f>I185+AF185</f>
        <v>953273</v>
      </c>
      <c r="AP185" s="269">
        <f>J185+V185</f>
        <v>696758</v>
      </c>
      <c r="AQ185" s="269">
        <f t="shared" si="271"/>
        <v>0</v>
      </c>
      <c r="AR185" s="269">
        <f t="shared" si="272"/>
        <v>235504</v>
      </c>
      <c r="AS185" s="269">
        <f t="shared" si="272"/>
        <v>13935</v>
      </c>
      <c r="AT185" s="269">
        <f>N185+AE185</f>
        <v>7076</v>
      </c>
      <c r="AU185" s="271">
        <f>O185+AN185</f>
        <v>2.37</v>
      </c>
      <c r="AV185" s="271">
        <f t="shared" si="273"/>
        <v>0</v>
      </c>
      <c r="AW185" s="272">
        <f t="shared" si="273"/>
        <v>2.37</v>
      </c>
    </row>
    <row r="186" spans="1:49" s="580" customFormat="1" ht="12.75" customHeight="1" x14ac:dyDescent="0.2">
      <c r="A186" s="502">
        <v>33</v>
      </c>
      <c r="B186" s="38">
        <v>4447</v>
      </c>
      <c r="C186" s="38">
        <v>600074749</v>
      </c>
      <c r="D186" s="38">
        <v>70695962</v>
      </c>
      <c r="E186" s="499" t="s">
        <v>214</v>
      </c>
      <c r="F186" s="38"/>
      <c r="G186" s="500"/>
      <c r="H186" s="672"/>
      <c r="I186" s="8">
        <v>14080371</v>
      </c>
      <c r="J186" s="14">
        <v>10123782</v>
      </c>
      <c r="K186" s="14">
        <v>0</v>
      </c>
      <c r="L186" s="14">
        <v>3421838</v>
      </c>
      <c r="M186" s="14">
        <v>202475</v>
      </c>
      <c r="N186" s="14">
        <v>332276</v>
      </c>
      <c r="O186" s="15">
        <v>20.598300000000002</v>
      </c>
      <c r="P186" s="15">
        <v>14.07</v>
      </c>
      <c r="Q186" s="54">
        <v>6.5283000000000007</v>
      </c>
      <c r="R186" s="8">
        <f t="shared" ref="R186:AW186" si="274">SUM(R183:R185)</f>
        <v>0</v>
      </c>
      <c r="S186" s="14">
        <f t="shared" si="274"/>
        <v>0</v>
      </c>
      <c r="T186" s="14">
        <f t="shared" si="274"/>
        <v>0</v>
      </c>
      <c r="U186" s="14">
        <f t="shared" si="274"/>
        <v>0</v>
      </c>
      <c r="V186" s="14">
        <f t="shared" si="274"/>
        <v>0</v>
      </c>
      <c r="W186" s="14">
        <f t="shared" si="274"/>
        <v>0</v>
      </c>
      <c r="X186" s="14">
        <f t="shared" si="274"/>
        <v>0</v>
      </c>
      <c r="Y186" s="14">
        <f t="shared" si="274"/>
        <v>0</v>
      </c>
      <c r="Z186" s="14">
        <f t="shared" si="274"/>
        <v>0</v>
      </c>
      <c r="AA186" s="14">
        <f t="shared" si="274"/>
        <v>0</v>
      </c>
      <c r="AB186" s="14">
        <f t="shared" si="274"/>
        <v>0</v>
      </c>
      <c r="AC186" s="14">
        <f t="shared" si="274"/>
        <v>0</v>
      </c>
      <c r="AD186" s="14">
        <f t="shared" si="274"/>
        <v>0</v>
      </c>
      <c r="AE186" s="14">
        <f t="shared" si="274"/>
        <v>0</v>
      </c>
      <c r="AF186" s="14">
        <f t="shared" si="274"/>
        <v>0</v>
      </c>
      <c r="AG186" s="15">
        <f t="shared" si="274"/>
        <v>0</v>
      </c>
      <c r="AH186" s="15">
        <f t="shared" si="274"/>
        <v>0</v>
      </c>
      <c r="AI186" s="15">
        <f t="shared" si="274"/>
        <v>0</v>
      </c>
      <c r="AJ186" s="15">
        <f t="shared" si="274"/>
        <v>0</v>
      </c>
      <c r="AK186" s="15">
        <f t="shared" si="274"/>
        <v>0</v>
      </c>
      <c r="AL186" s="15">
        <f t="shared" si="274"/>
        <v>0</v>
      </c>
      <c r="AM186" s="15">
        <f t="shared" si="274"/>
        <v>0</v>
      </c>
      <c r="AN186" s="104">
        <f t="shared" si="274"/>
        <v>0</v>
      </c>
      <c r="AO186" s="495">
        <f t="shared" si="274"/>
        <v>14080371</v>
      </c>
      <c r="AP186" s="14">
        <f t="shared" si="274"/>
        <v>10123782</v>
      </c>
      <c r="AQ186" s="14">
        <f t="shared" si="274"/>
        <v>0</v>
      </c>
      <c r="AR186" s="14">
        <f t="shared" si="274"/>
        <v>3421838</v>
      </c>
      <c r="AS186" s="14">
        <f t="shared" si="274"/>
        <v>202475</v>
      </c>
      <c r="AT186" s="14">
        <f t="shared" si="274"/>
        <v>332276</v>
      </c>
      <c r="AU186" s="15">
        <f t="shared" si="274"/>
        <v>20.598300000000002</v>
      </c>
      <c r="AV186" s="15">
        <f t="shared" si="274"/>
        <v>14.07</v>
      </c>
      <c r="AW186" s="104">
        <f t="shared" si="274"/>
        <v>6.5283000000000007</v>
      </c>
    </row>
    <row r="187" spans="1:49" s="580" customFormat="1" ht="12.75" customHeight="1" x14ac:dyDescent="0.2">
      <c r="A187" s="524">
        <v>34</v>
      </c>
      <c r="B187" s="1">
        <v>4449</v>
      </c>
      <c r="C187" s="1">
        <v>650037090</v>
      </c>
      <c r="D187" s="1">
        <v>72744171</v>
      </c>
      <c r="E187" s="523" t="s">
        <v>215</v>
      </c>
      <c r="F187" s="1">
        <v>3111</v>
      </c>
      <c r="G187" s="522" t="s">
        <v>317</v>
      </c>
      <c r="H187" s="764" t="s">
        <v>283</v>
      </c>
      <c r="I187" s="265">
        <v>2042135</v>
      </c>
      <c r="J187" s="266">
        <v>1787596</v>
      </c>
      <c r="K187" s="266">
        <v>0</v>
      </c>
      <c r="L187" s="266">
        <v>220492</v>
      </c>
      <c r="M187" s="266">
        <v>13047</v>
      </c>
      <c r="N187" s="266">
        <v>21000</v>
      </c>
      <c r="O187" s="622">
        <v>4.9218000000000002</v>
      </c>
      <c r="P187" s="678">
        <v>4</v>
      </c>
      <c r="Q187" s="784">
        <v>0.92179999999999995</v>
      </c>
      <c r="R187" s="267">
        <f t="shared" ref="R187:R192" si="275">W187*-1</f>
        <v>0</v>
      </c>
      <c r="S187" s="269">
        <v>0</v>
      </c>
      <c r="T187" s="269">
        <v>122600</v>
      </c>
      <c r="U187" s="269">
        <v>0</v>
      </c>
      <c r="V187" s="269">
        <f t="shared" si="198"/>
        <v>122600</v>
      </c>
      <c r="W187" s="269">
        <v>0</v>
      </c>
      <c r="X187" s="269">
        <v>0</v>
      </c>
      <c r="Y187" s="269">
        <f t="shared" ref="Y187:Y192" si="276">SUM(W187:X187)</f>
        <v>0</v>
      </c>
      <c r="Z187" s="269">
        <f t="shared" ref="Z187:Z192" si="277">V187+Y187</f>
        <v>122600</v>
      </c>
      <c r="AA187" s="577">
        <f t="shared" ref="AA187:AA192" si="278">ROUND((V187+W187)*33.8%,0)</f>
        <v>41439</v>
      </c>
      <c r="AB187" s="270">
        <f t="shared" ref="AB187:AB192" si="279">ROUND(V187*2%,0)</f>
        <v>2452</v>
      </c>
      <c r="AC187" s="269">
        <v>0</v>
      </c>
      <c r="AD187" s="269">
        <v>0</v>
      </c>
      <c r="AE187" s="269">
        <f t="shared" si="199"/>
        <v>0</v>
      </c>
      <c r="AF187" s="269">
        <f t="shared" si="200"/>
        <v>166491</v>
      </c>
      <c r="AG187" s="271">
        <v>0</v>
      </c>
      <c r="AH187" s="271">
        <v>0</v>
      </c>
      <c r="AI187" s="271">
        <v>0</v>
      </c>
      <c r="AJ187" s="271">
        <v>0</v>
      </c>
      <c r="AK187" s="271">
        <v>0</v>
      </c>
      <c r="AL187" s="271">
        <f t="shared" si="201"/>
        <v>0</v>
      </c>
      <c r="AM187" s="271">
        <f t="shared" si="202"/>
        <v>0</v>
      </c>
      <c r="AN187" s="272">
        <f t="shared" si="203"/>
        <v>0</v>
      </c>
      <c r="AO187" s="268">
        <f t="shared" ref="AO187:AO192" si="280">I187+AF187</f>
        <v>2208626</v>
      </c>
      <c r="AP187" s="269">
        <f t="shared" ref="AP187:AP192" si="281">J187+V187</f>
        <v>1910196</v>
      </c>
      <c r="AQ187" s="269">
        <f t="shared" ref="AQ187:AQ192" si="282">K187+Y187</f>
        <v>0</v>
      </c>
      <c r="AR187" s="269">
        <f t="shared" ref="AR187:AS192" si="283">L187+AA187</f>
        <v>261931</v>
      </c>
      <c r="AS187" s="269">
        <f t="shared" si="283"/>
        <v>15499</v>
      </c>
      <c r="AT187" s="269">
        <f t="shared" ref="AT187:AT192" si="284">N187+AE187</f>
        <v>21000</v>
      </c>
      <c r="AU187" s="271">
        <f t="shared" ref="AU187:AU192" si="285">O187+AN187</f>
        <v>4.9218000000000002</v>
      </c>
      <c r="AV187" s="271">
        <f t="shared" ref="AV187:AW192" si="286">P187+AL187</f>
        <v>4</v>
      </c>
      <c r="AW187" s="272">
        <f t="shared" si="286"/>
        <v>0.92179999999999995</v>
      </c>
    </row>
    <row r="188" spans="1:49" s="580" customFormat="1" ht="12.75" customHeight="1" x14ac:dyDescent="0.2">
      <c r="A188" s="524">
        <v>34</v>
      </c>
      <c r="B188" s="1">
        <v>4449</v>
      </c>
      <c r="C188" s="1">
        <v>650037090</v>
      </c>
      <c r="D188" s="1">
        <v>72744171</v>
      </c>
      <c r="E188" s="523" t="s">
        <v>215</v>
      </c>
      <c r="F188" s="1">
        <v>3113</v>
      </c>
      <c r="G188" s="522" t="s">
        <v>320</v>
      </c>
      <c r="H188" s="764" t="s">
        <v>283</v>
      </c>
      <c r="I188" s="265">
        <v>12049136</v>
      </c>
      <c r="J188" s="266">
        <v>8246056</v>
      </c>
      <c r="K188" s="266">
        <v>110000</v>
      </c>
      <c r="L188" s="266">
        <v>3194648</v>
      </c>
      <c r="M188" s="266">
        <v>186832</v>
      </c>
      <c r="N188" s="266">
        <v>311600</v>
      </c>
      <c r="O188" s="622">
        <v>16.845300000000002</v>
      </c>
      <c r="P188" s="678">
        <v>12.1181</v>
      </c>
      <c r="Q188" s="784">
        <v>4.7272000000000016</v>
      </c>
      <c r="R188" s="267">
        <f t="shared" si="275"/>
        <v>0</v>
      </c>
      <c r="S188" s="269">
        <v>0</v>
      </c>
      <c r="T188" s="269">
        <v>0</v>
      </c>
      <c r="U188" s="269">
        <v>0</v>
      </c>
      <c r="V188" s="269">
        <f t="shared" si="198"/>
        <v>0</v>
      </c>
      <c r="W188" s="269">
        <v>0</v>
      </c>
      <c r="X188" s="269">
        <v>0</v>
      </c>
      <c r="Y188" s="269">
        <f t="shared" si="276"/>
        <v>0</v>
      </c>
      <c r="Z188" s="269">
        <f t="shared" si="277"/>
        <v>0</v>
      </c>
      <c r="AA188" s="577">
        <f t="shared" si="278"/>
        <v>0</v>
      </c>
      <c r="AB188" s="270">
        <f t="shared" si="279"/>
        <v>0</v>
      </c>
      <c r="AC188" s="269">
        <v>0</v>
      </c>
      <c r="AD188" s="269">
        <v>0</v>
      </c>
      <c r="AE188" s="269">
        <f t="shared" si="199"/>
        <v>0</v>
      </c>
      <c r="AF188" s="269">
        <f t="shared" si="200"/>
        <v>0</v>
      </c>
      <c r="AG188" s="271">
        <v>0</v>
      </c>
      <c r="AH188" s="271">
        <v>0</v>
      </c>
      <c r="AI188" s="271">
        <v>0</v>
      </c>
      <c r="AJ188" s="271">
        <v>0</v>
      </c>
      <c r="AK188" s="271">
        <v>0</v>
      </c>
      <c r="AL188" s="271">
        <f t="shared" si="201"/>
        <v>0</v>
      </c>
      <c r="AM188" s="271">
        <f t="shared" si="202"/>
        <v>0</v>
      </c>
      <c r="AN188" s="272">
        <f t="shared" si="203"/>
        <v>0</v>
      </c>
      <c r="AO188" s="268">
        <f t="shared" si="280"/>
        <v>12049136</v>
      </c>
      <c r="AP188" s="269">
        <f t="shared" si="281"/>
        <v>8246056</v>
      </c>
      <c r="AQ188" s="269">
        <f t="shared" si="282"/>
        <v>110000</v>
      </c>
      <c r="AR188" s="269">
        <f t="shared" si="283"/>
        <v>3194648</v>
      </c>
      <c r="AS188" s="269">
        <f t="shared" si="283"/>
        <v>186832</v>
      </c>
      <c r="AT188" s="269">
        <f t="shared" si="284"/>
        <v>311600</v>
      </c>
      <c r="AU188" s="271">
        <f t="shared" si="285"/>
        <v>16.845300000000002</v>
      </c>
      <c r="AV188" s="271">
        <f t="shared" si="286"/>
        <v>12.1181</v>
      </c>
      <c r="AW188" s="272">
        <f t="shared" si="286"/>
        <v>4.7272000000000016</v>
      </c>
    </row>
    <row r="189" spans="1:49" s="580" customFormat="1" ht="12.75" customHeight="1" x14ac:dyDescent="0.2">
      <c r="A189" s="524">
        <v>34</v>
      </c>
      <c r="B189" s="1">
        <v>4449</v>
      </c>
      <c r="C189" s="1">
        <v>650037090</v>
      </c>
      <c r="D189" s="1">
        <v>72744171</v>
      </c>
      <c r="E189" s="523" t="s">
        <v>215</v>
      </c>
      <c r="F189" s="1">
        <v>3113</v>
      </c>
      <c r="G189" s="522" t="s">
        <v>318</v>
      </c>
      <c r="H189" s="764" t="s">
        <v>284</v>
      </c>
      <c r="I189" s="265">
        <v>663632</v>
      </c>
      <c r="J189" s="266">
        <v>488683</v>
      </c>
      <c r="K189" s="882">
        <v>0</v>
      </c>
      <c r="L189" s="577">
        <v>165175</v>
      </c>
      <c r="M189" s="577">
        <v>9774</v>
      </c>
      <c r="N189" s="266">
        <v>0</v>
      </c>
      <c r="O189" s="622">
        <v>1.43</v>
      </c>
      <c r="P189" s="678">
        <v>1.43</v>
      </c>
      <c r="Q189" s="784">
        <v>0</v>
      </c>
      <c r="R189" s="267">
        <f t="shared" si="275"/>
        <v>0</v>
      </c>
      <c r="S189" s="269">
        <v>0</v>
      </c>
      <c r="T189" s="269">
        <v>0</v>
      </c>
      <c r="U189" s="269">
        <v>0</v>
      </c>
      <c r="V189" s="269">
        <f t="shared" si="198"/>
        <v>0</v>
      </c>
      <c r="W189" s="269">
        <v>0</v>
      </c>
      <c r="X189" s="269">
        <v>0</v>
      </c>
      <c r="Y189" s="269">
        <f t="shared" si="276"/>
        <v>0</v>
      </c>
      <c r="Z189" s="269">
        <f t="shared" si="277"/>
        <v>0</v>
      </c>
      <c r="AA189" s="577">
        <f t="shared" si="278"/>
        <v>0</v>
      </c>
      <c r="AB189" s="270">
        <f t="shared" si="279"/>
        <v>0</v>
      </c>
      <c r="AC189" s="269">
        <v>0</v>
      </c>
      <c r="AD189" s="269">
        <v>0</v>
      </c>
      <c r="AE189" s="269">
        <f t="shared" si="199"/>
        <v>0</v>
      </c>
      <c r="AF189" s="269">
        <f t="shared" si="200"/>
        <v>0</v>
      </c>
      <c r="AG189" s="271">
        <v>0</v>
      </c>
      <c r="AH189" s="271">
        <v>0</v>
      </c>
      <c r="AI189" s="271">
        <v>0</v>
      </c>
      <c r="AJ189" s="271">
        <v>0</v>
      </c>
      <c r="AK189" s="271">
        <v>0</v>
      </c>
      <c r="AL189" s="271">
        <f t="shared" si="201"/>
        <v>0</v>
      </c>
      <c r="AM189" s="271">
        <f t="shared" si="202"/>
        <v>0</v>
      </c>
      <c r="AN189" s="272">
        <f t="shared" si="203"/>
        <v>0</v>
      </c>
      <c r="AO189" s="268">
        <f t="shared" si="280"/>
        <v>663632</v>
      </c>
      <c r="AP189" s="269">
        <f t="shared" si="281"/>
        <v>488683</v>
      </c>
      <c r="AQ189" s="269">
        <f t="shared" si="282"/>
        <v>0</v>
      </c>
      <c r="AR189" s="269">
        <f t="shared" si="283"/>
        <v>165175</v>
      </c>
      <c r="AS189" s="269">
        <f t="shared" si="283"/>
        <v>9774</v>
      </c>
      <c r="AT189" s="269">
        <f t="shared" si="284"/>
        <v>0</v>
      </c>
      <c r="AU189" s="271">
        <f t="shared" si="285"/>
        <v>1.43</v>
      </c>
      <c r="AV189" s="271">
        <f t="shared" si="286"/>
        <v>1.43</v>
      </c>
      <c r="AW189" s="272">
        <f t="shared" si="286"/>
        <v>0</v>
      </c>
    </row>
    <row r="190" spans="1:49" s="580" customFormat="1" ht="12.75" customHeight="1" x14ac:dyDescent="0.2">
      <c r="A190" s="524">
        <v>34</v>
      </c>
      <c r="B190" s="1">
        <v>4449</v>
      </c>
      <c r="C190" s="1">
        <v>650037090</v>
      </c>
      <c r="D190" s="1">
        <v>72744171</v>
      </c>
      <c r="E190" s="523" t="s">
        <v>215</v>
      </c>
      <c r="F190" s="1">
        <v>3141</v>
      </c>
      <c r="G190" s="522" t="s">
        <v>321</v>
      </c>
      <c r="H190" s="764" t="s">
        <v>284</v>
      </c>
      <c r="I190" s="265">
        <v>1074802</v>
      </c>
      <c r="J190" s="266">
        <v>787146</v>
      </c>
      <c r="K190" s="882">
        <v>0</v>
      </c>
      <c r="L190" s="577">
        <v>266055</v>
      </c>
      <c r="M190" s="577">
        <v>15743</v>
      </c>
      <c r="N190" s="266">
        <v>5858</v>
      </c>
      <c r="O190" s="622">
        <v>2.68</v>
      </c>
      <c r="P190" s="678">
        <v>0</v>
      </c>
      <c r="Q190" s="784">
        <v>2.68</v>
      </c>
      <c r="R190" s="267">
        <f t="shared" si="275"/>
        <v>0</v>
      </c>
      <c r="S190" s="269">
        <v>0</v>
      </c>
      <c r="T190" s="269">
        <v>0</v>
      </c>
      <c r="U190" s="269">
        <v>0</v>
      </c>
      <c r="V190" s="269">
        <f t="shared" si="198"/>
        <v>0</v>
      </c>
      <c r="W190" s="269">
        <v>0</v>
      </c>
      <c r="X190" s="269">
        <v>0</v>
      </c>
      <c r="Y190" s="269">
        <f t="shared" si="276"/>
        <v>0</v>
      </c>
      <c r="Z190" s="269">
        <f t="shared" si="277"/>
        <v>0</v>
      </c>
      <c r="AA190" s="577">
        <f t="shared" si="278"/>
        <v>0</v>
      </c>
      <c r="AB190" s="270">
        <f t="shared" si="279"/>
        <v>0</v>
      </c>
      <c r="AC190" s="269">
        <v>0</v>
      </c>
      <c r="AD190" s="269">
        <v>0</v>
      </c>
      <c r="AE190" s="269">
        <f t="shared" si="199"/>
        <v>0</v>
      </c>
      <c r="AF190" s="269">
        <f t="shared" si="200"/>
        <v>0</v>
      </c>
      <c r="AG190" s="271">
        <v>0</v>
      </c>
      <c r="AH190" s="271">
        <v>0</v>
      </c>
      <c r="AI190" s="271">
        <v>0</v>
      </c>
      <c r="AJ190" s="271">
        <v>0</v>
      </c>
      <c r="AK190" s="271">
        <v>0</v>
      </c>
      <c r="AL190" s="271">
        <f t="shared" si="201"/>
        <v>0</v>
      </c>
      <c r="AM190" s="271">
        <f t="shared" si="202"/>
        <v>0</v>
      </c>
      <c r="AN190" s="272">
        <f t="shared" si="203"/>
        <v>0</v>
      </c>
      <c r="AO190" s="268">
        <f t="shared" si="280"/>
        <v>1074802</v>
      </c>
      <c r="AP190" s="269">
        <f t="shared" si="281"/>
        <v>787146</v>
      </c>
      <c r="AQ190" s="269">
        <f t="shared" si="282"/>
        <v>0</v>
      </c>
      <c r="AR190" s="269">
        <f t="shared" si="283"/>
        <v>266055</v>
      </c>
      <c r="AS190" s="269">
        <f t="shared" si="283"/>
        <v>15743</v>
      </c>
      <c r="AT190" s="269">
        <f t="shared" si="284"/>
        <v>5858</v>
      </c>
      <c r="AU190" s="271">
        <f t="shared" si="285"/>
        <v>2.68</v>
      </c>
      <c r="AV190" s="271">
        <f t="shared" si="286"/>
        <v>0</v>
      </c>
      <c r="AW190" s="272">
        <f t="shared" si="286"/>
        <v>2.68</v>
      </c>
    </row>
    <row r="191" spans="1:49" s="580" customFormat="1" ht="12.75" customHeight="1" x14ac:dyDescent="0.2">
      <c r="A191" s="524">
        <v>34</v>
      </c>
      <c r="B191" s="1">
        <v>4449</v>
      </c>
      <c r="C191" s="1">
        <v>650037090</v>
      </c>
      <c r="D191" s="1">
        <v>72744171</v>
      </c>
      <c r="E191" s="523" t="s">
        <v>215</v>
      </c>
      <c r="F191" s="1">
        <v>3143</v>
      </c>
      <c r="G191" s="522" t="s">
        <v>635</v>
      </c>
      <c r="H191" s="673" t="s">
        <v>283</v>
      </c>
      <c r="I191" s="265">
        <v>846195</v>
      </c>
      <c r="J191" s="266">
        <v>612656</v>
      </c>
      <c r="K191" s="266">
        <v>0</v>
      </c>
      <c r="L191" s="266">
        <v>220492</v>
      </c>
      <c r="M191" s="266">
        <v>13047</v>
      </c>
      <c r="N191" s="266">
        <v>0</v>
      </c>
      <c r="O191" s="622">
        <v>1.4</v>
      </c>
      <c r="P191" s="678">
        <v>1.4</v>
      </c>
      <c r="Q191" s="784">
        <v>0</v>
      </c>
      <c r="R191" s="267">
        <f t="shared" si="275"/>
        <v>0</v>
      </c>
      <c r="S191" s="269">
        <v>0</v>
      </c>
      <c r="T191" s="269">
        <v>0</v>
      </c>
      <c r="U191" s="269">
        <v>0</v>
      </c>
      <c r="V191" s="269">
        <f t="shared" si="198"/>
        <v>0</v>
      </c>
      <c r="W191" s="269">
        <v>0</v>
      </c>
      <c r="X191" s="269">
        <v>0</v>
      </c>
      <c r="Y191" s="269">
        <f t="shared" si="276"/>
        <v>0</v>
      </c>
      <c r="Z191" s="269">
        <f t="shared" si="277"/>
        <v>0</v>
      </c>
      <c r="AA191" s="577">
        <f t="shared" si="278"/>
        <v>0</v>
      </c>
      <c r="AB191" s="270">
        <f t="shared" si="279"/>
        <v>0</v>
      </c>
      <c r="AC191" s="269">
        <v>0</v>
      </c>
      <c r="AD191" s="269">
        <v>0</v>
      </c>
      <c r="AE191" s="269">
        <f t="shared" si="199"/>
        <v>0</v>
      </c>
      <c r="AF191" s="269">
        <f t="shared" si="200"/>
        <v>0</v>
      </c>
      <c r="AG191" s="271">
        <v>0</v>
      </c>
      <c r="AH191" s="271">
        <v>0</v>
      </c>
      <c r="AI191" s="271">
        <v>0</v>
      </c>
      <c r="AJ191" s="271">
        <v>0</v>
      </c>
      <c r="AK191" s="271">
        <v>0</v>
      </c>
      <c r="AL191" s="271">
        <f t="shared" si="201"/>
        <v>0</v>
      </c>
      <c r="AM191" s="271">
        <f t="shared" si="202"/>
        <v>0</v>
      </c>
      <c r="AN191" s="272">
        <f t="shared" si="203"/>
        <v>0</v>
      </c>
      <c r="AO191" s="268">
        <f t="shared" si="280"/>
        <v>846195</v>
      </c>
      <c r="AP191" s="269">
        <f t="shared" si="281"/>
        <v>612656</v>
      </c>
      <c r="AQ191" s="269">
        <f t="shared" si="282"/>
        <v>0</v>
      </c>
      <c r="AR191" s="269">
        <f t="shared" si="283"/>
        <v>220492</v>
      </c>
      <c r="AS191" s="269">
        <f t="shared" si="283"/>
        <v>13047</v>
      </c>
      <c r="AT191" s="269">
        <f t="shared" si="284"/>
        <v>0</v>
      </c>
      <c r="AU191" s="271">
        <f t="shared" si="285"/>
        <v>1.4</v>
      </c>
      <c r="AV191" s="271">
        <f t="shared" si="286"/>
        <v>1.4</v>
      </c>
      <c r="AW191" s="272">
        <f t="shared" si="286"/>
        <v>0</v>
      </c>
    </row>
    <row r="192" spans="1:49" s="580" customFormat="1" ht="12.75" customHeight="1" x14ac:dyDescent="0.2">
      <c r="A192" s="524">
        <v>34</v>
      </c>
      <c r="B192" s="1">
        <v>4449</v>
      </c>
      <c r="C192" s="1">
        <v>650037090</v>
      </c>
      <c r="D192" s="1">
        <v>72744171</v>
      </c>
      <c r="E192" s="523" t="s">
        <v>215</v>
      </c>
      <c r="F192" s="1">
        <v>3143</v>
      </c>
      <c r="G192" s="522" t="s">
        <v>636</v>
      </c>
      <c r="H192" s="673" t="s">
        <v>284</v>
      </c>
      <c r="I192" s="265">
        <v>31600</v>
      </c>
      <c r="J192" s="266">
        <v>22275</v>
      </c>
      <c r="K192" s="882">
        <v>0</v>
      </c>
      <c r="L192" s="577">
        <v>7529</v>
      </c>
      <c r="M192" s="577">
        <v>446</v>
      </c>
      <c r="N192" s="266">
        <v>1350</v>
      </c>
      <c r="O192" s="622">
        <v>0.09</v>
      </c>
      <c r="P192" s="678">
        <v>0</v>
      </c>
      <c r="Q192" s="784">
        <v>0.09</v>
      </c>
      <c r="R192" s="267">
        <f t="shared" si="275"/>
        <v>0</v>
      </c>
      <c r="S192" s="269">
        <v>0</v>
      </c>
      <c r="T192" s="269">
        <v>89280</v>
      </c>
      <c r="U192" s="269">
        <v>0</v>
      </c>
      <c r="V192" s="269">
        <f t="shared" si="198"/>
        <v>89280</v>
      </c>
      <c r="W192" s="269">
        <v>0</v>
      </c>
      <c r="X192" s="269">
        <v>0</v>
      </c>
      <c r="Y192" s="269">
        <f t="shared" si="276"/>
        <v>0</v>
      </c>
      <c r="Z192" s="269">
        <f t="shared" si="277"/>
        <v>89280</v>
      </c>
      <c r="AA192" s="577">
        <f t="shared" si="278"/>
        <v>30177</v>
      </c>
      <c r="AB192" s="270">
        <f t="shared" si="279"/>
        <v>1786</v>
      </c>
      <c r="AC192" s="269">
        <v>0</v>
      </c>
      <c r="AD192" s="269">
        <v>0</v>
      </c>
      <c r="AE192" s="269">
        <f t="shared" si="199"/>
        <v>0</v>
      </c>
      <c r="AF192" s="269">
        <f t="shared" si="200"/>
        <v>121243</v>
      </c>
      <c r="AG192" s="271">
        <v>0</v>
      </c>
      <c r="AH192" s="271">
        <v>0</v>
      </c>
      <c r="AI192" s="271">
        <v>0</v>
      </c>
      <c r="AJ192" s="271">
        <v>0.52</v>
      </c>
      <c r="AK192" s="271">
        <v>0</v>
      </c>
      <c r="AL192" s="271">
        <f t="shared" si="201"/>
        <v>0.52</v>
      </c>
      <c r="AM192" s="271">
        <f t="shared" si="202"/>
        <v>0</v>
      </c>
      <c r="AN192" s="272">
        <f t="shared" si="203"/>
        <v>0.52</v>
      </c>
      <c r="AO192" s="268">
        <f t="shared" si="280"/>
        <v>152843</v>
      </c>
      <c r="AP192" s="269">
        <f t="shared" si="281"/>
        <v>111555</v>
      </c>
      <c r="AQ192" s="269">
        <f t="shared" si="282"/>
        <v>0</v>
      </c>
      <c r="AR192" s="269">
        <f t="shared" si="283"/>
        <v>37706</v>
      </c>
      <c r="AS192" s="269">
        <f t="shared" si="283"/>
        <v>2232</v>
      </c>
      <c r="AT192" s="269">
        <f t="shared" si="284"/>
        <v>1350</v>
      </c>
      <c r="AU192" s="271">
        <f t="shared" si="285"/>
        <v>0.61</v>
      </c>
      <c r="AV192" s="271">
        <f t="shared" si="286"/>
        <v>0.52</v>
      </c>
      <c r="AW192" s="272">
        <f t="shared" si="286"/>
        <v>0.09</v>
      </c>
    </row>
    <row r="193" spans="1:49" s="580" customFormat="1" ht="12.75" customHeight="1" x14ac:dyDescent="0.2">
      <c r="A193" s="502">
        <v>34</v>
      </c>
      <c r="B193" s="38">
        <v>4449</v>
      </c>
      <c r="C193" s="38">
        <v>650037090</v>
      </c>
      <c r="D193" s="38">
        <v>72744171</v>
      </c>
      <c r="E193" s="499" t="s">
        <v>216</v>
      </c>
      <c r="F193" s="38"/>
      <c r="G193" s="500"/>
      <c r="H193" s="672"/>
      <c r="I193" s="8">
        <v>16707500</v>
      </c>
      <c r="J193" s="14">
        <v>11944412</v>
      </c>
      <c r="K193" s="14">
        <v>110000</v>
      </c>
      <c r="L193" s="14">
        <v>4074391</v>
      </c>
      <c r="M193" s="14">
        <v>238889</v>
      </c>
      <c r="N193" s="14">
        <v>339808</v>
      </c>
      <c r="O193" s="15">
        <v>27.367100000000001</v>
      </c>
      <c r="P193" s="15">
        <v>18.948099999999997</v>
      </c>
      <c r="Q193" s="54">
        <v>8.4190000000000023</v>
      </c>
      <c r="R193" s="8">
        <f t="shared" ref="R193:AW193" si="287">SUM(R187:R192)</f>
        <v>0</v>
      </c>
      <c r="S193" s="14">
        <f t="shared" si="287"/>
        <v>0</v>
      </c>
      <c r="T193" s="14">
        <f t="shared" si="287"/>
        <v>211880</v>
      </c>
      <c r="U193" s="14">
        <f t="shared" si="287"/>
        <v>0</v>
      </c>
      <c r="V193" s="14">
        <f t="shared" si="287"/>
        <v>211880</v>
      </c>
      <c r="W193" s="14">
        <f t="shared" si="287"/>
        <v>0</v>
      </c>
      <c r="X193" s="14">
        <f t="shared" si="287"/>
        <v>0</v>
      </c>
      <c r="Y193" s="14">
        <f t="shared" si="287"/>
        <v>0</v>
      </c>
      <c r="Z193" s="14">
        <f t="shared" si="287"/>
        <v>211880</v>
      </c>
      <c r="AA193" s="14">
        <f t="shared" si="287"/>
        <v>71616</v>
      </c>
      <c r="AB193" s="14">
        <f t="shared" si="287"/>
        <v>4238</v>
      </c>
      <c r="AC193" s="14">
        <f t="shared" si="287"/>
        <v>0</v>
      </c>
      <c r="AD193" s="14">
        <f t="shared" si="287"/>
        <v>0</v>
      </c>
      <c r="AE193" s="14">
        <f t="shared" si="287"/>
        <v>0</v>
      </c>
      <c r="AF193" s="14">
        <f t="shared" si="287"/>
        <v>287734</v>
      </c>
      <c r="AG193" s="15">
        <f t="shared" si="287"/>
        <v>0</v>
      </c>
      <c r="AH193" s="15">
        <f t="shared" si="287"/>
        <v>0</v>
      </c>
      <c r="AI193" s="15">
        <f t="shared" si="287"/>
        <v>0</v>
      </c>
      <c r="AJ193" s="15">
        <f t="shared" si="287"/>
        <v>0.52</v>
      </c>
      <c r="AK193" s="15">
        <f t="shared" si="287"/>
        <v>0</v>
      </c>
      <c r="AL193" s="15">
        <f t="shared" si="287"/>
        <v>0.52</v>
      </c>
      <c r="AM193" s="15">
        <f t="shared" si="287"/>
        <v>0</v>
      </c>
      <c r="AN193" s="104">
        <f t="shared" si="287"/>
        <v>0.52</v>
      </c>
      <c r="AO193" s="495">
        <f t="shared" si="287"/>
        <v>16995234</v>
      </c>
      <c r="AP193" s="14">
        <f t="shared" si="287"/>
        <v>12156292</v>
      </c>
      <c r="AQ193" s="14">
        <f t="shared" si="287"/>
        <v>110000</v>
      </c>
      <c r="AR193" s="14">
        <f t="shared" si="287"/>
        <v>4146007</v>
      </c>
      <c r="AS193" s="14">
        <f t="shared" si="287"/>
        <v>243127</v>
      </c>
      <c r="AT193" s="14">
        <f t="shared" si="287"/>
        <v>339808</v>
      </c>
      <c r="AU193" s="15">
        <f t="shared" si="287"/>
        <v>27.8871</v>
      </c>
      <c r="AV193" s="15">
        <f t="shared" si="287"/>
        <v>19.468099999999996</v>
      </c>
      <c r="AW193" s="104">
        <f t="shared" si="287"/>
        <v>8.4190000000000023</v>
      </c>
    </row>
    <row r="194" spans="1:49" s="580" customFormat="1" ht="12.75" customHeight="1" x14ac:dyDescent="0.2">
      <c r="A194" s="524">
        <v>35</v>
      </c>
      <c r="B194" s="1">
        <v>4401</v>
      </c>
      <c r="C194" s="1">
        <v>600074196</v>
      </c>
      <c r="D194" s="1">
        <v>71011129</v>
      </c>
      <c r="E194" s="523" t="s">
        <v>217</v>
      </c>
      <c r="F194" s="1">
        <v>3111</v>
      </c>
      <c r="G194" s="522" t="s">
        <v>317</v>
      </c>
      <c r="H194" s="764" t="s">
        <v>283</v>
      </c>
      <c r="I194" s="265">
        <v>2999238</v>
      </c>
      <c r="J194" s="266">
        <v>2132959</v>
      </c>
      <c r="K194" s="266">
        <v>60000</v>
      </c>
      <c r="L194" s="266">
        <v>741220</v>
      </c>
      <c r="M194" s="266">
        <v>42659</v>
      </c>
      <c r="N194" s="266">
        <v>22400</v>
      </c>
      <c r="O194" s="622">
        <v>5.0697999999999999</v>
      </c>
      <c r="P194" s="678">
        <v>4</v>
      </c>
      <c r="Q194" s="784">
        <v>1.0698000000000001</v>
      </c>
      <c r="R194" s="267">
        <f t="shared" ref="R194:R196" si="288">W194*-1</f>
        <v>0</v>
      </c>
      <c r="S194" s="269">
        <v>0</v>
      </c>
      <c r="T194" s="269">
        <v>0</v>
      </c>
      <c r="U194" s="269">
        <v>0</v>
      </c>
      <c r="V194" s="269">
        <f t="shared" si="198"/>
        <v>0</v>
      </c>
      <c r="W194" s="269">
        <v>0</v>
      </c>
      <c r="X194" s="269">
        <v>0</v>
      </c>
      <c r="Y194" s="269">
        <f>SUM(W194:X194)</f>
        <v>0</v>
      </c>
      <c r="Z194" s="269">
        <f>V194+Y194</f>
        <v>0</v>
      </c>
      <c r="AA194" s="577">
        <f t="shared" ref="AA194:AA196" si="289">ROUND((V194+W194)*33.8%,0)</f>
        <v>0</v>
      </c>
      <c r="AB194" s="270">
        <f>ROUND(V194*2%,0)</f>
        <v>0</v>
      </c>
      <c r="AC194" s="269">
        <v>0</v>
      </c>
      <c r="AD194" s="269">
        <v>0</v>
      </c>
      <c r="AE194" s="269">
        <f t="shared" si="199"/>
        <v>0</v>
      </c>
      <c r="AF194" s="269">
        <f t="shared" si="200"/>
        <v>0</v>
      </c>
      <c r="AG194" s="271">
        <v>0</v>
      </c>
      <c r="AH194" s="271">
        <v>0</v>
      </c>
      <c r="AI194" s="271">
        <v>0</v>
      </c>
      <c r="AJ194" s="271">
        <v>0</v>
      </c>
      <c r="AK194" s="271">
        <v>0</v>
      </c>
      <c r="AL194" s="271">
        <f t="shared" si="201"/>
        <v>0</v>
      </c>
      <c r="AM194" s="271">
        <f t="shared" si="202"/>
        <v>0</v>
      </c>
      <c r="AN194" s="272">
        <f t="shared" si="203"/>
        <v>0</v>
      </c>
      <c r="AO194" s="268">
        <f>I194+AF194</f>
        <v>2999238</v>
      </c>
      <c r="AP194" s="269">
        <f>J194+V194</f>
        <v>2132959</v>
      </c>
      <c r="AQ194" s="269">
        <f t="shared" ref="AQ194:AQ196" si="290">K194+Y194</f>
        <v>60000</v>
      </c>
      <c r="AR194" s="269">
        <f t="shared" ref="AR194:AS196" si="291">L194+AA194</f>
        <v>741220</v>
      </c>
      <c r="AS194" s="269">
        <f t="shared" si="291"/>
        <v>42659</v>
      </c>
      <c r="AT194" s="269">
        <f>N194+AE194</f>
        <v>22400</v>
      </c>
      <c r="AU194" s="271">
        <f>O194+AN194</f>
        <v>5.0697999999999999</v>
      </c>
      <c r="AV194" s="271">
        <f t="shared" ref="AV194:AW196" si="292">P194+AL194</f>
        <v>4</v>
      </c>
      <c r="AW194" s="272">
        <f t="shared" si="292"/>
        <v>1.0698000000000001</v>
      </c>
    </row>
    <row r="195" spans="1:49" s="580" customFormat="1" ht="12.75" customHeight="1" x14ac:dyDescent="0.2">
      <c r="A195" s="524">
        <v>35</v>
      </c>
      <c r="B195" s="1">
        <v>4401</v>
      </c>
      <c r="C195" s="1">
        <v>600074196</v>
      </c>
      <c r="D195" s="1">
        <v>71011129</v>
      </c>
      <c r="E195" s="523" t="s">
        <v>217</v>
      </c>
      <c r="F195" s="1">
        <v>3111</v>
      </c>
      <c r="G195" s="522" t="s">
        <v>318</v>
      </c>
      <c r="H195" s="764" t="s">
        <v>284</v>
      </c>
      <c r="I195" s="265">
        <v>253240</v>
      </c>
      <c r="J195" s="266">
        <v>186480</v>
      </c>
      <c r="K195" s="882">
        <v>0</v>
      </c>
      <c r="L195" s="577">
        <v>63030</v>
      </c>
      <c r="M195" s="577">
        <v>3730</v>
      </c>
      <c r="N195" s="266">
        <v>0</v>
      </c>
      <c r="O195" s="622">
        <v>0.75</v>
      </c>
      <c r="P195" s="678">
        <v>0.75</v>
      </c>
      <c r="Q195" s="784">
        <v>0</v>
      </c>
      <c r="R195" s="267">
        <f t="shared" si="288"/>
        <v>0</v>
      </c>
      <c r="S195" s="269">
        <v>0</v>
      </c>
      <c r="T195" s="269">
        <v>0</v>
      </c>
      <c r="U195" s="269">
        <v>0</v>
      </c>
      <c r="V195" s="269">
        <f t="shared" si="198"/>
        <v>0</v>
      </c>
      <c r="W195" s="269">
        <v>0</v>
      </c>
      <c r="X195" s="269">
        <v>0</v>
      </c>
      <c r="Y195" s="269">
        <f>SUM(W195:X195)</f>
        <v>0</v>
      </c>
      <c r="Z195" s="269">
        <f>V195+Y195</f>
        <v>0</v>
      </c>
      <c r="AA195" s="577">
        <f t="shared" si="289"/>
        <v>0</v>
      </c>
      <c r="AB195" s="270">
        <f>ROUND(V195*2%,0)</f>
        <v>0</v>
      </c>
      <c r="AC195" s="269">
        <v>0</v>
      </c>
      <c r="AD195" s="269">
        <v>0</v>
      </c>
      <c r="AE195" s="269">
        <f t="shared" si="199"/>
        <v>0</v>
      </c>
      <c r="AF195" s="269">
        <f t="shared" si="200"/>
        <v>0</v>
      </c>
      <c r="AG195" s="271">
        <v>0</v>
      </c>
      <c r="AH195" s="271">
        <v>0</v>
      </c>
      <c r="AI195" s="271">
        <v>0</v>
      </c>
      <c r="AJ195" s="271">
        <v>0</v>
      </c>
      <c r="AK195" s="271">
        <v>0</v>
      </c>
      <c r="AL195" s="271">
        <f t="shared" si="201"/>
        <v>0</v>
      </c>
      <c r="AM195" s="271">
        <f t="shared" si="202"/>
        <v>0</v>
      </c>
      <c r="AN195" s="272">
        <f t="shared" si="203"/>
        <v>0</v>
      </c>
      <c r="AO195" s="268">
        <f>I195+AF195</f>
        <v>253240</v>
      </c>
      <c r="AP195" s="269">
        <f>J195+V195</f>
        <v>186480</v>
      </c>
      <c r="AQ195" s="269">
        <f t="shared" si="290"/>
        <v>0</v>
      </c>
      <c r="AR195" s="269">
        <f t="shared" si="291"/>
        <v>63030</v>
      </c>
      <c r="AS195" s="269">
        <f t="shared" si="291"/>
        <v>3730</v>
      </c>
      <c r="AT195" s="269">
        <f>N195+AE195</f>
        <v>0</v>
      </c>
      <c r="AU195" s="271">
        <f>O195+AN195</f>
        <v>0.75</v>
      </c>
      <c r="AV195" s="271">
        <f t="shared" si="292"/>
        <v>0.75</v>
      </c>
      <c r="AW195" s="272">
        <f t="shared" si="292"/>
        <v>0</v>
      </c>
    </row>
    <row r="196" spans="1:49" s="580" customFormat="1" ht="12.75" customHeight="1" x14ac:dyDescent="0.2">
      <c r="A196" s="524">
        <v>35</v>
      </c>
      <c r="B196" s="1">
        <v>4401</v>
      </c>
      <c r="C196" s="1">
        <v>600074196</v>
      </c>
      <c r="D196" s="1">
        <v>71011129</v>
      </c>
      <c r="E196" s="497" t="s">
        <v>217</v>
      </c>
      <c r="F196" s="1">
        <v>3141</v>
      </c>
      <c r="G196" s="522" t="s">
        <v>321</v>
      </c>
      <c r="H196" s="764" t="s">
        <v>284</v>
      </c>
      <c r="I196" s="265">
        <v>190737</v>
      </c>
      <c r="J196" s="266">
        <v>139531</v>
      </c>
      <c r="K196" s="882">
        <v>0</v>
      </c>
      <c r="L196" s="577">
        <v>47161</v>
      </c>
      <c r="M196" s="577">
        <v>2791</v>
      </c>
      <c r="N196" s="266">
        <v>1254</v>
      </c>
      <c r="O196" s="622">
        <v>0.47</v>
      </c>
      <c r="P196" s="678">
        <v>0</v>
      </c>
      <c r="Q196" s="784">
        <v>0.47</v>
      </c>
      <c r="R196" s="267">
        <f t="shared" si="288"/>
        <v>0</v>
      </c>
      <c r="S196" s="269">
        <v>0</v>
      </c>
      <c r="T196" s="269">
        <v>0</v>
      </c>
      <c r="U196" s="269">
        <v>0</v>
      </c>
      <c r="V196" s="269">
        <f t="shared" si="198"/>
        <v>0</v>
      </c>
      <c r="W196" s="269">
        <v>0</v>
      </c>
      <c r="X196" s="269">
        <v>0</v>
      </c>
      <c r="Y196" s="269">
        <f>SUM(W196:X196)</f>
        <v>0</v>
      </c>
      <c r="Z196" s="269">
        <f>V196+Y196</f>
        <v>0</v>
      </c>
      <c r="AA196" s="577">
        <f t="shared" si="289"/>
        <v>0</v>
      </c>
      <c r="AB196" s="270">
        <f>ROUND(V196*2%,0)</f>
        <v>0</v>
      </c>
      <c r="AC196" s="269">
        <v>0</v>
      </c>
      <c r="AD196" s="269">
        <v>0</v>
      </c>
      <c r="AE196" s="269">
        <f t="shared" si="199"/>
        <v>0</v>
      </c>
      <c r="AF196" s="269">
        <f t="shared" si="200"/>
        <v>0</v>
      </c>
      <c r="AG196" s="271">
        <v>0</v>
      </c>
      <c r="AH196" s="271">
        <v>0</v>
      </c>
      <c r="AI196" s="271">
        <v>0</v>
      </c>
      <c r="AJ196" s="271">
        <v>0</v>
      </c>
      <c r="AK196" s="271">
        <v>0</v>
      </c>
      <c r="AL196" s="271">
        <f t="shared" si="201"/>
        <v>0</v>
      </c>
      <c r="AM196" s="271">
        <f t="shared" si="202"/>
        <v>0</v>
      </c>
      <c r="AN196" s="272">
        <f t="shared" si="203"/>
        <v>0</v>
      </c>
      <c r="AO196" s="268">
        <f>I196+AF196</f>
        <v>190737</v>
      </c>
      <c r="AP196" s="269">
        <f>J196+V196</f>
        <v>139531</v>
      </c>
      <c r="AQ196" s="269">
        <f t="shared" si="290"/>
        <v>0</v>
      </c>
      <c r="AR196" s="269">
        <f t="shared" si="291"/>
        <v>47161</v>
      </c>
      <c r="AS196" s="269">
        <f t="shared" si="291"/>
        <v>2791</v>
      </c>
      <c r="AT196" s="269">
        <f>N196+AE196</f>
        <v>1254</v>
      </c>
      <c r="AU196" s="271">
        <f>O196+AN196</f>
        <v>0.47</v>
      </c>
      <c r="AV196" s="271">
        <f t="shared" si="292"/>
        <v>0</v>
      </c>
      <c r="AW196" s="272">
        <f t="shared" si="292"/>
        <v>0.47</v>
      </c>
    </row>
    <row r="197" spans="1:49" s="580" customFormat="1" ht="12.75" customHeight="1" x14ac:dyDescent="0.2">
      <c r="A197" s="502">
        <v>35</v>
      </c>
      <c r="B197" s="38">
        <v>4401</v>
      </c>
      <c r="C197" s="38">
        <v>600074196</v>
      </c>
      <c r="D197" s="38">
        <v>71011129</v>
      </c>
      <c r="E197" s="499" t="s">
        <v>218</v>
      </c>
      <c r="F197" s="38"/>
      <c r="G197" s="500"/>
      <c r="H197" s="672"/>
      <c r="I197" s="6">
        <v>3443215</v>
      </c>
      <c r="J197" s="10">
        <v>2458970</v>
      </c>
      <c r="K197" s="10">
        <v>60000</v>
      </c>
      <c r="L197" s="10">
        <v>851411</v>
      </c>
      <c r="M197" s="10">
        <v>49180</v>
      </c>
      <c r="N197" s="10">
        <v>23654</v>
      </c>
      <c r="O197" s="11">
        <v>6.2897999999999996</v>
      </c>
      <c r="P197" s="11">
        <v>4.75</v>
      </c>
      <c r="Q197" s="45">
        <v>1.5398000000000001</v>
      </c>
      <c r="R197" s="6">
        <f t="shared" ref="R197:AW197" si="293">SUM(R194:R196)</f>
        <v>0</v>
      </c>
      <c r="S197" s="10">
        <f t="shared" si="293"/>
        <v>0</v>
      </c>
      <c r="T197" s="10">
        <f t="shared" si="293"/>
        <v>0</v>
      </c>
      <c r="U197" s="10">
        <f t="shared" si="293"/>
        <v>0</v>
      </c>
      <c r="V197" s="10">
        <f t="shared" si="293"/>
        <v>0</v>
      </c>
      <c r="W197" s="10">
        <f t="shared" si="293"/>
        <v>0</v>
      </c>
      <c r="X197" s="10">
        <f t="shared" si="293"/>
        <v>0</v>
      </c>
      <c r="Y197" s="10">
        <f t="shared" si="293"/>
        <v>0</v>
      </c>
      <c r="Z197" s="10">
        <f t="shared" si="293"/>
        <v>0</v>
      </c>
      <c r="AA197" s="10">
        <f t="shared" si="293"/>
        <v>0</v>
      </c>
      <c r="AB197" s="10">
        <f t="shared" si="293"/>
        <v>0</v>
      </c>
      <c r="AC197" s="10">
        <f t="shared" si="293"/>
        <v>0</v>
      </c>
      <c r="AD197" s="10">
        <f t="shared" si="293"/>
        <v>0</v>
      </c>
      <c r="AE197" s="10">
        <f t="shared" si="293"/>
        <v>0</v>
      </c>
      <c r="AF197" s="10">
        <f t="shared" si="293"/>
        <v>0</v>
      </c>
      <c r="AG197" s="11">
        <f t="shared" si="293"/>
        <v>0</v>
      </c>
      <c r="AH197" s="11">
        <f t="shared" si="293"/>
        <v>0</v>
      </c>
      <c r="AI197" s="11">
        <f t="shared" si="293"/>
        <v>0</v>
      </c>
      <c r="AJ197" s="11">
        <f t="shared" si="293"/>
        <v>0</v>
      </c>
      <c r="AK197" s="11">
        <f t="shared" si="293"/>
        <v>0</v>
      </c>
      <c r="AL197" s="11">
        <f t="shared" si="293"/>
        <v>0</v>
      </c>
      <c r="AM197" s="11">
        <f t="shared" si="293"/>
        <v>0</v>
      </c>
      <c r="AN197" s="101">
        <f t="shared" si="293"/>
        <v>0</v>
      </c>
      <c r="AO197" s="478">
        <f t="shared" si="293"/>
        <v>3443215</v>
      </c>
      <c r="AP197" s="10">
        <f t="shared" si="293"/>
        <v>2458970</v>
      </c>
      <c r="AQ197" s="10">
        <f t="shared" si="293"/>
        <v>60000</v>
      </c>
      <c r="AR197" s="10">
        <f t="shared" si="293"/>
        <v>851411</v>
      </c>
      <c r="AS197" s="10">
        <f t="shared" si="293"/>
        <v>49180</v>
      </c>
      <c r="AT197" s="10">
        <f t="shared" si="293"/>
        <v>23654</v>
      </c>
      <c r="AU197" s="11">
        <f t="shared" si="293"/>
        <v>6.2897999999999996</v>
      </c>
      <c r="AV197" s="11">
        <f t="shared" si="293"/>
        <v>4.75</v>
      </c>
      <c r="AW197" s="101">
        <f t="shared" si="293"/>
        <v>1.5398000000000001</v>
      </c>
    </row>
    <row r="198" spans="1:49" s="580" customFormat="1" ht="12.75" customHeight="1" x14ac:dyDescent="0.2">
      <c r="A198" s="524">
        <v>36</v>
      </c>
      <c r="B198" s="1">
        <v>4453</v>
      </c>
      <c r="C198" s="1">
        <v>600074790</v>
      </c>
      <c r="D198" s="1">
        <v>71011111</v>
      </c>
      <c r="E198" s="523" t="s">
        <v>219</v>
      </c>
      <c r="F198" s="1">
        <v>3113</v>
      </c>
      <c r="G198" s="522" t="s">
        <v>320</v>
      </c>
      <c r="H198" s="764" t="s">
        <v>283</v>
      </c>
      <c r="I198" s="265">
        <v>11087007</v>
      </c>
      <c r="J198" s="266">
        <v>7918505</v>
      </c>
      <c r="K198" s="266">
        <v>30000</v>
      </c>
      <c r="L198" s="266">
        <v>2633286</v>
      </c>
      <c r="M198" s="266">
        <v>155216</v>
      </c>
      <c r="N198" s="266">
        <v>350000</v>
      </c>
      <c r="O198" s="622">
        <v>15.989900000000002</v>
      </c>
      <c r="P198" s="678">
        <v>11.515400000000001</v>
      </c>
      <c r="Q198" s="784">
        <v>4.4745000000000008</v>
      </c>
      <c r="R198" s="267">
        <f t="shared" ref="R198:R202" si="294">W198*-1</f>
        <v>0</v>
      </c>
      <c r="S198" s="269">
        <v>0</v>
      </c>
      <c r="T198" s="269">
        <v>0</v>
      </c>
      <c r="U198" s="269">
        <v>0</v>
      </c>
      <c r="V198" s="269">
        <f t="shared" si="198"/>
        <v>0</v>
      </c>
      <c r="W198" s="269">
        <v>0</v>
      </c>
      <c r="X198" s="269">
        <v>0</v>
      </c>
      <c r="Y198" s="269">
        <f>SUM(W198:X198)</f>
        <v>0</v>
      </c>
      <c r="Z198" s="269">
        <f>V198+Y198</f>
        <v>0</v>
      </c>
      <c r="AA198" s="577">
        <f t="shared" ref="AA198:AA202" si="295">ROUND((V198+W198)*33.8%,0)</f>
        <v>0</v>
      </c>
      <c r="AB198" s="270">
        <f>ROUND(V198*2%,0)</f>
        <v>0</v>
      </c>
      <c r="AC198" s="269">
        <v>0</v>
      </c>
      <c r="AD198" s="269">
        <v>0</v>
      </c>
      <c r="AE198" s="269">
        <f t="shared" si="199"/>
        <v>0</v>
      </c>
      <c r="AF198" s="269">
        <f t="shared" si="200"/>
        <v>0</v>
      </c>
      <c r="AG198" s="271">
        <v>0</v>
      </c>
      <c r="AH198" s="271">
        <v>0</v>
      </c>
      <c r="AI198" s="271">
        <v>0</v>
      </c>
      <c r="AJ198" s="271">
        <v>0</v>
      </c>
      <c r="AK198" s="271">
        <v>0</v>
      </c>
      <c r="AL198" s="271">
        <f t="shared" si="201"/>
        <v>0</v>
      </c>
      <c r="AM198" s="271">
        <f t="shared" si="202"/>
        <v>0</v>
      </c>
      <c r="AN198" s="272">
        <f t="shared" si="203"/>
        <v>0</v>
      </c>
      <c r="AO198" s="268">
        <f>I198+AF198</f>
        <v>11087007</v>
      </c>
      <c r="AP198" s="269">
        <f>J198+V198</f>
        <v>7918505</v>
      </c>
      <c r="AQ198" s="269">
        <f t="shared" ref="AQ198:AQ202" si="296">K198+Y198</f>
        <v>30000</v>
      </c>
      <c r="AR198" s="269">
        <f t="shared" ref="AR198:AS202" si="297">L198+AA198</f>
        <v>2633286</v>
      </c>
      <c r="AS198" s="269">
        <f t="shared" si="297"/>
        <v>155216</v>
      </c>
      <c r="AT198" s="269">
        <f>N198+AE198</f>
        <v>350000</v>
      </c>
      <c r="AU198" s="271">
        <f>O198+AN198</f>
        <v>15.989900000000002</v>
      </c>
      <c r="AV198" s="271">
        <f t="shared" ref="AV198:AW202" si="298">P198+AL198</f>
        <v>11.515400000000001</v>
      </c>
      <c r="AW198" s="272">
        <f t="shared" si="298"/>
        <v>4.4745000000000008</v>
      </c>
    </row>
    <row r="199" spans="1:49" s="580" customFormat="1" ht="12.75" customHeight="1" x14ac:dyDescent="0.2">
      <c r="A199" s="524">
        <v>36</v>
      </c>
      <c r="B199" s="1">
        <v>4453</v>
      </c>
      <c r="C199" s="1">
        <v>600074790</v>
      </c>
      <c r="D199" s="1">
        <v>71011111</v>
      </c>
      <c r="E199" s="523" t="s">
        <v>219</v>
      </c>
      <c r="F199" s="1">
        <v>3113</v>
      </c>
      <c r="G199" s="522" t="s">
        <v>318</v>
      </c>
      <c r="H199" s="764" t="s">
        <v>284</v>
      </c>
      <c r="I199" s="265">
        <v>426275</v>
      </c>
      <c r="J199" s="266">
        <v>311322</v>
      </c>
      <c r="K199" s="882">
        <v>0</v>
      </c>
      <c r="L199" s="577">
        <v>105227</v>
      </c>
      <c r="M199" s="577">
        <v>6226</v>
      </c>
      <c r="N199" s="266">
        <v>3500</v>
      </c>
      <c r="O199" s="622">
        <v>0.91</v>
      </c>
      <c r="P199" s="678">
        <v>0.91</v>
      </c>
      <c r="Q199" s="784">
        <v>0</v>
      </c>
      <c r="R199" s="267">
        <f t="shared" si="294"/>
        <v>0</v>
      </c>
      <c r="S199" s="269">
        <v>0</v>
      </c>
      <c r="T199" s="269">
        <v>0</v>
      </c>
      <c r="U199" s="269">
        <v>0</v>
      </c>
      <c r="V199" s="269">
        <f t="shared" si="198"/>
        <v>0</v>
      </c>
      <c r="W199" s="269">
        <v>0</v>
      </c>
      <c r="X199" s="269">
        <v>0</v>
      </c>
      <c r="Y199" s="269">
        <f>SUM(W199:X199)</f>
        <v>0</v>
      </c>
      <c r="Z199" s="269">
        <f>V199+Y199</f>
        <v>0</v>
      </c>
      <c r="AA199" s="577">
        <f t="shared" si="295"/>
        <v>0</v>
      </c>
      <c r="AB199" s="270">
        <f>ROUND(V199*2%,0)</f>
        <v>0</v>
      </c>
      <c r="AC199" s="269">
        <v>0</v>
      </c>
      <c r="AD199" s="269">
        <v>0</v>
      </c>
      <c r="AE199" s="269">
        <f t="shared" si="199"/>
        <v>0</v>
      </c>
      <c r="AF199" s="269">
        <f t="shared" si="200"/>
        <v>0</v>
      </c>
      <c r="AG199" s="271">
        <v>0</v>
      </c>
      <c r="AH199" s="271">
        <v>0</v>
      </c>
      <c r="AI199" s="271">
        <v>0</v>
      </c>
      <c r="AJ199" s="271">
        <v>0</v>
      </c>
      <c r="AK199" s="271">
        <v>0</v>
      </c>
      <c r="AL199" s="271">
        <f t="shared" si="201"/>
        <v>0</v>
      </c>
      <c r="AM199" s="271">
        <f t="shared" si="202"/>
        <v>0</v>
      </c>
      <c r="AN199" s="272">
        <f t="shared" si="203"/>
        <v>0</v>
      </c>
      <c r="AO199" s="268">
        <f>I199+AF199</f>
        <v>426275</v>
      </c>
      <c r="AP199" s="269">
        <f>J199+V199</f>
        <v>311322</v>
      </c>
      <c r="AQ199" s="269">
        <f t="shared" si="296"/>
        <v>0</v>
      </c>
      <c r="AR199" s="269">
        <f t="shared" si="297"/>
        <v>105227</v>
      </c>
      <c r="AS199" s="269">
        <f t="shared" si="297"/>
        <v>6226</v>
      </c>
      <c r="AT199" s="269">
        <f>N199+AE199</f>
        <v>3500</v>
      </c>
      <c r="AU199" s="271">
        <f>O199+AN199</f>
        <v>0.91</v>
      </c>
      <c r="AV199" s="271">
        <f t="shared" si="298"/>
        <v>0.91</v>
      </c>
      <c r="AW199" s="272">
        <f t="shared" si="298"/>
        <v>0</v>
      </c>
    </row>
    <row r="200" spans="1:49" s="580" customFormat="1" ht="12.75" customHeight="1" x14ac:dyDescent="0.2">
      <c r="A200" s="524">
        <v>36</v>
      </c>
      <c r="B200" s="1">
        <v>4453</v>
      </c>
      <c r="C200" s="1">
        <v>600074790</v>
      </c>
      <c r="D200" s="1">
        <v>71011111</v>
      </c>
      <c r="E200" s="523" t="s">
        <v>219</v>
      </c>
      <c r="F200" s="1">
        <v>3141</v>
      </c>
      <c r="G200" s="522" t="s">
        <v>321</v>
      </c>
      <c r="H200" s="764" t="s">
        <v>284</v>
      </c>
      <c r="I200" s="265">
        <v>1238751</v>
      </c>
      <c r="J200" s="266">
        <v>906054</v>
      </c>
      <c r="K200" s="882">
        <v>0</v>
      </c>
      <c r="L200" s="577">
        <v>306246</v>
      </c>
      <c r="M200" s="577">
        <v>18121</v>
      </c>
      <c r="N200" s="266">
        <v>8330</v>
      </c>
      <c r="O200" s="622">
        <v>3.08</v>
      </c>
      <c r="P200" s="678">
        <v>0</v>
      </c>
      <c r="Q200" s="784">
        <v>3.08</v>
      </c>
      <c r="R200" s="267">
        <f t="shared" si="294"/>
        <v>0</v>
      </c>
      <c r="S200" s="269">
        <v>0</v>
      </c>
      <c r="T200" s="269">
        <v>0</v>
      </c>
      <c r="U200" s="269">
        <v>0</v>
      </c>
      <c r="V200" s="269">
        <f t="shared" si="198"/>
        <v>0</v>
      </c>
      <c r="W200" s="269">
        <v>0</v>
      </c>
      <c r="X200" s="269">
        <v>0</v>
      </c>
      <c r="Y200" s="269">
        <f>SUM(W200:X200)</f>
        <v>0</v>
      </c>
      <c r="Z200" s="269">
        <f>V200+Y200</f>
        <v>0</v>
      </c>
      <c r="AA200" s="577">
        <f t="shared" si="295"/>
        <v>0</v>
      </c>
      <c r="AB200" s="270">
        <f>ROUND(V200*2%,0)</f>
        <v>0</v>
      </c>
      <c r="AC200" s="269">
        <v>0</v>
      </c>
      <c r="AD200" s="269">
        <v>0</v>
      </c>
      <c r="AE200" s="269">
        <f t="shared" si="199"/>
        <v>0</v>
      </c>
      <c r="AF200" s="269">
        <f t="shared" si="200"/>
        <v>0</v>
      </c>
      <c r="AG200" s="271">
        <v>0</v>
      </c>
      <c r="AH200" s="271">
        <v>0</v>
      </c>
      <c r="AI200" s="271">
        <v>0</v>
      </c>
      <c r="AJ200" s="271">
        <v>0</v>
      </c>
      <c r="AK200" s="271">
        <v>0</v>
      </c>
      <c r="AL200" s="271">
        <f t="shared" si="201"/>
        <v>0</v>
      </c>
      <c r="AM200" s="271">
        <f t="shared" si="202"/>
        <v>0</v>
      </c>
      <c r="AN200" s="272">
        <f t="shared" si="203"/>
        <v>0</v>
      </c>
      <c r="AO200" s="268">
        <f>I200+AF200</f>
        <v>1238751</v>
      </c>
      <c r="AP200" s="269">
        <f>J200+V200</f>
        <v>906054</v>
      </c>
      <c r="AQ200" s="269">
        <f t="shared" si="296"/>
        <v>0</v>
      </c>
      <c r="AR200" s="269">
        <f t="shared" si="297"/>
        <v>306246</v>
      </c>
      <c r="AS200" s="269">
        <f t="shared" si="297"/>
        <v>18121</v>
      </c>
      <c r="AT200" s="269">
        <f>N200+AE200</f>
        <v>8330</v>
      </c>
      <c r="AU200" s="271">
        <f>O200+AN200</f>
        <v>3.08</v>
      </c>
      <c r="AV200" s="271">
        <f t="shared" si="298"/>
        <v>0</v>
      </c>
      <c r="AW200" s="272">
        <f t="shared" si="298"/>
        <v>3.08</v>
      </c>
    </row>
    <row r="201" spans="1:49" s="580" customFormat="1" ht="12.75" customHeight="1" x14ac:dyDescent="0.2">
      <c r="A201" s="524">
        <v>36</v>
      </c>
      <c r="B201" s="1">
        <v>4453</v>
      </c>
      <c r="C201" s="1">
        <v>600074790</v>
      </c>
      <c r="D201" s="1">
        <v>71011111</v>
      </c>
      <c r="E201" s="497" t="s">
        <v>219</v>
      </c>
      <c r="F201" s="1">
        <v>3143</v>
      </c>
      <c r="G201" s="522" t="s">
        <v>635</v>
      </c>
      <c r="H201" s="673" t="s">
        <v>283</v>
      </c>
      <c r="I201" s="265">
        <v>728165</v>
      </c>
      <c r="J201" s="266">
        <v>494626</v>
      </c>
      <c r="K201" s="266">
        <v>0</v>
      </c>
      <c r="L201" s="266">
        <v>220492</v>
      </c>
      <c r="M201" s="266">
        <v>13047</v>
      </c>
      <c r="N201" s="266">
        <v>0</v>
      </c>
      <c r="O201" s="622">
        <v>1.2916000000000001</v>
      </c>
      <c r="P201" s="678">
        <v>1.2916000000000001</v>
      </c>
      <c r="Q201" s="784">
        <v>0</v>
      </c>
      <c r="R201" s="267">
        <f t="shared" si="294"/>
        <v>0</v>
      </c>
      <c r="S201" s="269">
        <v>0</v>
      </c>
      <c r="T201" s="269">
        <v>0</v>
      </c>
      <c r="U201" s="269">
        <v>0</v>
      </c>
      <c r="V201" s="269">
        <f t="shared" si="198"/>
        <v>0</v>
      </c>
      <c r="W201" s="269">
        <v>0</v>
      </c>
      <c r="X201" s="269">
        <v>0</v>
      </c>
      <c r="Y201" s="269">
        <f>SUM(W201:X201)</f>
        <v>0</v>
      </c>
      <c r="Z201" s="269">
        <f>V201+Y201</f>
        <v>0</v>
      </c>
      <c r="AA201" s="577">
        <f t="shared" si="295"/>
        <v>0</v>
      </c>
      <c r="AB201" s="270">
        <f>ROUND(V201*2%,0)</f>
        <v>0</v>
      </c>
      <c r="AC201" s="269">
        <v>0</v>
      </c>
      <c r="AD201" s="269">
        <v>0</v>
      </c>
      <c r="AE201" s="269">
        <f t="shared" si="199"/>
        <v>0</v>
      </c>
      <c r="AF201" s="269">
        <f t="shared" si="200"/>
        <v>0</v>
      </c>
      <c r="AG201" s="271">
        <v>0</v>
      </c>
      <c r="AH201" s="271">
        <v>0</v>
      </c>
      <c r="AI201" s="271">
        <v>0</v>
      </c>
      <c r="AJ201" s="271">
        <v>0</v>
      </c>
      <c r="AK201" s="271">
        <v>0</v>
      </c>
      <c r="AL201" s="271">
        <f t="shared" si="201"/>
        <v>0</v>
      </c>
      <c r="AM201" s="271">
        <f t="shared" si="202"/>
        <v>0</v>
      </c>
      <c r="AN201" s="272">
        <f t="shared" si="203"/>
        <v>0</v>
      </c>
      <c r="AO201" s="268">
        <f>I201+AF201</f>
        <v>728165</v>
      </c>
      <c r="AP201" s="269">
        <f>J201+V201</f>
        <v>494626</v>
      </c>
      <c r="AQ201" s="269">
        <f t="shared" si="296"/>
        <v>0</v>
      </c>
      <c r="AR201" s="269">
        <f t="shared" si="297"/>
        <v>220492</v>
      </c>
      <c r="AS201" s="269">
        <f t="shared" si="297"/>
        <v>13047</v>
      </c>
      <c r="AT201" s="269">
        <f>N201+AE201</f>
        <v>0</v>
      </c>
      <c r="AU201" s="271">
        <f>O201+AN201</f>
        <v>1.2916000000000001</v>
      </c>
      <c r="AV201" s="271">
        <f t="shared" si="298"/>
        <v>1.2916000000000001</v>
      </c>
      <c r="AW201" s="272">
        <f t="shared" si="298"/>
        <v>0</v>
      </c>
    </row>
    <row r="202" spans="1:49" s="580" customFormat="1" ht="12.75" customHeight="1" x14ac:dyDescent="0.2">
      <c r="A202" s="524">
        <v>36</v>
      </c>
      <c r="B202" s="1">
        <v>4453</v>
      </c>
      <c r="C202" s="1">
        <v>600074790</v>
      </c>
      <c r="D202" s="1">
        <v>71011111</v>
      </c>
      <c r="E202" s="497" t="s">
        <v>219</v>
      </c>
      <c r="F202" s="1">
        <v>3143</v>
      </c>
      <c r="G202" s="522" t="s">
        <v>636</v>
      </c>
      <c r="H202" s="673" t="s">
        <v>284</v>
      </c>
      <c r="I202" s="265">
        <v>35111</v>
      </c>
      <c r="J202" s="266">
        <v>24750</v>
      </c>
      <c r="K202" s="882">
        <v>0</v>
      </c>
      <c r="L202" s="577">
        <v>8366</v>
      </c>
      <c r="M202" s="577">
        <v>495</v>
      </c>
      <c r="N202" s="266">
        <v>1500</v>
      </c>
      <c r="O202" s="622">
        <v>0.1</v>
      </c>
      <c r="P202" s="678">
        <v>0</v>
      </c>
      <c r="Q202" s="784">
        <v>0.1</v>
      </c>
      <c r="R202" s="267">
        <f t="shared" si="294"/>
        <v>0</v>
      </c>
      <c r="S202" s="269">
        <v>0</v>
      </c>
      <c r="T202" s="269">
        <v>0</v>
      </c>
      <c r="U202" s="269">
        <v>0</v>
      </c>
      <c r="V202" s="269">
        <f t="shared" si="198"/>
        <v>0</v>
      </c>
      <c r="W202" s="269">
        <v>0</v>
      </c>
      <c r="X202" s="269">
        <v>0</v>
      </c>
      <c r="Y202" s="269">
        <f>SUM(W202:X202)</f>
        <v>0</v>
      </c>
      <c r="Z202" s="269">
        <f>V202+Y202</f>
        <v>0</v>
      </c>
      <c r="AA202" s="577">
        <f t="shared" si="295"/>
        <v>0</v>
      </c>
      <c r="AB202" s="270">
        <f>ROUND(V202*2%,0)</f>
        <v>0</v>
      </c>
      <c r="AC202" s="269">
        <v>0</v>
      </c>
      <c r="AD202" s="269">
        <v>0</v>
      </c>
      <c r="AE202" s="269">
        <f t="shared" si="199"/>
        <v>0</v>
      </c>
      <c r="AF202" s="269">
        <f t="shared" si="200"/>
        <v>0</v>
      </c>
      <c r="AG202" s="271">
        <v>0</v>
      </c>
      <c r="AH202" s="271">
        <v>0</v>
      </c>
      <c r="AI202" s="271">
        <v>0</v>
      </c>
      <c r="AJ202" s="271">
        <v>0</v>
      </c>
      <c r="AK202" s="271">
        <v>0</v>
      </c>
      <c r="AL202" s="271">
        <f t="shared" si="201"/>
        <v>0</v>
      </c>
      <c r="AM202" s="271">
        <f t="shared" si="202"/>
        <v>0</v>
      </c>
      <c r="AN202" s="272">
        <f t="shared" si="203"/>
        <v>0</v>
      </c>
      <c r="AO202" s="268">
        <f>I202+AF202</f>
        <v>35111</v>
      </c>
      <c r="AP202" s="269">
        <f>J202+V202</f>
        <v>24750</v>
      </c>
      <c r="AQ202" s="269">
        <f t="shared" si="296"/>
        <v>0</v>
      </c>
      <c r="AR202" s="269">
        <f t="shared" si="297"/>
        <v>8366</v>
      </c>
      <c r="AS202" s="269">
        <f t="shared" si="297"/>
        <v>495</v>
      </c>
      <c r="AT202" s="269">
        <f>N202+AE202</f>
        <v>1500</v>
      </c>
      <c r="AU202" s="271">
        <f>O202+AN202</f>
        <v>0.1</v>
      </c>
      <c r="AV202" s="271">
        <f t="shared" si="298"/>
        <v>0</v>
      </c>
      <c r="AW202" s="272">
        <f t="shared" si="298"/>
        <v>0.1</v>
      </c>
    </row>
    <row r="203" spans="1:49" s="580" customFormat="1" ht="12.75" customHeight="1" x14ac:dyDescent="0.2">
      <c r="A203" s="502">
        <v>36</v>
      </c>
      <c r="B203" s="38">
        <v>4453</v>
      </c>
      <c r="C203" s="38">
        <v>600074790</v>
      </c>
      <c r="D203" s="38">
        <v>71011111</v>
      </c>
      <c r="E203" s="499" t="s">
        <v>220</v>
      </c>
      <c r="F203" s="38"/>
      <c r="G203" s="500"/>
      <c r="H203" s="672"/>
      <c r="I203" s="6">
        <v>13515309</v>
      </c>
      <c r="J203" s="10">
        <v>9655257</v>
      </c>
      <c r="K203" s="10">
        <v>30000</v>
      </c>
      <c r="L203" s="10">
        <v>3273617</v>
      </c>
      <c r="M203" s="10">
        <v>193105</v>
      </c>
      <c r="N203" s="10">
        <v>363330</v>
      </c>
      <c r="O203" s="11">
        <v>21.371500000000001</v>
      </c>
      <c r="P203" s="11">
        <v>13.717000000000002</v>
      </c>
      <c r="Q203" s="45">
        <v>7.6545000000000005</v>
      </c>
      <c r="R203" s="6">
        <f t="shared" ref="R203:AW203" si="299">SUM(R198:R202)</f>
        <v>0</v>
      </c>
      <c r="S203" s="10">
        <f t="shared" si="299"/>
        <v>0</v>
      </c>
      <c r="T203" s="10">
        <f t="shared" si="299"/>
        <v>0</v>
      </c>
      <c r="U203" s="10">
        <f t="shared" si="299"/>
        <v>0</v>
      </c>
      <c r="V203" s="10">
        <f t="shared" si="299"/>
        <v>0</v>
      </c>
      <c r="W203" s="10">
        <f t="shared" si="299"/>
        <v>0</v>
      </c>
      <c r="X203" s="10">
        <f t="shared" si="299"/>
        <v>0</v>
      </c>
      <c r="Y203" s="10">
        <f t="shared" si="299"/>
        <v>0</v>
      </c>
      <c r="Z203" s="10">
        <f t="shared" si="299"/>
        <v>0</v>
      </c>
      <c r="AA203" s="10">
        <f t="shared" si="299"/>
        <v>0</v>
      </c>
      <c r="AB203" s="10">
        <f t="shared" si="299"/>
        <v>0</v>
      </c>
      <c r="AC203" s="10">
        <f t="shared" si="299"/>
        <v>0</v>
      </c>
      <c r="AD203" s="10">
        <f t="shared" si="299"/>
        <v>0</v>
      </c>
      <c r="AE203" s="10">
        <f t="shared" si="299"/>
        <v>0</v>
      </c>
      <c r="AF203" s="10">
        <f t="shared" si="299"/>
        <v>0</v>
      </c>
      <c r="AG203" s="11">
        <f t="shared" si="299"/>
        <v>0</v>
      </c>
      <c r="AH203" s="11">
        <f t="shared" si="299"/>
        <v>0</v>
      </c>
      <c r="AI203" s="11">
        <f t="shared" si="299"/>
        <v>0</v>
      </c>
      <c r="AJ203" s="11">
        <f t="shared" si="299"/>
        <v>0</v>
      </c>
      <c r="AK203" s="11">
        <f t="shared" si="299"/>
        <v>0</v>
      </c>
      <c r="AL203" s="11">
        <f t="shared" si="299"/>
        <v>0</v>
      </c>
      <c r="AM203" s="11">
        <f t="shared" si="299"/>
        <v>0</v>
      </c>
      <c r="AN203" s="101">
        <f t="shared" si="299"/>
        <v>0</v>
      </c>
      <c r="AO203" s="478">
        <f t="shared" si="299"/>
        <v>13515309</v>
      </c>
      <c r="AP203" s="10">
        <f t="shared" si="299"/>
        <v>9655257</v>
      </c>
      <c r="AQ203" s="10">
        <f t="shared" si="299"/>
        <v>30000</v>
      </c>
      <c r="AR203" s="10">
        <f t="shared" si="299"/>
        <v>3273617</v>
      </c>
      <c r="AS203" s="10">
        <f t="shared" si="299"/>
        <v>193105</v>
      </c>
      <c r="AT203" s="10">
        <f t="shared" si="299"/>
        <v>363330</v>
      </c>
      <c r="AU203" s="11">
        <f t="shared" si="299"/>
        <v>21.371500000000001</v>
      </c>
      <c r="AV203" s="11">
        <f t="shared" si="299"/>
        <v>13.717000000000002</v>
      </c>
      <c r="AW203" s="101">
        <f t="shared" si="299"/>
        <v>7.6545000000000005</v>
      </c>
    </row>
    <row r="204" spans="1:49" s="580" customFormat="1" ht="12.75" customHeight="1" x14ac:dyDescent="0.2">
      <c r="A204" s="524">
        <v>37</v>
      </c>
      <c r="B204" s="1">
        <v>4467</v>
      </c>
      <c r="C204" s="1">
        <v>600074935</v>
      </c>
      <c r="D204" s="1">
        <v>48282545</v>
      </c>
      <c r="E204" s="523" t="s">
        <v>221</v>
      </c>
      <c r="F204" s="1">
        <v>3111</v>
      </c>
      <c r="G204" s="522" t="s">
        <v>317</v>
      </c>
      <c r="H204" s="764" t="s">
        <v>283</v>
      </c>
      <c r="I204" s="265">
        <v>6786449</v>
      </c>
      <c r="J204" s="266">
        <v>6459810</v>
      </c>
      <c r="K204" s="266">
        <v>0</v>
      </c>
      <c r="L204" s="266">
        <v>220492</v>
      </c>
      <c r="M204" s="266">
        <v>13047</v>
      </c>
      <c r="N204" s="266">
        <v>93100</v>
      </c>
      <c r="O204" s="622">
        <v>15.000999999999999</v>
      </c>
      <c r="P204" s="678">
        <v>11.935499999999999</v>
      </c>
      <c r="Q204" s="784">
        <v>3.0655000000000001</v>
      </c>
      <c r="R204" s="267">
        <f t="shared" ref="R204:R211" si="300">W204*-1</f>
        <v>0</v>
      </c>
      <c r="S204" s="269">
        <v>0</v>
      </c>
      <c r="T204" s="269">
        <v>0</v>
      </c>
      <c r="U204" s="269">
        <v>0</v>
      </c>
      <c r="V204" s="269">
        <f t="shared" si="198"/>
        <v>0</v>
      </c>
      <c r="W204" s="269">
        <v>0</v>
      </c>
      <c r="X204" s="269">
        <v>0</v>
      </c>
      <c r="Y204" s="269">
        <f t="shared" ref="Y204:Y211" si="301">SUM(W204:X204)</f>
        <v>0</v>
      </c>
      <c r="Z204" s="269">
        <f t="shared" ref="Z204:Z211" si="302">V204+Y204</f>
        <v>0</v>
      </c>
      <c r="AA204" s="577">
        <f t="shared" ref="AA204:AA211" si="303">ROUND((V204+W204)*33.8%,0)</f>
        <v>0</v>
      </c>
      <c r="AB204" s="270">
        <f t="shared" ref="AB204:AB211" si="304">ROUND(V204*2%,0)</f>
        <v>0</v>
      </c>
      <c r="AC204" s="269">
        <v>0</v>
      </c>
      <c r="AD204" s="269">
        <v>0</v>
      </c>
      <c r="AE204" s="269">
        <f t="shared" si="199"/>
        <v>0</v>
      </c>
      <c r="AF204" s="269">
        <f t="shared" si="200"/>
        <v>0</v>
      </c>
      <c r="AG204" s="271">
        <v>0</v>
      </c>
      <c r="AH204" s="271">
        <v>0</v>
      </c>
      <c r="AI204" s="271">
        <v>0</v>
      </c>
      <c r="AJ204" s="271">
        <v>0</v>
      </c>
      <c r="AK204" s="271">
        <v>0</v>
      </c>
      <c r="AL204" s="271">
        <f t="shared" si="201"/>
        <v>0</v>
      </c>
      <c r="AM204" s="271">
        <f t="shared" si="202"/>
        <v>0</v>
      </c>
      <c r="AN204" s="272">
        <f t="shared" si="203"/>
        <v>0</v>
      </c>
      <c r="AO204" s="268">
        <f t="shared" ref="AO204:AO211" si="305">I204+AF204</f>
        <v>6786449</v>
      </c>
      <c r="AP204" s="269">
        <f t="shared" ref="AP204:AP211" si="306">J204+V204</f>
        <v>6459810</v>
      </c>
      <c r="AQ204" s="269">
        <f t="shared" ref="AQ204:AQ211" si="307">K204+Y204</f>
        <v>0</v>
      </c>
      <c r="AR204" s="269">
        <f t="shared" ref="AR204:AS211" si="308">L204+AA204</f>
        <v>220492</v>
      </c>
      <c r="AS204" s="269">
        <f t="shared" si="308"/>
        <v>13047</v>
      </c>
      <c r="AT204" s="269">
        <f t="shared" ref="AT204:AT211" si="309">N204+AE204</f>
        <v>93100</v>
      </c>
      <c r="AU204" s="271">
        <f t="shared" ref="AU204:AU211" si="310">O204+AN204</f>
        <v>15.000999999999999</v>
      </c>
      <c r="AV204" s="271">
        <f t="shared" ref="AV204:AW211" si="311">P204+AL204</f>
        <v>11.935499999999999</v>
      </c>
      <c r="AW204" s="272">
        <f t="shared" si="311"/>
        <v>3.0655000000000001</v>
      </c>
    </row>
    <row r="205" spans="1:49" s="580" customFormat="1" ht="12.75" customHeight="1" x14ac:dyDescent="0.2">
      <c r="A205" s="524">
        <v>37</v>
      </c>
      <c r="B205" s="1">
        <v>4467</v>
      </c>
      <c r="C205" s="1">
        <v>600074935</v>
      </c>
      <c r="D205" s="1">
        <v>48282545</v>
      </c>
      <c r="E205" s="523" t="s">
        <v>221</v>
      </c>
      <c r="F205" s="1">
        <v>3113</v>
      </c>
      <c r="G205" s="522" t="s">
        <v>320</v>
      </c>
      <c r="H205" s="764" t="s">
        <v>283</v>
      </c>
      <c r="I205" s="265">
        <v>31210007</v>
      </c>
      <c r="J205" s="266">
        <v>20444614</v>
      </c>
      <c r="K205" s="266">
        <v>71392</v>
      </c>
      <c r="L205" s="266">
        <v>9302486</v>
      </c>
      <c r="M205" s="266">
        <v>549015</v>
      </c>
      <c r="N205" s="266">
        <v>842500</v>
      </c>
      <c r="O205" s="622">
        <v>37.877499999999998</v>
      </c>
      <c r="P205" s="678">
        <v>28.54</v>
      </c>
      <c r="Q205" s="784">
        <v>9.3375000000000021</v>
      </c>
      <c r="R205" s="267">
        <f t="shared" si="300"/>
        <v>0</v>
      </c>
      <c r="S205" s="269">
        <v>0</v>
      </c>
      <c r="T205" s="269">
        <v>0</v>
      </c>
      <c r="U205" s="269">
        <v>0</v>
      </c>
      <c r="V205" s="269">
        <f t="shared" si="198"/>
        <v>0</v>
      </c>
      <c r="W205" s="269">
        <v>0</v>
      </c>
      <c r="X205" s="269">
        <v>0</v>
      </c>
      <c r="Y205" s="269">
        <f t="shared" si="301"/>
        <v>0</v>
      </c>
      <c r="Z205" s="269">
        <f t="shared" si="302"/>
        <v>0</v>
      </c>
      <c r="AA205" s="577">
        <f t="shared" si="303"/>
        <v>0</v>
      </c>
      <c r="AB205" s="270">
        <f t="shared" si="304"/>
        <v>0</v>
      </c>
      <c r="AC205" s="269">
        <v>0</v>
      </c>
      <c r="AD205" s="269">
        <v>0</v>
      </c>
      <c r="AE205" s="269">
        <f t="shared" si="199"/>
        <v>0</v>
      </c>
      <c r="AF205" s="269">
        <f t="shared" si="200"/>
        <v>0</v>
      </c>
      <c r="AG205" s="271">
        <v>0</v>
      </c>
      <c r="AH205" s="271">
        <v>0</v>
      </c>
      <c r="AI205" s="271">
        <v>0</v>
      </c>
      <c r="AJ205" s="271">
        <v>0</v>
      </c>
      <c r="AK205" s="271">
        <v>0</v>
      </c>
      <c r="AL205" s="271">
        <f t="shared" si="201"/>
        <v>0</v>
      </c>
      <c r="AM205" s="271">
        <f t="shared" si="202"/>
        <v>0</v>
      </c>
      <c r="AN205" s="272">
        <f t="shared" si="203"/>
        <v>0</v>
      </c>
      <c r="AO205" s="268">
        <f t="shared" si="305"/>
        <v>31210007</v>
      </c>
      <c r="AP205" s="269">
        <f t="shared" si="306"/>
        <v>20444614</v>
      </c>
      <c r="AQ205" s="269">
        <f t="shared" si="307"/>
        <v>71392</v>
      </c>
      <c r="AR205" s="269">
        <f t="shared" si="308"/>
        <v>9302486</v>
      </c>
      <c r="AS205" s="269">
        <f t="shared" si="308"/>
        <v>549015</v>
      </c>
      <c r="AT205" s="269">
        <f t="shared" si="309"/>
        <v>842500</v>
      </c>
      <c r="AU205" s="271">
        <f t="shared" si="310"/>
        <v>37.877499999999998</v>
      </c>
      <c r="AV205" s="271">
        <f t="shared" si="311"/>
        <v>28.54</v>
      </c>
      <c r="AW205" s="272">
        <f t="shared" si="311"/>
        <v>9.3375000000000021</v>
      </c>
    </row>
    <row r="206" spans="1:49" s="580" customFormat="1" ht="12.75" customHeight="1" x14ac:dyDescent="0.2">
      <c r="A206" s="524">
        <v>37</v>
      </c>
      <c r="B206" s="1">
        <v>4467</v>
      </c>
      <c r="C206" s="1">
        <v>600074935</v>
      </c>
      <c r="D206" s="1">
        <v>48282545</v>
      </c>
      <c r="E206" s="523" t="s">
        <v>221</v>
      </c>
      <c r="F206" s="1">
        <v>3113</v>
      </c>
      <c r="G206" s="522" t="s">
        <v>319</v>
      </c>
      <c r="H206" s="764" t="s">
        <v>283</v>
      </c>
      <c r="I206" s="265">
        <v>1486841</v>
      </c>
      <c r="J206" s="266">
        <v>1253302</v>
      </c>
      <c r="K206" s="266">
        <v>0</v>
      </c>
      <c r="L206" s="266">
        <v>220492</v>
      </c>
      <c r="M206" s="266">
        <v>13047</v>
      </c>
      <c r="N206" s="266">
        <v>0</v>
      </c>
      <c r="O206" s="622">
        <v>3.9167000000000001</v>
      </c>
      <c r="P206" s="678">
        <v>3.9167000000000001</v>
      </c>
      <c r="Q206" s="784">
        <v>0</v>
      </c>
      <c r="R206" s="267">
        <f t="shared" si="300"/>
        <v>0</v>
      </c>
      <c r="S206" s="269">
        <v>0</v>
      </c>
      <c r="T206" s="269">
        <v>0</v>
      </c>
      <c r="U206" s="269">
        <v>0</v>
      </c>
      <c r="V206" s="269">
        <f t="shared" ref="V206:V269" si="312">SUM(R206:U206)</f>
        <v>0</v>
      </c>
      <c r="W206" s="269">
        <v>0</v>
      </c>
      <c r="X206" s="269">
        <v>0</v>
      </c>
      <c r="Y206" s="269">
        <f t="shared" si="301"/>
        <v>0</v>
      </c>
      <c r="Z206" s="269">
        <f t="shared" si="302"/>
        <v>0</v>
      </c>
      <c r="AA206" s="577">
        <f t="shared" si="303"/>
        <v>0</v>
      </c>
      <c r="AB206" s="270">
        <f t="shared" si="304"/>
        <v>0</v>
      </c>
      <c r="AC206" s="269">
        <v>0</v>
      </c>
      <c r="AD206" s="269">
        <v>0</v>
      </c>
      <c r="AE206" s="269">
        <f t="shared" si="199"/>
        <v>0</v>
      </c>
      <c r="AF206" s="269">
        <f t="shared" si="200"/>
        <v>0</v>
      </c>
      <c r="AG206" s="271">
        <v>0</v>
      </c>
      <c r="AH206" s="271">
        <v>0</v>
      </c>
      <c r="AI206" s="271">
        <v>0</v>
      </c>
      <c r="AJ206" s="271">
        <v>0</v>
      </c>
      <c r="AK206" s="271">
        <v>0</v>
      </c>
      <c r="AL206" s="271">
        <f t="shared" si="201"/>
        <v>0</v>
      </c>
      <c r="AM206" s="271">
        <f t="shared" si="202"/>
        <v>0</v>
      </c>
      <c r="AN206" s="272">
        <f t="shared" si="203"/>
        <v>0</v>
      </c>
      <c r="AO206" s="268">
        <f t="shared" si="305"/>
        <v>1486841</v>
      </c>
      <c r="AP206" s="269">
        <f t="shared" si="306"/>
        <v>1253302</v>
      </c>
      <c r="AQ206" s="269">
        <f t="shared" si="307"/>
        <v>0</v>
      </c>
      <c r="AR206" s="269">
        <f t="shared" si="308"/>
        <v>220492</v>
      </c>
      <c r="AS206" s="269">
        <f t="shared" si="308"/>
        <v>13047</v>
      </c>
      <c r="AT206" s="269">
        <f t="shared" si="309"/>
        <v>0</v>
      </c>
      <c r="AU206" s="271">
        <f t="shared" si="310"/>
        <v>3.9167000000000001</v>
      </c>
      <c r="AV206" s="271">
        <f t="shared" si="311"/>
        <v>3.9167000000000001</v>
      </c>
      <c r="AW206" s="272">
        <f t="shared" si="311"/>
        <v>0</v>
      </c>
    </row>
    <row r="207" spans="1:49" s="580" customFormat="1" ht="12.75" customHeight="1" x14ac:dyDescent="0.2">
      <c r="A207" s="524">
        <v>37</v>
      </c>
      <c r="B207" s="1">
        <v>4467</v>
      </c>
      <c r="C207" s="1">
        <v>600074935</v>
      </c>
      <c r="D207" s="1">
        <v>48282545</v>
      </c>
      <c r="E207" s="523" t="s">
        <v>221</v>
      </c>
      <c r="F207" s="1">
        <v>3113</v>
      </c>
      <c r="G207" s="522" t="s">
        <v>318</v>
      </c>
      <c r="H207" s="764" t="s">
        <v>284</v>
      </c>
      <c r="I207" s="265">
        <v>4342876</v>
      </c>
      <c r="J207" s="266">
        <v>3197994</v>
      </c>
      <c r="K207" s="882">
        <v>0</v>
      </c>
      <c r="L207" s="577">
        <v>1080922</v>
      </c>
      <c r="M207" s="577">
        <v>63960</v>
      </c>
      <c r="N207" s="266">
        <v>0</v>
      </c>
      <c r="O207" s="622">
        <v>9.64</v>
      </c>
      <c r="P207" s="678">
        <v>9.64</v>
      </c>
      <c r="Q207" s="784">
        <v>0</v>
      </c>
      <c r="R207" s="267">
        <f t="shared" si="300"/>
        <v>0</v>
      </c>
      <c r="S207" s="269">
        <v>0</v>
      </c>
      <c r="T207" s="269">
        <v>0</v>
      </c>
      <c r="U207" s="269">
        <v>0</v>
      </c>
      <c r="V207" s="269">
        <f t="shared" si="312"/>
        <v>0</v>
      </c>
      <c r="W207" s="269">
        <v>0</v>
      </c>
      <c r="X207" s="269">
        <v>0</v>
      </c>
      <c r="Y207" s="269">
        <f t="shared" si="301"/>
        <v>0</v>
      </c>
      <c r="Z207" s="269">
        <f t="shared" si="302"/>
        <v>0</v>
      </c>
      <c r="AA207" s="577">
        <f t="shared" si="303"/>
        <v>0</v>
      </c>
      <c r="AB207" s="270">
        <f t="shared" si="304"/>
        <v>0</v>
      </c>
      <c r="AC207" s="269">
        <v>0</v>
      </c>
      <c r="AD207" s="269">
        <v>0</v>
      </c>
      <c r="AE207" s="269">
        <f t="shared" ref="AE207:AE270" si="313">SUM(AC207:AD207)</f>
        <v>0</v>
      </c>
      <c r="AF207" s="269">
        <f t="shared" ref="AF207:AF270" si="314">Z207+AA207+AB207+AE207</f>
        <v>0</v>
      </c>
      <c r="AG207" s="271">
        <v>0</v>
      </c>
      <c r="AH207" s="271">
        <v>0</v>
      </c>
      <c r="AI207" s="271">
        <v>0</v>
      </c>
      <c r="AJ207" s="271">
        <v>0</v>
      </c>
      <c r="AK207" s="271">
        <v>0</v>
      </c>
      <c r="AL207" s="271">
        <f t="shared" ref="AL207:AL270" si="315">AG207+AI207+AJ207</f>
        <v>0</v>
      </c>
      <c r="AM207" s="271">
        <f t="shared" ref="AM207:AM270" si="316">AH207+AK207</f>
        <v>0</v>
      </c>
      <c r="AN207" s="272">
        <f t="shared" ref="AN207:AN270" si="317">SUM(AL207:AM207)</f>
        <v>0</v>
      </c>
      <c r="AO207" s="268">
        <f t="shared" si="305"/>
        <v>4342876</v>
      </c>
      <c r="AP207" s="269">
        <f t="shared" si="306"/>
        <v>3197994</v>
      </c>
      <c r="AQ207" s="269">
        <f t="shared" si="307"/>
        <v>0</v>
      </c>
      <c r="AR207" s="269">
        <f t="shared" si="308"/>
        <v>1080922</v>
      </c>
      <c r="AS207" s="269">
        <f t="shared" si="308"/>
        <v>63960</v>
      </c>
      <c r="AT207" s="269">
        <f t="shared" si="309"/>
        <v>0</v>
      </c>
      <c r="AU207" s="271">
        <f t="shared" si="310"/>
        <v>9.64</v>
      </c>
      <c r="AV207" s="271">
        <f t="shared" si="311"/>
        <v>9.64</v>
      </c>
      <c r="AW207" s="272">
        <f t="shared" si="311"/>
        <v>0</v>
      </c>
    </row>
    <row r="208" spans="1:49" s="580" customFormat="1" ht="12.75" customHeight="1" x14ac:dyDescent="0.2">
      <c r="A208" s="524">
        <v>37</v>
      </c>
      <c r="B208" s="1">
        <v>4467</v>
      </c>
      <c r="C208" s="1">
        <v>600074935</v>
      </c>
      <c r="D208" s="1">
        <v>48282545</v>
      </c>
      <c r="E208" s="523" t="s">
        <v>221</v>
      </c>
      <c r="F208" s="1">
        <v>3141</v>
      </c>
      <c r="G208" s="522" t="s">
        <v>321</v>
      </c>
      <c r="H208" s="764" t="s">
        <v>284</v>
      </c>
      <c r="I208" s="265">
        <v>2880900</v>
      </c>
      <c r="J208" s="266">
        <v>2104704</v>
      </c>
      <c r="K208" s="882">
        <v>0</v>
      </c>
      <c r="L208" s="577">
        <v>711390</v>
      </c>
      <c r="M208" s="577">
        <v>42094</v>
      </c>
      <c r="N208" s="266">
        <v>22712</v>
      </c>
      <c r="O208" s="622">
        <v>7.16</v>
      </c>
      <c r="P208" s="678">
        <v>0</v>
      </c>
      <c r="Q208" s="784">
        <v>7.16</v>
      </c>
      <c r="R208" s="267">
        <f t="shared" si="300"/>
        <v>0</v>
      </c>
      <c r="S208" s="269">
        <v>0</v>
      </c>
      <c r="T208" s="269">
        <v>0</v>
      </c>
      <c r="U208" s="269">
        <v>0</v>
      </c>
      <c r="V208" s="269">
        <f t="shared" si="312"/>
        <v>0</v>
      </c>
      <c r="W208" s="269">
        <v>0</v>
      </c>
      <c r="X208" s="269">
        <v>0</v>
      </c>
      <c r="Y208" s="269">
        <f t="shared" si="301"/>
        <v>0</v>
      </c>
      <c r="Z208" s="269">
        <f t="shared" si="302"/>
        <v>0</v>
      </c>
      <c r="AA208" s="577">
        <f t="shared" si="303"/>
        <v>0</v>
      </c>
      <c r="AB208" s="270">
        <f t="shared" si="304"/>
        <v>0</v>
      </c>
      <c r="AC208" s="269">
        <v>0</v>
      </c>
      <c r="AD208" s="269">
        <v>0</v>
      </c>
      <c r="AE208" s="269">
        <f t="shared" si="313"/>
        <v>0</v>
      </c>
      <c r="AF208" s="269">
        <f t="shared" si="314"/>
        <v>0</v>
      </c>
      <c r="AG208" s="271">
        <v>0</v>
      </c>
      <c r="AH208" s="271">
        <v>0</v>
      </c>
      <c r="AI208" s="271">
        <v>0</v>
      </c>
      <c r="AJ208" s="271">
        <v>0</v>
      </c>
      <c r="AK208" s="271">
        <v>0</v>
      </c>
      <c r="AL208" s="271">
        <f t="shared" si="315"/>
        <v>0</v>
      </c>
      <c r="AM208" s="271">
        <f t="shared" si="316"/>
        <v>0</v>
      </c>
      <c r="AN208" s="272">
        <f t="shared" si="317"/>
        <v>0</v>
      </c>
      <c r="AO208" s="268">
        <f t="shared" si="305"/>
        <v>2880900</v>
      </c>
      <c r="AP208" s="269">
        <f t="shared" si="306"/>
        <v>2104704</v>
      </c>
      <c r="AQ208" s="269">
        <f t="shared" si="307"/>
        <v>0</v>
      </c>
      <c r="AR208" s="269">
        <f t="shared" si="308"/>
        <v>711390</v>
      </c>
      <c r="AS208" s="269">
        <f t="shared" si="308"/>
        <v>42094</v>
      </c>
      <c r="AT208" s="269">
        <f t="shared" si="309"/>
        <v>22712</v>
      </c>
      <c r="AU208" s="271">
        <f t="shared" si="310"/>
        <v>7.16</v>
      </c>
      <c r="AV208" s="271">
        <f t="shared" si="311"/>
        <v>0</v>
      </c>
      <c r="AW208" s="272">
        <f t="shared" si="311"/>
        <v>7.16</v>
      </c>
    </row>
    <row r="209" spans="1:49" s="580" customFormat="1" ht="12.75" customHeight="1" x14ac:dyDescent="0.2">
      <c r="A209" s="524">
        <v>37</v>
      </c>
      <c r="B209" s="1">
        <v>4467</v>
      </c>
      <c r="C209" s="1">
        <v>600074935</v>
      </c>
      <c r="D209" s="1">
        <v>48282545</v>
      </c>
      <c r="E209" s="497" t="s">
        <v>221</v>
      </c>
      <c r="F209" s="1">
        <v>3143</v>
      </c>
      <c r="G209" s="522" t="s">
        <v>635</v>
      </c>
      <c r="H209" s="673" t="s">
        <v>283</v>
      </c>
      <c r="I209" s="265">
        <v>1841039</v>
      </c>
      <c r="J209" s="266">
        <v>1513271</v>
      </c>
      <c r="K209" s="266">
        <v>0</v>
      </c>
      <c r="L209" s="266">
        <v>309457</v>
      </c>
      <c r="M209" s="266">
        <v>18311</v>
      </c>
      <c r="N209" s="266">
        <v>0</v>
      </c>
      <c r="O209" s="622">
        <v>3.3172999999999999</v>
      </c>
      <c r="P209" s="678">
        <v>3.3172999999999999</v>
      </c>
      <c r="Q209" s="784">
        <v>0</v>
      </c>
      <c r="R209" s="267">
        <f t="shared" si="300"/>
        <v>0</v>
      </c>
      <c r="S209" s="269">
        <v>0</v>
      </c>
      <c r="T209" s="269">
        <v>0</v>
      </c>
      <c r="U209" s="269">
        <v>0</v>
      </c>
      <c r="V209" s="269">
        <f t="shared" si="312"/>
        <v>0</v>
      </c>
      <c r="W209" s="269">
        <v>0</v>
      </c>
      <c r="X209" s="269">
        <v>0</v>
      </c>
      <c r="Y209" s="269">
        <f t="shared" si="301"/>
        <v>0</v>
      </c>
      <c r="Z209" s="269">
        <f t="shared" si="302"/>
        <v>0</v>
      </c>
      <c r="AA209" s="577">
        <f t="shared" si="303"/>
        <v>0</v>
      </c>
      <c r="AB209" s="270">
        <f t="shared" si="304"/>
        <v>0</v>
      </c>
      <c r="AC209" s="269">
        <v>0</v>
      </c>
      <c r="AD209" s="269">
        <v>0</v>
      </c>
      <c r="AE209" s="269">
        <f t="shared" si="313"/>
        <v>0</v>
      </c>
      <c r="AF209" s="269">
        <f t="shared" si="314"/>
        <v>0</v>
      </c>
      <c r="AG209" s="271">
        <v>0</v>
      </c>
      <c r="AH209" s="271">
        <v>0</v>
      </c>
      <c r="AI209" s="271">
        <v>0</v>
      </c>
      <c r="AJ209" s="271">
        <v>0</v>
      </c>
      <c r="AK209" s="271">
        <v>0</v>
      </c>
      <c r="AL209" s="271">
        <f t="shared" si="315"/>
        <v>0</v>
      </c>
      <c r="AM209" s="271">
        <f t="shared" si="316"/>
        <v>0</v>
      </c>
      <c r="AN209" s="272">
        <f t="shared" si="317"/>
        <v>0</v>
      </c>
      <c r="AO209" s="268">
        <f t="shared" si="305"/>
        <v>1841039</v>
      </c>
      <c r="AP209" s="269">
        <f t="shared" si="306"/>
        <v>1513271</v>
      </c>
      <c r="AQ209" s="269">
        <f t="shared" si="307"/>
        <v>0</v>
      </c>
      <c r="AR209" s="269">
        <f t="shared" si="308"/>
        <v>309457</v>
      </c>
      <c r="AS209" s="269">
        <f t="shared" si="308"/>
        <v>18311</v>
      </c>
      <c r="AT209" s="269">
        <f t="shared" si="309"/>
        <v>0</v>
      </c>
      <c r="AU209" s="271">
        <f t="shared" si="310"/>
        <v>3.3172999999999999</v>
      </c>
      <c r="AV209" s="271">
        <f t="shared" si="311"/>
        <v>3.3172999999999999</v>
      </c>
      <c r="AW209" s="272">
        <f t="shared" si="311"/>
        <v>0</v>
      </c>
    </row>
    <row r="210" spans="1:49" s="580" customFormat="1" ht="12.75" customHeight="1" x14ac:dyDescent="0.2">
      <c r="A210" s="524">
        <v>37</v>
      </c>
      <c r="B210" s="1">
        <v>4467</v>
      </c>
      <c r="C210" s="1">
        <v>600074935</v>
      </c>
      <c r="D210" s="1">
        <v>48282545</v>
      </c>
      <c r="E210" s="497" t="s">
        <v>221</v>
      </c>
      <c r="F210" s="1">
        <v>3143</v>
      </c>
      <c r="G210" s="522" t="s">
        <v>636</v>
      </c>
      <c r="H210" s="673" t="s">
        <v>284</v>
      </c>
      <c r="I210" s="265">
        <v>51964</v>
      </c>
      <c r="J210" s="266">
        <v>36630</v>
      </c>
      <c r="K210" s="882">
        <v>0</v>
      </c>
      <c r="L210" s="577">
        <v>12381</v>
      </c>
      <c r="M210" s="577">
        <v>733</v>
      </c>
      <c r="N210" s="266">
        <v>2220</v>
      </c>
      <c r="O210" s="622">
        <v>0.15</v>
      </c>
      <c r="P210" s="678">
        <v>0</v>
      </c>
      <c r="Q210" s="784">
        <v>0.15</v>
      </c>
      <c r="R210" s="267">
        <f t="shared" si="300"/>
        <v>0</v>
      </c>
      <c r="S210" s="269">
        <v>0</v>
      </c>
      <c r="T210" s="269">
        <v>0</v>
      </c>
      <c r="U210" s="269">
        <v>0</v>
      </c>
      <c r="V210" s="269">
        <f t="shared" si="312"/>
        <v>0</v>
      </c>
      <c r="W210" s="269">
        <v>0</v>
      </c>
      <c r="X210" s="269">
        <v>0</v>
      </c>
      <c r="Y210" s="269">
        <f t="shared" si="301"/>
        <v>0</v>
      </c>
      <c r="Z210" s="269">
        <f t="shared" si="302"/>
        <v>0</v>
      </c>
      <c r="AA210" s="577">
        <f t="shared" si="303"/>
        <v>0</v>
      </c>
      <c r="AB210" s="270">
        <f t="shared" si="304"/>
        <v>0</v>
      </c>
      <c r="AC210" s="269">
        <v>0</v>
      </c>
      <c r="AD210" s="269">
        <v>0</v>
      </c>
      <c r="AE210" s="269">
        <f t="shared" si="313"/>
        <v>0</v>
      </c>
      <c r="AF210" s="269">
        <f t="shared" si="314"/>
        <v>0</v>
      </c>
      <c r="AG210" s="271">
        <v>0</v>
      </c>
      <c r="AH210" s="271">
        <v>0</v>
      </c>
      <c r="AI210" s="271">
        <v>0</v>
      </c>
      <c r="AJ210" s="271">
        <v>0</v>
      </c>
      <c r="AK210" s="271">
        <v>0</v>
      </c>
      <c r="AL210" s="271">
        <f t="shared" si="315"/>
        <v>0</v>
      </c>
      <c r="AM210" s="271">
        <f t="shared" si="316"/>
        <v>0</v>
      </c>
      <c r="AN210" s="272">
        <f t="shared" si="317"/>
        <v>0</v>
      </c>
      <c r="AO210" s="268">
        <f t="shared" si="305"/>
        <v>51964</v>
      </c>
      <c r="AP210" s="269">
        <f t="shared" si="306"/>
        <v>36630</v>
      </c>
      <c r="AQ210" s="269">
        <f t="shared" si="307"/>
        <v>0</v>
      </c>
      <c r="AR210" s="269">
        <f t="shared" si="308"/>
        <v>12381</v>
      </c>
      <c r="AS210" s="269">
        <f t="shared" si="308"/>
        <v>733</v>
      </c>
      <c r="AT210" s="269">
        <f t="shared" si="309"/>
        <v>2220</v>
      </c>
      <c r="AU210" s="271">
        <f t="shared" si="310"/>
        <v>0.15</v>
      </c>
      <c r="AV210" s="271">
        <f t="shared" si="311"/>
        <v>0</v>
      </c>
      <c r="AW210" s="272">
        <f t="shared" si="311"/>
        <v>0.15</v>
      </c>
    </row>
    <row r="211" spans="1:49" s="580" customFormat="1" ht="12.75" customHeight="1" x14ac:dyDescent="0.2">
      <c r="A211" s="524">
        <v>37</v>
      </c>
      <c r="B211" s="1">
        <v>4467</v>
      </c>
      <c r="C211" s="1">
        <v>600074935</v>
      </c>
      <c r="D211" s="1">
        <v>48282545</v>
      </c>
      <c r="E211" s="523" t="s">
        <v>221</v>
      </c>
      <c r="F211" s="1">
        <v>3233</v>
      </c>
      <c r="G211" s="522" t="s">
        <v>324</v>
      </c>
      <c r="H211" s="764" t="s">
        <v>284</v>
      </c>
      <c r="I211" s="265">
        <v>2317539</v>
      </c>
      <c r="J211" s="266">
        <v>1536037</v>
      </c>
      <c r="K211" s="882">
        <v>160000</v>
      </c>
      <c r="L211" s="577">
        <v>573261</v>
      </c>
      <c r="M211" s="577">
        <v>30721</v>
      </c>
      <c r="N211" s="266">
        <v>17520</v>
      </c>
      <c r="O211" s="622">
        <v>3.39</v>
      </c>
      <c r="P211" s="678">
        <v>2.4300000000000002</v>
      </c>
      <c r="Q211" s="784">
        <v>0.96000000000000008</v>
      </c>
      <c r="R211" s="267">
        <f t="shared" si="300"/>
        <v>0</v>
      </c>
      <c r="S211" s="269">
        <v>0</v>
      </c>
      <c r="T211" s="269">
        <v>0</v>
      </c>
      <c r="U211" s="269">
        <v>0</v>
      </c>
      <c r="V211" s="269">
        <f t="shared" si="312"/>
        <v>0</v>
      </c>
      <c r="W211" s="269">
        <v>0</v>
      </c>
      <c r="X211" s="269">
        <v>0</v>
      </c>
      <c r="Y211" s="269">
        <f t="shared" si="301"/>
        <v>0</v>
      </c>
      <c r="Z211" s="269">
        <f t="shared" si="302"/>
        <v>0</v>
      </c>
      <c r="AA211" s="577">
        <f t="shared" si="303"/>
        <v>0</v>
      </c>
      <c r="AB211" s="270">
        <f t="shared" si="304"/>
        <v>0</v>
      </c>
      <c r="AC211" s="269">
        <v>0</v>
      </c>
      <c r="AD211" s="269">
        <v>0</v>
      </c>
      <c r="AE211" s="269">
        <f t="shared" si="313"/>
        <v>0</v>
      </c>
      <c r="AF211" s="269">
        <f t="shared" si="314"/>
        <v>0</v>
      </c>
      <c r="AG211" s="271">
        <v>0</v>
      </c>
      <c r="AH211" s="271">
        <v>0</v>
      </c>
      <c r="AI211" s="271">
        <v>0</v>
      </c>
      <c r="AJ211" s="271">
        <v>0</v>
      </c>
      <c r="AK211" s="271">
        <v>0</v>
      </c>
      <c r="AL211" s="271">
        <f t="shared" si="315"/>
        <v>0</v>
      </c>
      <c r="AM211" s="271">
        <f t="shared" si="316"/>
        <v>0</v>
      </c>
      <c r="AN211" s="272">
        <f t="shared" si="317"/>
        <v>0</v>
      </c>
      <c r="AO211" s="268">
        <f t="shared" si="305"/>
        <v>2317539</v>
      </c>
      <c r="AP211" s="269">
        <f t="shared" si="306"/>
        <v>1536037</v>
      </c>
      <c r="AQ211" s="269">
        <f t="shared" si="307"/>
        <v>160000</v>
      </c>
      <c r="AR211" s="269">
        <f t="shared" si="308"/>
        <v>573261</v>
      </c>
      <c r="AS211" s="269">
        <f t="shared" si="308"/>
        <v>30721</v>
      </c>
      <c r="AT211" s="269">
        <f t="shared" si="309"/>
        <v>17520</v>
      </c>
      <c r="AU211" s="271">
        <f t="shared" si="310"/>
        <v>3.39</v>
      </c>
      <c r="AV211" s="271">
        <f t="shared" si="311"/>
        <v>2.4300000000000002</v>
      </c>
      <c r="AW211" s="272">
        <f t="shared" si="311"/>
        <v>0.96000000000000008</v>
      </c>
    </row>
    <row r="212" spans="1:49" s="580" customFormat="1" ht="12.75" customHeight="1" x14ac:dyDescent="0.2">
      <c r="A212" s="502">
        <v>37</v>
      </c>
      <c r="B212" s="38">
        <v>4467</v>
      </c>
      <c r="C212" s="38">
        <v>600074935</v>
      </c>
      <c r="D212" s="38">
        <v>48282545</v>
      </c>
      <c r="E212" s="499" t="s">
        <v>222</v>
      </c>
      <c r="F212" s="38"/>
      <c r="G212" s="500"/>
      <c r="H212" s="672"/>
      <c r="I212" s="6">
        <v>50917615</v>
      </c>
      <c r="J212" s="10">
        <v>36546362</v>
      </c>
      <c r="K212" s="10">
        <v>231392</v>
      </c>
      <c r="L212" s="10">
        <v>12430881</v>
      </c>
      <c r="M212" s="10">
        <v>730928</v>
      </c>
      <c r="N212" s="10">
        <v>978052</v>
      </c>
      <c r="O212" s="11">
        <v>80.452500000000001</v>
      </c>
      <c r="P212" s="11">
        <v>59.779499999999999</v>
      </c>
      <c r="Q212" s="45">
        <v>20.673000000000002</v>
      </c>
      <c r="R212" s="6">
        <f t="shared" ref="R212:AW212" si="318">SUM(R204:R211)</f>
        <v>0</v>
      </c>
      <c r="S212" s="10">
        <f t="shared" si="318"/>
        <v>0</v>
      </c>
      <c r="T212" s="10">
        <f t="shared" si="318"/>
        <v>0</v>
      </c>
      <c r="U212" s="10">
        <f t="shared" si="318"/>
        <v>0</v>
      </c>
      <c r="V212" s="10">
        <f t="shared" si="318"/>
        <v>0</v>
      </c>
      <c r="W212" s="10">
        <f t="shared" si="318"/>
        <v>0</v>
      </c>
      <c r="X212" s="10">
        <f t="shared" si="318"/>
        <v>0</v>
      </c>
      <c r="Y212" s="10">
        <f t="shared" si="318"/>
        <v>0</v>
      </c>
      <c r="Z212" s="10">
        <f t="shared" si="318"/>
        <v>0</v>
      </c>
      <c r="AA212" s="10">
        <f t="shared" si="318"/>
        <v>0</v>
      </c>
      <c r="AB212" s="10">
        <f t="shared" si="318"/>
        <v>0</v>
      </c>
      <c r="AC212" s="10">
        <f t="shared" si="318"/>
        <v>0</v>
      </c>
      <c r="AD212" s="10">
        <f t="shared" si="318"/>
        <v>0</v>
      </c>
      <c r="AE212" s="10">
        <f t="shared" si="318"/>
        <v>0</v>
      </c>
      <c r="AF212" s="10">
        <f t="shared" si="318"/>
        <v>0</v>
      </c>
      <c r="AG212" s="11">
        <f t="shared" si="318"/>
        <v>0</v>
      </c>
      <c r="AH212" s="11">
        <f t="shared" si="318"/>
        <v>0</v>
      </c>
      <c r="AI212" s="11">
        <f t="shared" si="318"/>
        <v>0</v>
      </c>
      <c r="AJ212" s="11">
        <f t="shared" si="318"/>
        <v>0</v>
      </c>
      <c r="AK212" s="11">
        <f t="shared" si="318"/>
        <v>0</v>
      </c>
      <c r="AL212" s="11">
        <f t="shared" si="318"/>
        <v>0</v>
      </c>
      <c r="AM212" s="11">
        <f t="shared" si="318"/>
        <v>0</v>
      </c>
      <c r="AN212" s="101">
        <f t="shared" si="318"/>
        <v>0</v>
      </c>
      <c r="AO212" s="478">
        <f t="shared" si="318"/>
        <v>50917615</v>
      </c>
      <c r="AP212" s="10">
        <f t="shared" si="318"/>
        <v>36546362</v>
      </c>
      <c r="AQ212" s="10">
        <f t="shared" si="318"/>
        <v>231392</v>
      </c>
      <c r="AR212" s="10">
        <f t="shared" si="318"/>
        <v>12430881</v>
      </c>
      <c r="AS212" s="10">
        <f t="shared" si="318"/>
        <v>730928</v>
      </c>
      <c r="AT212" s="10">
        <f t="shared" si="318"/>
        <v>978052</v>
      </c>
      <c r="AU212" s="11">
        <f t="shared" si="318"/>
        <v>80.452500000000001</v>
      </c>
      <c r="AV212" s="11">
        <f t="shared" si="318"/>
        <v>59.779499999999999</v>
      </c>
      <c r="AW212" s="101">
        <f t="shared" si="318"/>
        <v>20.673000000000002</v>
      </c>
    </row>
    <row r="213" spans="1:49" s="580" customFormat="1" ht="12.75" customHeight="1" x14ac:dyDescent="0.2">
      <c r="A213" s="524">
        <v>38</v>
      </c>
      <c r="B213" s="1">
        <v>4460</v>
      </c>
      <c r="C213" s="1">
        <v>600074579</v>
      </c>
      <c r="D213" s="1">
        <v>48283011</v>
      </c>
      <c r="E213" s="523" t="s">
        <v>223</v>
      </c>
      <c r="F213" s="1">
        <v>3111</v>
      </c>
      <c r="G213" s="522" t="s">
        <v>317</v>
      </c>
      <c r="H213" s="764" t="s">
        <v>283</v>
      </c>
      <c r="I213" s="265">
        <v>4704841</v>
      </c>
      <c r="J213" s="266">
        <v>4387604</v>
      </c>
      <c r="K213" s="266">
        <v>11120</v>
      </c>
      <c r="L213" s="266">
        <v>220492</v>
      </c>
      <c r="M213" s="266">
        <v>12825</v>
      </c>
      <c r="N213" s="266">
        <v>72800</v>
      </c>
      <c r="O213" s="622">
        <v>10.043699999999999</v>
      </c>
      <c r="P213" s="678">
        <v>8</v>
      </c>
      <c r="Q213" s="784">
        <v>2.0436999999999999</v>
      </c>
      <c r="R213" s="267">
        <f t="shared" ref="R213:R218" si="319">W213*-1</f>
        <v>0</v>
      </c>
      <c r="S213" s="269">
        <v>0</v>
      </c>
      <c r="T213" s="269">
        <v>0</v>
      </c>
      <c r="U213" s="269">
        <v>0</v>
      </c>
      <c r="V213" s="269">
        <f t="shared" si="312"/>
        <v>0</v>
      </c>
      <c r="W213" s="269">
        <v>0</v>
      </c>
      <c r="X213" s="269">
        <v>0</v>
      </c>
      <c r="Y213" s="269">
        <f t="shared" ref="Y213:Y218" si="320">SUM(W213:X213)</f>
        <v>0</v>
      </c>
      <c r="Z213" s="269">
        <f t="shared" ref="Z213:Z218" si="321">V213+Y213</f>
        <v>0</v>
      </c>
      <c r="AA213" s="577">
        <f t="shared" ref="AA213:AA218" si="322">ROUND((V213+W213)*33.8%,0)</f>
        <v>0</v>
      </c>
      <c r="AB213" s="270">
        <f t="shared" ref="AB213:AB218" si="323">ROUND(V213*2%,0)</f>
        <v>0</v>
      </c>
      <c r="AC213" s="269">
        <v>0</v>
      </c>
      <c r="AD213" s="269">
        <v>0</v>
      </c>
      <c r="AE213" s="269">
        <f t="shared" si="313"/>
        <v>0</v>
      </c>
      <c r="AF213" s="269">
        <f t="shared" si="314"/>
        <v>0</v>
      </c>
      <c r="AG213" s="271">
        <v>0</v>
      </c>
      <c r="AH213" s="271">
        <v>0</v>
      </c>
      <c r="AI213" s="271">
        <v>0</v>
      </c>
      <c r="AJ213" s="271">
        <v>0</v>
      </c>
      <c r="AK213" s="271">
        <v>0</v>
      </c>
      <c r="AL213" s="271">
        <f t="shared" si="315"/>
        <v>0</v>
      </c>
      <c r="AM213" s="271">
        <f t="shared" si="316"/>
        <v>0</v>
      </c>
      <c r="AN213" s="272">
        <f t="shared" si="317"/>
        <v>0</v>
      </c>
      <c r="AO213" s="268">
        <f t="shared" ref="AO213:AO218" si="324">I213+AF213</f>
        <v>4704841</v>
      </c>
      <c r="AP213" s="269">
        <f t="shared" ref="AP213:AP218" si="325">J213+V213</f>
        <v>4387604</v>
      </c>
      <c r="AQ213" s="269">
        <f t="shared" ref="AQ213:AQ218" si="326">K213+Y213</f>
        <v>11120</v>
      </c>
      <c r="AR213" s="269">
        <f t="shared" ref="AR213:AS218" si="327">L213+AA213</f>
        <v>220492</v>
      </c>
      <c r="AS213" s="269">
        <f t="shared" si="327"/>
        <v>12825</v>
      </c>
      <c r="AT213" s="269">
        <f t="shared" ref="AT213:AT218" si="328">N213+AE213</f>
        <v>72800</v>
      </c>
      <c r="AU213" s="271">
        <f t="shared" ref="AU213:AU218" si="329">O213+AN213</f>
        <v>10.043699999999999</v>
      </c>
      <c r="AV213" s="271">
        <f t="shared" ref="AV213:AW218" si="330">P213+AL213</f>
        <v>8</v>
      </c>
      <c r="AW213" s="272">
        <f t="shared" si="330"/>
        <v>2.0436999999999999</v>
      </c>
    </row>
    <row r="214" spans="1:49" s="580" customFormat="1" ht="12.75" customHeight="1" x14ac:dyDescent="0.2">
      <c r="A214" s="524">
        <v>38</v>
      </c>
      <c r="B214" s="1">
        <v>4460</v>
      </c>
      <c r="C214" s="1">
        <v>600074579</v>
      </c>
      <c r="D214" s="1">
        <v>48283011</v>
      </c>
      <c r="E214" s="523" t="s">
        <v>223</v>
      </c>
      <c r="F214" s="1">
        <v>3113</v>
      </c>
      <c r="G214" s="522" t="s">
        <v>320</v>
      </c>
      <c r="H214" s="764" t="s">
        <v>283</v>
      </c>
      <c r="I214" s="265">
        <v>27107201</v>
      </c>
      <c r="J214" s="266">
        <v>18043629</v>
      </c>
      <c r="K214" s="266">
        <v>0</v>
      </c>
      <c r="L214" s="266">
        <v>7662944</v>
      </c>
      <c r="M214" s="266">
        <v>453428</v>
      </c>
      <c r="N214" s="266">
        <v>947200</v>
      </c>
      <c r="O214" s="622">
        <v>34.451599999999999</v>
      </c>
      <c r="P214" s="678">
        <v>25.614000000000001</v>
      </c>
      <c r="Q214" s="784">
        <v>8.8375999999999983</v>
      </c>
      <c r="R214" s="267">
        <f t="shared" si="319"/>
        <v>0</v>
      </c>
      <c r="S214" s="269">
        <v>0</v>
      </c>
      <c r="T214" s="269">
        <v>0</v>
      </c>
      <c r="U214" s="269">
        <v>0</v>
      </c>
      <c r="V214" s="269">
        <f t="shared" si="312"/>
        <v>0</v>
      </c>
      <c r="W214" s="269">
        <v>0</v>
      </c>
      <c r="X214" s="269">
        <v>0</v>
      </c>
      <c r="Y214" s="269">
        <f t="shared" si="320"/>
        <v>0</v>
      </c>
      <c r="Z214" s="269">
        <f t="shared" si="321"/>
        <v>0</v>
      </c>
      <c r="AA214" s="577">
        <f t="shared" si="322"/>
        <v>0</v>
      </c>
      <c r="AB214" s="270">
        <f t="shared" si="323"/>
        <v>0</v>
      </c>
      <c r="AC214" s="269">
        <v>0</v>
      </c>
      <c r="AD214" s="269">
        <v>0</v>
      </c>
      <c r="AE214" s="269">
        <f t="shared" si="313"/>
        <v>0</v>
      </c>
      <c r="AF214" s="269">
        <f t="shared" si="314"/>
        <v>0</v>
      </c>
      <c r="AG214" s="271">
        <v>0</v>
      </c>
      <c r="AH214" s="271">
        <v>0</v>
      </c>
      <c r="AI214" s="271">
        <v>0</v>
      </c>
      <c r="AJ214" s="271">
        <v>0</v>
      </c>
      <c r="AK214" s="271">
        <v>0</v>
      </c>
      <c r="AL214" s="271">
        <f t="shared" si="315"/>
        <v>0</v>
      </c>
      <c r="AM214" s="271">
        <f t="shared" si="316"/>
        <v>0</v>
      </c>
      <c r="AN214" s="272">
        <f t="shared" si="317"/>
        <v>0</v>
      </c>
      <c r="AO214" s="268">
        <f t="shared" si="324"/>
        <v>27107201</v>
      </c>
      <c r="AP214" s="269">
        <f t="shared" si="325"/>
        <v>18043629</v>
      </c>
      <c r="AQ214" s="269">
        <f t="shared" si="326"/>
        <v>0</v>
      </c>
      <c r="AR214" s="269">
        <f t="shared" si="327"/>
        <v>7662944</v>
      </c>
      <c r="AS214" s="269">
        <f t="shared" si="327"/>
        <v>453428</v>
      </c>
      <c r="AT214" s="269">
        <f t="shared" si="328"/>
        <v>947200</v>
      </c>
      <c r="AU214" s="271">
        <f t="shared" si="329"/>
        <v>34.451599999999999</v>
      </c>
      <c r="AV214" s="271">
        <f t="shared" si="330"/>
        <v>25.614000000000001</v>
      </c>
      <c r="AW214" s="272">
        <f t="shared" si="330"/>
        <v>8.8375999999999983</v>
      </c>
    </row>
    <row r="215" spans="1:49" s="580" customFormat="1" ht="12.75" customHeight="1" x14ac:dyDescent="0.2">
      <c r="A215" s="524">
        <v>38</v>
      </c>
      <c r="B215" s="1">
        <v>4460</v>
      </c>
      <c r="C215" s="1">
        <v>600074579</v>
      </c>
      <c r="D215" s="1">
        <v>48283011</v>
      </c>
      <c r="E215" s="523" t="s">
        <v>223</v>
      </c>
      <c r="F215" s="1">
        <v>3113</v>
      </c>
      <c r="G215" s="522" t="s">
        <v>318</v>
      </c>
      <c r="H215" s="764" t="s">
        <v>284</v>
      </c>
      <c r="I215" s="265">
        <v>1051243</v>
      </c>
      <c r="J215" s="266">
        <v>774111</v>
      </c>
      <c r="K215" s="882">
        <v>0</v>
      </c>
      <c r="L215" s="577">
        <v>261650</v>
      </c>
      <c r="M215" s="577">
        <v>15482</v>
      </c>
      <c r="N215" s="266">
        <v>0</v>
      </c>
      <c r="O215" s="622">
        <v>2.2399999999999998</v>
      </c>
      <c r="P215" s="678">
        <v>2.2399999999999998</v>
      </c>
      <c r="Q215" s="784">
        <v>0</v>
      </c>
      <c r="R215" s="267">
        <f t="shared" si="319"/>
        <v>0</v>
      </c>
      <c r="S215" s="269">
        <v>0</v>
      </c>
      <c r="T215" s="269">
        <v>0</v>
      </c>
      <c r="U215" s="269">
        <v>0</v>
      </c>
      <c r="V215" s="269">
        <f t="shared" si="312"/>
        <v>0</v>
      </c>
      <c r="W215" s="269">
        <v>0</v>
      </c>
      <c r="X215" s="269">
        <v>0</v>
      </c>
      <c r="Y215" s="269">
        <f t="shared" si="320"/>
        <v>0</v>
      </c>
      <c r="Z215" s="269">
        <f t="shared" si="321"/>
        <v>0</v>
      </c>
      <c r="AA215" s="577">
        <f t="shared" si="322"/>
        <v>0</v>
      </c>
      <c r="AB215" s="270">
        <f t="shared" si="323"/>
        <v>0</v>
      </c>
      <c r="AC215" s="269">
        <v>0</v>
      </c>
      <c r="AD215" s="269">
        <v>0</v>
      </c>
      <c r="AE215" s="269">
        <f t="shared" si="313"/>
        <v>0</v>
      </c>
      <c r="AF215" s="269">
        <f t="shared" si="314"/>
        <v>0</v>
      </c>
      <c r="AG215" s="271">
        <v>0</v>
      </c>
      <c r="AH215" s="271">
        <v>0</v>
      </c>
      <c r="AI215" s="271">
        <v>0</v>
      </c>
      <c r="AJ215" s="271">
        <v>0</v>
      </c>
      <c r="AK215" s="271">
        <v>0</v>
      </c>
      <c r="AL215" s="271">
        <f t="shared" si="315"/>
        <v>0</v>
      </c>
      <c r="AM215" s="271">
        <f t="shared" si="316"/>
        <v>0</v>
      </c>
      <c r="AN215" s="272">
        <f t="shared" si="317"/>
        <v>0</v>
      </c>
      <c r="AO215" s="268">
        <f t="shared" si="324"/>
        <v>1051243</v>
      </c>
      <c r="AP215" s="269">
        <f t="shared" si="325"/>
        <v>774111</v>
      </c>
      <c r="AQ215" s="269">
        <f t="shared" si="326"/>
        <v>0</v>
      </c>
      <c r="AR215" s="269">
        <f t="shared" si="327"/>
        <v>261650</v>
      </c>
      <c r="AS215" s="269">
        <f t="shared" si="327"/>
        <v>15482</v>
      </c>
      <c r="AT215" s="269">
        <f t="shared" si="328"/>
        <v>0</v>
      </c>
      <c r="AU215" s="271">
        <f t="shared" si="329"/>
        <v>2.2399999999999998</v>
      </c>
      <c r="AV215" s="271">
        <f t="shared" si="330"/>
        <v>2.2399999999999998</v>
      </c>
      <c r="AW215" s="272">
        <f t="shared" si="330"/>
        <v>0</v>
      </c>
    </row>
    <row r="216" spans="1:49" s="580" customFormat="1" ht="12.75" customHeight="1" x14ac:dyDescent="0.2">
      <c r="A216" s="524">
        <v>38</v>
      </c>
      <c r="B216" s="1">
        <v>4460</v>
      </c>
      <c r="C216" s="1">
        <v>600074579</v>
      </c>
      <c r="D216" s="1">
        <v>48283011</v>
      </c>
      <c r="E216" s="523" t="s">
        <v>223</v>
      </c>
      <c r="F216" s="1">
        <v>3141</v>
      </c>
      <c r="G216" s="522" t="s">
        <v>321</v>
      </c>
      <c r="H216" s="764" t="s">
        <v>284</v>
      </c>
      <c r="I216" s="265">
        <v>3171988</v>
      </c>
      <c r="J216" s="266">
        <v>2315651</v>
      </c>
      <c r="K216" s="882">
        <v>0</v>
      </c>
      <c r="L216" s="577">
        <v>782690</v>
      </c>
      <c r="M216" s="577">
        <v>46313</v>
      </c>
      <c r="N216" s="266">
        <v>27334</v>
      </c>
      <c r="O216" s="622">
        <v>7.88</v>
      </c>
      <c r="P216" s="678">
        <v>0</v>
      </c>
      <c r="Q216" s="784">
        <v>7.88</v>
      </c>
      <c r="R216" s="267">
        <f t="shared" si="319"/>
        <v>0</v>
      </c>
      <c r="S216" s="269">
        <v>0</v>
      </c>
      <c r="T216" s="269">
        <v>0</v>
      </c>
      <c r="U216" s="269">
        <v>0</v>
      </c>
      <c r="V216" s="269">
        <f t="shared" si="312"/>
        <v>0</v>
      </c>
      <c r="W216" s="269">
        <v>0</v>
      </c>
      <c r="X216" s="269">
        <v>0</v>
      </c>
      <c r="Y216" s="269">
        <f t="shared" si="320"/>
        <v>0</v>
      </c>
      <c r="Z216" s="269">
        <f t="shared" si="321"/>
        <v>0</v>
      </c>
      <c r="AA216" s="577">
        <f t="shared" si="322"/>
        <v>0</v>
      </c>
      <c r="AB216" s="270">
        <f t="shared" si="323"/>
        <v>0</v>
      </c>
      <c r="AC216" s="269">
        <v>0</v>
      </c>
      <c r="AD216" s="269">
        <v>0</v>
      </c>
      <c r="AE216" s="269">
        <f t="shared" si="313"/>
        <v>0</v>
      </c>
      <c r="AF216" s="269">
        <f t="shared" si="314"/>
        <v>0</v>
      </c>
      <c r="AG216" s="271">
        <v>0</v>
      </c>
      <c r="AH216" s="271">
        <v>0</v>
      </c>
      <c r="AI216" s="271">
        <v>0</v>
      </c>
      <c r="AJ216" s="271">
        <v>0</v>
      </c>
      <c r="AK216" s="271">
        <v>0</v>
      </c>
      <c r="AL216" s="271">
        <f t="shared" si="315"/>
        <v>0</v>
      </c>
      <c r="AM216" s="271">
        <f t="shared" si="316"/>
        <v>0</v>
      </c>
      <c r="AN216" s="272">
        <f t="shared" si="317"/>
        <v>0</v>
      </c>
      <c r="AO216" s="268">
        <f t="shared" si="324"/>
        <v>3171988</v>
      </c>
      <c r="AP216" s="269">
        <f t="shared" si="325"/>
        <v>2315651</v>
      </c>
      <c r="AQ216" s="269">
        <f t="shared" si="326"/>
        <v>0</v>
      </c>
      <c r="AR216" s="269">
        <f t="shared" si="327"/>
        <v>782690</v>
      </c>
      <c r="AS216" s="269">
        <f t="shared" si="327"/>
        <v>46313</v>
      </c>
      <c r="AT216" s="269">
        <f t="shared" si="328"/>
        <v>27334</v>
      </c>
      <c r="AU216" s="271">
        <f t="shared" si="329"/>
        <v>7.88</v>
      </c>
      <c r="AV216" s="271">
        <f t="shared" si="330"/>
        <v>0</v>
      </c>
      <c r="AW216" s="272">
        <f t="shared" si="330"/>
        <v>7.88</v>
      </c>
    </row>
    <row r="217" spans="1:49" s="580" customFormat="1" ht="12.75" customHeight="1" x14ac:dyDescent="0.2">
      <c r="A217" s="524">
        <v>38</v>
      </c>
      <c r="B217" s="1">
        <v>4460</v>
      </c>
      <c r="C217" s="1">
        <v>600074579</v>
      </c>
      <c r="D217" s="1">
        <v>48283011</v>
      </c>
      <c r="E217" s="523" t="s">
        <v>223</v>
      </c>
      <c r="F217" s="1">
        <v>3143</v>
      </c>
      <c r="G217" s="522" t="s">
        <v>635</v>
      </c>
      <c r="H217" s="673" t="s">
        <v>283</v>
      </c>
      <c r="I217" s="265">
        <v>1767303</v>
      </c>
      <c r="J217" s="266">
        <v>1533764</v>
      </c>
      <c r="K217" s="266">
        <v>0</v>
      </c>
      <c r="L217" s="266">
        <v>220492</v>
      </c>
      <c r="M217" s="266">
        <v>13047</v>
      </c>
      <c r="N217" s="266">
        <v>0</v>
      </c>
      <c r="O217" s="622">
        <v>3.3159999999999998</v>
      </c>
      <c r="P217" s="678">
        <v>3.3159999999999998</v>
      </c>
      <c r="Q217" s="784">
        <v>0</v>
      </c>
      <c r="R217" s="267">
        <f t="shared" si="319"/>
        <v>0</v>
      </c>
      <c r="S217" s="269">
        <v>0</v>
      </c>
      <c r="T217" s="269">
        <v>0</v>
      </c>
      <c r="U217" s="269">
        <v>0</v>
      </c>
      <c r="V217" s="269">
        <f t="shared" si="312"/>
        <v>0</v>
      </c>
      <c r="W217" s="269">
        <v>0</v>
      </c>
      <c r="X217" s="269">
        <v>0</v>
      </c>
      <c r="Y217" s="269">
        <f t="shared" si="320"/>
        <v>0</v>
      </c>
      <c r="Z217" s="269">
        <f t="shared" si="321"/>
        <v>0</v>
      </c>
      <c r="AA217" s="577">
        <f t="shared" si="322"/>
        <v>0</v>
      </c>
      <c r="AB217" s="270">
        <f t="shared" si="323"/>
        <v>0</v>
      </c>
      <c r="AC217" s="269">
        <v>0</v>
      </c>
      <c r="AD217" s="269">
        <v>0</v>
      </c>
      <c r="AE217" s="269">
        <f t="shared" si="313"/>
        <v>0</v>
      </c>
      <c r="AF217" s="269">
        <f t="shared" si="314"/>
        <v>0</v>
      </c>
      <c r="AG217" s="271">
        <v>0</v>
      </c>
      <c r="AH217" s="271">
        <v>0</v>
      </c>
      <c r="AI217" s="271">
        <v>0</v>
      </c>
      <c r="AJ217" s="271">
        <v>0</v>
      </c>
      <c r="AK217" s="271">
        <v>0</v>
      </c>
      <c r="AL217" s="271">
        <f t="shared" si="315"/>
        <v>0</v>
      </c>
      <c r="AM217" s="271">
        <f t="shared" si="316"/>
        <v>0</v>
      </c>
      <c r="AN217" s="272">
        <f t="shared" si="317"/>
        <v>0</v>
      </c>
      <c r="AO217" s="268">
        <f t="shared" si="324"/>
        <v>1767303</v>
      </c>
      <c r="AP217" s="269">
        <f t="shared" si="325"/>
        <v>1533764</v>
      </c>
      <c r="AQ217" s="269">
        <f t="shared" si="326"/>
        <v>0</v>
      </c>
      <c r="AR217" s="269">
        <f t="shared" si="327"/>
        <v>220492</v>
      </c>
      <c r="AS217" s="269">
        <f t="shared" si="327"/>
        <v>13047</v>
      </c>
      <c r="AT217" s="269">
        <f t="shared" si="328"/>
        <v>0</v>
      </c>
      <c r="AU217" s="271">
        <f t="shared" si="329"/>
        <v>3.3159999999999998</v>
      </c>
      <c r="AV217" s="271">
        <f t="shared" si="330"/>
        <v>3.3159999999999998</v>
      </c>
      <c r="AW217" s="272">
        <f t="shared" si="330"/>
        <v>0</v>
      </c>
    </row>
    <row r="218" spans="1:49" s="580" customFormat="1" ht="12.75" customHeight="1" x14ac:dyDescent="0.2">
      <c r="A218" s="524">
        <v>38</v>
      </c>
      <c r="B218" s="1">
        <v>4460</v>
      </c>
      <c r="C218" s="1">
        <v>600074579</v>
      </c>
      <c r="D218" s="1">
        <v>48283011</v>
      </c>
      <c r="E218" s="523" t="s">
        <v>223</v>
      </c>
      <c r="F218" s="1">
        <v>3143</v>
      </c>
      <c r="G218" s="522" t="s">
        <v>636</v>
      </c>
      <c r="H218" s="673" t="s">
        <v>284</v>
      </c>
      <c r="I218" s="265">
        <v>66710</v>
      </c>
      <c r="J218" s="266">
        <v>47025</v>
      </c>
      <c r="K218" s="882">
        <v>0</v>
      </c>
      <c r="L218" s="577">
        <v>15894</v>
      </c>
      <c r="M218" s="577">
        <v>941</v>
      </c>
      <c r="N218" s="266">
        <v>2850</v>
      </c>
      <c r="O218" s="622">
        <v>0.2</v>
      </c>
      <c r="P218" s="678">
        <v>0</v>
      </c>
      <c r="Q218" s="784">
        <v>0.2</v>
      </c>
      <c r="R218" s="267">
        <f t="shared" si="319"/>
        <v>0</v>
      </c>
      <c r="S218" s="269">
        <v>0</v>
      </c>
      <c r="T218" s="269">
        <v>0</v>
      </c>
      <c r="U218" s="269">
        <v>0</v>
      </c>
      <c r="V218" s="269">
        <f t="shared" si="312"/>
        <v>0</v>
      </c>
      <c r="W218" s="269">
        <v>0</v>
      </c>
      <c r="X218" s="269">
        <v>0</v>
      </c>
      <c r="Y218" s="269">
        <f t="shared" si="320"/>
        <v>0</v>
      </c>
      <c r="Z218" s="269">
        <f t="shared" si="321"/>
        <v>0</v>
      </c>
      <c r="AA218" s="577">
        <f t="shared" si="322"/>
        <v>0</v>
      </c>
      <c r="AB218" s="270">
        <f t="shared" si="323"/>
        <v>0</v>
      </c>
      <c r="AC218" s="269">
        <v>0</v>
      </c>
      <c r="AD218" s="269">
        <v>0</v>
      </c>
      <c r="AE218" s="269">
        <f t="shared" si="313"/>
        <v>0</v>
      </c>
      <c r="AF218" s="269">
        <f t="shared" si="314"/>
        <v>0</v>
      </c>
      <c r="AG218" s="271">
        <v>0</v>
      </c>
      <c r="AH218" s="271">
        <v>0</v>
      </c>
      <c r="AI218" s="271">
        <v>0</v>
      </c>
      <c r="AJ218" s="271">
        <v>0</v>
      </c>
      <c r="AK218" s="271">
        <v>0</v>
      </c>
      <c r="AL218" s="271">
        <f t="shared" si="315"/>
        <v>0</v>
      </c>
      <c r="AM218" s="271">
        <f t="shared" si="316"/>
        <v>0</v>
      </c>
      <c r="AN218" s="272">
        <f t="shared" si="317"/>
        <v>0</v>
      </c>
      <c r="AO218" s="268">
        <f t="shared" si="324"/>
        <v>66710</v>
      </c>
      <c r="AP218" s="269">
        <f t="shared" si="325"/>
        <v>47025</v>
      </c>
      <c r="AQ218" s="269">
        <f t="shared" si="326"/>
        <v>0</v>
      </c>
      <c r="AR218" s="269">
        <f t="shared" si="327"/>
        <v>15894</v>
      </c>
      <c r="AS218" s="269">
        <f t="shared" si="327"/>
        <v>941</v>
      </c>
      <c r="AT218" s="269">
        <f t="shared" si="328"/>
        <v>2850</v>
      </c>
      <c r="AU218" s="271">
        <f t="shared" si="329"/>
        <v>0.2</v>
      </c>
      <c r="AV218" s="271">
        <f t="shared" si="330"/>
        <v>0</v>
      </c>
      <c r="AW218" s="272">
        <f t="shared" si="330"/>
        <v>0.2</v>
      </c>
    </row>
    <row r="219" spans="1:49" s="580" customFormat="1" ht="12.75" customHeight="1" x14ac:dyDescent="0.2">
      <c r="A219" s="502">
        <v>38</v>
      </c>
      <c r="B219" s="38">
        <v>4460</v>
      </c>
      <c r="C219" s="38">
        <v>600074579</v>
      </c>
      <c r="D219" s="38">
        <v>48283011</v>
      </c>
      <c r="E219" s="499" t="s">
        <v>224</v>
      </c>
      <c r="F219" s="38"/>
      <c r="G219" s="500"/>
      <c r="H219" s="672"/>
      <c r="I219" s="6">
        <v>37869286</v>
      </c>
      <c r="J219" s="10">
        <v>27101784</v>
      </c>
      <c r="K219" s="10">
        <v>11120</v>
      </c>
      <c r="L219" s="10">
        <v>9164162</v>
      </c>
      <c r="M219" s="10">
        <v>542036</v>
      </c>
      <c r="N219" s="10">
        <v>1050184</v>
      </c>
      <c r="O219" s="11">
        <v>58.13130000000001</v>
      </c>
      <c r="P219" s="11">
        <v>39.170000000000009</v>
      </c>
      <c r="Q219" s="45">
        <v>18.961299999999998</v>
      </c>
      <c r="R219" s="6">
        <f t="shared" ref="R219:AW219" si="331">SUM(R213:R218)</f>
        <v>0</v>
      </c>
      <c r="S219" s="10">
        <f t="shared" si="331"/>
        <v>0</v>
      </c>
      <c r="T219" s="10">
        <f t="shared" si="331"/>
        <v>0</v>
      </c>
      <c r="U219" s="10">
        <f t="shared" si="331"/>
        <v>0</v>
      </c>
      <c r="V219" s="10">
        <f t="shared" si="331"/>
        <v>0</v>
      </c>
      <c r="W219" s="10">
        <f t="shared" si="331"/>
        <v>0</v>
      </c>
      <c r="X219" s="10">
        <f t="shared" si="331"/>
        <v>0</v>
      </c>
      <c r="Y219" s="10">
        <f t="shared" si="331"/>
        <v>0</v>
      </c>
      <c r="Z219" s="10">
        <f t="shared" si="331"/>
        <v>0</v>
      </c>
      <c r="AA219" s="10">
        <f t="shared" si="331"/>
        <v>0</v>
      </c>
      <c r="AB219" s="10">
        <f t="shared" si="331"/>
        <v>0</v>
      </c>
      <c r="AC219" s="10">
        <f t="shared" si="331"/>
        <v>0</v>
      </c>
      <c r="AD219" s="10">
        <f t="shared" si="331"/>
        <v>0</v>
      </c>
      <c r="AE219" s="10">
        <f t="shared" si="331"/>
        <v>0</v>
      </c>
      <c r="AF219" s="10">
        <f t="shared" si="331"/>
        <v>0</v>
      </c>
      <c r="AG219" s="11">
        <f t="shared" si="331"/>
        <v>0</v>
      </c>
      <c r="AH219" s="11">
        <f t="shared" si="331"/>
        <v>0</v>
      </c>
      <c r="AI219" s="11">
        <f t="shared" si="331"/>
        <v>0</v>
      </c>
      <c r="AJ219" s="11">
        <f t="shared" si="331"/>
        <v>0</v>
      </c>
      <c r="AK219" s="11">
        <f t="shared" si="331"/>
        <v>0</v>
      </c>
      <c r="AL219" s="11">
        <f t="shared" si="331"/>
        <v>0</v>
      </c>
      <c r="AM219" s="11">
        <f t="shared" si="331"/>
        <v>0</v>
      </c>
      <c r="AN219" s="101">
        <f t="shared" si="331"/>
        <v>0</v>
      </c>
      <c r="AO219" s="478">
        <f t="shared" si="331"/>
        <v>37869286</v>
      </c>
      <c r="AP219" s="10">
        <f t="shared" si="331"/>
        <v>27101784</v>
      </c>
      <c r="AQ219" s="10">
        <f t="shared" si="331"/>
        <v>11120</v>
      </c>
      <c r="AR219" s="10">
        <f t="shared" si="331"/>
        <v>9164162</v>
      </c>
      <c r="AS219" s="10">
        <f t="shared" si="331"/>
        <v>542036</v>
      </c>
      <c r="AT219" s="10">
        <f t="shared" si="331"/>
        <v>1050184</v>
      </c>
      <c r="AU219" s="11">
        <f t="shared" si="331"/>
        <v>58.13130000000001</v>
      </c>
      <c r="AV219" s="11">
        <f t="shared" si="331"/>
        <v>39.170000000000009</v>
      </c>
      <c r="AW219" s="101">
        <f t="shared" si="331"/>
        <v>18.961299999999998</v>
      </c>
    </row>
    <row r="220" spans="1:49" s="580" customFormat="1" ht="12.75" customHeight="1" x14ac:dyDescent="0.2">
      <c r="A220" s="524">
        <v>39</v>
      </c>
      <c r="B220" s="1">
        <v>4472</v>
      </c>
      <c r="C220" s="1">
        <v>600075095</v>
      </c>
      <c r="D220" s="1">
        <v>48282561</v>
      </c>
      <c r="E220" s="523" t="s">
        <v>225</v>
      </c>
      <c r="F220" s="1">
        <v>3231</v>
      </c>
      <c r="G220" s="522" t="s">
        <v>322</v>
      </c>
      <c r="H220" s="764" t="s">
        <v>283</v>
      </c>
      <c r="I220" s="265">
        <v>9612669</v>
      </c>
      <c r="J220" s="266">
        <v>7014178</v>
      </c>
      <c r="K220" s="266">
        <v>40000</v>
      </c>
      <c r="L220" s="266">
        <v>2384312</v>
      </c>
      <c r="M220" s="266">
        <v>140284</v>
      </c>
      <c r="N220" s="266">
        <v>33895</v>
      </c>
      <c r="O220" s="622">
        <v>13.7471</v>
      </c>
      <c r="P220" s="678">
        <v>12.282300000000001</v>
      </c>
      <c r="Q220" s="784">
        <v>1.4647999999999997</v>
      </c>
      <c r="R220" s="267">
        <f>W220*-1</f>
        <v>0</v>
      </c>
      <c r="S220" s="269">
        <v>0</v>
      </c>
      <c r="T220" s="269">
        <v>0</v>
      </c>
      <c r="U220" s="269">
        <v>0</v>
      </c>
      <c r="V220" s="269">
        <f t="shared" si="312"/>
        <v>0</v>
      </c>
      <c r="W220" s="269">
        <v>0</v>
      </c>
      <c r="X220" s="269">
        <v>0</v>
      </c>
      <c r="Y220" s="269">
        <f>SUM(W220:X220)</f>
        <v>0</v>
      </c>
      <c r="Z220" s="269">
        <f>V220+Y220</f>
        <v>0</v>
      </c>
      <c r="AA220" s="577">
        <f>ROUND((V220+W220)*33.8%,0)</f>
        <v>0</v>
      </c>
      <c r="AB220" s="270">
        <f>ROUND(V220*2%,0)</f>
        <v>0</v>
      </c>
      <c r="AC220" s="269">
        <v>0</v>
      </c>
      <c r="AD220" s="269">
        <v>0</v>
      </c>
      <c r="AE220" s="269">
        <f t="shared" si="313"/>
        <v>0</v>
      </c>
      <c r="AF220" s="269">
        <f t="shared" si="314"/>
        <v>0</v>
      </c>
      <c r="AG220" s="271">
        <v>0</v>
      </c>
      <c r="AH220" s="271">
        <v>0</v>
      </c>
      <c r="AI220" s="271">
        <v>0</v>
      </c>
      <c r="AJ220" s="271">
        <v>0</v>
      </c>
      <c r="AK220" s="271">
        <v>0</v>
      </c>
      <c r="AL220" s="271">
        <f t="shared" si="315"/>
        <v>0</v>
      </c>
      <c r="AM220" s="271">
        <f t="shared" si="316"/>
        <v>0</v>
      </c>
      <c r="AN220" s="272">
        <f t="shared" si="317"/>
        <v>0</v>
      </c>
      <c r="AO220" s="268">
        <f>I220+AF220</f>
        <v>9612669</v>
      </c>
      <c r="AP220" s="269">
        <f>J220+V220</f>
        <v>7014178</v>
      </c>
      <c r="AQ220" s="269">
        <f>K220+Y220</f>
        <v>40000</v>
      </c>
      <c r="AR220" s="269">
        <f>L220+AA220</f>
        <v>2384312</v>
      </c>
      <c r="AS220" s="269">
        <f>M220+AB220</f>
        <v>140284</v>
      </c>
      <c r="AT220" s="269">
        <f>N220+AE220</f>
        <v>33895</v>
      </c>
      <c r="AU220" s="271">
        <f>O220+AN220</f>
        <v>13.7471</v>
      </c>
      <c r="AV220" s="271">
        <f>P220+AL220</f>
        <v>12.282300000000001</v>
      </c>
      <c r="AW220" s="272">
        <f>Q220+AM220</f>
        <v>1.4647999999999997</v>
      </c>
    </row>
    <row r="221" spans="1:49" s="580" customFormat="1" ht="12.75" customHeight="1" x14ac:dyDescent="0.2">
      <c r="A221" s="502">
        <v>39</v>
      </c>
      <c r="B221" s="38">
        <v>4472</v>
      </c>
      <c r="C221" s="38">
        <v>600075095</v>
      </c>
      <c r="D221" s="38">
        <v>48282561</v>
      </c>
      <c r="E221" s="499" t="s">
        <v>226</v>
      </c>
      <c r="F221" s="38"/>
      <c r="G221" s="500"/>
      <c r="H221" s="672"/>
      <c r="I221" s="6">
        <v>9612669</v>
      </c>
      <c r="J221" s="10">
        <v>7014178</v>
      </c>
      <c r="K221" s="10">
        <v>40000</v>
      </c>
      <c r="L221" s="10">
        <v>2384312</v>
      </c>
      <c r="M221" s="10">
        <v>140284</v>
      </c>
      <c r="N221" s="10">
        <v>33895</v>
      </c>
      <c r="O221" s="11">
        <v>13.7471</v>
      </c>
      <c r="P221" s="11">
        <v>12.282300000000001</v>
      </c>
      <c r="Q221" s="45">
        <v>1.4647999999999997</v>
      </c>
      <c r="R221" s="6">
        <f t="shared" ref="R221:AW221" si="332">SUM(R220)</f>
        <v>0</v>
      </c>
      <c r="S221" s="10">
        <f t="shared" si="332"/>
        <v>0</v>
      </c>
      <c r="T221" s="10">
        <f t="shared" si="332"/>
        <v>0</v>
      </c>
      <c r="U221" s="10">
        <f t="shared" si="332"/>
        <v>0</v>
      </c>
      <c r="V221" s="10">
        <f t="shared" si="332"/>
        <v>0</v>
      </c>
      <c r="W221" s="10">
        <f t="shared" si="332"/>
        <v>0</v>
      </c>
      <c r="X221" s="10">
        <f t="shared" si="332"/>
        <v>0</v>
      </c>
      <c r="Y221" s="10">
        <f t="shared" si="332"/>
        <v>0</v>
      </c>
      <c r="Z221" s="10">
        <f t="shared" si="332"/>
        <v>0</v>
      </c>
      <c r="AA221" s="10">
        <f t="shared" si="332"/>
        <v>0</v>
      </c>
      <c r="AB221" s="10">
        <f t="shared" si="332"/>
        <v>0</v>
      </c>
      <c r="AC221" s="10">
        <f t="shared" si="332"/>
        <v>0</v>
      </c>
      <c r="AD221" s="10">
        <f t="shared" si="332"/>
        <v>0</v>
      </c>
      <c r="AE221" s="10">
        <f t="shared" si="332"/>
        <v>0</v>
      </c>
      <c r="AF221" s="10">
        <f t="shared" si="332"/>
        <v>0</v>
      </c>
      <c r="AG221" s="11">
        <f t="shared" si="332"/>
        <v>0</v>
      </c>
      <c r="AH221" s="11">
        <f t="shared" si="332"/>
        <v>0</v>
      </c>
      <c r="AI221" s="11">
        <f t="shared" si="332"/>
        <v>0</v>
      </c>
      <c r="AJ221" s="11">
        <f t="shared" si="332"/>
        <v>0</v>
      </c>
      <c r="AK221" s="11">
        <f t="shared" si="332"/>
        <v>0</v>
      </c>
      <c r="AL221" s="11">
        <f t="shared" si="332"/>
        <v>0</v>
      </c>
      <c r="AM221" s="11">
        <f t="shared" si="332"/>
        <v>0</v>
      </c>
      <c r="AN221" s="101">
        <f t="shared" si="332"/>
        <v>0</v>
      </c>
      <c r="AO221" s="478">
        <f t="shared" si="332"/>
        <v>9612669</v>
      </c>
      <c r="AP221" s="10">
        <f t="shared" si="332"/>
        <v>7014178</v>
      </c>
      <c r="AQ221" s="10">
        <f t="shared" si="332"/>
        <v>40000</v>
      </c>
      <c r="AR221" s="10">
        <f t="shared" si="332"/>
        <v>2384312</v>
      </c>
      <c r="AS221" s="10">
        <f t="shared" si="332"/>
        <v>140284</v>
      </c>
      <c r="AT221" s="10">
        <f t="shared" si="332"/>
        <v>33895</v>
      </c>
      <c r="AU221" s="11">
        <f t="shared" si="332"/>
        <v>13.7471</v>
      </c>
      <c r="AV221" s="11">
        <f t="shared" si="332"/>
        <v>12.282300000000001</v>
      </c>
      <c r="AW221" s="101">
        <f t="shared" si="332"/>
        <v>1.4647999999999997</v>
      </c>
    </row>
    <row r="222" spans="1:49" s="580" customFormat="1" ht="12.75" customHeight="1" x14ac:dyDescent="0.2">
      <c r="A222" s="524">
        <v>40</v>
      </c>
      <c r="B222" s="1">
        <v>4418</v>
      </c>
      <c r="C222" s="1">
        <v>600074048</v>
      </c>
      <c r="D222" s="1">
        <v>72742411</v>
      </c>
      <c r="E222" s="523" t="s">
        <v>227</v>
      </c>
      <c r="F222" s="1">
        <v>3111</v>
      </c>
      <c r="G222" s="522" t="s">
        <v>317</v>
      </c>
      <c r="H222" s="764" t="s">
        <v>283</v>
      </c>
      <c r="I222" s="265">
        <v>1897015</v>
      </c>
      <c r="J222" s="266">
        <v>1337861</v>
      </c>
      <c r="K222" s="266">
        <v>50000</v>
      </c>
      <c r="L222" s="266">
        <v>469097</v>
      </c>
      <c r="M222" s="266">
        <v>26757</v>
      </c>
      <c r="N222" s="266">
        <v>13300</v>
      </c>
      <c r="O222" s="622">
        <v>2.8652000000000002</v>
      </c>
      <c r="P222" s="678">
        <v>2.2702999999999998</v>
      </c>
      <c r="Q222" s="784">
        <v>0.59490000000000043</v>
      </c>
      <c r="R222" s="267">
        <f t="shared" ref="R222:R224" si="333">W222*-1</f>
        <v>0</v>
      </c>
      <c r="S222" s="269">
        <v>0</v>
      </c>
      <c r="T222" s="269">
        <v>0</v>
      </c>
      <c r="U222" s="269">
        <v>0</v>
      </c>
      <c r="V222" s="269">
        <f t="shared" si="312"/>
        <v>0</v>
      </c>
      <c r="W222" s="269">
        <v>0</v>
      </c>
      <c r="X222" s="269">
        <v>0</v>
      </c>
      <c r="Y222" s="269">
        <f>SUM(W222:X222)</f>
        <v>0</v>
      </c>
      <c r="Z222" s="269">
        <f>V222+Y222</f>
        <v>0</v>
      </c>
      <c r="AA222" s="577">
        <f t="shared" ref="AA222:AA224" si="334">ROUND((V222+W222)*33.8%,0)</f>
        <v>0</v>
      </c>
      <c r="AB222" s="270">
        <f>ROUND(V222*2%,0)</f>
        <v>0</v>
      </c>
      <c r="AC222" s="269">
        <v>0</v>
      </c>
      <c r="AD222" s="269">
        <v>0</v>
      </c>
      <c r="AE222" s="269">
        <f t="shared" si="313"/>
        <v>0</v>
      </c>
      <c r="AF222" s="269">
        <f t="shared" si="314"/>
        <v>0</v>
      </c>
      <c r="AG222" s="271">
        <v>0</v>
      </c>
      <c r="AH222" s="271">
        <v>0</v>
      </c>
      <c r="AI222" s="271">
        <v>0</v>
      </c>
      <c r="AJ222" s="271">
        <v>0</v>
      </c>
      <c r="AK222" s="271">
        <v>0</v>
      </c>
      <c r="AL222" s="271">
        <f t="shared" si="315"/>
        <v>0</v>
      </c>
      <c r="AM222" s="271">
        <f t="shared" si="316"/>
        <v>0</v>
      </c>
      <c r="AN222" s="272">
        <f t="shared" si="317"/>
        <v>0</v>
      </c>
      <c r="AO222" s="268">
        <f>I222+AF222</f>
        <v>1897015</v>
      </c>
      <c r="AP222" s="269">
        <f>J222+V222</f>
        <v>1337861</v>
      </c>
      <c r="AQ222" s="269">
        <f t="shared" ref="AQ222:AQ224" si="335">K222+Y222</f>
        <v>50000</v>
      </c>
      <c r="AR222" s="269">
        <f t="shared" ref="AR222:AS224" si="336">L222+AA222</f>
        <v>469097</v>
      </c>
      <c r="AS222" s="269">
        <f t="shared" si="336"/>
        <v>26757</v>
      </c>
      <c r="AT222" s="269">
        <f>N222+AE222</f>
        <v>13300</v>
      </c>
      <c r="AU222" s="271">
        <f>O222+AN222</f>
        <v>2.8652000000000002</v>
      </c>
      <c r="AV222" s="271">
        <f t="shared" ref="AV222:AW224" si="337">P222+AL222</f>
        <v>2.2702999999999998</v>
      </c>
      <c r="AW222" s="272">
        <f t="shared" si="337"/>
        <v>0.59490000000000043</v>
      </c>
    </row>
    <row r="223" spans="1:49" s="580" customFormat="1" ht="12.75" customHeight="1" x14ac:dyDescent="0.2">
      <c r="A223" s="524">
        <v>40</v>
      </c>
      <c r="B223" s="1">
        <v>4418</v>
      </c>
      <c r="C223" s="1">
        <v>600074048</v>
      </c>
      <c r="D223" s="1">
        <v>72742411</v>
      </c>
      <c r="E223" s="523" t="s">
        <v>227</v>
      </c>
      <c r="F223" s="1">
        <v>3111</v>
      </c>
      <c r="G223" s="522" t="s">
        <v>318</v>
      </c>
      <c r="H223" s="764" t="s">
        <v>284</v>
      </c>
      <c r="I223" s="265">
        <v>0</v>
      </c>
      <c r="J223" s="266">
        <v>0</v>
      </c>
      <c r="K223" s="882">
        <v>0</v>
      </c>
      <c r="L223" s="577">
        <v>0</v>
      </c>
      <c r="M223" s="577">
        <v>0</v>
      </c>
      <c r="N223" s="266">
        <v>0</v>
      </c>
      <c r="O223" s="622">
        <v>0</v>
      </c>
      <c r="P223" s="678">
        <v>0</v>
      </c>
      <c r="Q223" s="784">
        <v>0</v>
      </c>
      <c r="R223" s="267">
        <f t="shared" si="333"/>
        <v>0</v>
      </c>
      <c r="S223" s="269">
        <v>0</v>
      </c>
      <c r="T223" s="269">
        <v>0</v>
      </c>
      <c r="U223" s="269">
        <v>0</v>
      </c>
      <c r="V223" s="269">
        <f t="shared" si="312"/>
        <v>0</v>
      </c>
      <c r="W223" s="269">
        <v>0</v>
      </c>
      <c r="X223" s="269">
        <v>0</v>
      </c>
      <c r="Y223" s="269">
        <f>SUM(W223:X223)</f>
        <v>0</v>
      </c>
      <c r="Z223" s="269">
        <f>V223+Y223</f>
        <v>0</v>
      </c>
      <c r="AA223" s="577">
        <f t="shared" si="334"/>
        <v>0</v>
      </c>
      <c r="AB223" s="270">
        <f>ROUND(V223*2%,0)</f>
        <v>0</v>
      </c>
      <c r="AC223" s="269">
        <v>0</v>
      </c>
      <c r="AD223" s="269">
        <v>0</v>
      </c>
      <c r="AE223" s="269">
        <f t="shared" si="313"/>
        <v>0</v>
      </c>
      <c r="AF223" s="269">
        <f t="shared" si="314"/>
        <v>0</v>
      </c>
      <c r="AG223" s="271">
        <v>0</v>
      </c>
      <c r="AH223" s="271">
        <v>0</v>
      </c>
      <c r="AI223" s="271">
        <v>0</v>
      </c>
      <c r="AJ223" s="271">
        <v>0</v>
      </c>
      <c r="AK223" s="271">
        <v>0</v>
      </c>
      <c r="AL223" s="271">
        <f t="shared" si="315"/>
        <v>0</v>
      </c>
      <c r="AM223" s="271">
        <f t="shared" si="316"/>
        <v>0</v>
      </c>
      <c r="AN223" s="272">
        <f t="shared" si="317"/>
        <v>0</v>
      </c>
      <c r="AO223" s="268">
        <f>I223+AF223</f>
        <v>0</v>
      </c>
      <c r="AP223" s="269">
        <f>J223+V223</f>
        <v>0</v>
      </c>
      <c r="AQ223" s="269">
        <f t="shared" si="335"/>
        <v>0</v>
      </c>
      <c r="AR223" s="269">
        <f t="shared" si="336"/>
        <v>0</v>
      </c>
      <c r="AS223" s="269">
        <f t="shared" si="336"/>
        <v>0</v>
      </c>
      <c r="AT223" s="269">
        <f>N223+AE223</f>
        <v>0</v>
      </c>
      <c r="AU223" s="271">
        <f>O223+AN223</f>
        <v>0</v>
      </c>
      <c r="AV223" s="271">
        <f t="shared" si="337"/>
        <v>0</v>
      </c>
      <c r="AW223" s="272">
        <f t="shared" si="337"/>
        <v>0</v>
      </c>
    </row>
    <row r="224" spans="1:49" s="580" customFormat="1" ht="12.75" customHeight="1" x14ac:dyDescent="0.2">
      <c r="A224" s="524">
        <v>40</v>
      </c>
      <c r="B224" s="1">
        <v>4418</v>
      </c>
      <c r="C224" s="1">
        <v>600074048</v>
      </c>
      <c r="D224" s="1">
        <v>72742411</v>
      </c>
      <c r="E224" s="497" t="s">
        <v>227</v>
      </c>
      <c r="F224" s="1">
        <v>3141</v>
      </c>
      <c r="G224" s="522" t="s">
        <v>321</v>
      </c>
      <c r="H224" s="764" t="s">
        <v>284</v>
      </c>
      <c r="I224" s="265">
        <v>311983</v>
      </c>
      <c r="J224" s="266">
        <v>223999</v>
      </c>
      <c r="K224" s="882">
        <v>5000</v>
      </c>
      <c r="L224" s="577">
        <v>77402</v>
      </c>
      <c r="M224" s="577">
        <v>4480</v>
      </c>
      <c r="N224" s="266">
        <v>1102</v>
      </c>
      <c r="O224" s="622">
        <v>0.78</v>
      </c>
      <c r="P224" s="678">
        <v>0</v>
      </c>
      <c r="Q224" s="784">
        <v>0.78</v>
      </c>
      <c r="R224" s="267">
        <f t="shared" si="333"/>
        <v>0</v>
      </c>
      <c r="S224" s="269">
        <v>0</v>
      </c>
      <c r="T224" s="269">
        <v>0</v>
      </c>
      <c r="U224" s="269">
        <v>0</v>
      </c>
      <c r="V224" s="269">
        <f t="shared" si="312"/>
        <v>0</v>
      </c>
      <c r="W224" s="269">
        <v>0</v>
      </c>
      <c r="X224" s="269">
        <v>0</v>
      </c>
      <c r="Y224" s="269">
        <f>SUM(W224:X224)</f>
        <v>0</v>
      </c>
      <c r="Z224" s="269">
        <f>V224+Y224</f>
        <v>0</v>
      </c>
      <c r="AA224" s="577">
        <f t="shared" si="334"/>
        <v>0</v>
      </c>
      <c r="AB224" s="270">
        <f>ROUND(V224*2%,0)</f>
        <v>0</v>
      </c>
      <c r="AC224" s="269">
        <v>0</v>
      </c>
      <c r="AD224" s="269">
        <v>0</v>
      </c>
      <c r="AE224" s="269">
        <f t="shared" si="313"/>
        <v>0</v>
      </c>
      <c r="AF224" s="269">
        <f t="shared" si="314"/>
        <v>0</v>
      </c>
      <c r="AG224" s="271">
        <v>0</v>
      </c>
      <c r="AH224" s="271">
        <v>0</v>
      </c>
      <c r="AI224" s="271">
        <v>0</v>
      </c>
      <c r="AJ224" s="271">
        <v>0</v>
      </c>
      <c r="AK224" s="271">
        <v>0</v>
      </c>
      <c r="AL224" s="271">
        <f t="shared" si="315"/>
        <v>0</v>
      </c>
      <c r="AM224" s="271">
        <f t="shared" si="316"/>
        <v>0</v>
      </c>
      <c r="AN224" s="272">
        <f t="shared" si="317"/>
        <v>0</v>
      </c>
      <c r="AO224" s="268">
        <f>I224+AF224</f>
        <v>311983</v>
      </c>
      <c r="AP224" s="269">
        <f>J224+V224</f>
        <v>223999</v>
      </c>
      <c r="AQ224" s="269">
        <f t="shared" si="335"/>
        <v>5000</v>
      </c>
      <c r="AR224" s="269">
        <f t="shared" si="336"/>
        <v>77402</v>
      </c>
      <c r="AS224" s="269">
        <f t="shared" si="336"/>
        <v>4480</v>
      </c>
      <c r="AT224" s="269">
        <f>N224+AE224</f>
        <v>1102</v>
      </c>
      <c r="AU224" s="271">
        <f>O224+AN224</f>
        <v>0.78</v>
      </c>
      <c r="AV224" s="271">
        <f t="shared" si="337"/>
        <v>0</v>
      </c>
      <c r="AW224" s="272">
        <f t="shared" si="337"/>
        <v>0.78</v>
      </c>
    </row>
    <row r="225" spans="1:49" s="580" customFormat="1" ht="12.75" customHeight="1" x14ac:dyDescent="0.2">
      <c r="A225" s="502">
        <v>40</v>
      </c>
      <c r="B225" s="38">
        <v>4418</v>
      </c>
      <c r="C225" s="38">
        <v>600074048</v>
      </c>
      <c r="D225" s="38">
        <v>72742411</v>
      </c>
      <c r="E225" s="499" t="s">
        <v>228</v>
      </c>
      <c r="F225" s="38"/>
      <c r="G225" s="500"/>
      <c r="H225" s="672"/>
      <c r="I225" s="6">
        <v>2208998</v>
      </c>
      <c r="J225" s="10">
        <v>1561860</v>
      </c>
      <c r="K225" s="10">
        <v>55000</v>
      </c>
      <c r="L225" s="10">
        <v>546499</v>
      </c>
      <c r="M225" s="10">
        <v>31237</v>
      </c>
      <c r="N225" s="10">
        <v>14402</v>
      </c>
      <c r="O225" s="11">
        <v>3.6452</v>
      </c>
      <c r="P225" s="11">
        <v>2.2702999999999998</v>
      </c>
      <c r="Q225" s="45">
        <v>1.3749000000000005</v>
      </c>
      <c r="R225" s="6">
        <f t="shared" ref="R225:AW225" si="338">SUM(R222:R224)</f>
        <v>0</v>
      </c>
      <c r="S225" s="10">
        <f t="shared" si="338"/>
        <v>0</v>
      </c>
      <c r="T225" s="10">
        <f t="shared" si="338"/>
        <v>0</v>
      </c>
      <c r="U225" s="10">
        <f t="shared" si="338"/>
        <v>0</v>
      </c>
      <c r="V225" s="10">
        <f t="shared" si="338"/>
        <v>0</v>
      </c>
      <c r="W225" s="10">
        <f t="shared" si="338"/>
        <v>0</v>
      </c>
      <c r="X225" s="10">
        <f t="shared" si="338"/>
        <v>0</v>
      </c>
      <c r="Y225" s="10">
        <f t="shared" si="338"/>
        <v>0</v>
      </c>
      <c r="Z225" s="10">
        <f t="shared" si="338"/>
        <v>0</v>
      </c>
      <c r="AA225" s="10">
        <f t="shared" si="338"/>
        <v>0</v>
      </c>
      <c r="AB225" s="10">
        <f t="shared" si="338"/>
        <v>0</v>
      </c>
      <c r="AC225" s="10">
        <f t="shared" si="338"/>
        <v>0</v>
      </c>
      <c r="AD225" s="10">
        <f t="shared" si="338"/>
        <v>0</v>
      </c>
      <c r="AE225" s="10">
        <f t="shared" si="338"/>
        <v>0</v>
      </c>
      <c r="AF225" s="10">
        <f t="shared" si="338"/>
        <v>0</v>
      </c>
      <c r="AG225" s="11">
        <f t="shared" si="338"/>
        <v>0</v>
      </c>
      <c r="AH225" s="11">
        <f t="shared" si="338"/>
        <v>0</v>
      </c>
      <c r="AI225" s="11">
        <f t="shared" si="338"/>
        <v>0</v>
      </c>
      <c r="AJ225" s="11">
        <f t="shared" si="338"/>
        <v>0</v>
      </c>
      <c r="AK225" s="11">
        <f t="shared" si="338"/>
        <v>0</v>
      </c>
      <c r="AL225" s="11">
        <f t="shared" si="338"/>
        <v>0</v>
      </c>
      <c r="AM225" s="11">
        <f t="shared" si="338"/>
        <v>0</v>
      </c>
      <c r="AN225" s="101">
        <f t="shared" si="338"/>
        <v>0</v>
      </c>
      <c r="AO225" s="478">
        <f t="shared" si="338"/>
        <v>2208998</v>
      </c>
      <c r="AP225" s="10">
        <f t="shared" si="338"/>
        <v>1561860</v>
      </c>
      <c r="AQ225" s="10">
        <f t="shared" si="338"/>
        <v>55000</v>
      </c>
      <c r="AR225" s="10">
        <f t="shared" si="338"/>
        <v>546499</v>
      </c>
      <c r="AS225" s="10">
        <f t="shared" si="338"/>
        <v>31237</v>
      </c>
      <c r="AT225" s="10">
        <f t="shared" si="338"/>
        <v>14402</v>
      </c>
      <c r="AU225" s="11">
        <f t="shared" si="338"/>
        <v>3.6452</v>
      </c>
      <c r="AV225" s="11">
        <f t="shared" si="338"/>
        <v>2.2702999999999998</v>
      </c>
      <c r="AW225" s="101">
        <f t="shared" si="338"/>
        <v>1.3749000000000005</v>
      </c>
    </row>
    <row r="226" spans="1:49" s="580" customFormat="1" ht="12.75" customHeight="1" x14ac:dyDescent="0.2">
      <c r="A226" s="524">
        <v>41</v>
      </c>
      <c r="B226" s="1">
        <v>4432</v>
      </c>
      <c r="C226" s="1">
        <v>600074625</v>
      </c>
      <c r="D226" s="1">
        <v>70695903</v>
      </c>
      <c r="E226" s="523" t="s">
        <v>229</v>
      </c>
      <c r="F226" s="1">
        <v>3111</v>
      </c>
      <c r="G226" s="522" t="s">
        <v>317</v>
      </c>
      <c r="H226" s="764" t="s">
        <v>283</v>
      </c>
      <c r="I226" s="265">
        <v>1387184</v>
      </c>
      <c r="J226" s="266">
        <v>1136145</v>
      </c>
      <c r="K226" s="266">
        <v>0</v>
      </c>
      <c r="L226" s="266">
        <v>220492</v>
      </c>
      <c r="M226" s="266">
        <v>13047</v>
      </c>
      <c r="N226" s="266">
        <v>17500</v>
      </c>
      <c r="O226" s="622">
        <v>2.6076999999999999</v>
      </c>
      <c r="P226" s="678">
        <v>2.0968</v>
      </c>
      <c r="Q226" s="784">
        <v>0.51090000000000002</v>
      </c>
      <c r="R226" s="267">
        <f t="shared" ref="R226:R231" si="339">W226*-1</f>
        <v>0</v>
      </c>
      <c r="S226" s="269">
        <v>0</v>
      </c>
      <c r="T226" s="269">
        <v>0</v>
      </c>
      <c r="U226" s="269">
        <v>0</v>
      </c>
      <c r="V226" s="269">
        <f t="shared" si="312"/>
        <v>0</v>
      </c>
      <c r="W226" s="269">
        <v>0</v>
      </c>
      <c r="X226" s="269">
        <v>0</v>
      </c>
      <c r="Y226" s="269">
        <f t="shared" ref="Y226:Y231" si="340">SUM(W226:X226)</f>
        <v>0</v>
      </c>
      <c r="Z226" s="269">
        <f t="shared" ref="Z226:Z231" si="341">V226+Y226</f>
        <v>0</v>
      </c>
      <c r="AA226" s="577">
        <f t="shared" ref="AA226:AA231" si="342">ROUND((V226+W226)*33.8%,0)</f>
        <v>0</v>
      </c>
      <c r="AB226" s="270">
        <f t="shared" ref="AB226:AB231" si="343">ROUND(V226*2%,0)</f>
        <v>0</v>
      </c>
      <c r="AC226" s="269">
        <v>0</v>
      </c>
      <c r="AD226" s="269">
        <v>0</v>
      </c>
      <c r="AE226" s="269">
        <f t="shared" si="313"/>
        <v>0</v>
      </c>
      <c r="AF226" s="269">
        <f t="shared" si="314"/>
        <v>0</v>
      </c>
      <c r="AG226" s="271">
        <v>0</v>
      </c>
      <c r="AH226" s="271">
        <v>0</v>
      </c>
      <c r="AI226" s="271">
        <v>0</v>
      </c>
      <c r="AJ226" s="271">
        <v>0</v>
      </c>
      <c r="AK226" s="271">
        <v>0</v>
      </c>
      <c r="AL226" s="271">
        <f t="shared" si="315"/>
        <v>0</v>
      </c>
      <c r="AM226" s="271">
        <f t="shared" si="316"/>
        <v>0</v>
      </c>
      <c r="AN226" s="272">
        <f t="shared" si="317"/>
        <v>0</v>
      </c>
      <c r="AO226" s="268">
        <f t="shared" ref="AO226:AO231" si="344">I226+AF226</f>
        <v>1387184</v>
      </c>
      <c r="AP226" s="269">
        <f t="shared" ref="AP226:AP231" si="345">J226+V226</f>
        <v>1136145</v>
      </c>
      <c r="AQ226" s="269">
        <f t="shared" ref="AQ226:AQ231" si="346">K226+Y226</f>
        <v>0</v>
      </c>
      <c r="AR226" s="269">
        <f t="shared" ref="AR226:AS231" si="347">L226+AA226</f>
        <v>220492</v>
      </c>
      <c r="AS226" s="269">
        <f t="shared" si="347"/>
        <v>13047</v>
      </c>
      <c r="AT226" s="269">
        <f t="shared" ref="AT226:AT231" si="348">N226+AE226</f>
        <v>17500</v>
      </c>
      <c r="AU226" s="271">
        <f t="shared" ref="AU226:AU231" si="349">O226+AN226</f>
        <v>2.6076999999999999</v>
      </c>
      <c r="AV226" s="271">
        <f t="shared" ref="AV226:AW231" si="350">P226+AL226</f>
        <v>2.0968</v>
      </c>
      <c r="AW226" s="272">
        <f t="shared" si="350"/>
        <v>0.51090000000000002</v>
      </c>
    </row>
    <row r="227" spans="1:49" s="580" customFormat="1" ht="12.75" customHeight="1" x14ac:dyDescent="0.2">
      <c r="A227" s="524">
        <v>41</v>
      </c>
      <c r="B227" s="1">
        <v>4432</v>
      </c>
      <c r="C227" s="1">
        <v>600074625</v>
      </c>
      <c r="D227" s="1">
        <v>70695903</v>
      </c>
      <c r="E227" s="523" t="s">
        <v>229</v>
      </c>
      <c r="F227" s="1">
        <v>3117</v>
      </c>
      <c r="G227" s="522" t="s">
        <v>320</v>
      </c>
      <c r="H227" s="764" t="s">
        <v>283</v>
      </c>
      <c r="I227" s="265">
        <v>3001639</v>
      </c>
      <c r="J227" s="266">
        <v>2066623</v>
      </c>
      <c r="K227" s="266">
        <v>0</v>
      </c>
      <c r="L227" s="266">
        <v>803473</v>
      </c>
      <c r="M227" s="266">
        <v>47543</v>
      </c>
      <c r="N227" s="266">
        <v>84000</v>
      </c>
      <c r="O227" s="622">
        <v>4.2004000000000001</v>
      </c>
      <c r="P227" s="678">
        <v>3</v>
      </c>
      <c r="Q227" s="784">
        <v>1.2004000000000001</v>
      </c>
      <c r="R227" s="267">
        <f t="shared" si="339"/>
        <v>0</v>
      </c>
      <c r="S227" s="269">
        <v>0</v>
      </c>
      <c r="T227" s="269">
        <v>0</v>
      </c>
      <c r="U227" s="269">
        <v>0</v>
      </c>
      <c r="V227" s="269">
        <f t="shared" si="312"/>
        <v>0</v>
      </c>
      <c r="W227" s="269">
        <v>0</v>
      </c>
      <c r="X227" s="269">
        <v>0</v>
      </c>
      <c r="Y227" s="269">
        <f t="shared" si="340"/>
        <v>0</v>
      </c>
      <c r="Z227" s="269">
        <f t="shared" si="341"/>
        <v>0</v>
      </c>
      <c r="AA227" s="577">
        <f t="shared" si="342"/>
        <v>0</v>
      </c>
      <c r="AB227" s="270">
        <f t="shared" si="343"/>
        <v>0</v>
      </c>
      <c r="AC227" s="269">
        <v>0</v>
      </c>
      <c r="AD227" s="269">
        <v>0</v>
      </c>
      <c r="AE227" s="269">
        <f t="shared" si="313"/>
        <v>0</v>
      </c>
      <c r="AF227" s="269">
        <f t="shared" si="314"/>
        <v>0</v>
      </c>
      <c r="AG227" s="271">
        <v>0</v>
      </c>
      <c r="AH227" s="271">
        <v>0</v>
      </c>
      <c r="AI227" s="271">
        <v>0</v>
      </c>
      <c r="AJ227" s="271">
        <v>0</v>
      </c>
      <c r="AK227" s="271">
        <v>0</v>
      </c>
      <c r="AL227" s="271">
        <f t="shared" si="315"/>
        <v>0</v>
      </c>
      <c r="AM227" s="271">
        <f t="shared" si="316"/>
        <v>0</v>
      </c>
      <c r="AN227" s="272">
        <f t="shared" si="317"/>
        <v>0</v>
      </c>
      <c r="AO227" s="268">
        <f t="shared" si="344"/>
        <v>3001639</v>
      </c>
      <c r="AP227" s="269">
        <f t="shared" si="345"/>
        <v>2066623</v>
      </c>
      <c r="AQ227" s="269">
        <f t="shared" si="346"/>
        <v>0</v>
      </c>
      <c r="AR227" s="269">
        <f t="shared" si="347"/>
        <v>803473</v>
      </c>
      <c r="AS227" s="269">
        <f t="shared" si="347"/>
        <v>47543</v>
      </c>
      <c r="AT227" s="269">
        <f t="shared" si="348"/>
        <v>84000</v>
      </c>
      <c r="AU227" s="271">
        <f t="shared" si="349"/>
        <v>4.2004000000000001</v>
      </c>
      <c r="AV227" s="271">
        <f t="shared" si="350"/>
        <v>3</v>
      </c>
      <c r="AW227" s="272">
        <f t="shared" si="350"/>
        <v>1.2004000000000001</v>
      </c>
    </row>
    <row r="228" spans="1:49" s="580" customFormat="1" ht="12.75" customHeight="1" x14ac:dyDescent="0.2">
      <c r="A228" s="524">
        <v>41</v>
      </c>
      <c r="B228" s="1">
        <v>4432</v>
      </c>
      <c r="C228" s="1">
        <v>600074625</v>
      </c>
      <c r="D228" s="1">
        <v>70695903</v>
      </c>
      <c r="E228" s="523" t="s">
        <v>229</v>
      </c>
      <c r="F228" s="1">
        <v>3117</v>
      </c>
      <c r="G228" s="522" t="s">
        <v>318</v>
      </c>
      <c r="H228" s="764" t="s">
        <v>284</v>
      </c>
      <c r="I228" s="265">
        <v>1106846</v>
      </c>
      <c r="J228" s="266">
        <v>815056</v>
      </c>
      <c r="K228" s="882">
        <v>0</v>
      </c>
      <c r="L228" s="577">
        <v>275489</v>
      </c>
      <c r="M228" s="577">
        <v>16301</v>
      </c>
      <c r="N228" s="266">
        <v>0</v>
      </c>
      <c r="O228" s="622">
        <v>2.4</v>
      </c>
      <c r="P228" s="678">
        <v>2.4</v>
      </c>
      <c r="Q228" s="784">
        <v>0</v>
      </c>
      <c r="R228" s="267">
        <f t="shared" si="339"/>
        <v>0</v>
      </c>
      <c r="S228" s="269">
        <v>99053</v>
      </c>
      <c r="T228" s="269">
        <v>0</v>
      </c>
      <c r="U228" s="269">
        <v>0</v>
      </c>
      <c r="V228" s="269">
        <f t="shared" si="312"/>
        <v>99053</v>
      </c>
      <c r="W228" s="269">
        <v>0</v>
      </c>
      <c r="X228" s="269">
        <v>0</v>
      </c>
      <c r="Y228" s="269">
        <f t="shared" si="340"/>
        <v>0</v>
      </c>
      <c r="Z228" s="269">
        <f t="shared" si="341"/>
        <v>99053</v>
      </c>
      <c r="AA228" s="577">
        <f t="shared" si="342"/>
        <v>33480</v>
      </c>
      <c r="AB228" s="270">
        <f t="shared" si="343"/>
        <v>1981</v>
      </c>
      <c r="AC228" s="269">
        <v>3200</v>
      </c>
      <c r="AD228" s="269">
        <v>0</v>
      </c>
      <c r="AE228" s="269">
        <f t="shared" si="313"/>
        <v>3200</v>
      </c>
      <c r="AF228" s="269">
        <f t="shared" si="314"/>
        <v>137714</v>
      </c>
      <c r="AG228" s="271">
        <v>0</v>
      </c>
      <c r="AH228" s="271">
        <v>0</v>
      </c>
      <c r="AI228" s="271">
        <v>0.28999999999999998</v>
      </c>
      <c r="AJ228" s="271">
        <v>0</v>
      </c>
      <c r="AK228" s="271">
        <v>0</v>
      </c>
      <c r="AL228" s="271">
        <f t="shared" si="315"/>
        <v>0.28999999999999998</v>
      </c>
      <c r="AM228" s="271">
        <f t="shared" si="316"/>
        <v>0</v>
      </c>
      <c r="AN228" s="272">
        <f t="shared" si="317"/>
        <v>0.28999999999999998</v>
      </c>
      <c r="AO228" s="268">
        <f t="shared" si="344"/>
        <v>1244560</v>
      </c>
      <c r="AP228" s="269">
        <f t="shared" si="345"/>
        <v>914109</v>
      </c>
      <c r="AQ228" s="269">
        <f t="shared" si="346"/>
        <v>0</v>
      </c>
      <c r="AR228" s="269">
        <f t="shared" si="347"/>
        <v>308969</v>
      </c>
      <c r="AS228" s="269">
        <f t="shared" si="347"/>
        <v>18282</v>
      </c>
      <c r="AT228" s="269">
        <f t="shared" si="348"/>
        <v>3200</v>
      </c>
      <c r="AU228" s="271">
        <f t="shared" si="349"/>
        <v>2.69</v>
      </c>
      <c r="AV228" s="271">
        <f t="shared" si="350"/>
        <v>2.69</v>
      </c>
      <c r="AW228" s="272">
        <f t="shared" si="350"/>
        <v>0</v>
      </c>
    </row>
    <row r="229" spans="1:49" s="580" customFormat="1" ht="12.75" customHeight="1" x14ac:dyDescent="0.2">
      <c r="A229" s="524">
        <v>41</v>
      </c>
      <c r="B229" s="1">
        <v>4432</v>
      </c>
      <c r="C229" s="1">
        <v>600074625</v>
      </c>
      <c r="D229" s="1">
        <v>70695903</v>
      </c>
      <c r="E229" s="523" t="s">
        <v>229</v>
      </c>
      <c r="F229" s="1">
        <v>3141</v>
      </c>
      <c r="G229" s="522" t="s">
        <v>321</v>
      </c>
      <c r="H229" s="764" t="s">
        <v>284</v>
      </c>
      <c r="I229" s="265">
        <v>643145</v>
      </c>
      <c r="J229" s="266">
        <v>471547</v>
      </c>
      <c r="K229" s="882">
        <v>0</v>
      </c>
      <c r="L229" s="577">
        <v>159383</v>
      </c>
      <c r="M229" s="577">
        <v>9431</v>
      </c>
      <c r="N229" s="266">
        <v>2784</v>
      </c>
      <c r="O229" s="622">
        <v>1.6</v>
      </c>
      <c r="P229" s="678">
        <v>0</v>
      </c>
      <c r="Q229" s="784">
        <v>1.6</v>
      </c>
      <c r="R229" s="267">
        <f t="shared" si="339"/>
        <v>0</v>
      </c>
      <c r="S229" s="269">
        <v>0</v>
      </c>
      <c r="T229" s="269">
        <v>0</v>
      </c>
      <c r="U229" s="269">
        <v>0</v>
      </c>
      <c r="V229" s="269">
        <f t="shared" si="312"/>
        <v>0</v>
      </c>
      <c r="W229" s="269">
        <v>0</v>
      </c>
      <c r="X229" s="269">
        <v>0</v>
      </c>
      <c r="Y229" s="269">
        <f t="shared" si="340"/>
        <v>0</v>
      </c>
      <c r="Z229" s="269">
        <f t="shared" si="341"/>
        <v>0</v>
      </c>
      <c r="AA229" s="577">
        <f t="shared" si="342"/>
        <v>0</v>
      </c>
      <c r="AB229" s="270">
        <f t="shared" si="343"/>
        <v>0</v>
      </c>
      <c r="AC229" s="269">
        <v>0</v>
      </c>
      <c r="AD229" s="269">
        <v>0</v>
      </c>
      <c r="AE229" s="269">
        <f t="shared" si="313"/>
        <v>0</v>
      </c>
      <c r="AF229" s="269">
        <f t="shared" si="314"/>
        <v>0</v>
      </c>
      <c r="AG229" s="271">
        <v>0</v>
      </c>
      <c r="AH229" s="271">
        <v>0</v>
      </c>
      <c r="AI229" s="271">
        <v>0</v>
      </c>
      <c r="AJ229" s="271">
        <v>0</v>
      </c>
      <c r="AK229" s="271">
        <v>0</v>
      </c>
      <c r="AL229" s="271">
        <f t="shared" si="315"/>
        <v>0</v>
      </c>
      <c r="AM229" s="271">
        <f t="shared" si="316"/>
        <v>0</v>
      </c>
      <c r="AN229" s="272">
        <f t="shared" si="317"/>
        <v>0</v>
      </c>
      <c r="AO229" s="268">
        <f t="shared" si="344"/>
        <v>643145</v>
      </c>
      <c r="AP229" s="269">
        <f t="shared" si="345"/>
        <v>471547</v>
      </c>
      <c r="AQ229" s="269">
        <f t="shared" si="346"/>
        <v>0</v>
      </c>
      <c r="AR229" s="269">
        <f t="shared" si="347"/>
        <v>159383</v>
      </c>
      <c r="AS229" s="269">
        <f t="shared" si="347"/>
        <v>9431</v>
      </c>
      <c r="AT229" s="269">
        <f t="shared" si="348"/>
        <v>2784</v>
      </c>
      <c r="AU229" s="271">
        <f t="shared" si="349"/>
        <v>1.6</v>
      </c>
      <c r="AV229" s="271">
        <f t="shared" si="350"/>
        <v>0</v>
      </c>
      <c r="AW229" s="272">
        <f t="shared" si="350"/>
        <v>1.6</v>
      </c>
    </row>
    <row r="230" spans="1:49" s="580" customFormat="1" ht="12.75" customHeight="1" x14ac:dyDescent="0.2">
      <c r="A230" s="524">
        <v>41</v>
      </c>
      <c r="B230" s="1">
        <v>4432</v>
      </c>
      <c r="C230" s="1">
        <v>600074625</v>
      </c>
      <c r="D230" s="1">
        <v>70695903</v>
      </c>
      <c r="E230" s="523" t="s">
        <v>229</v>
      </c>
      <c r="F230" s="1">
        <v>3143</v>
      </c>
      <c r="G230" s="522" t="s">
        <v>635</v>
      </c>
      <c r="H230" s="673" t="s">
        <v>283</v>
      </c>
      <c r="I230" s="265">
        <v>712596</v>
      </c>
      <c r="J230" s="266">
        <v>479057</v>
      </c>
      <c r="K230" s="266">
        <v>0</v>
      </c>
      <c r="L230" s="266">
        <v>220492</v>
      </c>
      <c r="M230" s="266">
        <v>13047</v>
      </c>
      <c r="N230" s="266">
        <v>0</v>
      </c>
      <c r="O230" s="622">
        <v>1.1608000000000001</v>
      </c>
      <c r="P230" s="678">
        <v>1.1608000000000001</v>
      </c>
      <c r="Q230" s="784">
        <v>0</v>
      </c>
      <c r="R230" s="267">
        <f t="shared" si="339"/>
        <v>0</v>
      </c>
      <c r="S230" s="269">
        <v>0</v>
      </c>
      <c r="T230" s="269">
        <v>0</v>
      </c>
      <c r="U230" s="269">
        <v>0</v>
      </c>
      <c r="V230" s="269">
        <f t="shared" si="312"/>
        <v>0</v>
      </c>
      <c r="W230" s="269">
        <v>0</v>
      </c>
      <c r="X230" s="269">
        <v>0</v>
      </c>
      <c r="Y230" s="269">
        <f t="shared" si="340"/>
        <v>0</v>
      </c>
      <c r="Z230" s="269">
        <f t="shared" si="341"/>
        <v>0</v>
      </c>
      <c r="AA230" s="577">
        <f t="shared" si="342"/>
        <v>0</v>
      </c>
      <c r="AB230" s="270">
        <f t="shared" si="343"/>
        <v>0</v>
      </c>
      <c r="AC230" s="269">
        <v>0</v>
      </c>
      <c r="AD230" s="269">
        <v>0</v>
      </c>
      <c r="AE230" s="269">
        <f t="shared" si="313"/>
        <v>0</v>
      </c>
      <c r="AF230" s="269">
        <f t="shared" si="314"/>
        <v>0</v>
      </c>
      <c r="AG230" s="271">
        <v>0</v>
      </c>
      <c r="AH230" s="271">
        <v>0</v>
      </c>
      <c r="AI230" s="271">
        <v>0</v>
      </c>
      <c r="AJ230" s="271">
        <v>0</v>
      </c>
      <c r="AK230" s="271">
        <v>0</v>
      </c>
      <c r="AL230" s="271">
        <f t="shared" si="315"/>
        <v>0</v>
      </c>
      <c r="AM230" s="271">
        <f t="shared" si="316"/>
        <v>0</v>
      </c>
      <c r="AN230" s="272">
        <f t="shared" si="317"/>
        <v>0</v>
      </c>
      <c r="AO230" s="268">
        <f t="shared" si="344"/>
        <v>712596</v>
      </c>
      <c r="AP230" s="269">
        <f t="shared" si="345"/>
        <v>479057</v>
      </c>
      <c r="AQ230" s="269">
        <f t="shared" si="346"/>
        <v>0</v>
      </c>
      <c r="AR230" s="269">
        <f t="shared" si="347"/>
        <v>220492</v>
      </c>
      <c r="AS230" s="269">
        <f t="shared" si="347"/>
        <v>13047</v>
      </c>
      <c r="AT230" s="269">
        <f t="shared" si="348"/>
        <v>0</v>
      </c>
      <c r="AU230" s="271">
        <f t="shared" si="349"/>
        <v>1.1608000000000001</v>
      </c>
      <c r="AV230" s="271">
        <f t="shared" si="350"/>
        <v>1.1608000000000001</v>
      </c>
      <c r="AW230" s="272">
        <f t="shared" si="350"/>
        <v>0</v>
      </c>
    </row>
    <row r="231" spans="1:49" s="580" customFormat="1" ht="12.75" customHeight="1" x14ac:dyDescent="0.2">
      <c r="A231" s="524">
        <v>41</v>
      </c>
      <c r="B231" s="1">
        <v>4432</v>
      </c>
      <c r="C231" s="1">
        <v>600074625</v>
      </c>
      <c r="D231" s="1">
        <v>70695903</v>
      </c>
      <c r="E231" s="523" t="s">
        <v>229</v>
      </c>
      <c r="F231" s="1">
        <v>3143</v>
      </c>
      <c r="G231" s="522" t="s">
        <v>636</v>
      </c>
      <c r="H231" s="673" t="s">
        <v>284</v>
      </c>
      <c r="I231" s="265">
        <v>13342</v>
      </c>
      <c r="J231" s="266">
        <v>9405</v>
      </c>
      <c r="K231" s="882">
        <v>0</v>
      </c>
      <c r="L231" s="577">
        <v>3179</v>
      </c>
      <c r="M231" s="577">
        <v>188</v>
      </c>
      <c r="N231" s="266">
        <v>570</v>
      </c>
      <c r="O231" s="622">
        <v>0.04</v>
      </c>
      <c r="P231" s="678">
        <v>0</v>
      </c>
      <c r="Q231" s="784">
        <v>0.04</v>
      </c>
      <c r="R231" s="267">
        <f t="shared" si="339"/>
        <v>0</v>
      </c>
      <c r="S231" s="269">
        <v>0</v>
      </c>
      <c r="T231" s="269">
        <v>0</v>
      </c>
      <c r="U231" s="269">
        <v>0</v>
      </c>
      <c r="V231" s="269">
        <f t="shared" si="312"/>
        <v>0</v>
      </c>
      <c r="W231" s="269">
        <v>0</v>
      </c>
      <c r="X231" s="269">
        <v>0</v>
      </c>
      <c r="Y231" s="269">
        <f t="shared" si="340"/>
        <v>0</v>
      </c>
      <c r="Z231" s="269">
        <f t="shared" si="341"/>
        <v>0</v>
      </c>
      <c r="AA231" s="577">
        <f t="shared" si="342"/>
        <v>0</v>
      </c>
      <c r="AB231" s="270">
        <f t="shared" si="343"/>
        <v>0</v>
      </c>
      <c r="AC231" s="269">
        <v>0</v>
      </c>
      <c r="AD231" s="269">
        <v>0</v>
      </c>
      <c r="AE231" s="269">
        <f t="shared" si="313"/>
        <v>0</v>
      </c>
      <c r="AF231" s="269">
        <f t="shared" si="314"/>
        <v>0</v>
      </c>
      <c r="AG231" s="271">
        <v>0</v>
      </c>
      <c r="AH231" s="271">
        <v>0</v>
      </c>
      <c r="AI231" s="271">
        <v>0</v>
      </c>
      <c r="AJ231" s="271">
        <v>0</v>
      </c>
      <c r="AK231" s="271">
        <v>0</v>
      </c>
      <c r="AL231" s="271">
        <f t="shared" si="315"/>
        <v>0</v>
      </c>
      <c r="AM231" s="271">
        <f t="shared" si="316"/>
        <v>0</v>
      </c>
      <c r="AN231" s="272">
        <f t="shared" si="317"/>
        <v>0</v>
      </c>
      <c r="AO231" s="268">
        <f t="shared" si="344"/>
        <v>13342</v>
      </c>
      <c r="AP231" s="269">
        <f t="shared" si="345"/>
        <v>9405</v>
      </c>
      <c r="AQ231" s="269">
        <f t="shared" si="346"/>
        <v>0</v>
      </c>
      <c r="AR231" s="269">
        <f t="shared" si="347"/>
        <v>3179</v>
      </c>
      <c r="AS231" s="269">
        <f t="shared" si="347"/>
        <v>188</v>
      </c>
      <c r="AT231" s="269">
        <f t="shared" si="348"/>
        <v>570</v>
      </c>
      <c r="AU231" s="271">
        <f t="shared" si="349"/>
        <v>0.04</v>
      </c>
      <c r="AV231" s="271">
        <f t="shared" si="350"/>
        <v>0</v>
      </c>
      <c r="AW231" s="272">
        <f t="shared" si="350"/>
        <v>0.04</v>
      </c>
    </row>
    <row r="232" spans="1:49" s="580" customFormat="1" ht="12.75" customHeight="1" x14ac:dyDescent="0.2">
      <c r="A232" s="502">
        <v>41</v>
      </c>
      <c r="B232" s="38">
        <v>4432</v>
      </c>
      <c r="C232" s="38">
        <v>600074625</v>
      </c>
      <c r="D232" s="38">
        <v>70695903</v>
      </c>
      <c r="E232" s="499" t="s">
        <v>230</v>
      </c>
      <c r="F232" s="38"/>
      <c r="G232" s="500"/>
      <c r="H232" s="672"/>
      <c r="I232" s="8">
        <v>6864752</v>
      </c>
      <c r="J232" s="14">
        <v>4977833</v>
      </c>
      <c r="K232" s="14">
        <v>0</v>
      </c>
      <c r="L232" s="14">
        <v>1682508</v>
      </c>
      <c r="M232" s="14">
        <v>99557</v>
      </c>
      <c r="N232" s="14">
        <v>104854</v>
      </c>
      <c r="O232" s="15">
        <v>12.008899999999999</v>
      </c>
      <c r="P232" s="15">
        <v>8.6576000000000004</v>
      </c>
      <c r="Q232" s="54">
        <v>3.3513000000000002</v>
      </c>
      <c r="R232" s="8">
        <f t="shared" ref="R232:AW232" si="351">SUM(R226:R231)</f>
        <v>0</v>
      </c>
      <c r="S232" s="14">
        <f t="shared" si="351"/>
        <v>99053</v>
      </c>
      <c r="T232" s="14">
        <f t="shared" si="351"/>
        <v>0</v>
      </c>
      <c r="U232" s="14">
        <f t="shared" si="351"/>
        <v>0</v>
      </c>
      <c r="V232" s="14">
        <f t="shared" si="351"/>
        <v>99053</v>
      </c>
      <c r="W232" s="14">
        <f t="shared" si="351"/>
        <v>0</v>
      </c>
      <c r="X232" s="14">
        <f t="shared" si="351"/>
        <v>0</v>
      </c>
      <c r="Y232" s="14">
        <f t="shared" si="351"/>
        <v>0</v>
      </c>
      <c r="Z232" s="14">
        <f t="shared" si="351"/>
        <v>99053</v>
      </c>
      <c r="AA232" s="14">
        <f t="shared" si="351"/>
        <v>33480</v>
      </c>
      <c r="AB232" s="14">
        <f t="shared" si="351"/>
        <v>1981</v>
      </c>
      <c r="AC232" s="14">
        <f t="shared" si="351"/>
        <v>3200</v>
      </c>
      <c r="AD232" s="14">
        <f t="shared" si="351"/>
        <v>0</v>
      </c>
      <c r="AE232" s="14">
        <f t="shared" si="351"/>
        <v>3200</v>
      </c>
      <c r="AF232" s="14">
        <f t="shared" si="351"/>
        <v>137714</v>
      </c>
      <c r="AG232" s="15">
        <f t="shared" si="351"/>
        <v>0</v>
      </c>
      <c r="AH232" s="15">
        <f t="shared" si="351"/>
        <v>0</v>
      </c>
      <c r="AI232" s="15">
        <f t="shared" si="351"/>
        <v>0.28999999999999998</v>
      </c>
      <c r="AJ232" s="15">
        <f t="shared" si="351"/>
        <v>0</v>
      </c>
      <c r="AK232" s="15">
        <f t="shared" si="351"/>
        <v>0</v>
      </c>
      <c r="AL232" s="15">
        <f t="shared" si="351"/>
        <v>0.28999999999999998</v>
      </c>
      <c r="AM232" s="15">
        <f t="shared" si="351"/>
        <v>0</v>
      </c>
      <c r="AN232" s="104">
        <f t="shared" si="351"/>
        <v>0.28999999999999998</v>
      </c>
      <c r="AO232" s="495">
        <f t="shared" si="351"/>
        <v>7002466</v>
      </c>
      <c r="AP232" s="14">
        <f t="shared" si="351"/>
        <v>5076886</v>
      </c>
      <c r="AQ232" s="14">
        <f t="shared" si="351"/>
        <v>0</v>
      </c>
      <c r="AR232" s="14">
        <f t="shared" si="351"/>
        <v>1715988</v>
      </c>
      <c r="AS232" s="14">
        <f t="shared" si="351"/>
        <v>101538</v>
      </c>
      <c r="AT232" s="14">
        <f t="shared" si="351"/>
        <v>108054</v>
      </c>
      <c r="AU232" s="15">
        <f t="shared" si="351"/>
        <v>12.298899999999998</v>
      </c>
      <c r="AV232" s="15">
        <f t="shared" si="351"/>
        <v>8.9475999999999996</v>
      </c>
      <c r="AW232" s="104">
        <f t="shared" si="351"/>
        <v>3.3513000000000002</v>
      </c>
    </row>
    <row r="233" spans="1:49" s="580" customFormat="1" ht="12.75" customHeight="1" x14ac:dyDescent="0.2">
      <c r="A233" s="524">
        <v>42</v>
      </c>
      <c r="B233" s="1">
        <v>4459</v>
      </c>
      <c r="C233" s="1">
        <v>650037171</v>
      </c>
      <c r="D233" s="1">
        <v>72742356</v>
      </c>
      <c r="E233" s="523" t="s">
        <v>231</v>
      </c>
      <c r="F233" s="1">
        <v>3111</v>
      </c>
      <c r="G233" s="522" t="s">
        <v>317</v>
      </c>
      <c r="H233" s="764" t="s">
        <v>283</v>
      </c>
      <c r="I233" s="265">
        <v>2282963</v>
      </c>
      <c r="J233" s="266">
        <v>2020024</v>
      </c>
      <c r="K233" s="266">
        <v>0</v>
      </c>
      <c r="L233" s="266">
        <v>220492</v>
      </c>
      <c r="M233" s="266">
        <v>13047</v>
      </c>
      <c r="N233" s="266">
        <v>29400</v>
      </c>
      <c r="O233" s="622">
        <v>4.9733999999999998</v>
      </c>
      <c r="P233" s="678">
        <v>3.9516</v>
      </c>
      <c r="Q233" s="784">
        <v>1.0218</v>
      </c>
      <c r="R233" s="267">
        <f t="shared" ref="R233:R238" si="352">W233*-1</f>
        <v>0</v>
      </c>
      <c r="S233" s="269">
        <v>0</v>
      </c>
      <c r="T233" s="269">
        <v>0</v>
      </c>
      <c r="U233" s="269">
        <v>0</v>
      </c>
      <c r="V233" s="269">
        <f t="shared" si="312"/>
        <v>0</v>
      </c>
      <c r="W233" s="269">
        <v>0</v>
      </c>
      <c r="X233" s="269">
        <v>0</v>
      </c>
      <c r="Y233" s="269">
        <f t="shared" ref="Y233:Y238" si="353">SUM(W233:X233)</f>
        <v>0</v>
      </c>
      <c r="Z233" s="269">
        <f t="shared" ref="Z233:Z238" si="354">V233+Y233</f>
        <v>0</v>
      </c>
      <c r="AA233" s="577">
        <f t="shared" ref="AA233:AA238" si="355">ROUND((V233+W233)*33.8%,0)</f>
        <v>0</v>
      </c>
      <c r="AB233" s="270">
        <f t="shared" ref="AB233:AB238" si="356">ROUND(V233*2%,0)</f>
        <v>0</v>
      </c>
      <c r="AC233" s="269">
        <v>0</v>
      </c>
      <c r="AD233" s="269">
        <v>0</v>
      </c>
      <c r="AE233" s="269">
        <f t="shared" si="313"/>
        <v>0</v>
      </c>
      <c r="AF233" s="269">
        <f t="shared" si="314"/>
        <v>0</v>
      </c>
      <c r="AG233" s="271">
        <v>0</v>
      </c>
      <c r="AH233" s="271">
        <v>0</v>
      </c>
      <c r="AI233" s="271">
        <v>0</v>
      </c>
      <c r="AJ233" s="271">
        <v>0</v>
      </c>
      <c r="AK233" s="271">
        <v>0</v>
      </c>
      <c r="AL233" s="271">
        <f t="shared" si="315"/>
        <v>0</v>
      </c>
      <c r="AM233" s="271">
        <f t="shared" si="316"/>
        <v>0</v>
      </c>
      <c r="AN233" s="272">
        <f t="shared" si="317"/>
        <v>0</v>
      </c>
      <c r="AO233" s="268">
        <f t="shared" ref="AO233:AO238" si="357">I233+AF233</f>
        <v>2282963</v>
      </c>
      <c r="AP233" s="269">
        <f t="shared" ref="AP233:AP238" si="358">J233+V233</f>
        <v>2020024</v>
      </c>
      <c r="AQ233" s="269">
        <f t="shared" ref="AQ233:AQ238" si="359">K233+Y233</f>
        <v>0</v>
      </c>
      <c r="AR233" s="269">
        <f t="shared" ref="AR233:AS238" si="360">L233+AA233</f>
        <v>220492</v>
      </c>
      <c r="AS233" s="269">
        <f t="shared" si="360"/>
        <v>13047</v>
      </c>
      <c r="AT233" s="269">
        <f t="shared" ref="AT233:AT238" si="361">N233+AE233</f>
        <v>29400</v>
      </c>
      <c r="AU233" s="271">
        <f t="shared" ref="AU233:AU238" si="362">O233+AN233</f>
        <v>4.9733999999999998</v>
      </c>
      <c r="AV233" s="271">
        <f t="shared" ref="AV233:AW238" si="363">P233+AL233</f>
        <v>3.9516</v>
      </c>
      <c r="AW233" s="272">
        <f t="shared" si="363"/>
        <v>1.0218</v>
      </c>
    </row>
    <row r="234" spans="1:49" s="580" customFormat="1" ht="12.75" customHeight="1" x14ac:dyDescent="0.2">
      <c r="A234" s="524">
        <v>42</v>
      </c>
      <c r="B234" s="1">
        <v>4459</v>
      </c>
      <c r="C234" s="1">
        <v>650037171</v>
      </c>
      <c r="D234" s="1">
        <v>72742356</v>
      </c>
      <c r="E234" s="523" t="s">
        <v>231</v>
      </c>
      <c r="F234" s="1">
        <v>3113</v>
      </c>
      <c r="G234" s="522" t="s">
        <v>320</v>
      </c>
      <c r="H234" s="764" t="s">
        <v>283</v>
      </c>
      <c r="I234" s="265">
        <v>8355715</v>
      </c>
      <c r="J234" s="266">
        <v>5582936</v>
      </c>
      <c r="K234" s="266">
        <v>0</v>
      </c>
      <c r="L234" s="266">
        <v>2392794</v>
      </c>
      <c r="M234" s="266">
        <v>141585</v>
      </c>
      <c r="N234" s="266">
        <v>238400</v>
      </c>
      <c r="O234" s="622">
        <v>12.134100000000002</v>
      </c>
      <c r="P234" s="678">
        <v>8.0907999999999998</v>
      </c>
      <c r="Q234" s="784">
        <v>4.0433000000000021</v>
      </c>
      <c r="R234" s="267">
        <f t="shared" si="352"/>
        <v>0</v>
      </c>
      <c r="S234" s="269">
        <v>0</v>
      </c>
      <c r="T234" s="269">
        <v>0</v>
      </c>
      <c r="U234" s="269">
        <v>0</v>
      </c>
      <c r="V234" s="269">
        <f t="shared" si="312"/>
        <v>0</v>
      </c>
      <c r="W234" s="269">
        <v>0</v>
      </c>
      <c r="X234" s="269">
        <v>0</v>
      </c>
      <c r="Y234" s="269">
        <f t="shared" si="353"/>
        <v>0</v>
      </c>
      <c r="Z234" s="269">
        <f t="shared" si="354"/>
        <v>0</v>
      </c>
      <c r="AA234" s="577">
        <f t="shared" si="355"/>
        <v>0</v>
      </c>
      <c r="AB234" s="270">
        <f t="shared" si="356"/>
        <v>0</v>
      </c>
      <c r="AC234" s="269">
        <v>0</v>
      </c>
      <c r="AD234" s="269">
        <v>0</v>
      </c>
      <c r="AE234" s="269">
        <f t="shared" si="313"/>
        <v>0</v>
      </c>
      <c r="AF234" s="269">
        <f t="shared" si="314"/>
        <v>0</v>
      </c>
      <c r="AG234" s="271">
        <v>0</v>
      </c>
      <c r="AH234" s="271">
        <v>0</v>
      </c>
      <c r="AI234" s="271">
        <v>0</v>
      </c>
      <c r="AJ234" s="271">
        <v>0</v>
      </c>
      <c r="AK234" s="271">
        <v>0</v>
      </c>
      <c r="AL234" s="271">
        <f t="shared" si="315"/>
        <v>0</v>
      </c>
      <c r="AM234" s="271">
        <f t="shared" si="316"/>
        <v>0</v>
      </c>
      <c r="AN234" s="272">
        <f t="shared" si="317"/>
        <v>0</v>
      </c>
      <c r="AO234" s="268">
        <f t="shared" si="357"/>
        <v>8355715</v>
      </c>
      <c r="AP234" s="269">
        <f t="shared" si="358"/>
        <v>5582936</v>
      </c>
      <c r="AQ234" s="269">
        <f t="shared" si="359"/>
        <v>0</v>
      </c>
      <c r="AR234" s="269">
        <f t="shared" si="360"/>
        <v>2392794</v>
      </c>
      <c r="AS234" s="269">
        <f t="shared" si="360"/>
        <v>141585</v>
      </c>
      <c r="AT234" s="269">
        <f t="shared" si="361"/>
        <v>238400</v>
      </c>
      <c r="AU234" s="271">
        <f t="shared" si="362"/>
        <v>12.134100000000002</v>
      </c>
      <c r="AV234" s="271">
        <f t="shared" si="363"/>
        <v>8.0907999999999998</v>
      </c>
      <c r="AW234" s="272">
        <f t="shared" si="363"/>
        <v>4.0433000000000021</v>
      </c>
    </row>
    <row r="235" spans="1:49" s="580" customFormat="1" ht="12.75" customHeight="1" x14ac:dyDescent="0.2">
      <c r="A235" s="524">
        <v>42</v>
      </c>
      <c r="B235" s="1">
        <v>4459</v>
      </c>
      <c r="C235" s="1">
        <v>650037171</v>
      </c>
      <c r="D235" s="1">
        <v>72742356</v>
      </c>
      <c r="E235" s="523" t="s">
        <v>231</v>
      </c>
      <c r="F235" s="1">
        <v>3113</v>
      </c>
      <c r="G235" s="522" t="s">
        <v>318</v>
      </c>
      <c r="H235" s="764" t="s">
        <v>284</v>
      </c>
      <c r="I235" s="265">
        <v>2551984</v>
      </c>
      <c r="J235" s="266">
        <v>1879223</v>
      </c>
      <c r="K235" s="882">
        <v>0</v>
      </c>
      <c r="L235" s="577">
        <v>635177</v>
      </c>
      <c r="M235" s="577">
        <v>37584</v>
      </c>
      <c r="N235" s="266">
        <v>0</v>
      </c>
      <c r="O235" s="622">
        <v>5.5</v>
      </c>
      <c r="P235" s="678">
        <v>5.5</v>
      </c>
      <c r="Q235" s="784">
        <v>0</v>
      </c>
      <c r="R235" s="267">
        <f t="shared" si="352"/>
        <v>0</v>
      </c>
      <c r="S235" s="269">
        <v>0</v>
      </c>
      <c r="T235" s="269">
        <v>0</v>
      </c>
      <c r="U235" s="269">
        <v>0</v>
      </c>
      <c r="V235" s="269">
        <f t="shared" si="312"/>
        <v>0</v>
      </c>
      <c r="W235" s="269">
        <v>0</v>
      </c>
      <c r="X235" s="269">
        <v>0</v>
      </c>
      <c r="Y235" s="269">
        <f t="shared" si="353"/>
        <v>0</v>
      </c>
      <c r="Z235" s="269">
        <f t="shared" si="354"/>
        <v>0</v>
      </c>
      <c r="AA235" s="577">
        <f t="shared" si="355"/>
        <v>0</v>
      </c>
      <c r="AB235" s="270">
        <f t="shared" si="356"/>
        <v>0</v>
      </c>
      <c r="AC235" s="269">
        <v>0</v>
      </c>
      <c r="AD235" s="269">
        <v>0</v>
      </c>
      <c r="AE235" s="269">
        <f t="shared" si="313"/>
        <v>0</v>
      </c>
      <c r="AF235" s="269">
        <f t="shared" si="314"/>
        <v>0</v>
      </c>
      <c r="AG235" s="271">
        <v>0</v>
      </c>
      <c r="AH235" s="271">
        <v>0</v>
      </c>
      <c r="AI235" s="271">
        <v>0</v>
      </c>
      <c r="AJ235" s="271">
        <v>0</v>
      </c>
      <c r="AK235" s="271">
        <v>0</v>
      </c>
      <c r="AL235" s="271">
        <f t="shared" si="315"/>
        <v>0</v>
      </c>
      <c r="AM235" s="271">
        <f t="shared" si="316"/>
        <v>0</v>
      </c>
      <c r="AN235" s="272">
        <f t="shared" si="317"/>
        <v>0</v>
      </c>
      <c r="AO235" s="268">
        <f t="shared" si="357"/>
        <v>2551984</v>
      </c>
      <c r="AP235" s="269">
        <f t="shared" si="358"/>
        <v>1879223</v>
      </c>
      <c r="AQ235" s="269">
        <f t="shared" si="359"/>
        <v>0</v>
      </c>
      <c r="AR235" s="269">
        <f t="shared" si="360"/>
        <v>635177</v>
      </c>
      <c r="AS235" s="269">
        <f t="shared" si="360"/>
        <v>37584</v>
      </c>
      <c r="AT235" s="269">
        <f t="shared" si="361"/>
        <v>0</v>
      </c>
      <c r="AU235" s="271">
        <f t="shared" si="362"/>
        <v>5.5</v>
      </c>
      <c r="AV235" s="271">
        <f t="shared" si="363"/>
        <v>5.5</v>
      </c>
      <c r="AW235" s="272">
        <f t="shared" si="363"/>
        <v>0</v>
      </c>
    </row>
    <row r="236" spans="1:49" s="580" customFormat="1" ht="12.75" customHeight="1" x14ac:dyDescent="0.2">
      <c r="A236" s="524">
        <v>42</v>
      </c>
      <c r="B236" s="1">
        <v>4459</v>
      </c>
      <c r="C236" s="1">
        <v>650037171</v>
      </c>
      <c r="D236" s="1">
        <v>72742356</v>
      </c>
      <c r="E236" s="497" t="s">
        <v>231</v>
      </c>
      <c r="F236" s="1">
        <v>3141</v>
      </c>
      <c r="G236" s="522" t="s">
        <v>321</v>
      </c>
      <c r="H236" s="764" t="s">
        <v>284</v>
      </c>
      <c r="I236" s="265">
        <v>1257324</v>
      </c>
      <c r="J236" s="266">
        <v>920739</v>
      </c>
      <c r="K236" s="882">
        <v>0</v>
      </c>
      <c r="L236" s="577">
        <v>311210</v>
      </c>
      <c r="M236" s="577">
        <v>18415</v>
      </c>
      <c r="N236" s="266">
        <v>6960</v>
      </c>
      <c r="O236" s="622">
        <v>3.13</v>
      </c>
      <c r="P236" s="678">
        <v>0</v>
      </c>
      <c r="Q236" s="784">
        <v>3.13</v>
      </c>
      <c r="R236" s="267">
        <f t="shared" si="352"/>
        <v>0</v>
      </c>
      <c r="S236" s="269">
        <v>0</v>
      </c>
      <c r="T236" s="269">
        <v>0</v>
      </c>
      <c r="U236" s="269">
        <v>0</v>
      </c>
      <c r="V236" s="269">
        <f t="shared" si="312"/>
        <v>0</v>
      </c>
      <c r="W236" s="269">
        <v>0</v>
      </c>
      <c r="X236" s="269">
        <v>0</v>
      </c>
      <c r="Y236" s="269">
        <f t="shared" si="353"/>
        <v>0</v>
      </c>
      <c r="Z236" s="269">
        <f t="shared" si="354"/>
        <v>0</v>
      </c>
      <c r="AA236" s="577">
        <f t="shared" si="355"/>
        <v>0</v>
      </c>
      <c r="AB236" s="270">
        <f t="shared" si="356"/>
        <v>0</v>
      </c>
      <c r="AC236" s="269">
        <v>0</v>
      </c>
      <c r="AD236" s="269">
        <v>0</v>
      </c>
      <c r="AE236" s="269">
        <f t="shared" si="313"/>
        <v>0</v>
      </c>
      <c r="AF236" s="269">
        <f t="shared" si="314"/>
        <v>0</v>
      </c>
      <c r="AG236" s="271">
        <v>0</v>
      </c>
      <c r="AH236" s="271">
        <v>0</v>
      </c>
      <c r="AI236" s="271">
        <v>0</v>
      </c>
      <c r="AJ236" s="271">
        <v>0</v>
      </c>
      <c r="AK236" s="271">
        <v>0</v>
      </c>
      <c r="AL236" s="271">
        <f t="shared" si="315"/>
        <v>0</v>
      </c>
      <c r="AM236" s="271">
        <f t="shared" si="316"/>
        <v>0</v>
      </c>
      <c r="AN236" s="272">
        <f t="shared" si="317"/>
        <v>0</v>
      </c>
      <c r="AO236" s="268">
        <f t="shared" si="357"/>
        <v>1257324</v>
      </c>
      <c r="AP236" s="269">
        <f t="shared" si="358"/>
        <v>920739</v>
      </c>
      <c r="AQ236" s="269">
        <f t="shared" si="359"/>
        <v>0</v>
      </c>
      <c r="AR236" s="269">
        <f t="shared" si="360"/>
        <v>311210</v>
      </c>
      <c r="AS236" s="269">
        <f t="shared" si="360"/>
        <v>18415</v>
      </c>
      <c r="AT236" s="269">
        <f t="shared" si="361"/>
        <v>6960</v>
      </c>
      <c r="AU236" s="271">
        <f t="shared" si="362"/>
        <v>3.13</v>
      </c>
      <c r="AV236" s="271">
        <f t="shared" si="363"/>
        <v>0</v>
      </c>
      <c r="AW236" s="272">
        <f t="shared" si="363"/>
        <v>3.13</v>
      </c>
    </row>
    <row r="237" spans="1:49" s="580" customFormat="1" ht="12.75" customHeight="1" x14ac:dyDescent="0.2">
      <c r="A237" s="524">
        <v>42</v>
      </c>
      <c r="B237" s="1">
        <v>4459</v>
      </c>
      <c r="C237" s="1">
        <v>650037171</v>
      </c>
      <c r="D237" s="1">
        <v>72742356</v>
      </c>
      <c r="E237" s="523" t="s">
        <v>231</v>
      </c>
      <c r="F237" s="1">
        <v>3143</v>
      </c>
      <c r="G237" s="522" t="s">
        <v>635</v>
      </c>
      <c r="H237" s="673" t="s">
        <v>283</v>
      </c>
      <c r="I237" s="265">
        <v>1014538</v>
      </c>
      <c r="J237" s="266">
        <v>780999</v>
      </c>
      <c r="K237" s="266">
        <v>0</v>
      </c>
      <c r="L237" s="266">
        <v>220492</v>
      </c>
      <c r="M237" s="266">
        <v>13047</v>
      </c>
      <c r="N237" s="266">
        <v>0</v>
      </c>
      <c r="O237" s="622">
        <v>1.875</v>
      </c>
      <c r="P237" s="678">
        <v>1.875</v>
      </c>
      <c r="Q237" s="784">
        <v>0</v>
      </c>
      <c r="R237" s="267">
        <f t="shared" si="352"/>
        <v>0</v>
      </c>
      <c r="S237" s="269">
        <v>0</v>
      </c>
      <c r="T237" s="269">
        <v>0</v>
      </c>
      <c r="U237" s="269">
        <v>0</v>
      </c>
      <c r="V237" s="269">
        <f t="shared" si="312"/>
        <v>0</v>
      </c>
      <c r="W237" s="269">
        <v>0</v>
      </c>
      <c r="X237" s="269">
        <v>0</v>
      </c>
      <c r="Y237" s="269">
        <f t="shared" si="353"/>
        <v>0</v>
      </c>
      <c r="Z237" s="269">
        <f t="shared" si="354"/>
        <v>0</v>
      </c>
      <c r="AA237" s="577">
        <f t="shared" si="355"/>
        <v>0</v>
      </c>
      <c r="AB237" s="270">
        <f t="shared" si="356"/>
        <v>0</v>
      </c>
      <c r="AC237" s="269">
        <v>0</v>
      </c>
      <c r="AD237" s="269">
        <v>0</v>
      </c>
      <c r="AE237" s="269">
        <f t="shared" si="313"/>
        <v>0</v>
      </c>
      <c r="AF237" s="269">
        <f t="shared" si="314"/>
        <v>0</v>
      </c>
      <c r="AG237" s="271">
        <v>0</v>
      </c>
      <c r="AH237" s="271">
        <v>0</v>
      </c>
      <c r="AI237" s="271">
        <v>0</v>
      </c>
      <c r="AJ237" s="271">
        <v>0</v>
      </c>
      <c r="AK237" s="271">
        <v>0</v>
      </c>
      <c r="AL237" s="271">
        <f t="shared" si="315"/>
        <v>0</v>
      </c>
      <c r="AM237" s="271">
        <f t="shared" si="316"/>
        <v>0</v>
      </c>
      <c r="AN237" s="272">
        <f t="shared" si="317"/>
        <v>0</v>
      </c>
      <c r="AO237" s="268">
        <f t="shared" si="357"/>
        <v>1014538</v>
      </c>
      <c r="AP237" s="269">
        <f t="shared" si="358"/>
        <v>780999</v>
      </c>
      <c r="AQ237" s="269">
        <f t="shared" si="359"/>
        <v>0</v>
      </c>
      <c r="AR237" s="269">
        <f t="shared" si="360"/>
        <v>220492</v>
      </c>
      <c r="AS237" s="269">
        <f t="shared" si="360"/>
        <v>13047</v>
      </c>
      <c r="AT237" s="269">
        <f t="shared" si="361"/>
        <v>0</v>
      </c>
      <c r="AU237" s="271">
        <f t="shared" si="362"/>
        <v>1.875</v>
      </c>
      <c r="AV237" s="271">
        <f t="shared" si="363"/>
        <v>1.875</v>
      </c>
      <c r="AW237" s="272">
        <f t="shared" si="363"/>
        <v>0</v>
      </c>
    </row>
    <row r="238" spans="1:49" s="580" customFormat="1" ht="12.75" customHeight="1" x14ac:dyDescent="0.2">
      <c r="A238" s="524">
        <v>42</v>
      </c>
      <c r="B238" s="1">
        <v>4459</v>
      </c>
      <c r="C238" s="1">
        <v>650037171</v>
      </c>
      <c r="D238" s="1">
        <v>72742356</v>
      </c>
      <c r="E238" s="523" t="s">
        <v>231</v>
      </c>
      <c r="F238" s="1">
        <v>3143</v>
      </c>
      <c r="G238" s="522" t="s">
        <v>636</v>
      </c>
      <c r="H238" s="673" t="s">
        <v>284</v>
      </c>
      <c r="I238" s="265">
        <v>24578</v>
      </c>
      <c r="J238" s="266">
        <v>17325</v>
      </c>
      <c r="K238" s="882">
        <v>0</v>
      </c>
      <c r="L238" s="577">
        <v>5856</v>
      </c>
      <c r="M238" s="577">
        <v>347</v>
      </c>
      <c r="N238" s="266">
        <v>1050</v>
      </c>
      <c r="O238" s="622">
        <v>7.0000000000000007E-2</v>
      </c>
      <c r="P238" s="678">
        <v>0</v>
      </c>
      <c r="Q238" s="784">
        <v>7.0000000000000007E-2</v>
      </c>
      <c r="R238" s="267">
        <f t="shared" si="352"/>
        <v>0</v>
      </c>
      <c r="S238" s="269">
        <v>0</v>
      </c>
      <c r="T238" s="269">
        <v>0</v>
      </c>
      <c r="U238" s="269">
        <v>0</v>
      </c>
      <c r="V238" s="269">
        <f t="shared" si="312"/>
        <v>0</v>
      </c>
      <c r="W238" s="269">
        <v>0</v>
      </c>
      <c r="X238" s="269">
        <v>0</v>
      </c>
      <c r="Y238" s="269">
        <f t="shared" si="353"/>
        <v>0</v>
      </c>
      <c r="Z238" s="269">
        <f t="shared" si="354"/>
        <v>0</v>
      </c>
      <c r="AA238" s="577">
        <f t="shared" si="355"/>
        <v>0</v>
      </c>
      <c r="AB238" s="270">
        <f t="shared" si="356"/>
        <v>0</v>
      </c>
      <c r="AC238" s="269">
        <v>0</v>
      </c>
      <c r="AD238" s="269">
        <v>0</v>
      </c>
      <c r="AE238" s="269">
        <f t="shared" si="313"/>
        <v>0</v>
      </c>
      <c r="AF238" s="269">
        <f t="shared" si="314"/>
        <v>0</v>
      </c>
      <c r="AG238" s="271">
        <v>0</v>
      </c>
      <c r="AH238" s="271">
        <v>0</v>
      </c>
      <c r="AI238" s="271">
        <v>0</v>
      </c>
      <c r="AJ238" s="271">
        <v>0</v>
      </c>
      <c r="AK238" s="271">
        <v>0</v>
      </c>
      <c r="AL238" s="271">
        <f t="shared" si="315"/>
        <v>0</v>
      </c>
      <c r="AM238" s="271">
        <f t="shared" si="316"/>
        <v>0</v>
      </c>
      <c r="AN238" s="272">
        <f t="shared" si="317"/>
        <v>0</v>
      </c>
      <c r="AO238" s="268">
        <f t="shared" si="357"/>
        <v>24578</v>
      </c>
      <c r="AP238" s="269">
        <f t="shared" si="358"/>
        <v>17325</v>
      </c>
      <c r="AQ238" s="269">
        <f t="shared" si="359"/>
        <v>0</v>
      </c>
      <c r="AR238" s="269">
        <f t="shared" si="360"/>
        <v>5856</v>
      </c>
      <c r="AS238" s="269">
        <f t="shared" si="360"/>
        <v>347</v>
      </c>
      <c r="AT238" s="269">
        <f t="shared" si="361"/>
        <v>1050</v>
      </c>
      <c r="AU238" s="271">
        <f t="shared" si="362"/>
        <v>7.0000000000000007E-2</v>
      </c>
      <c r="AV238" s="271">
        <f t="shared" si="363"/>
        <v>0</v>
      </c>
      <c r="AW238" s="272">
        <f t="shared" si="363"/>
        <v>7.0000000000000007E-2</v>
      </c>
    </row>
    <row r="239" spans="1:49" s="580" customFormat="1" ht="12.75" customHeight="1" x14ac:dyDescent="0.2">
      <c r="A239" s="502">
        <v>42</v>
      </c>
      <c r="B239" s="38">
        <v>4459</v>
      </c>
      <c r="C239" s="38">
        <v>650037171</v>
      </c>
      <c r="D239" s="38">
        <v>72742356</v>
      </c>
      <c r="E239" s="499" t="s">
        <v>232</v>
      </c>
      <c r="F239" s="38"/>
      <c r="G239" s="500"/>
      <c r="H239" s="672"/>
      <c r="I239" s="6">
        <v>15487102</v>
      </c>
      <c r="J239" s="10">
        <v>11201246</v>
      </c>
      <c r="K239" s="10">
        <v>0</v>
      </c>
      <c r="L239" s="10">
        <v>3786021</v>
      </c>
      <c r="M239" s="10">
        <v>224025</v>
      </c>
      <c r="N239" s="10">
        <v>275810</v>
      </c>
      <c r="O239" s="11">
        <v>27.682500000000001</v>
      </c>
      <c r="P239" s="11">
        <v>19.417400000000001</v>
      </c>
      <c r="Q239" s="45">
        <v>8.2651000000000021</v>
      </c>
      <c r="R239" s="6">
        <f t="shared" ref="R239:AW239" si="364">SUM(R233:R238)</f>
        <v>0</v>
      </c>
      <c r="S239" s="10">
        <f t="shared" si="364"/>
        <v>0</v>
      </c>
      <c r="T239" s="10">
        <f t="shared" si="364"/>
        <v>0</v>
      </c>
      <c r="U239" s="10">
        <f t="shared" si="364"/>
        <v>0</v>
      </c>
      <c r="V239" s="10">
        <f t="shared" si="364"/>
        <v>0</v>
      </c>
      <c r="W239" s="10">
        <f t="shared" si="364"/>
        <v>0</v>
      </c>
      <c r="X239" s="10">
        <f t="shared" si="364"/>
        <v>0</v>
      </c>
      <c r="Y239" s="10">
        <f t="shared" si="364"/>
        <v>0</v>
      </c>
      <c r="Z239" s="10">
        <f t="shared" si="364"/>
        <v>0</v>
      </c>
      <c r="AA239" s="10">
        <f t="shared" si="364"/>
        <v>0</v>
      </c>
      <c r="AB239" s="10">
        <f t="shared" si="364"/>
        <v>0</v>
      </c>
      <c r="AC239" s="10">
        <f t="shared" si="364"/>
        <v>0</v>
      </c>
      <c r="AD239" s="10">
        <f t="shared" si="364"/>
        <v>0</v>
      </c>
      <c r="AE239" s="10">
        <f t="shared" si="364"/>
        <v>0</v>
      </c>
      <c r="AF239" s="10">
        <f t="shared" si="364"/>
        <v>0</v>
      </c>
      <c r="AG239" s="11">
        <f t="shared" si="364"/>
        <v>0</v>
      </c>
      <c r="AH239" s="11">
        <f t="shared" si="364"/>
        <v>0</v>
      </c>
      <c r="AI239" s="11">
        <f t="shared" si="364"/>
        <v>0</v>
      </c>
      <c r="AJ239" s="11">
        <f t="shared" si="364"/>
        <v>0</v>
      </c>
      <c r="AK239" s="11">
        <f t="shared" si="364"/>
        <v>0</v>
      </c>
      <c r="AL239" s="11">
        <f t="shared" si="364"/>
        <v>0</v>
      </c>
      <c r="AM239" s="11">
        <f t="shared" si="364"/>
        <v>0</v>
      </c>
      <c r="AN239" s="101">
        <f t="shared" si="364"/>
        <v>0</v>
      </c>
      <c r="AO239" s="478">
        <f t="shared" si="364"/>
        <v>15487102</v>
      </c>
      <c r="AP239" s="10">
        <f t="shared" si="364"/>
        <v>11201246</v>
      </c>
      <c r="AQ239" s="10">
        <f t="shared" si="364"/>
        <v>0</v>
      </c>
      <c r="AR239" s="10">
        <f t="shared" si="364"/>
        <v>3786021</v>
      </c>
      <c r="AS239" s="10">
        <f t="shared" si="364"/>
        <v>224025</v>
      </c>
      <c r="AT239" s="10">
        <f t="shared" si="364"/>
        <v>275810</v>
      </c>
      <c r="AU239" s="11">
        <f t="shared" si="364"/>
        <v>27.682500000000001</v>
      </c>
      <c r="AV239" s="11">
        <f t="shared" si="364"/>
        <v>19.417400000000001</v>
      </c>
      <c r="AW239" s="101">
        <f t="shared" si="364"/>
        <v>8.2651000000000021</v>
      </c>
    </row>
    <row r="240" spans="1:49" s="580" customFormat="1" ht="12.75" customHeight="1" x14ac:dyDescent="0.2">
      <c r="A240" s="524">
        <v>43</v>
      </c>
      <c r="B240" s="1">
        <v>4424</v>
      </c>
      <c r="C240" s="1">
        <v>600074170</v>
      </c>
      <c r="D240" s="1">
        <v>72741562</v>
      </c>
      <c r="E240" s="523" t="s">
        <v>233</v>
      </c>
      <c r="F240" s="1">
        <v>3111</v>
      </c>
      <c r="G240" s="522" t="s">
        <v>317</v>
      </c>
      <c r="H240" s="764" t="s">
        <v>283</v>
      </c>
      <c r="I240" s="265">
        <v>3357921</v>
      </c>
      <c r="J240" s="266">
        <v>2451046</v>
      </c>
      <c r="K240" s="266">
        <v>0</v>
      </c>
      <c r="L240" s="266">
        <v>828454</v>
      </c>
      <c r="M240" s="266">
        <v>49021</v>
      </c>
      <c r="N240" s="266">
        <v>29400</v>
      </c>
      <c r="O240" s="622">
        <v>5.7156000000000002</v>
      </c>
      <c r="P240" s="678">
        <v>4.2257999999999996</v>
      </c>
      <c r="Q240" s="784">
        <v>1.4898000000000007</v>
      </c>
      <c r="R240" s="267">
        <f t="shared" ref="R240:R241" si="365">W240*-1</f>
        <v>0</v>
      </c>
      <c r="S240" s="269">
        <v>0</v>
      </c>
      <c r="T240" s="269">
        <v>0</v>
      </c>
      <c r="U240" s="269">
        <v>0</v>
      </c>
      <c r="V240" s="269">
        <f t="shared" si="312"/>
        <v>0</v>
      </c>
      <c r="W240" s="269">
        <v>0</v>
      </c>
      <c r="X240" s="269">
        <v>0</v>
      </c>
      <c r="Y240" s="269">
        <f>SUM(W240:X240)</f>
        <v>0</v>
      </c>
      <c r="Z240" s="269">
        <f>V240+Y240</f>
        <v>0</v>
      </c>
      <c r="AA240" s="577">
        <f t="shared" ref="AA240:AA241" si="366">ROUND((V240+W240)*33.8%,0)</f>
        <v>0</v>
      </c>
      <c r="AB240" s="270">
        <f>ROUND(V240*2%,0)</f>
        <v>0</v>
      </c>
      <c r="AC240" s="269">
        <v>0</v>
      </c>
      <c r="AD240" s="269">
        <v>0</v>
      </c>
      <c r="AE240" s="269">
        <f t="shared" si="313"/>
        <v>0</v>
      </c>
      <c r="AF240" s="269">
        <f t="shared" si="314"/>
        <v>0</v>
      </c>
      <c r="AG240" s="271">
        <v>0</v>
      </c>
      <c r="AH240" s="271">
        <v>0</v>
      </c>
      <c r="AI240" s="271">
        <v>0</v>
      </c>
      <c r="AJ240" s="271">
        <v>0</v>
      </c>
      <c r="AK240" s="271">
        <v>0</v>
      </c>
      <c r="AL240" s="271">
        <f t="shared" si="315"/>
        <v>0</v>
      </c>
      <c r="AM240" s="271">
        <f t="shared" si="316"/>
        <v>0</v>
      </c>
      <c r="AN240" s="272">
        <f t="shared" si="317"/>
        <v>0</v>
      </c>
      <c r="AO240" s="268">
        <f>I240+AF240</f>
        <v>3357921</v>
      </c>
      <c r="AP240" s="269">
        <f>J240+V240</f>
        <v>2451046</v>
      </c>
      <c r="AQ240" s="269">
        <f t="shared" ref="AQ240:AQ241" si="367">K240+Y240</f>
        <v>0</v>
      </c>
      <c r="AR240" s="269">
        <f>L240+AA240</f>
        <v>828454</v>
      </c>
      <c r="AS240" s="269">
        <f>M240+AB240</f>
        <v>49021</v>
      </c>
      <c r="AT240" s="269">
        <f>N240+AE240</f>
        <v>29400</v>
      </c>
      <c r="AU240" s="271">
        <f>O240+AN240</f>
        <v>5.7156000000000002</v>
      </c>
      <c r="AV240" s="271">
        <f>P240+AL240</f>
        <v>4.2257999999999996</v>
      </c>
      <c r="AW240" s="272">
        <f>Q240+AM240</f>
        <v>1.4898000000000007</v>
      </c>
    </row>
    <row r="241" spans="1:49" s="580" customFormat="1" ht="12.75" customHeight="1" x14ac:dyDescent="0.2">
      <c r="A241" s="524">
        <v>43</v>
      </c>
      <c r="B241" s="1">
        <v>4424</v>
      </c>
      <c r="C241" s="1">
        <v>600074170</v>
      </c>
      <c r="D241" s="1">
        <v>72741562</v>
      </c>
      <c r="E241" s="523" t="s">
        <v>233</v>
      </c>
      <c r="F241" s="1">
        <v>3141</v>
      </c>
      <c r="G241" s="522" t="s">
        <v>321</v>
      </c>
      <c r="H241" s="764" t="s">
        <v>284</v>
      </c>
      <c r="I241" s="265">
        <v>957874</v>
      </c>
      <c r="J241" s="266">
        <v>701982</v>
      </c>
      <c r="K241" s="882">
        <v>0</v>
      </c>
      <c r="L241" s="577">
        <v>237270</v>
      </c>
      <c r="M241" s="577">
        <v>14040</v>
      </c>
      <c r="N241" s="266">
        <v>4582</v>
      </c>
      <c r="O241" s="622">
        <v>2.39</v>
      </c>
      <c r="P241" s="678">
        <v>0</v>
      </c>
      <c r="Q241" s="784">
        <v>2.39</v>
      </c>
      <c r="R241" s="267">
        <f t="shared" si="365"/>
        <v>0</v>
      </c>
      <c r="S241" s="269">
        <v>0</v>
      </c>
      <c r="T241" s="269">
        <v>0</v>
      </c>
      <c r="U241" s="269">
        <v>0</v>
      </c>
      <c r="V241" s="269">
        <f t="shared" si="312"/>
        <v>0</v>
      </c>
      <c r="W241" s="269">
        <v>0</v>
      </c>
      <c r="X241" s="269">
        <v>0</v>
      </c>
      <c r="Y241" s="269">
        <f>SUM(W241:X241)</f>
        <v>0</v>
      </c>
      <c r="Z241" s="269">
        <f>V241+Y241</f>
        <v>0</v>
      </c>
      <c r="AA241" s="577">
        <f t="shared" si="366"/>
        <v>0</v>
      </c>
      <c r="AB241" s="270">
        <f>ROUND(V241*2%,0)</f>
        <v>0</v>
      </c>
      <c r="AC241" s="269">
        <v>0</v>
      </c>
      <c r="AD241" s="269">
        <v>0</v>
      </c>
      <c r="AE241" s="269">
        <f t="shared" si="313"/>
        <v>0</v>
      </c>
      <c r="AF241" s="269">
        <f t="shared" si="314"/>
        <v>0</v>
      </c>
      <c r="AG241" s="271">
        <v>0</v>
      </c>
      <c r="AH241" s="271">
        <v>0</v>
      </c>
      <c r="AI241" s="271">
        <v>0</v>
      </c>
      <c r="AJ241" s="271">
        <v>0</v>
      </c>
      <c r="AK241" s="271">
        <v>0</v>
      </c>
      <c r="AL241" s="271">
        <f t="shared" si="315"/>
        <v>0</v>
      </c>
      <c r="AM241" s="271">
        <f t="shared" si="316"/>
        <v>0</v>
      </c>
      <c r="AN241" s="272">
        <f t="shared" si="317"/>
        <v>0</v>
      </c>
      <c r="AO241" s="268">
        <f>I241+AF241</f>
        <v>957874</v>
      </c>
      <c r="AP241" s="269">
        <f>J241+V241</f>
        <v>701982</v>
      </c>
      <c r="AQ241" s="269">
        <f t="shared" si="367"/>
        <v>0</v>
      </c>
      <c r="AR241" s="269">
        <f>L241+AA241</f>
        <v>237270</v>
      </c>
      <c r="AS241" s="269">
        <f>M241+AB241</f>
        <v>14040</v>
      </c>
      <c r="AT241" s="269">
        <f>N241+AE241</f>
        <v>4582</v>
      </c>
      <c r="AU241" s="271">
        <f>O241+AN241</f>
        <v>2.39</v>
      </c>
      <c r="AV241" s="271">
        <f>P241+AL241</f>
        <v>0</v>
      </c>
      <c r="AW241" s="272">
        <f>Q241+AM241</f>
        <v>2.39</v>
      </c>
    </row>
    <row r="242" spans="1:49" s="580" customFormat="1" ht="12.75" customHeight="1" x14ac:dyDescent="0.2">
      <c r="A242" s="502">
        <v>43</v>
      </c>
      <c r="B242" s="38">
        <v>4424</v>
      </c>
      <c r="C242" s="38">
        <v>600074170</v>
      </c>
      <c r="D242" s="38">
        <v>72741562</v>
      </c>
      <c r="E242" s="499" t="s">
        <v>234</v>
      </c>
      <c r="F242" s="38"/>
      <c r="G242" s="500"/>
      <c r="H242" s="672"/>
      <c r="I242" s="8">
        <v>4315795</v>
      </c>
      <c r="J242" s="14">
        <v>3153028</v>
      </c>
      <c r="K242" s="14">
        <v>0</v>
      </c>
      <c r="L242" s="14">
        <v>1065724</v>
      </c>
      <c r="M242" s="14">
        <v>63061</v>
      </c>
      <c r="N242" s="14">
        <v>33982</v>
      </c>
      <c r="O242" s="15">
        <v>8.1056000000000008</v>
      </c>
      <c r="P242" s="15">
        <v>4.2257999999999996</v>
      </c>
      <c r="Q242" s="54">
        <v>3.8798000000000008</v>
      </c>
      <c r="R242" s="8">
        <f t="shared" ref="R242:AW242" si="368">SUM(R240:R241)</f>
        <v>0</v>
      </c>
      <c r="S242" s="14">
        <f t="shared" si="368"/>
        <v>0</v>
      </c>
      <c r="T242" s="14">
        <f t="shared" si="368"/>
        <v>0</v>
      </c>
      <c r="U242" s="14">
        <f t="shared" si="368"/>
        <v>0</v>
      </c>
      <c r="V242" s="14">
        <f t="shared" si="368"/>
        <v>0</v>
      </c>
      <c r="W242" s="14">
        <f t="shared" si="368"/>
        <v>0</v>
      </c>
      <c r="X242" s="14">
        <f t="shared" si="368"/>
        <v>0</v>
      </c>
      <c r="Y242" s="14">
        <f t="shared" si="368"/>
        <v>0</v>
      </c>
      <c r="Z242" s="14">
        <f t="shared" si="368"/>
        <v>0</v>
      </c>
      <c r="AA242" s="14">
        <f t="shared" si="368"/>
        <v>0</v>
      </c>
      <c r="AB242" s="14">
        <f t="shared" si="368"/>
        <v>0</v>
      </c>
      <c r="AC242" s="14">
        <f t="shared" si="368"/>
        <v>0</v>
      </c>
      <c r="AD242" s="14">
        <f t="shared" si="368"/>
        <v>0</v>
      </c>
      <c r="AE242" s="14">
        <f t="shared" si="368"/>
        <v>0</v>
      </c>
      <c r="AF242" s="14">
        <f t="shared" si="368"/>
        <v>0</v>
      </c>
      <c r="AG242" s="15">
        <f t="shared" si="368"/>
        <v>0</v>
      </c>
      <c r="AH242" s="15">
        <f t="shared" si="368"/>
        <v>0</v>
      </c>
      <c r="AI242" s="15">
        <f t="shared" si="368"/>
        <v>0</v>
      </c>
      <c r="AJ242" s="15">
        <f t="shared" si="368"/>
        <v>0</v>
      </c>
      <c r="AK242" s="15">
        <f t="shared" si="368"/>
        <v>0</v>
      </c>
      <c r="AL242" s="15">
        <f t="shared" si="368"/>
        <v>0</v>
      </c>
      <c r="AM242" s="15">
        <f t="shared" si="368"/>
        <v>0</v>
      </c>
      <c r="AN242" s="104">
        <f t="shared" si="368"/>
        <v>0</v>
      </c>
      <c r="AO242" s="495">
        <f t="shared" si="368"/>
        <v>4315795</v>
      </c>
      <c r="AP242" s="14">
        <f t="shared" si="368"/>
        <v>3153028</v>
      </c>
      <c r="AQ242" s="14">
        <f t="shared" si="368"/>
        <v>0</v>
      </c>
      <c r="AR242" s="14">
        <f t="shared" si="368"/>
        <v>1065724</v>
      </c>
      <c r="AS242" s="14">
        <f t="shared" si="368"/>
        <v>63061</v>
      </c>
      <c r="AT242" s="14">
        <f t="shared" si="368"/>
        <v>33982</v>
      </c>
      <c r="AU242" s="15">
        <f t="shared" si="368"/>
        <v>8.1056000000000008</v>
      </c>
      <c r="AV242" s="15">
        <f t="shared" si="368"/>
        <v>4.2257999999999996</v>
      </c>
      <c r="AW242" s="104">
        <f t="shared" si="368"/>
        <v>3.8798000000000008</v>
      </c>
    </row>
    <row r="243" spans="1:49" s="580" customFormat="1" ht="12.75" customHeight="1" x14ac:dyDescent="0.2">
      <c r="A243" s="524">
        <v>44</v>
      </c>
      <c r="B243" s="1">
        <v>4489</v>
      </c>
      <c r="C243" s="1">
        <v>600075036</v>
      </c>
      <c r="D243" s="1">
        <v>72742607</v>
      </c>
      <c r="E243" s="523" t="s">
        <v>235</v>
      </c>
      <c r="F243" s="1">
        <v>3111</v>
      </c>
      <c r="G243" s="522" t="s">
        <v>317</v>
      </c>
      <c r="H243" s="764" t="s">
        <v>283</v>
      </c>
      <c r="I243" s="265">
        <v>2490886</v>
      </c>
      <c r="J243" s="266">
        <v>2223747</v>
      </c>
      <c r="K243" s="266">
        <v>0</v>
      </c>
      <c r="L243" s="266">
        <v>220492</v>
      </c>
      <c r="M243" s="266">
        <v>13047</v>
      </c>
      <c r="N243" s="266">
        <v>33600</v>
      </c>
      <c r="O243" s="622">
        <v>5.1884999999999994</v>
      </c>
      <c r="P243" s="678">
        <v>4.1666999999999996</v>
      </c>
      <c r="Q243" s="784">
        <v>1.0218</v>
      </c>
      <c r="R243" s="267">
        <f t="shared" ref="R243:R248" si="369">W243*-1</f>
        <v>0</v>
      </c>
      <c r="S243" s="269">
        <v>0</v>
      </c>
      <c r="T243" s="269">
        <v>0</v>
      </c>
      <c r="U243" s="269">
        <v>0</v>
      </c>
      <c r="V243" s="269">
        <f t="shared" si="312"/>
        <v>0</v>
      </c>
      <c r="W243" s="269">
        <v>0</v>
      </c>
      <c r="X243" s="269">
        <v>0</v>
      </c>
      <c r="Y243" s="269">
        <f t="shared" ref="Y243:Y248" si="370">SUM(W243:X243)</f>
        <v>0</v>
      </c>
      <c r="Z243" s="269">
        <f t="shared" ref="Z243:Z248" si="371">V243+Y243</f>
        <v>0</v>
      </c>
      <c r="AA243" s="577">
        <f t="shared" ref="AA243:AA248" si="372">ROUND((V243+W243)*33.8%,0)</f>
        <v>0</v>
      </c>
      <c r="AB243" s="270">
        <f t="shared" ref="AB243:AB248" si="373">ROUND(V243*2%,0)</f>
        <v>0</v>
      </c>
      <c r="AC243" s="269">
        <v>0</v>
      </c>
      <c r="AD243" s="269">
        <v>0</v>
      </c>
      <c r="AE243" s="269">
        <f t="shared" si="313"/>
        <v>0</v>
      </c>
      <c r="AF243" s="269">
        <f t="shared" si="314"/>
        <v>0</v>
      </c>
      <c r="AG243" s="271">
        <v>0</v>
      </c>
      <c r="AH243" s="271">
        <v>0</v>
      </c>
      <c r="AI243" s="271">
        <v>0</v>
      </c>
      <c r="AJ243" s="271">
        <v>0</v>
      </c>
      <c r="AK243" s="271">
        <v>0</v>
      </c>
      <c r="AL243" s="271">
        <f t="shared" si="315"/>
        <v>0</v>
      </c>
      <c r="AM243" s="271">
        <f t="shared" si="316"/>
        <v>0</v>
      </c>
      <c r="AN243" s="272">
        <f t="shared" si="317"/>
        <v>0</v>
      </c>
      <c r="AO243" s="268">
        <f t="shared" ref="AO243:AO248" si="374">I243+AF243</f>
        <v>2490886</v>
      </c>
      <c r="AP243" s="269">
        <f t="shared" ref="AP243:AP248" si="375">J243+V243</f>
        <v>2223747</v>
      </c>
      <c r="AQ243" s="269">
        <f t="shared" ref="AQ243:AQ248" si="376">K243+Y243</f>
        <v>0</v>
      </c>
      <c r="AR243" s="269">
        <f t="shared" ref="AR243:AS248" si="377">L243+AA243</f>
        <v>220492</v>
      </c>
      <c r="AS243" s="269">
        <f t="shared" si="377"/>
        <v>13047</v>
      </c>
      <c r="AT243" s="269">
        <f t="shared" ref="AT243:AT248" si="378">N243+AE243</f>
        <v>33600</v>
      </c>
      <c r="AU243" s="271">
        <f t="shared" ref="AU243:AU248" si="379">O243+AN243</f>
        <v>5.1884999999999994</v>
      </c>
      <c r="AV243" s="271">
        <f t="shared" ref="AV243:AW248" si="380">P243+AL243</f>
        <v>4.1666999999999996</v>
      </c>
      <c r="AW243" s="272">
        <f t="shared" si="380"/>
        <v>1.0218</v>
      </c>
    </row>
    <row r="244" spans="1:49" s="580" customFormat="1" ht="12.75" customHeight="1" x14ac:dyDescent="0.2">
      <c r="A244" s="524">
        <v>44</v>
      </c>
      <c r="B244" s="1">
        <v>4489</v>
      </c>
      <c r="C244" s="1">
        <v>600075036</v>
      </c>
      <c r="D244" s="1">
        <v>72742607</v>
      </c>
      <c r="E244" s="523" t="s">
        <v>235</v>
      </c>
      <c r="F244" s="1">
        <v>3117</v>
      </c>
      <c r="G244" s="522" t="s">
        <v>320</v>
      </c>
      <c r="H244" s="764" t="s">
        <v>283</v>
      </c>
      <c r="I244" s="265">
        <v>3840521</v>
      </c>
      <c r="J244" s="266">
        <v>2326732</v>
      </c>
      <c r="K244" s="266">
        <v>20000</v>
      </c>
      <c r="L244" s="266">
        <v>1305916</v>
      </c>
      <c r="M244" s="266">
        <v>76873</v>
      </c>
      <c r="N244" s="266">
        <v>111000</v>
      </c>
      <c r="O244" s="622">
        <v>5.2772000000000006</v>
      </c>
      <c r="P244" s="678">
        <v>3.4923999999999999</v>
      </c>
      <c r="Q244" s="784">
        <v>1.7848000000000006</v>
      </c>
      <c r="R244" s="267">
        <f t="shared" si="369"/>
        <v>0</v>
      </c>
      <c r="S244" s="269">
        <v>0</v>
      </c>
      <c r="T244" s="269">
        <v>0</v>
      </c>
      <c r="U244" s="269">
        <v>0</v>
      </c>
      <c r="V244" s="269">
        <f t="shared" si="312"/>
        <v>0</v>
      </c>
      <c r="W244" s="269">
        <v>0</v>
      </c>
      <c r="X244" s="269">
        <v>0</v>
      </c>
      <c r="Y244" s="269">
        <f t="shared" si="370"/>
        <v>0</v>
      </c>
      <c r="Z244" s="269">
        <f t="shared" si="371"/>
        <v>0</v>
      </c>
      <c r="AA244" s="577">
        <f t="shared" si="372"/>
        <v>0</v>
      </c>
      <c r="AB244" s="270">
        <f t="shared" si="373"/>
        <v>0</v>
      </c>
      <c r="AC244" s="269">
        <v>0</v>
      </c>
      <c r="AD244" s="269">
        <v>0</v>
      </c>
      <c r="AE244" s="269">
        <f t="shared" si="313"/>
        <v>0</v>
      </c>
      <c r="AF244" s="269">
        <f t="shared" si="314"/>
        <v>0</v>
      </c>
      <c r="AG244" s="271">
        <v>0</v>
      </c>
      <c r="AH244" s="271">
        <v>0</v>
      </c>
      <c r="AI244" s="271">
        <v>0</v>
      </c>
      <c r="AJ244" s="271">
        <v>0</v>
      </c>
      <c r="AK244" s="271">
        <v>0</v>
      </c>
      <c r="AL244" s="271">
        <f t="shared" si="315"/>
        <v>0</v>
      </c>
      <c r="AM244" s="271">
        <f t="shared" si="316"/>
        <v>0</v>
      </c>
      <c r="AN244" s="272">
        <f t="shared" si="317"/>
        <v>0</v>
      </c>
      <c r="AO244" s="268">
        <f t="shared" si="374"/>
        <v>3840521</v>
      </c>
      <c r="AP244" s="269">
        <f t="shared" si="375"/>
        <v>2326732</v>
      </c>
      <c r="AQ244" s="269">
        <f t="shared" si="376"/>
        <v>20000</v>
      </c>
      <c r="AR244" s="269">
        <f t="shared" si="377"/>
        <v>1305916</v>
      </c>
      <c r="AS244" s="269">
        <f t="shared" si="377"/>
        <v>76873</v>
      </c>
      <c r="AT244" s="269">
        <f t="shared" si="378"/>
        <v>111000</v>
      </c>
      <c r="AU244" s="271">
        <f t="shared" si="379"/>
        <v>5.2772000000000006</v>
      </c>
      <c r="AV244" s="271">
        <f t="shared" si="380"/>
        <v>3.4923999999999999</v>
      </c>
      <c r="AW244" s="272">
        <f t="shared" si="380"/>
        <v>1.7848000000000006</v>
      </c>
    </row>
    <row r="245" spans="1:49" s="580" customFormat="1" ht="12.75" customHeight="1" x14ac:dyDescent="0.2">
      <c r="A245" s="524">
        <v>44</v>
      </c>
      <c r="B245" s="1">
        <v>4489</v>
      </c>
      <c r="C245" s="1">
        <v>600075036</v>
      </c>
      <c r="D245" s="1">
        <v>72742607</v>
      </c>
      <c r="E245" s="523" t="s">
        <v>235</v>
      </c>
      <c r="F245" s="1">
        <v>3117</v>
      </c>
      <c r="G245" s="522" t="s">
        <v>318</v>
      </c>
      <c r="H245" s="764" t="s">
        <v>284</v>
      </c>
      <c r="I245" s="265">
        <v>819014</v>
      </c>
      <c r="J245" s="266">
        <v>599974</v>
      </c>
      <c r="K245" s="882">
        <v>0</v>
      </c>
      <c r="L245" s="577">
        <v>202791</v>
      </c>
      <c r="M245" s="577">
        <v>11999</v>
      </c>
      <c r="N245" s="266">
        <v>4250</v>
      </c>
      <c r="O245" s="622">
        <v>1.76</v>
      </c>
      <c r="P245" s="678">
        <v>1.76</v>
      </c>
      <c r="Q245" s="784">
        <v>0</v>
      </c>
      <c r="R245" s="267">
        <f t="shared" si="369"/>
        <v>0</v>
      </c>
      <c r="S245" s="269">
        <v>0</v>
      </c>
      <c r="T245" s="269">
        <v>0</v>
      </c>
      <c r="U245" s="269">
        <v>0</v>
      </c>
      <c r="V245" s="269">
        <f t="shared" si="312"/>
        <v>0</v>
      </c>
      <c r="W245" s="269">
        <v>0</v>
      </c>
      <c r="X245" s="269">
        <v>0</v>
      </c>
      <c r="Y245" s="269">
        <f t="shared" si="370"/>
        <v>0</v>
      </c>
      <c r="Z245" s="269">
        <f t="shared" si="371"/>
        <v>0</v>
      </c>
      <c r="AA245" s="577">
        <f t="shared" si="372"/>
        <v>0</v>
      </c>
      <c r="AB245" s="270">
        <f t="shared" si="373"/>
        <v>0</v>
      </c>
      <c r="AC245" s="269">
        <v>0</v>
      </c>
      <c r="AD245" s="269">
        <v>0</v>
      </c>
      <c r="AE245" s="269">
        <f t="shared" si="313"/>
        <v>0</v>
      </c>
      <c r="AF245" s="269">
        <f t="shared" si="314"/>
        <v>0</v>
      </c>
      <c r="AG245" s="271">
        <v>0</v>
      </c>
      <c r="AH245" s="271">
        <v>0</v>
      </c>
      <c r="AI245" s="271">
        <v>0</v>
      </c>
      <c r="AJ245" s="271">
        <v>0</v>
      </c>
      <c r="AK245" s="271">
        <v>0</v>
      </c>
      <c r="AL245" s="271">
        <f t="shared" si="315"/>
        <v>0</v>
      </c>
      <c r="AM245" s="271">
        <f t="shared" si="316"/>
        <v>0</v>
      </c>
      <c r="AN245" s="272">
        <f t="shared" si="317"/>
        <v>0</v>
      </c>
      <c r="AO245" s="268">
        <f t="shared" si="374"/>
        <v>819014</v>
      </c>
      <c r="AP245" s="269">
        <f t="shared" si="375"/>
        <v>599974</v>
      </c>
      <c r="AQ245" s="269">
        <f t="shared" si="376"/>
        <v>0</v>
      </c>
      <c r="AR245" s="269">
        <f t="shared" si="377"/>
        <v>202791</v>
      </c>
      <c r="AS245" s="269">
        <f t="shared" si="377"/>
        <v>11999</v>
      </c>
      <c r="AT245" s="269">
        <f t="shared" si="378"/>
        <v>4250</v>
      </c>
      <c r="AU245" s="271">
        <f t="shared" si="379"/>
        <v>1.76</v>
      </c>
      <c r="AV245" s="271">
        <f t="shared" si="380"/>
        <v>1.76</v>
      </c>
      <c r="AW245" s="272">
        <f t="shared" si="380"/>
        <v>0</v>
      </c>
    </row>
    <row r="246" spans="1:49" s="580" customFormat="1" ht="12.75" customHeight="1" x14ac:dyDescent="0.2">
      <c r="A246" s="524">
        <v>44</v>
      </c>
      <c r="B246" s="1">
        <v>4489</v>
      </c>
      <c r="C246" s="1">
        <v>600075036</v>
      </c>
      <c r="D246" s="1">
        <v>72742607</v>
      </c>
      <c r="E246" s="523" t="s">
        <v>235</v>
      </c>
      <c r="F246" s="1">
        <v>3141</v>
      </c>
      <c r="G246" s="522" t="s">
        <v>321</v>
      </c>
      <c r="H246" s="764" t="s">
        <v>284</v>
      </c>
      <c r="I246" s="265">
        <v>993887</v>
      </c>
      <c r="J246" s="266">
        <v>688920</v>
      </c>
      <c r="K246" s="882">
        <v>40000</v>
      </c>
      <c r="L246" s="577">
        <v>246375</v>
      </c>
      <c r="M246" s="577">
        <v>13778</v>
      </c>
      <c r="N246" s="266">
        <v>4814</v>
      </c>
      <c r="O246" s="622">
        <v>2.48</v>
      </c>
      <c r="P246" s="678">
        <v>0</v>
      </c>
      <c r="Q246" s="784">
        <v>2.48</v>
      </c>
      <c r="R246" s="267">
        <f t="shared" si="369"/>
        <v>0</v>
      </c>
      <c r="S246" s="269">
        <v>0</v>
      </c>
      <c r="T246" s="269">
        <v>0</v>
      </c>
      <c r="U246" s="269">
        <v>0</v>
      </c>
      <c r="V246" s="269">
        <f t="shared" si="312"/>
        <v>0</v>
      </c>
      <c r="W246" s="269">
        <v>0</v>
      </c>
      <c r="X246" s="269">
        <v>0</v>
      </c>
      <c r="Y246" s="269">
        <f t="shared" si="370"/>
        <v>0</v>
      </c>
      <c r="Z246" s="269">
        <f t="shared" si="371"/>
        <v>0</v>
      </c>
      <c r="AA246" s="577">
        <f t="shared" si="372"/>
        <v>0</v>
      </c>
      <c r="AB246" s="270">
        <f t="shared" si="373"/>
        <v>0</v>
      </c>
      <c r="AC246" s="269">
        <v>0</v>
      </c>
      <c r="AD246" s="269">
        <v>0</v>
      </c>
      <c r="AE246" s="269">
        <f t="shared" si="313"/>
        <v>0</v>
      </c>
      <c r="AF246" s="269">
        <f t="shared" si="314"/>
        <v>0</v>
      </c>
      <c r="AG246" s="271">
        <v>0</v>
      </c>
      <c r="AH246" s="271">
        <v>0</v>
      </c>
      <c r="AI246" s="271">
        <v>0</v>
      </c>
      <c r="AJ246" s="271">
        <v>0</v>
      </c>
      <c r="AK246" s="271">
        <v>0</v>
      </c>
      <c r="AL246" s="271">
        <f t="shared" si="315"/>
        <v>0</v>
      </c>
      <c r="AM246" s="271">
        <f t="shared" si="316"/>
        <v>0</v>
      </c>
      <c r="AN246" s="272">
        <f t="shared" si="317"/>
        <v>0</v>
      </c>
      <c r="AO246" s="268">
        <f t="shared" si="374"/>
        <v>993887</v>
      </c>
      <c r="AP246" s="269">
        <f t="shared" si="375"/>
        <v>688920</v>
      </c>
      <c r="AQ246" s="269">
        <f t="shared" si="376"/>
        <v>40000</v>
      </c>
      <c r="AR246" s="269">
        <f t="shared" si="377"/>
        <v>246375</v>
      </c>
      <c r="AS246" s="269">
        <f t="shared" si="377"/>
        <v>13778</v>
      </c>
      <c r="AT246" s="269">
        <f t="shared" si="378"/>
        <v>4814</v>
      </c>
      <c r="AU246" s="271">
        <f t="shared" si="379"/>
        <v>2.48</v>
      </c>
      <c r="AV246" s="271">
        <f t="shared" si="380"/>
        <v>0</v>
      </c>
      <c r="AW246" s="272">
        <f t="shared" si="380"/>
        <v>2.48</v>
      </c>
    </row>
    <row r="247" spans="1:49" s="580" customFormat="1" ht="12.75" customHeight="1" x14ac:dyDescent="0.2">
      <c r="A247" s="524">
        <v>44</v>
      </c>
      <c r="B247" s="1">
        <v>4489</v>
      </c>
      <c r="C247" s="1">
        <v>600075036</v>
      </c>
      <c r="D247" s="1">
        <v>72742607</v>
      </c>
      <c r="E247" s="523" t="s">
        <v>235</v>
      </c>
      <c r="F247" s="1">
        <v>3143</v>
      </c>
      <c r="G247" s="522" t="s">
        <v>635</v>
      </c>
      <c r="H247" s="673" t="s">
        <v>283</v>
      </c>
      <c r="I247" s="265">
        <v>831402</v>
      </c>
      <c r="J247" s="266">
        <v>597863</v>
      </c>
      <c r="K247" s="266">
        <v>0</v>
      </c>
      <c r="L247" s="266">
        <v>220492</v>
      </c>
      <c r="M247" s="266">
        <v>13047</v>
      </c>
      <c r="N247" s="266">
        <v>0</v>
      </c>
      <c r="O247" s="622">
        <v>1.1667000000000001</v>
      </c>
      <c r="P247" s="678">
        <v>1.1667000000000001</v>
      </c>
      <c r="Q247" s="784">
        <v>0</v>
      </c>
      <c r="R247" s="267">
        <f t="shared" si="369"/>
        <v>0</v>
      </c>
      <c r="S247" s="269">
        <v>0</v>
      </c>
      <c r="T247" s="269">
        <v>0</v>
      </c>
      <c r="U247" s="269">
        <v>0</v>
      </c>
      <c r="V247" s="269">
        <f t="shared" si="312"/>
        <v>0</v>
      </c>
      <c r="W247" s="269">
        <v>0</v>
      </c>
      <c r="X247" s="269">
        <v>0</v>
      </c>
      <c r="Y247" s="269">
        <f t="shared" si="370"/>
        <v>0</v>
      </c>
      <c r="Z247" s="269">
        <f t="shared" si="371"/>
        <v>0</v>
      </c>
      <c r="AA247" s="577">
        <f t="shared" si="372"/>
        <v>0</v>
      </c>
      <c r="AB247" s="270">
        <f t="shared" si="373"/>
        <v>0</v>
      </c>
      <c r="AC247" s="269">
        <v>0</v>
      </c>
      <c r="AD247" s="269">
        <v>0</v>
      </c>
      <c r="AE247" s="269">
        <f t="shared" si="313"/>
        <v>0</v>
      </c>
      <c r="AF247" s="269">
        <f t="shared" si="314"/>
        <v>0</v>
      </c>
      <c r="AG247" s="271">
        <v>0</v>
      </c>
      <c r="AH247" s="271">
        <v>0</v>
      </c>
      <c r="AI247" s="271">
        <v>0</v>
      </c>
      <c r="AJ247" s="271">
        <v>0</v>
      </c>
      <c r="AK247" s="271">
        <v>0</v>
      </c>
      <c r="AL247" s="271">
        <f t="shared" si="315"/>
        <v>0</v>
      </c>
      <c r="AM247" s="271">
        <f t="shared" si="316"/>
        <v>0</v>
      </c>
      <c r="AN247" s="272">
        <f t="shared" si="317"/>
        <v>0</v>
      </c>
      <c r="AO247" s="268">
        <f t="shared" si="374"/>
        <v>831402</v>
      </c>
      <c r="AP247" s="269">
        <f t="shared" si="375"/>
        <v>597863</v>
      </c>
      <c r="AQ247" s="269">
        <f t="shared" si="376"/>
        <v>0</v>
      </c>
      <c r="AR247" s="269">
        <f t="shared" si="377"/>
        <v>220492</v>
      </c>
      <c r="AS247" s="269">
        <f t="shared" si="377"/>
        <v>13047</v>
      </c>
      <c r="AT247" s="269">
        <f t="shared" si="378"/>
        <v>0</v>
      </c>
      <c r="AU247" s="271">
        <f t="shared" si="379"/>
        <v>1.1667000000000001</v>
      </c>
      <c r="AV247" s="271">
        <f t="shared" si="380"/>
        <v>1.1667000000000001</v>
      </c>
      <c r="AW247" s="272">
        <f t="shared" si="380"/>
        <v>0</v>
      </c>
    </row>
    <row r="248" spans="1:49" s="580" customFormat="1" ht="12.75" customHeight="1" x14ac:dyDescent="0.2">
      <c r="A248" s="524">
        <v>44</v>
      </c>
      <c r="B248" s="1">
        <v>4489</v>
      </c>
      <c r="C248" s="1">
        <v>600075036</v>
      </c>
      <c r="D248" s="1">
        <v>72742607</v>
      </c>
      <c r="E248" s="523" t="s">
        <v>235</v>
      </c>
      <c r="F248" s="1">
        <v>3143</v>
      </c>
      <c r="G248" s="522" t="s">
        <v>636</v>
      </c>
      <c r="H248" s="673" t="s">
        <v>284</v>
      </c>
      <c r="I248" s="265">
        <v>18257</v>
      </c>
      <c r="J248" s="266">
        <v>12870</v>
      </c>
      <c r="K248" s="882">
        <v>0</v>
      </c>
      <c r="L248" s="577">
        <v>4350</v>
      </c>
      <c r="M248" s="577">
        <v>257</v>
      </c>
      <c r="N248" s="266">
        <v>780</v>
      </c>
      <c r="O248" s="622">
        <v>0.05</v>
      </c>
      <c r="P248" s="678">
        <v>0</v>
      </c>
      <c r="Q248" s="784">
        <v>0.05</v>
      </c>
      <c r="R248" s="267">
        <f t="shared" si="369"/>
        <v>0</v>
      </c>
      <c r="S248" s="269">
        <v>0</v>
      </c>
      <c r="T248" s="269">
        <v>0</v>
      </c>
      <c r="U248" s="269">
        <v>0</v>
      </c>
      <c r="V248" s="269">
        <f t="shared" si="312"/>
        <v>0</v>
      </c>
      <c r="W248" s="269">
        <v>0</v>
      </c>
      <c r="X248" s="269">
        <v>0</v>
      </c>
      <c r="Y248" s="269">
        <f t="shared" si="370"/>
        <v>0</v>
      </c>
      <c r="Z248" s="269">
        <f t="shared" si="371"/>
        <v>0</v>
      </c>
      <c r="AA248" s="577">
        <f t="shared" si="372"/>
        <v>0</v>
      </c>
      <c r="AB248" s="270">
        <f t="shared" si="373"/>
        <v>0</v>
      </c>
      <c r="AC248" s="269">
        <v>0</v>
      </c>
      <c r="AD248" s="269">
        <v>0</v>
      </c>
      <c r="AE248" s="269">
        <f t="shared" si="313"/>
        <v>0</v>
      </c>
      <c r="AF248" s="269">
        <f t="shared" si="314"/>
        <v>0</v>
      </c>
      <c r="AG248" s="271">
        <v>0</v>
      </c>
      <c r="AH248" s="271">
        <v>0</v>
      </c>
      <c r="AI248" s="271">
        <v>0</v>
      </c>
      <c r="AJ248" s="271">
        <v>0</v>
      </c>
      <c r="AK248" s="271">
        <v>0</v>
      </c>
      <c r="AL248" s="271">
        <f t="shared" si="315"/>
        <v>0</v>
      </c>
      <c r="AM248" s="271">
        <f t="shared" si="316"/>
        <v>0</v>
      </c>
      <c r="AN248" s="272">
        <f t="shared" si="317"/>
        <v>0</v>
      </c>
      <c r="AO248" s="268">
        <f t="shared" si="374"/>
        <v>18257</v>
      </c>
      <c r="AP248" s="269">
        <f t="shared" si="375"/>
        <v>12870</v>
      </c>
      <c r="AQ248" s="269">
        <f t="shared" si="376"/>
        <v>0</v>
      </c>
      <c r="AR248" s="269">
        <f t="shared" si="377"/>
        <v>4350</v>
      </c>
      <c r="AS248" s="269">
        <f t="shared" si="377"/>
        <v>257</v>
      </c>
      <c r="AT248" s="269">
        <f t="shared" si="378"/>
        <v>780</v>
      </c>
      <c r="AU248" s="271">
        <f t="shared" si="379"/>
        <v>0.05</v>
      </c>
      <c r="AV248" s="271">
        <f t="shared" si="380"/>
        <v>0</v>
      </c>
      <c r="AW248" s="272">
        <f t="shared" si="380"/>
        <v>0.05</v>
      </c>
    </row>
    <row r="249" spans="1:49" s="580" customFormat="1" ht="12.75" customHeight="1" x14ac:dyDescent="0.2">
      <c r="A249" s="502">
        <v>44</v>
      </c>
      <c r="B249" s="38">
        <v>4489</v>
      </c>
      <c r="C249" s="38">
        <v>600075036</v>
      </c>
      <c r="D249" s="38">
        <v>72742607</v>
      </c>
      <c r="E249" s="499" t="s">
        <v>236</v>
      </c>
      <c r="F249" s="38"/>
      <c r="G249" s="500"/>
      <c r="H249" s="672"/>
      <c r="I249" s="6">
        <v>8993967</v>
      </c>
      <c r="J249" s="10">
        <v>6450106</v>
      </c>
      <c r="K249" s="10">
        <v>60000</v>
      </c>
      <c r="L249" s="10">
        <v>2200416</v>
      </c>
      <c r="M249" s="10">
        <v>129001</v>
      </c>
      <c r="N249" s="10">
        <v>154444</v>
      </c>
      <c r="O249" s="11">
        <v>15.922400000000001</v>
      </c>
      <c r="P249" s="11">
        <v>10.585800000000001</v>
      </c>
      <c r="Q249" s="45">
        <v>5.3365999999999998</v>
      </c>
      <c r="R249" s="6">
        <f t="shared" ref="R249:AW249" si="381">SUM(R243:R248)</f>
        <v>0</v>
      </c>
      <c r="S249" s="10">
        <f t="shared" si="381"/>
        <v>0</v>
      </c>
      <c r="T249" s="10">
        <f t="shared" si="381"/>
        <v>0</v>
      </c>
      <c r="U249" s="10">
        <f t="shared" si="381"/>
        <v>0</v>
      </c>
      <c r="V249" s="10">
        <f t="shared" si="381"/>
        <v>0</v>
      </c>
      <c r="W249" s="10">
        <f t="shared" si="381"/>
        <v>0</v>
      </c>
      <c r="X249" s="10">
        <f t="shared" si="381"/>
        <v>0</v>
      </c>
      <c r="Y249" s="10">
        <f t="shared" si="381"/>
        <v>0</v>
      </c>
      <c r="Z249" s="10">
        <f t="shared" si="381"/>
        <v>0</v>
      </c>
      <c r="AA249" s="10">
        <f t="shared" si="381"/>
        <v>0</v>
      </c>
      <c r="AB249" s="10">
        <f t="shared" si="381"/>
        <v>0</v>
      </c>
      <c r="AC249" s="10">
        <f t="shared" si="381"/>
        <v>0</v>
      </c>
      <c r="AD249" s="10">
        <f t="shared" si="381"/>
        <v>0</v>
      </c>
      <c r="AE249" s="10">
        <f t="shared" si="381"/>
        <v>0</v>
      </c>
      <c r="AF249" s="10">
        <f t="shared" si="381"/>
        <v>0</v>
      </c>
      <c r="AG249" s="11">
        <f t="shared" si="381"/>
        <v>0</v>
      </c>
      <c r="AH249" s="11">
        <f t="shared" si="381"/>
        <v>0</v>
      </c>
      <c r="AI249" s="11">
        <f t="shared" si="381"/>
        <v>0</v>
      </c>
      <c r="AJ249" s="11">
        <f t="shared" si="381"/>
        <v>0</v>
      </c>
      <c r="AK249" s="11">
        <f t="shared" si="381"/>
        <v>0</v>
      </c>
      <c r="AL249" s="11">
        <f t="shared" si="381"/>
        <v>0</v>
      </c>
      <c r="AM249" s="11">
        <f t="shared" si="381"/>
        <v>0</v>
      </c>
      <c r="AN249" s="101">
        <f t="shared" si="381"/>
        <v>0</v>
      </c>
      <c r="AO249" s="478">
        <f t="shared" si="381"/>
        <v>8993967</v>
      </c>
      <c r="AP249" s="10">
        <f t="shared" si="381"/>
        <v>6450106</v>
      </c>
      <c r="AQ249" s="10">
        <f t="shared" si="381"/>
        <v>60000</v>
      </c>
      <c r="AR249" s="10">
        <f t="shared" si="381"/>
        <v>2200416</v>
      </c>
      <c r="AS249" s="10">
        <f t="shared" si="381"/>
        <v>129001</v>
      </c>
      <c r="AT249" s="10">
        <f t="shared" si="381"/>
        <v>154444</v>
      </c>
      <c r="AU249" s="11">
        <f t="shared" si="381"/>
        <v>15.922400000000001</v>
      </c>
      <c r="AV249" s="11">
        <f t="shared" si="381"/>
        <v>10.585800000000001</v>
      </c>
      <c r="AW249" s="101">
        <f t="shared" si="381"/>
        <v>5.3365999999999998</v>
      </c>
    </row>
    <row r="250" spans="1:49" s="580" customFormat="1" ht="12.75" customHeight="1" x14ac:dyDescent="0.2">
      <c r="A250" s="524">
        <v>45</v>
      </c>
      <c r="B250" s="1">
        <v>4426</v>
      </c>
      <c r="C250" s="1">
        <v>600074129</v>
      </c>
      <c r="D250" s="1">
        <v>72742160</v>
      </c>
      <c r="E250" s="523" t="s">
        <v>237</v>
      </c>
      <c r="F250" s="1">
        <v>3111</v>
      </c>
      <c r="G250" s="522" t="s">
        <v>317</v>
      </c>
      <c r="H250" s="764" t="s">
        <v>283</v>
      </c>
      <c r="I250" s="265">
        <v>3213796</v>
      </c>
      <c r="J250" s="266">
        <v>2349555</v>
      </c>
      <c r="K250" s="266">
        <v>0</v>
      </c>
      <c r="L250" s="266">
        <v>794150</v>
      </c>
      <c r="M250" s="266">
        <v>46991</v>
      </c>
      <c r="N250" s="266">
        <v>23100</v>
      </c>
      <c r="O250" s="622">
        <v>5.5833000000000004</v>
      </c>
      <c r="P250" s="678">
        <v>4.1935000000000002</v>
      </c>
      <c r="Q250" s="784">
        <v>1.3898000000000001</v>
      </c>
      <c r="R250" s="267">
        <f t="shared" ref="R250:R251" si="382">W250*-1</f>
        <v>0</v>
      </c>
      <c r="S250" s="269">
        <v>0</v>
      </c>
      <c r="T250" s="269">
        <v>0</v>
      </c>
      <c r="U250" s="269">
        <v>0</v>
      </c>
      <c r="V250" s="269">
        <f t="shared" si="312"/>
        <v>0</v>
      </c>
      <c r="W250" s="269">
        <v>0</v>
      </c>
      <c r="X250" s="269">
        <v>0</v>
      </c>
      <c r="Y250" s="269">
        <f>SUM(W250:X250)</f>
        <v>0</v>
      </c>
      <c r="Z250" s="269">
        <f>V250+Y250</f>
        <v>0</v>
      </c>
      <c r="AA250" s="577">
        <f t="shared" ref="AA250:AA251" si="383">ROUND((V250+W250)*33.8%,0)</f>
        <v>0</v>
      </c>
      <c r="AB250" s="270">
        <f>ROUND(V250*2%,0)</f>
        <v>0</v>
      </c>
      <c r="AC250" s="269">
        <v>0</v>
      </c>
      <c r="AD250" s="269">
        <v>0</v>
      </c>
      <c r="AE250" s="269">
        <f t="shared" si="313"/>
        <v>0</v>
      </c>
      <c r="AF250" s="269">
        <f t="shared" si="314"/>
        <v>0</v>
      </c>
      <c r="AG250" s="271">
        <v>0</v>
      </c>
      <c r="AH250" s="271">
        <v>0</v>
      </c>
      <c r="AI250" s="271">
        <v>0</v>
      </c>
      <c r="AJ250" s="271">
        <v>0</v>
      </c>
      <c r="AK250" s="271">
        <v>0</v>
      </c>
      <c r="AL250" s="271">
        <f t="shared" si="315"/>
        <v>0</v>
      </c>
      <c r="AM250" s="271">
        <f t="shared" si="316"/>
        <v>0</v>
      </c>
      <c r="AN250" s="272">
        <f t="shared" si="317"/>
        <v>0</v>
      </c>
      <c r="AO250" s="268">
        <f>I250+AF250</f>
        <v>3213796</v>
      </c>
      <c r="AP250" s="269">
        <f>J250+V250</f>
        <v>2349555</v>
      </c>
      <c r="AQ250" s="269">
        <f t="shared" ref="AQ250:AQ251" si="384">K250+Y250</f>
        <v>0</v>
      </c>
      <c r="AR250" s="269">
        <f>L250+AA250</f>
        <v>794150</v>
      </c>
      <c r="AS250" s="269">
        <f>M250+AB250</f>
        <v>46991</v>
      </c>
      <c r="AT250" s="269">
        <f>N250+AE250</f>
        <v>23100</v>
      </c>
      <c r="AU250" s="271">
        <f>O250+AN250</f>
        <v>5.5833000000000004</v>
      </c>
      <c r="AV250" s="271">
        <f>P250+AL250</f>
        <v>4.1935000000000002</v>
      </c>
      <c r="AW250" s="272">
        <f>Q250+AM250</f>
        <v>1.3898000000000001</v>
      </c>
    </row>
    <row r="251" spans="1:49" s="580" customFormat="1" ht="12.75" customHeight="1" x14ac:dyDescent="0.2">
      <c r="A251" s="524">
        <v>45</v>
      </c>
      <c r="B251" s="1">
        <v>4426</v>
      </c>
      <c r="C251" s="1">
        <v>600074129</v>
      </c>
      <c r="D251" s="1">
        <v>72742160</v>
      </c>
      <c r="E251" s="523" t="s">
        <v>237</v>
      </c>
      <c r="F251" s="1">
        <v>3141</v>
      </c>
      <c r="G251" s="522" t="s">
        <v>321</v>
      </c>
      <c r="H251" s="764" t="s">
        <v>284</v>
      </c>
      <c r="I251" s="265">
        <v>475623</v>
      </c>
      <c r="J251" s="266">
        <v>348828</v>
      </c>
      <c r="K251" s="882">
        <v>0</v>
      </c>
      <c r="L251" s="577">
        <v>117904</v>
      </c>
      <c r="M251" s="577">
        <v>6977</v>
      </c>
      <c r="N251" s="266">
        <v>1914</v>
      </c>
      <c r="O251" s="622">
        <v>1.19</v>
      </c>
      <c r="P251" s="678">
        <v>0</v>
      </c>
      <c r="Q251" s="784">
        <v>1.19</v>
      </c>
      <c r="R251" s="267">
        <f t="shared" si="382"/>
        <v>0</v>
      </c>
      <c r="S251" s="269">
        <v>0</v>
      </c>
      <c r="T251" s="269">
        <v>0</v>
      </c>
      <c r="U251" s="269">
        <v>0</v>
      </c>
      <c r="V251" s="269">
        <f t="shared" si="312"/>
        <v>0</v>
      </c>
      <c r="W251" s="269">
        <v>0</v>
      </c>
      <c r="X251" s="269">
        <v>0</v>
      </c>
      <c r="Y251" s="269">
        <f>SUM(W251:X251)</f>
        <v>0</v>
      </c>
      <c r="Z251" s="269">
        <f>V251+Y251</f>
        <v>0</v>
      </c>
      <c r="AA251" s="577">
        <f t="shared" si="383"/>
        <v>0</v>
      </c>
      <c r="AB251" s="270">
        <f>ROUND(V251*2%,0)</f>
        <v>0</v>
      </c>
      <c r="AC251" s="269">
        <v>0</v>
      </c>
      <c r="AD251" s="269">
        <v>0</v>
      </c>
      <c r="AE251" s="269">
        <f t="shared" si="313"/>
        <v>0</v>
      </c>
      <c r="AF251" s="269">
        <f t="shared" si="314"/>
        <v>0</v>
      </c>
      <c r="AG251" s="271">
        <v>0</v>
      </c>
      <c r="AH251" s="271">
        <v>0</v>
      </c>
      <c r="AI251" s="271">
        <v>0</v>
      </c>
      <c r="AJ251" s="271">
        <v>0</v>
      </c>
      <c r="AK251" s="271">
        <v>0</v>
      </c>
      <c r="AL251" s="271">
        <f t="shared" si="315"/>
        <v>0</v>
      </c>
      <c r="AM251" s="271">
        <f t="shared" si="316"/>
        <v>0</v>
      </c>
      <c r="AN251" s="272">
        <f t="shared" si="317"/>
        <v>0</v>
      </c>
      <c r="AO251" s="268">
        <f>I251+AF251</f>
        <v>475623</v>
      </c>
      <c r="AP251" s="269">
        <f>J251+V251</f>
        <v>348828</v>
      </c>
      <c r="AQ251" s="269">
        <f t="shared" si="384"/>
        <v>0</v>
      </c>
      <c r="AR251" s="269">
        <f>L251+AA251</f>
        <v>117904</v>
      </c>
      <c r="AS251" s="269">
        <f>M251+AB251</f>
        <v>6977</v>
      </c>
      <c r="AT251" s="269">
        <f>N251+AE251</f>
        <v>1914</v>
      </c>
      <c r="AU251" s="271">
        <f>O251+AN251</f>
        <v>1.19</v>
      </c>
      <c r="AV251" s="271">
        <f>P251+AL251</f>
        <v>0</v>
      </c>
      <c r="AW251" s="272">
        <f>Q251+AM251</f>
        <v>1.19</v>
      </c>
    </row>
    <row r="252" spans="1:49" s="580" customFormat="1" ht="12.75" customHeight="1" x14ac:dyDescent="0.2">
      <c r="A252" s="502">
        <v>45</v>
      </c>
      <c r="B252" s="38">
        <v>4426</v>
      </c>
      <c r="C252" s="38">
        <v>600074129</v>
      </c>
      <c r="D252" s="38">
        <v>72742160</v>
      </c>
      <c r="E252" s="499" t="s">
        <v>238</v>
      </c>
      <c r="F252" s="38"/>
      <c r="G252" s="500"/>
      <c r="H252" s="672"/>
      <c r="I252" s="7">
        <v>3689419</v>
      </c>
      <c r="J252" s="12">
        <v>2698383</v>
      </c>
      <c r="K252" s="12">
        <v>0</v>
      </c>
      <c r="L252" s="12">
        <v>912054</v>
      </c>
      <c r="M252" s="12">
        <v>53968</v>
      </c>
      <c r="N252" s="12">
        <v>25014</v>
      </c>
      <c r="O252" s="13">
        <v>6.7733000000000008</v>
      </c>
      <c r="P252" s="13">
        <v>4.1935000000000002</v>
      </c>
      <c r="Q252" s="44">
        <v>2.5798000000000001</v>
      </c>
      <c r="R252" s="7">
        <f t="shared" ref="R252:AW252" si="385">SUM(R250:R251)</f>
        <v>0</v>
      </c>
      <c r="S252" s="12">
        <f t="shared" si="385"/>
        <v>0</v>
      </c>
      <c r="T252" s="12">
        <f t="shared" si="385"/>
        <v>0</v>
      </c>
      <c r="U252" s="12">
        <f t="shared" si="385"/>
        <v>0</v>
      </c>
      <c r="V252" s="12">
        <f t="shared" si="385"/>
        <v>0</v>
      </c>
      <c r="W252" s="12">
        <f t="shared" si="385"/>
        <v>0</v>
      </c>
      <c r="X252" s="12">
        <f t="shared" si="385"/>
        <v>0</v>
      </c>
      <c r="Y252" s="12">
        <f t="shared" si="385"/>
        <v>0</v>
      </c>
      <c r="Z252" s="12">
        <f t="shared" si="385"/>
        <v>0</v>
      </c>
      <c r="AA252" s="12">
        <f t="shared" si="385"/>
        <v>0</v>
      </c>
      <c r="AB252" s="12">
        <f t="shared" si="385"/>
        <v>0</v>
      </c>
      <c r="AC252" s="12">
        <f t="shared" si="385"/>
        <v>0</v>
      </c>
      <c r="AD252" s="12">
        <f t="shared" si="385"/>
        <v>0</v>
      </c>
      <c r="AE252" s="12">
        <f t="shared" si="385"/>
        <v>0</v>
      </c>
      <c r="AF252" s="12">
        <f t="shared" si="385"/>
        <v>0</v>
      </c>
      <c r="AG252" s="13">
        <f t="shared" si="385"/>
        <v>0</v>
      </c>
      <c r="AH252" s="13">
        <f t="shared" si="385"/>
        <v>0</v>
      </c>
      <c r="AI252" s="13">
        <f t="shared" si="385"/>
        <v>0</v>
      </c>
      <c r="AJ252" s="13">
        <f t="shared" si="385"/>
        <v>0</v>
      </c>
      <c r="AK252" s="13">
        <f t="shared" si="385"/>
        <v>0</v>
      </c>
      <c r="AL252" s="13">
        <f t="shared" si="385"/>
        <v>0</v>
      </c>
      <c r="AM252" s="13">
        <f t="shared" si="385"/>
        <v>0</v>
      </c>
      <c r="AN252" s="102">
        <f t="shared" si="385"/>
        <v>0</v>
      </c>
      <c r="AO252" s="479">
        <f t="shared" si="385"/>
        <v>3689419</v>
      </c>
      <c r="AP252" s="12">
        <f t="shared" si="385"/>
        <v>2698383</v>
      </c>
      <c r="AQ252" s="12">
        <f t="shared" si="385"/>
        <v>0</v>
      </c>
      <c r="AR252" s="12">
        <f t="shared" si="385"/>
        <v>912054</v>
      </c>
      <c r="AS252" s="12">
        <f t="shared" si="385"/>
        <v>53968</v>
      </c>
      <c r="AT252" s="12">
        <f t="shared" si="385"/>
        <v>25014</v>
      </c>
      <c r="AU252" s="13">
        <f t="shared" si="385"/>
        <v>6.7733000000000008</v>
      </c>
      <c r="AV252" s="13">
        <f t="shared" si="385"/>
        <v>4.1935000000000002</v>
      </c>
      <c r="AW252" s="102">
        <f t="shared" si="385"/>
        <v>2.5798000000000001</v>
      </c>
    </row>
    <row r="253" spans="1:49" s="580" customFormat="1" ht="12.75" customHeight="1" x14ac:dyDescent="0.2">
      <c r="A253" s="524">
        <v>46</v>
      </c>
      <c r="B253" s="1">
        <v>4461</v>
      </c>
      <c r="C253" s="1">
        <v>600074765</v>
      </c>
      <c r="D253" s="1">
        <v>46750088</v>
      </c>
      <c r="E253" s="523" t="s">
        <v>239</v>
      </c>
      <c r="F253" s="1">
        <v>3111</v>
      </c>
      <c r="G253" s="522" t="s">
        <v>317</v>
      </c>
      <c r="H253" s="764" t="s">
        <v>283</v>
      </c>
      <c r="I253" s="265">
        <v>6789722</v>
      </c>
      <c r="J253" s="266">
        <v>6455383</v>
      </c>
      <c r="K253" s="266">
        <v>0</v>
      </c>
      <c r="L253" s="266">
        <v>220492</v>
      </c>
      <c r="M253" s="266">
        <v>13047</v>
      </c>
      <c r="N253" s="266">
        <v>100800</v>
      </c>
      <c r="O253" s="622">
        <v>14.6785</v>
      </c>
      <c r="P253" s="678">
        <v>11.613</v>
      </c>
      <c r="Q253" s="784">
        <v>3.0655000000000001</v>
      </c>
      <c r="R253" s="267">
        <f t="shared" ref="R253:R258" si="386">W253*-1</f>
        <v>0</v>
      </c>
      <c r="S253" s="269">
        <v>0</v>
      </c>
      <c r="T253" s="269">
        <v>0</v>
      </c>
      <c r="U253" s="269">
        <v>0</v>
      </c>
      <c r="V253" s="269">
        <f t="shared" si="312"/>
        <v>0</v>
      </c>
      <c r="W253" s="269">
        <v>0</v>
      </c>
      <c r="X253" s="269">
        <v>0</v>
      </c>
      <c r="Y253" s="269">
        <f t="shared" ref="Y253:Y258" si="387">SUM(W253:X253)</f>
        <v>0</v>
      </c>
      <c r="Z253" s="269">
        <f t="shared" ref="Z253:Z258" si="388">V253+Y253</f>
        <v>0</v>
      </c>
      <c r="AA253" s="577">
        <f t="shared" ref="AA253:AA258" si="389">ROUND((V253+W253)*33.8%,0)</f>
        <v>0</v>
      </c>
      <c r="AB253" s="270">
        <f t="shared" ref="AB253:AB258" si="390">ROUND(V253*2%,0)</f>
        <v>0</v>
      </c>
      <c r="AC253" s="269">
        <v>0</v>
      </c>
      <c r="AD253" s="269">
        <v>0</v>
      </c>
      <c r="AE253" s="269">
        <f t="shared" si="313"/>
        <v>0</v>
      </c>
      <c r="AF253" s="269">
        <f t="shared" si="314"/>
        <v>0</v>
      </c>
      <c r="AG253" s="271">
        <v>0</v>
      </c>
      <c r="AH253" s="271">
        <v>0</v>
      </c>
      <c r="AI253" s="271">
        <v>0</v>
      </c>
      <c r="AJ253" s="271">
        <v>0</v>
      </c>
      <c r="AK253" s="271">
        <v>0</v>
      </c>
      <c r="AL253" s="271">
        <f t="shared" si="315"/>
        <v>0</v>
      </c>
      <c r="AM253" s="271">
        <f t="shared" si="316"/>
        <v>0</v>
      </c>
      <c r="AN253" s="272">
        <f t="shared" si="317"/>
        <v>0</v>
      </c>
      <c r="AO253" s="268">
        <f t="shared" ref="AO253:AO258" si="391">I253+AF253</f>
        <v>6789722</v>
      </c>
      <c r="AP253" s="269">
        <f t="shared" ref="AP253:AP258" si="392">J253+V253</f>
        <v>6455383</v>
      </c>
      <c r="AQ253" s="269">
        <f t="shared" ref="AQ253:AQ258" si="393">K253+Y253</f>
        <v>0</v>
      </c>
      <c r="AR253" s="269">
        <f t="shared" ref="AR253:AS258" si="394">L253+AA253</f>
        <v>220492</v>
      </c>
      <c r="AS253" s="269">
        <f t="shared" si="394"/>
        <v>13047</v>
      </c>
      <c r="AT253" s="269">
        <f t="shared" ref="AT253:AT258" si="395">N253+AE253</f>
        <v>100800</v>
      </c>
      <c r="AU253" s="271">
        <f t="shared" ref="AU253:AU258" si="396">O253+AN253</f>
        <v>14.6785</v>
      </c>
      <c r="AV253" s="271">
        <f t="shared" ref="AV253:AW258" si="397">P253+AL253</f>
        <v>11.613</v>
      </c>
      <c r="AW253" s="272">
        <f t="shared" si="397"/>
        <v>3.0655000000000001</v>
      </c>
    </row>
    <row r="254" spans="1:49" s="580" customFormat="1" ht="12.75" customHeight="1" x14ac:dyDescent="0.2">
      <c r="A254" s="524">
        <v>46</v>
      </c>
      <c r="B254" s="1">
        <v>4461</v>
      </c>
      <c r="C254" s="1">
        <v>600074765</v>
      </c>
      <c r="D254" s="1">
        <v>46750088</v>
      </c>
      <c r="E254" s="523" t="s">
        <v>239</v>
      </c>
      <c r="F254" s="1">
        <v>3113</v>
      </c>
      <c r="G254" s="522" t="s">
        <v>320</v>
      </c>
      <c r="H254" s="764" t="s">
        <v>283</v>
      </c>
      <c r="I254" s="265">
        <v>26459357</v>
      </c>
      <c r="J254" s="266">
        <v>16908960</v>
      </c>
      <c r="K254" s="266">
        <v>204000</v>
      </c>
      <c r="L254" s="266">
        <v>8018037</v>
      </c>
      <c r="M254" s="266">
        <v>470360</v>
      </c>
      <c r="N254" s="266">
        <v>858000</v>
      </c>
      <c r="O254" s="622">
        <v>32.493899999999996</v>
      </c>
      <c r="P254" s="678">
        <v>25.318100000000001</v>
      </c>
      <c r="Q254" s="784">
        <v>7.1757999999999962</v>
      </c>
      <c r="R254" s="267">
        <f t="shared" si="386"/>
        <v>0</v>
      </c>
      <c r="S254" s="269">
        <v>0</v>
      </c>
      <c r="T254" s="269">
        <v>0</v>
      </c>
      <c r="U254" s="269">
        <v>0</v>
      </c>
      <c r="V254" s="269">
        <f t="shared" si="312"/>
        <v>0</v>
      </c>
      <c r="W254" s="269">
        <v>0</v>
      </c>
      <c r="X254" s="269">
        <v>0</v>
      </c>
      <c r="Y254" s="269">
        <f t="shared" si="387"/>
        <v>0</v>
      </c>
      <c r="Z254" s="269">
        <f t="shared" si="388"/>
        <v>0</v>
      </c>
      <c r="AA254" s="577">
        <f t="shared" si="389"/>
        <v>0</v>
      </c>
      <c r="AB254" s="270">
        <f t="shared" si="390"/>
        <v>0</v>
      </c>
      <c r="AC254" s="269">
        <v>0</v>
      </c>
      <c r="AD254" s="269">
        <v>0</v>
      </c>
      <c r="AE254" s="269">
        <f t="shared" si="313"/>
        <v>0</v>
      </c>
      <c r="AF254" s="269">
        <f t="shared" si="314"/>
        <v>0</v>
      </c>
      <c r="AG254" s="271">
        <v>0</v>
      </c>
      <c r="AH254" s="271">
        <v>0</v>
      </c>
      <c r="AI254" s="271">
        <v>0</v>
      </c>
      <c r="AJ254" s="271">
        <v>0</v>
      </c>
      <c r="AK254" s="271">
        <v>0</v>
      </c>
      <c r="AL254" s="271">
        <f t="shared" si="315"/>
        <v>0</v>
      </c>
      <c r="AM254" s="271">
        <f t="shared" si="316"/>
        <v>0</v>
      </c>
      <c r="AN254" s="272">
        <f t="shared" si="317"/>
        <v>0</v>
      </c>
      <c r="AO254" s="268">
        <f t="shared" si="391"/>
        <v>26459357</v>
      </c>
      <c r="AP254" s="269">
        <f t="shared" si="392"/>
        <v>16908960</v>
      </c>
      <c r="AQ254" s="269">
        <f t="shared" si="393"/>
        <v>204000</v>
      </c>
      <c r="AR254" s="269">
        <f t="shared" si="394"/>
        <v>8018037</v>
      </c>
      <c r="AS254" s="269">
        <f t="shared" si="394"/>
        <v>470360</v>
      </c>
      <c r="AT254" s="269">
        <f t="shared" si="395"/>
        <v>858000</v>
      </c>
      <c r="AU254" s="271">
        <f t="shared" si="396"/>
        <v>32.493899999999996</v>
      </c>
      <c r="AV254" s="271">
        <f t="shared" si="397"/>
        <v>25.318100000000001</v>
      </c>
      <c r="AW254" s="272">
        <f t="shared" si="397"/>
        <v>7.1757999999999962</v>
      </c>
    </row>
    <row r="255" spans="1:49" s="580" customFormat="1" ht="12.75" customHeight="1" x14ac:dyDescent="0.2">
      <c r="A255" s="524">
        <v>46</v>
      </c>
      <c r="B255" s="1">
        <v>4461</v>
      </c>
      <c r="C255" s="1">
        <v>600074765</v>
      </c>
      <c r="D255" s="1">
        <v>46750088</v>
      </c>
      <c r="E255" s="523" t="s">
        <v>239</v>
      </c>
      <c r="F255" s="1">
        <v>3113</v>
      </c>
      <c r="G255" s="522" t="s">
        <v>318</v>
      </c>
      <c r="H255" s="764" t="s">
        <v>284</v>
      </c>
      <c r="I255" s="265">
        <v>2006632</v>
      </c>
      <c r="J255" s="266">
        <v>1430141</v>
      </c>
      <c r="K255" s="882">
        <v>0</v>
      </c>
      <c r="L255" s="577">
        <v>483388</v>
      </c>
      <c r="M255" s="577">
        <v>28603</v>
      </c>
      <c r="N255" s="266">
        <v>64500</v>
      </c>
      <c r="O255" s="622">
        <v>4.33</v>
      </c>
      <c r="P255" s="678">
        <v>4.33</v>
      </c>
      <c r="Q255" s="784">
        <v>0</v>
      </c>
      <c r="R255" s="267">
        <f t="shared" si="386"/>
        <v>0</v>
      </c>
      <c r="S255" s="269">
        <v>127351</v>
      </c>
      <c r="T255" s="269">
        <v>0</v>
      </c>
      <c r="U255" s="269">
        <v>0</v>
      </c>
      <c r="V255" s="269">
        <f t="shared" si="312"/>
        <v>127351</v>
      </c>
      <c r="W255" s="269">
        <v>0</v>
      </c>
      <c r="X255" s="269">
        <v>0</v>
      </c>
      <c r="Y255" s="269">
        <f t="shared" si="387"/>
        <v>0</v>
      </c>
      <c r="Z255" s="269">
        <f t="shared" si="388"/>
        <v>127351</v>
      </c>
      <c r="AA255" s="577">
        <f t="shared" si="389"/>
        <v>43045</v>
      </c>
      <c r="AB255" s="270">
        <f t="shared" si="390"/>
        <v>2547</v>
      </c>
      <c r="AC255" s="269">
        <v>0</v>
      </c>
      <c r="AD255" s="269">
        <v>0</v>
      </c>
      <c r="AE255" s="269">
        <f t="shared" si="313"/>
        <v>0</v>
      </c>
      <c r="AF255" s="269">
        <f t="shared" si="314"/>
        <v>172943</v>
      </c>
      <c r="AG255" s="271">
        <v>0</v>
      </c>
      <c r="AH255" s="271">
        <v>0</v>
      </c>
      <c r="AI255" s="271">
        <v>0.38</v>
      </c>
      <c r="AJ255" s="271">
        <v>0</v>
      </c>
      <c r="AK255" s="271">
        <v>0</v>
      </c>
      <c r="AL255" s="271">
        <f t="shared" si="315"/>
        <v>0.38</v>
      </c>
      <c r="AM255" s="271">
        <f t="shared" si="316"/>
        <v>0</v>
      </c>
      <c r="AN255" s="272">
        <f t="shared" si="317"/>
        <v>0.38</v>
      </c>
      <c r="AO255" s="268">
        <f t="shared" si="391"/>
        <v>2179575</v>
      </c>
      <c r="AP255" s="269">
        <f t="shared" si="392"/>
        <v>1557492</v>
      </c>
      <c r="AQ255" s="269">
        <f t="shared" si="393"/>
        <v>0</v>
      </c>
      <c r="AR255" s="269">
        <f t="shared" si="394"/>
        <v>526433</v>
      </c>
      <c r="AS255" s="269">
        <f t="shared" si="394"/>
        <v>31150</v>
      </c>
      <c r="AT255" s="269">
        <f t="shared" si="395"/>
        <v>64500</v>
      </c>
      <c r="AU255" s="271">
        <f t="shared" si="396"/>
        <v>4.71</v>
      </c>
      <c r="AV255" s="271">
        <f t="shared" si="397"/>
        <v>4.71</v>
      </c>
      <c r="AW255" s="272">
        <f t="shared" si="397"/>
        <v>0</v>
      </c>
    </row>
    <row r="256" spans="1:49" s="580" customFormat="1" ht="12.75" customHeight="1" x14ac:dyDescent="0.2">
      <c r="A256" s="524">
        <v>46</v>
      </c>
      <c r="B256" s="1">
        <v>4461</v>
      </c>
      <c r="C256" s="1">
        <v>600074765</v>
      </c>
      <c r="D256" s="1">
        <v>46750088</v>
      </c>
      <c r="E256" s="497" t="s">
        <v>239</v>
      </c>
      <c r="F256" s="1">
        <v>3141</v>
      </c>
      <c r="G256" s="522" t="s">
        <v>321</v>
      </c>
      <c r="H256" s="764" t="s">
        <v>284</v>
      </c>
      <c r="I256" s="265">
        <v>2946675</v>
      </c>
      <c r="J256" s="266">
        <v>2151939</v>
      </c>
      <c r="K256" s="882">
        <v>0</v>
      </c>
      <c r="L256" s="577">
        <v>727355</v>
      </c>
      <c r="M256" s="577">
        <v>43039</v>
      </c>
      <c r="N256" s="266">
        <v>24342</v>
      </c>
      <c r="O256" s="622">
        <v>7.32</v>
      </c>
      <c r="P256" s="678">
        <v>0</v>
      </c>
      <c r="Q256" s="784">
        <v>7.32</v>
      </c>
      <c r="R256" s="267">
        <f t="shared" si="386"/>
        <v>0</v>
      </c>
      <c r="S256" s="269">
        <v>0</v>
      </c>
      <c r="T256" s="269">
        <v>0</v>
      </c>
      <c r="U256" s="269">
        <v>0</v>
      </c>
      <c r="V256" s="269">
        <f t="shared" si="312"/>
        <v>0</v>
      </c>
      <c r="W256" s="269">
        <v>0</v>
      </c>
      <c r="X256" s="269">
        <v>0</v>
      </c>
      <c r="Y256" s="269">
        <f t="shared" si="387"/>
        <v>0</v>
      </c>
      <c r="Z256" s="269">
        <f t="shared" si="388"/>
        <v>0</v>
      </c>
      <c r="AA256" s="577">
        <f t="shared" si="389"/>
        <v>0</v>
      </c>
      <c r="AB256" s="270">
        <f t="shared" si="390"/>
        <v>0</v>
      </c>
      <c r="AC256" s="269">
        <v>0</v>
      </c>
      <c r="AD256" s="269">
        <v>0</v>
      </c>
      <c r="AE256" s="269">
        <f t="shared" si="313"/>
        <v>0</v>
      </c>
      <c r="AF256" s="269">
        <f t="shared" si="314"/>
        <v>0</v>
      </c>
      <c r="AG256" s="271">
        <v>0</v>
      </c>
      <c r="AH256" s="271">
        <v>0</v>
      </c>
      <c r="AI256" s="271">
        <v>0</v>
      </c>
      <c r="AJ256" s="271">
        <v>0</v>
      </c>
      <c r="AK256" s="271">
        <v>0</v>
      </c>
      <c r="AL256" s="271">
        <f t="shared" si="315"/>
        <v>0</v>
      </c>
      <c r="AM256" s="271">
        <f t="shared" si="316"/>
        <v>0</v>
      </c>
      <c r="AN256" s="272">
        <f t="shared" si="317"/>
        <v>0</v>
      </c>
      <c r="AO256" s="268">
        <f t="shared" si="391"/>
        <v>2946675</v>
      </c>
      <c r="AP256" s="269">
        <f t="shared" si="392"/>
        <v>2151939</v>
      </c>
      <c r="AQ256" s="269">
        <f t="shared" si="393"/>
        <v>0</v>
      </c>
      <c r="AR256" s="269">
        <f t="shared" si="394"/>
        <v>727355</v>
      </c>
      <c r="AS256" s="269">
        <f t="shared" si="394"/>
        <v>43039</v>
      </c>
      <c r="AT256" s="269">
        <f t="shared" si="395"/>
        <v>24342</v>
      </c>
      <c r="AU256" s="271">
        <f t="shared" si="396"/>
        <v>7.32</v>
      </c>
      <c r="AV256" s="271">
        <f t="shared" si="397"/>
        <v>0</v>
      </c>
      <c r="AW256" s="272">
        <f t="shared" si="397"/>
        <v>7.32</v>
      </c>
    </row>
    <row r="257" spans="1:49" s="580" customFormat="1" ht="12.75" customHeight="1" x14ac:dyDescent="0.2">
      <c r="A257" s="524">
        <v>46</v>
      </c>
      <c r="B257" s="1">
        <v>4461</v>
      </c>
      <c r="C257" s="1">
        <v>600074765</v>
      </c>
      <c r="D257" s="1">
        <v>46750088</v>
      </c>
      <c r="E257" s="523" t="s">
        <v>239</v>
      </c>
      <c r="F257" s="1">
        <v>3143</v>
      </c>
      <c r="G257" s="522" t="s">
        <v>635</v>
      </c>
      <c r="H257" s="673" t="s">
        <v>283</v>
      </c>
      <c r="I257" s="265">
        <v>1691186</v>
      </c>
      <c r="J257" s="266">
        <v>1423347</v>
      </c>
      <c r="K257" s="266">
        <v>35000</v>
      </c>
      <c r="L257" s="266">
        <v>220492</v>
      </c>
      <c r="M257" s="266">
        <v>12347</v>
      </c>
      <c r="N257" s="266">
        <v>0</v>
      </c>
      <c r="O257" s="622">
        <v>3.2321</v>
      </c>
      <c r="P257" s="678">
        <v>3.2321</v>
      </c>
      <c r="Q257" s="784">
        <v>0</v>
      </c>
      <c r="R257" s="267">
        <f t="shared" si="386"/>
        <v>0</v>
      </c>
      <c r="S257" s="269">
        <v>0</v>
      </c>
      <c r="T257" s="269">
        <v>0</v>
      </c>
      <c r="U257" s="269">
        <v>0</v>
      </c>
      <c r="V257" s="269">
        <f t="shared" si="312"/>
        <v>0</v>
      </c>
      <c r="W257" s="269">
        <v>0</v>
      </c>
      <c r="X257" s="269">
        <v>0</v>
      </c>
      <c r="Y257" s="269">
        <f t="shared" si="387"/>
        <v>0</v>
      </c>
      <c r="Z257" s="269">
        <f t="shared" si="388"/>
        <v>0</v>
      </c>
      <c r="AA257" s="577">
        <f t="shared" si="389"/>
        <v>0</v>
      </c>
      <c r="AB257" s="270">
        <f t="shared" si="390"/>
        <v>0</v>
      </c>
      <c r="AC257" s="269">
        <v>0</v>
      </c>
      <c r="AD257" s="269">
        <v>0</v>
      </c>
      <c r="AE257" s="269">
        <f t="shared" si="313"/>
        <v>0</v>
      </c>
      <c r="AF257" s="269">
        <f t="shared" si="314"/>
        <v>0</v>
      </c>
      <c r="AG257" s="271">
        <v>0</v>
      </c>
      <c r="AH257" s="271">
        <v>0</v>
      </c>
      <c r="AI257" s="271">
        <v>0</v>
      </c>
      <c r="AJ257" s="271">
        <v>0</v>
      </c>
      <c r="AK257" s="271">
        <v>0</v>
      </c>
      <c r="AL257" s="271">
        <f t="shared" si="315"/>
        <v>0</v>
      </c>
      <c r="AM257" s="271">
        <f t="shared" si="316"/>
        <v>0</v>
      </c>
      <c r="AN257" s="272">
        <f t="shared" si="317"/>
        <v>0</v>
      </c>
      <c r="AO257" s="268">
        <f t="shared" si="391"/>
        <v>1691186</v>
      </c>
      <c r="AP257" s="269">
        <f t="shared" si="392"/>
        <v>1423347</v>
      </c>
      <c r="AQ257" s="269">
        <f t="shared" si="393"/>
        <v>35000</v>
      </c>
      <c r="AR257" s="269">
        <f t="shared" si="394"/>
        <v>220492</v>
      </c>
      <c r="AS257" s="269">
        <f t="shared" si="394"/>
        <v>12347</v>
      </c>
      <c r="AT257" s="269">
        <f t="shared" si="395"/>
        <v>0</v>
      </c>
      <c r="AU257" s="271">
        <f t="shared" si="396"/>
        <v>3.2321</v>
      </c>
      <c r="AV257" s="271">
        <f t="shared" si="397"/>
        <v>3.2321</v>
      </c>
      <c r="AW257" s="272">
        <f t="shared" si="397"/>
        <v>0</v>
      </c>
    </row>
    <row r="258" spans="1:49" s="580" customFormat="1" ht="12.75" customHeight="1" x14ac:dyDescent="0.2">
      <c r="A258" s="524">
        <v>46</v>
      </c>
      <c r="B258" s="1">
        <v>4461</v>
      </c>
      <c r="C258" s="1">
        <v>600074765</v>
      </c>
      <c r="D258" s="1">
        <v>46750088</v>
      </c>
      <c r="E258" s="523" t="s">
        <v>239</v>
      </c>
      <c r="F258" s="1">
        <v>3143</v>
      </c>
      <c r="G258" s="522" t="s">
        <v>636</v>
      </c>
      <c r="H258" s="673" t="s">
        <v>284</v>
      </c>
      <c r="I258" s="265">
        <v>75838</v>
      </c>
      <c r="J258" s="266">
        <v>53460</v>
      </c>
      <c r="K258" s="882">
        <v>0</v>
      </c>
      <c r="L258" s="577">
        <v>18069</v>
      </c>
      <c r="M258" s="577">
        <v>1069</v>
      </c>
      <c r="N258" s="266">
        <v>3240</v>
      </c>
      <c r="O258" s="622">
        <v>0.23</v>
      </c>
      <c r="P258" s="678">
        <v>0</v>
      </c>
      <c r="Q258" s="784">
        <v>0.23</v>
      </c>
      <c r="R258" s="267">
        <f t="shared" si="386"/>
        <v>0</v>
      </c>
      <c r="S258" s="269">
        <v>0</v>
      </c>
      <c r="T258" s="269">
        <v>0</v>
      </c>
      <c r="U258" s="269">
        <v>0</v>
      </c>
      <c r="V258" s="269">
        <f t="shared" si="312"/>
        <v>0</v>
      </c>
      <c r="W258" s="269">
        <v>0</v>
      </c>
      <c r="X258" s="269">
        <v>0</v>
      </c>
      <c r="Y258" s="269">
        <f t="shared" si="387"/>
        <v>0</v>
      </c>
      <c r="Z258" s="269">
        <f t="shared" si="388"/>
        <v>0</v>
      </c>
      <c r="AA258" s="577">
        <f t="shared" si="389"/>
        <v>0</v>
      </c>
      <c r="AB258" s="270">
        <f t="shared" si="390"/>
        <v>0</v>
      </c>
      <c r="AC258" s="269">
        <v>0</v>
      </c>
      <c r="AD258" s="269">
        <v>0</v>
      </c>
      <c r="AE258" s="269">
        <f t="shared" si="313"/>
        <v>0</v>
      </c>
      <c r="AF258" s="269">
        <f t="shared" si="314"/>
        <v>0</v>
      </c>
      <c r="AG258" s="271">
        <v>0</v>
      </c>
      <c r="AH258" s="271">
        <v>0</v>
      </c>
      <c r="AI258" s="271">
        <v>0</v>
      </c>
      <c r="AJ258" s="271">
        <v>0</v>
      </c>
      <c r="AK258" s="271">
        <v>0</v>
      </c>
      <c r="AL258" s="271">
        <f t="shared" si="315"/>
        <v>0</v>
      </c>
      <c r="AM258" s="271">
        <f t="shared" si="316"/>
        <v>0</v>
      </c>
      <c r="AN258" s="272">
        <f t="shared" si="317"/>
        <v>0</v>
      </c>
      <c r="AO258" s="268">
        <f t="shared" si="391"/>
        <v>75838</v>
      </c>
      <c r="AP258" s="269">
        <f t="shared" si="392"/>
        <v>53460</v>
      </c>
      <c r="AQ258" s="269">
        <f t="shared" si="393"/>
        <v>0</v>
      </c>
      <c r="AR258" s="269">
        <f t="shared" si="394"/>
        <v>18069</v>
      </c>
      <c r="AS258" s="269">
        <f t="shared" si="394"/>
        <v>1069</v>
      </c>
      <c r="AT258" s="269">
        <f t="shared" si="395"/>
        <v>3240</v>
      </c>
      <c r="AU258" s="271">
        <f t="shared" si="396"/>
        <v>0.23</v>
      </c>
      <c r="AV258" s="271">
        <f t="shared" si="397"/>
        <v>0</v>
      </c>
      <c r="AW258" s="272">
        <f t="shared" si="397"/>
        <v>0.23</v>
      </c>
    </row>
    <row r="259" spans="1:49" s="580" customFormat="1" ht="12.75" customHeight="1" x14ac:dyDescent="0.2">
      <c r="A259" s="502">
        <v>46</v>
      </c>
      <c r="B259" s="38">
        <v>4461</v>
      </c>
      <c r="C259" s="38">
        <v>600074765</v>
      </c>
      <c r="D259" s="38">
        <v>46750088</v>
      </c>
      <c r="E259" s="499" t="s">
        <v>240</v>
      </c>
      <c r="F259" s="38"/>
      <c r="G259" s="500"/>
      <c r="H259" s="672"/>
      <c r="I259" s="6">
        <v>39969410</v>
      </c>
      <c r="J259" s="10">
        <v>28423230</v>
      </c>
      <c r="K259" s="10">
        <v>239000</v>
      </c>
      <c r="L259" s="10">
        <v>9687833</v>
      </c>
      <c r="M259" s="10">
        <v>568465</v>
      </c>
      <c r="N259" s="10">
        <v>1050882</v>
      </c>
      <c r="O259" s="11">
        <v>62.284499999999994</v>
      </c>
      <c r="P259" s="11">
        <v>44.493200000000002</v>
      </c>
      <c r="Q259" s="45">
        <v>17.791299999999996</v>
      </c>
      <c r="R259" s="6">
        <f t="shared" ref="R259:AW259" si="398">SUM(R253:R258)</f>
        <v>0</v>
      </c>
      <c r="S259" s="10">
        <f t="shared" si="398"/>
        <v>127351</v>
      </c>
      <c r="T259" s="10">
        <f t="shared" si="398"/>
        <v>0</v>
      </c>
      <c r="U259" s="10">
        <f t="shared" si="398"/>
        <v>0</v>
      </c>
      <c r="V259" s="10">
        <f t="shared" si="398"/>
        <v>127351</v>
      </c>
      <c r="W259" s="10">
        <f t="shared" si="398"/>
        <v>0</v>
      </c>
      <c r="X259" s="10">
        <f t="shared" si="398"/>
        <v>0</v>
      </c>
      <c r="Y259" s="10">
        <f t="shared" si="398"/>
        <v>0</v>
      </c>
      <c r="Z259" s="10">
        <f t="shared" si="398"/>
        <v>127351</v>
      </c>
      <c r="AA259" s="10">
        <f t="shared" si="398"/>
        <v>43045</v>
      </c>
      <c r="AB259" s="10">
        <f t="shared" si="398"/>
        <v>2547</v>
      </c>
      <c r="AC259" s="10">
        <f t="shared" si="398"/>
        <v>0</v>
      </c>
      <c r="AD259" s="10">
        <f t="shared" si="398"/>
        <v>0</v>
      </c>
      <c r="AE259" s="10">
        <f t="shared" si="398"/>
        <v>0</v>
      </c>
      <c r="AF259" s="10">
        <f t="shared" si="398"/>
        <v>172943</v>
      </c>
      <c r="AG259" s="11">
        <f t="shared" si="398"/>
        <v>0</v>
      </c>
      <c r="AH259" s="11">
        <f t="shared" si="398"/>
        <v>0</v>
      </c>
      <c r="AI259" s="11">
        <f t="shared" si="398"/>
        <v>0.38</v>
      </c>
      <c r="AJ259" s="11">
        <f t="shared" si="398"/>
        <v>0</v>
      </c>
      <c r="AK259" s="11">
        <f t="shared" si="398"/>
        <v>0</v>
      </c>
      <c r="AL259" s="11">
        <f t="shared" si="398"/>
        <v>0.38</v>
      </c>
      <c r="AM259" s="11">
        <f t="shared" si="398"/>
        <v>0</v>
      </c>
      <c r="AN259" s="101">
        <f t="shared" si="398"/>
        <v>0.38</v>
      </c>
      <c r="AO259" s="478">
        <f t="shared" si="398"/>
        <v>40142353</v>
      </c>
      <c r="AP259" s="10">
        <f t="shared" si="398"/>
        <v>28550581</v>
      </c>
      <c r="AQ259" s="10">
        <f t="shared" si="398"/>
        <v>239000</v>
      </c>
      <c r="AR259" s="10">
        <f t="shared" si="398"/>
        <v>9730878</v>
      </c>
      <c r="AS259" s="10">
        <f t="shared" si="398"/>
        <v>571012</v>
      </c>
      <c r="AT259" s="10">
        <f t="shared" si="398"/>
        <v>1050882</v>
      </c>
      <c r="AU259" s="11">
        <f t="shared" si="398"/>
        <v>62.664499999999997</v>
      </c>
      <c r="AV259" s="11">
        <f t="shared" si="398"/>
        <v>44.873200000000004</v>
      </c>
      <c r="AW259" s="101">
        <f t="shared" si="398"/>
        <v>17.791299999999996</v>
      </c>
    </row>
    <row r="260" spans="1:49" s="580" customFormat="1" ht="12.75" customHeight="1" x14ac:dyDescent="0.2">
      <c r="A260" s="524">
        <v>47</v>
      </c>
      <c r="B260" s="1">
        <v>4427</v>
      </c>
      <c r="C260" s="1">
        <v>600074188</v>
      </c>
      <c r="D260" s="1">
        <v>70982678</v>
      </c>
      <c r="E260" s="523" t="s">
        <v>241</v>
      </c>
      <c r="F260" s="1">
        <v>3111</v>
      </c>
      <c r="G260" s="522" t="s">
        <v>317</v>
      </c>
      <c r="H260" s="764" t="s">
        <v>283</v>
      </c>
      <c r="I260" s="265">
        <v>2993081</v>
      </c>
      <c r="J260" s="266">
        <v>2160045</v>
      </c>
      <c r="K260" s="266">
        <v>30000</v>
      </c>
      <c r="L260" s="266">
        <v>740235</v>
      </c>
      <c r="M260" s="266">
        <v>43201</v>
      </c>
      <c r="N260" s="266">
        <v>19600</v>
      </c>
      <c r="O260" s="622">
        <v>5.2298</v>
      </c>
      <c r="P260" s="678">
        <v>4</v>
      </c>
      <c r="Q260" s="784">
        <v>1.2298000000000002</v>
      </c>
      <c r="R260" s="267">
        <f t="shared" ref="R260:R261" si="399">W260*-1</f>
        <v>0</v>
      </c>
      <c r="S260" s="269">
        <v>0</v>
      </c>
      <c r="T260" s="269">
        <v>0</v>
      </c>
      <c r="U260" s="269">
        <v>0</v>
      </c>
      <c r="V260" s="269">
        <f t="shared" si="312"/>
        <v>0</v>
      </c>
      <c r="W260" s="269">
        <v>0</v>
      </c>
      <c r="X260" s="269">
        <v>0</v>
      </c>
      <c r="Y260" s="269">
        <f>SUM(W260:X260)</f>
        <v>0</v>
      </c>
      <c r="Z260" s="269">
        <f>V260+Y260</f>
        <v>0</v>
      </c>
      <c r="AA260" s="577">
        <f t="shared" ref="AA260:AA261" si="400">ROUND((V260+W260)*33.8%,0)</f>
        <v>0</v>
      </c>
      <c r="AB260" s="270">
        <f>ROUND(V260*2%,0)</f>
        <v>0</v>
      </c>
      <c r="AC260" s="269">
        <v>0</v>
      </c>
      <c r="AD260" s="269">
        <v>0</v>
      </c>
      <c r="AE260" s="269">
        <f t="shared" si="313"/>
        <v>0</v>
      </c>
      <c r="AF260" s="269">
        <f t="shared" si="314"/>
        <v>0</v>
      </c>
      <c r="AG260" s="271">
        <v>0</v>
      </c>
      <c r="AH260" s="271">
        <v>0</v>
      </c>
      <c r="AI260" s="271">
        <v>0</v>
      </c>
      <c r="AJ260" s="271">
        <v>0</v>
      </c>
      <c r="AK260" s="271">
        <v>0</v>
      </c>
      <c r="AL260" s="271">
        <f t="shared" si="315"/>
        <v>0</v>
      </c>
      <c r="AM260" s="271">
        <f t="shared" si="316"/>
        <v>0</v>
      </c>
      <c r="AN260" s="272">
        <f t="shared" si="317"/>
        <v>0</v>
      </c>
      <c r="AO260" s="268">
        <f>I260+AF260</f>
        <v>2993081</v>
      </c>
      <c r="AP260" s="269">
        <f>J260+V260</f>
        <v>2160045</v>
      </c>
      <c r="AQ260" s="269">
        <f t="shared" ref="AQ260:AQ261" si="401">K260+Y260</f>
        <v>30000</v>
      </c>
      <c r="AR260" s="269">
        <f>L260+AA260</f>
        <v>740235</v>
      </c>
      <c r="AS260" s="269">
        <f>M260+AB260</f>
        <v>43201</v>
      </c>
      <c r="AT260" s="269">
        <f>N260+AE260</f>
        <v>19600</v>
      </c>
      <c r="AU260" s="271">
        <f>O260+AN260</f>
        <v>5.2298</v>
      </c>
      <c r="AV260" s="271">
        <f>P260+AL260</f>
        <v>4</v>
      </c>
      <c r="AW260" s="272">
        <f>Q260+AM260</f>
        <v>1.2298000000000002</v>
      </c>
    </row>
    <row r="261" spans="1:49" s="580" customFormat="1" ht="12.75" customHeight="1" x14ac:dyDescent="0.2">
      <c r="A261" s="524">
        <v>47</v>
      </c>
      <c r="B261" s="1">
        <v>4427</v>
      </c>
      <c r="C261" s="1">
        <v>600074188</v>
      </c>
      <c r="D261" s="1">
        <v>70982678</v>
      </c>
      <c r="E261" s="523" t="s">
        <v>241</v>
      </c>
      <c r="F261" s="1">
        <v>3141</v>
      </c>
      <c r="G261" s="522" t="s">
        <v>321</v>
      </c>
      <c r="H261" s="764" t="s">
        <v>284</v>
      </c>
      <c r="I261" s="265">
        <v>420968</v>
      </c>
      <c r="J261" s="266">
        <v>289090</v>
      </c>
      <c r="K261" s="882">
        <v>20000</v>
      </c>
      <c r="L261" s="577">
        <v>104472</v>
      </c>
      <c r="M261" s="577">
        <v>5782</v>
      </c>
      <c r="N261" s="266">
        <v>1624</v>
      </c>
      <c r="O261" s="622">
        <v>1.05</v>
      </c>
      <c r="P261" s="678">
        <v>0</v>
      </c>
      <c r="Q261" s="784">
        <v>1.05</v>
      </c>
      <c r="R261" s="267">
        <f t="shared" si="399"/>
        <v>0</v>
      </c>
      <c r="S261" s="269">
        <v>0</v>
      </c>
      <c r="T261" s="269">
        <v>0</v>
      </c>
      <c r="U261" s="269">
        <v>0</v>
      </c>
      <c r="V261" s="269">
        <f t="shared" si="312"/>
        <v>0</v>
      </c>
      <c r="W261" s="269">
        <v>0</v>
      </c>
      <c r="X261" s="269">
        <v>0</v>
      </c>
      <c r="Y261" s="269">
        <f>SUM(W261:X261)</f>
        <v>0</v>
      </c>
      <c r="Z261" s="269">
        <f>V261+Y261</f>
        <v>0</v>
      </c>
      <c r="AA261" s="577">
        <f t="shared" si="400"/>
        <v>0</v>
      </c>
      <c r="AB261" s="270">
        <f>ROUND(V261*2%,0)</f>
        <v>0</v>
      </c>
      <c r="AC261" s="269">
        <v>0</v>
      </c>
      <c r="AD261" s="269">
        <v>0</v>
      </c>
      <c r="AE261" s="269">
        <f t="shared" si="313"/>
        <v>0</v>
      </c>
      <c r="AF261" s="269">
        <f t="shared" si="314"/>
        <v>0</v>
      </c>
      <c r="AG261" s="271">
        <v>0</v>
      </c>
      <c r="AH261" s="271">
        <v>0</v>
      </c>
      <c r="AI261" s="271">
        <v>0</v>
      </c>
      <c r="AJ261" s="271">
        <v>0</v>
      </c>
      <c r="AK261" s="271">
        <v>0</v>
      </c>
      <c r="AL261" s="271">
        <f t="shared" si="315"/>
        <v>0</v>
      </c>
      <c r="AM261" s="271">
        <f t="shared" si="316"/>
        <v>0</v>
      </c>
      <c r="AN261" s="272">
        <f t="shared" si="317"/>
        <v>0</v>
      </c>
      <c r="AO261" s="268">
        <f>I261+AF261</f>
        <v>420968</v>
      </c>
      <c r="AP261" s="269">
        <f>J261+V261</f>
        <v>289090</v>
      </c>
      <c r="AQ261" s="269">
        <f t="shared" si="401"/>
        <v>20000</v>
      </c>
      <c r="AR261" s="269">
        <f>L261+AA261</f>
        <v>104472</v>
      </c>
      <c r="AS261" s="269">
        <f>M261+AB261</f>
        <v>5782</v>
      </c>
      <c r="AT261" s="269">
        <f>N261+AE261</f>
        <v>1624</v>
      </c>
      <c r="AU261" s="271">
        <f>O261+AN261</f>
        <v>1.05</v>
      </c>
      <c r="AV261" s="271">
        <f>P261+AL261</f>
        <v>0</v>
      </c>
      <c r="AW261" s="272">
        <f>Q261+AM261</f>
        <v>1.05</v>
      </c>
    </row>
    <row r="262" spans="1:49" s="580" customFormat="1" ht="12.75" customHeight="1" x14ac:dyDescent="0.2">
      <c r="A262" s="502">
        <v>47</v>
      </c>
      <c r="B262" s="38">
        <v>4427</v>
      </c>
      <c r="C262" s="38">
        <v>600074188</v>
      </c>
      <c r="D262" s="38">
        <v>70982678</v>
      </c>
      <c r="E262" s="499" t="s">
        <v>242</v>
      </c>
      <c r="F262" s="38"/>
      <c r="G262" s="500"/>
      <c r="H262" s="672"/>
      <c r="I262" s="8">
        <v>3414049</v>
      </c>
      <c r="J262" s="14">
        <v>2449135</v>
      </c>
      <c r="K262" s="14">
        <v>50000</v>
      </c>
      <c r="L262" s="14">
        <v>844707</v>
      </c>
      <c r="M262" s="14">
        <v>48983</v>
      </c>
      <c r="N262" s="14">
        <v>21224</v>
      </c>
      <c r="O262" s="15">
        <v>6.2797999999999998</v>
      </c>
      <c r="P262" s="15">
        <v>4</v>
      </c>
      <c r="Q262" s="54">
        <v>2.2798000000000003</v>
      </c>
      <c r="R262" s="8">
        <f t="shared" ref="R262:AW262" si="402">SUM(R260:R261)</f>
        <v>0</v>
      </c>
      <c r="S262" s="14">
        <f t="shared" si="402"/>
        <v>0</v>
      </c>
      <c r="T262" s="14">
        <f t="shared" si="402"/>
        <v>0</v>
      </c>
      <c r="U262" s="14">
        <f t="shared" si="402"/>
        <v>0</v>
      </c>
      <c r="V262" s="14">
        <f t="shared" si="402"/>
        <v>0</v>
      </c>
      <c r="W262" s="14">
        <f t="shared" si="402"/>
        <v>0</v>
      </c>
      <c r="X262" s="14">
        <f t="shared" si="402"/>
        <v>0</v>
      </c>
      <c r="Y262" s="14">
        <f t="shared" si="402"/>
        <v>0</v>
      </c>
      <c r="Z262" s="14">
        <f t="shared" si="402"/>
        <v>0</v>
      </c>
      <c r="AA262" s="14">
        <f t="shared" si="402"/>
        <v>0</v>
      </c>
      <c r="AB262" s="14">
        <f t="shared" si="402"/>
        <v>0</v>
      </c>
      <c r="AC262" s="14">
        <f t="shared" si="402"/>
        <v>0</v>
      </c>
      <c r="AD262" s="14">
        <f t="shared" si="402"/>
        <v>0</v>
      </c>
      <c r="AE262" s="14">
        <f t="shared" si="402"/>
        <v>0</v>
      </c>
      <c r="AF262" s="14">
        <f t="shared" si="402"/>
        <v>0</v>
      </c>
      <c r="AG262" s="15">
        <f t="shared" si="402"/>
        <v>0</v>
      </c>
      <c r="AH262" s="15">
        <f t="shared" si="402"/>
        <v>0</v>
      </c>
      <c r="AI262" s="15">
        <f t="shared" si="402"/>
        <v>0</v>
      </c>
      <c r="AJ262" s="15">
        <f t="shared" si="402"/>
        <v>0</v>
      </c>
      <c r="AK262" s="15">
        <f t="shared" si="402"/>
        <v>0</v>
      </c>
      <c r="AL262" s="15">
        <f t="shared" si="402"/>
        <v>0</v>
      </c>
      <c r="AM262" s="15">
        <f t="shared" si="402"/>
        <v>0</v>
      </c>
      <c r="AN262" s="104">
        <f t="shared" si="402"/>
        <v>0</v>
      </c>
      <c r="AO262" s="495">
        <f t="shared" si="402"/>
        <v>3414049</v>
      </c>
      <c r="AP262" s="14">
        <f t="shared" si="402"/>
        <v>2449135</v>
      </c>
      <c r="AQ262" s="14">
        <f t="shared" si="402"/>
        <v>50000</v>
      </c>
      <c r="AR262" s="14">
        <f t="shared" si="402"/>
        <v>844707</v>
      </c>
      <c r="AS262" s="14">
        <f t="shared" si="402"/>
        <v>48983</v>
      </c>
      <c r="AT262" s="14">
        <f t="shared" si="402"/>
        <v>21224</v>
      </c>
      <c r="AU262" s="15">
        <f t="shared" si="402"/>
        <v>6.2797999999999998</v>
      </c>
      <c r="AV262" s="15">
        <f t="shared" si="402"/>
        <v>4</v>
      </c>
      <c r="AW262" s="104">
        <f t="shared" si="402"/>
        <v>2.2798000000000003</v>
      </c>
    </row>
    <row r="263" spans="1:49" s="580" customFormat="1" ht="12.75" customHeight="1" x14ac:dyDescent="0.2">
      <c r="A263" s="524">
        <v>48</v>
      </c>
      <c r="B263" s="1">
        <v>4462</v>
      </c>
      <c r="C263" s="1">
        <v>600074676</v>
      </c>
      <c r="D263" s="1">
        <v>70982660</v>
      </c>
      <c r="E263" s="523" t="s">
        <v>244</v>
      </c>
      <c r="F263" s="1">
        <v>3117</v>
      </c>
      <c r="G263" s="522" t="s">
        <v>320</v>
      </c>
      <c r="H263" s="764" t="s">
        <v>283</v>
      </c>
      <c r="I263" s="265">
        <v>2382120</v>
      </c>
      <c r="J263" s="266">
        <v>1768516</v>
      </c>
      <c r="K263" s="266">
        <v>10464</v>
      </c>
      <c r="L263" s="266">
        <v>521492</v>
      </c>
      <c r="M263" s="266">
        <v>30648</v>
      </c>
      <c r="N263" s="266">
        <v>51000</v>
      </c>
      <c r="O263" s="622">
        <v>3.4923000000000002</v>
      </c>
      <c r="P263" s="678">
        <v>2.5</v>
      </c>
      <c r="Q263" s="784">
        <v>0.99230000000000018</v>
      </c>
      <c r="R263" s="267">
        <f t="shared" ref="R263:R267" si="403">W263*-1</f>
        <v>0</v>
      </c>
      <c r="S263" s="269">
        <v>0</v>
      </c>
      <c r="T263" s="269">
        <v>0</v>
      </c>
      <c r="U263" s="269">
        <v>0</v>
      </c>
      <c r="V263" s="269">
        <f t="shared" si="312"/>
        <v>0</v>
      </c>
      <c r="W263" s="269">
        <v>0</v>
      </c>
      <c r="X263" s="269">
        <v>0</v>
      </c>
      <c r="Y263" s="269">
        <f>SUM(W263:X263)</f>
        <v>0</v>
      </c>
      <c r="Z263" s="269">
        <f>V263+Y263</f>
        <v>0</v>
      </c>
      <c r="AA263" s="577">
        <f t="shared" ref="AA263:AA267" si="404">ROUND((V263+W263)*33.8%,0)</f>
        <v>0</v>
      </c>
      <c r="AB263" s="270">
        <f>ROUND(V263*2%,0)</f>
        <v>0</v>
      </c>
      <c r="AC263" s="269">
        <v>0</v>
      </c>
      <c r="AD263" s="269">
        <v>0</v>
      </c>
      <c r="AE263" s="269">
        <f t="shared" si="313"/>
        <v>0</v>
      </c>
      <c r="AF263" s="269">
        <f t="shared" si="314"/>
        <v>0</v>
      </c>
      <c r="AG263" s="271">
        <v>0</v>
      </c>
      <c r="AH263" s="271">
        <v>0</v>
      </c>
      <c r="AI263" s="271">
        <v>0</v>
      </c>
      <c r="AJ263" s="271">
        <v>0</v>
      </c>
      <c r="AK263" s="271">
        <v>0</v>
      </c>
      <c r="AL263" s="271">
        <f t="shared" si="315"/>
        <v>0</v>
      </c>
      <c r="AM263" s="271">
        <f t="shared" si="316"/>
        <v>0</v>
      </c>
      <c r="AN263" s="272">
        <f t="shared" si="317"/>
        <v>0</v>
      </c>
      <c r="AO263" s="268">
        <f>I263+AF263</f>
        <v>2382120</v>
      </c>
      <c r="AP263" s="269">
        <f>J263+V263</f>
        <v>1768516</v>
      </c>
      <c r="AQ263" s="269">
        <f t="shared" ref="AQ263:AQ267" si="405">K263+Y263</f>
        <v>10464</v>
      </c>
      <c r="AR263" s="269">
        <f t="shared" ref="AR263:AS267" si="406">L263+AA263</f>
        <v>521492</v>
      </c>
      <c r="AS263" s="269">
        <f t="shared" si="406"/>
        <v>30648</v>
      </c>
      <c r="AT263" s="269">
        <f>N263+AE263</f>
        <v>51000</v>
      </c>
      <c r="AU263" s="271">
        <f>O263+AN263</f>
        <v>3.4923000000000002</v>
      </c>
      <c r="AV263" s="271">
        <f t="shared" ref="AV263:AW267" si="407">P263+AL263</f>
        <v>2.5</v>
      </c>
      <c r="AW263" s="272">
        <f t="shared" si="407"/>
        <v>0.99230000000000018</v>
      </c>
    </row>
    <row r="264" spans="1:49" s="580" customFormat="1" ht="12.75" customHeight="1" x14ac:dyDescent="0.2">
      <c r="A264" s="524">
        <v>48</v>
      </c>
      <c r="B264" s="1">
        <v>4462</v>
      </c>
      <c r="C264" s="1">
        <v>600074676</v>
      </c>
      <c r="D264" s="1">
        <v>70982660</v>
      </c>
      <c r="E264" s="523" t="s">
        <v>244</v>
      </c>
      <c r="F264" s="1">
        <v>3117</v>
      </c>
      <c r="G264" s="522" t="s">
        <v>318</v>
      </c>
      <c r="H264" s="764" t="s">
        <v>284</v>
      </c>
      <c r="I264" s="265">
        <v>702037</v>
      </c>
      <c r="J264" s="266">
        <v>516964</v>
      </c>
      <c r="K264" s="882">
        <v>0</v>
      </c>
      <c r="L264" s="577">
        <v>174734</v>
      </c>
      <c r="M264" s="577">
        <v>10339</v>
      </c>
      <c r="N264" s="266">
        <v>0</v>
      </c>
      <c r="O264" s="622">
        <v>1.52</v>
      </c>
      <c r="P264" s="678">
        <v>1.52</v>
      </c>
      <c r="Q264" s="784">
        <v>0</v>
      </c>
      <c r="R264" s="267">
        <f t="shared" si="403"/>
        <v>0</v>
      </c>
      <c r="S264" s="269">
        <v>0</v>
      </c>
      <c r="T264" s="269">
        <v>0</v>
      </c>
      <c r="U264" s="269">
        <v>0</v>
      </c>
      <c r="V264" s="269">
        <f t="shared" si="312"/>
        <v>0</v>
      </c>
      <c r="W264" s="269">
        <v>0</v>
      </c>
      <c r="X264" s="269">
        <v>0</v>
      </c>
      <c r="Y264" s="269">
        <f>SUM(W264:X264)</f>
        <v>0</v>
      </c>
      <c r="Z264" s="269">
        <f>V264+Y264</f>
        <v>0</v>
      </c>
      <c r="AA264" s="577">
        <f t="shared" si="404"/>
        <v>0</v>
      </c>
      <c r="AB264" s="270">
        <f>ROUND(V264*2%,0)</f>
        <v>0</v>
      </c>
      <c r="AC264" s="269">
        <v>0</v>
      </c>
      <c r="AD264" s="269">
        <v>0</v>
      </c>
      <c r="AE264" s="269">
        <f t="shared" si="313"/>
        <v>0</v>
      </c>
      <c r="AF264" s="269">
        <f t="shared" si="314"/>
        <v>0</v>
      </c>
      <c r="AG264" s="271">
        <v>0</v>
      </c>
      <c r="AH264" s="271">
        <v>0</v>
      </c>
      <c r="AI264" s="271">
        <v>0</v>
      </c>
      <c r="AJ264" s="271">
        <v>0</v>
      </c>
      <c r="AK264" s="271">
        <v>0</v>
      </c>
      <c r="AL264" s="271">
        <f t="shared" si="315"/>
        <v>0</v>
      </c>
      <c r="AM264" s="271">
        <f t="shared" si="316"/>
        <v>0</v>
      </c>
      <c r="AN264" s="272">
        <f t="shared" si="317"/>
        <v>0</v>
      </c>
      <c r="AO264" s="268">
        <f>I264+AF264</f>
        <v>702037</v>
      </c>
      <c r="AP264" s="269">
        <f>J264+V264</f>
        <v>516964</v>
      </c>
      <c r="AQ264" s="269">
        <f t="shared" si="405"/>
        <v>0</v>
      </c>
      <c r="AR264" s="269">
        <f t="shared" si="406"/>
        <v>174734</v>
      </c>
      <c r="AS264" s="269">
        <f t="shared" si="406"/>
        <v>10339</v>
      </c>
      <c r="AT264" s="269">
        <f>N264+AE264</f>
        <v>0</v>
      </c>
      <c r="AU264" s="271">
        <f>O264+AN264</f>
        <v>1.52</v>
      </c>
      <c r="AV264" s="271">
        <f t="shared" si="407"/>
        <v>1.52</v>
      </c>
      <c r="AW264" s="272">
        <f t="shared" si="407"/>
        <v>0</v>
      </c>
    </row>
    <row r="265" spans="1:49" s="580" customFormat="1" ht="12.75" customHeight="1" x14ac:dyDescent="0.2">
      <c r="A265" s="524">
        <v>48</v>
      </c>
      <c r="B265" s="1">
        <v>4462</v>
      </c>
      <c r="C265" s="1">
        <v>600074676</v>
      </c>
      <c r="D265" s="1">
        <v>70982660</v>
      </c>
      <c r="E265" s="523" t="s">
        <v>243</v>
      </c>
      <c r="F265" s="1">
        <v>3141</v>
      </c>
      <c r="G265" s="522" t="s">
        <v>321</v>
      </c>
      <c r="H265" s="764" t="s">
        <v>284</v>
      </c>
      <c r="I265" s="265">
        <v>76516</v>
      </c>
      <c r="J265" s="266">
        <v>55869</v>
      </c>
      <c r="K265" s="882">
        <v>0</v>
      </c>
      <c r="L265" s="577">
        <v>18884</v>
      </c>
      <c r="M265" s="577">
        <v>1117</v>
      </c>
      <c r="N265" s="266">
        <v>646</v>
      </c>
      <c r="O265" s="622">
        <v>0.19</v>
      </c>
      <c r="P265" s="678">
        <v>0</v>
      </c>
      <c r="Q265" s="784">
        <v>0.19</v>
      </c>
      <c r="R265" s="267">
        <f t="shared" si="403"/>
        <v>0</v>
      </c>
      <c r="S265" s="269">
        <v>0</v>
      </c>
      <c r="T265" s="269">
        <v>0</v>
      </c>
      <c r="U265" s="269">
        <v>0</v>
      </c>
      <c r="V265" s="269">
        <f t="shared" si="312"/>
        <v>0</v>
      </c>
      <c r="W265" s="269">
        <v>0</v>
      </c>
      <c r="X265" s="269">
        <v>0</v>
      </c>
      <c r="Y265" s="269">
        <f>SUM(W265:X265)</f>
        <v>0</v>
      </c>
      <c r="Z265" s="269">
        <f>V265+Y265</f>
        <v>0</v>
      </c>
      <c r="AA265" s="577">
        <f t="shared" si="404"/>
        <v>0</v>
      </c>
      <c r="AB265" s="270">
        <f>ROUND(V265*2%,0)</f>
        <v>0</v>
      </c>
      <c r="AC265" s="269">
        <v>0</v>
      </c>
      <c r="AD265" s="269">
        <v>0</v>
      </c>
      <c r="AE265" s="269">
        <f t="shared" si="313"/>
        <v>0</v>
      </c>
      <c r="AF265" s="269">
        <f t="shared" si="314"/>
        <v>0</v>
      </c>
      <c r="AG265" s="271">
        <v>0</v>
      </c>
      <c r="AH265" s="271">
        <v>0</v>
      </c>
      <c r="AI265" s="271">
        <v>0</v>
      </c>
      <c r="AJ265" s="271">
        <v>0</v>
      </c>
      <c r="AK265" s="271">
        <v>0</v>
      </c>
      <c r="AL265" s="271">
        <f t="shared" si="315"/>
        <v>0</v>
      </c>
      <c r="AM265" s="271">
        <f t="shared" si="316"/>
        <v>0</v>
      </c>
      <c r="AN265" s="272">
        <f t="shared" si="317"/>
        <v>0</v>
      </c>
      <c r="AO265" s="268">
        <f>I265+AF265</f>
        <v>76516</v>
      </c>
      <c r="AP265" s="269">
        <f>J265+V265</f>
        <v>55869</v>
      </c>
      <c r="AQ265" s="269">
        <f t="shared" si="405"/>
        <v>0</v>
      </c>
      <c r="AR265" s="269">
        <f t="shared" si="406"/>
        <v>18884</v>
      </c>
      <c r="AS265" s="269">
        <f t="shared" si="406"/>
        <v>1117</v>
      </c>
      <c r="AT265" s="269">
        <f>N265+AE265</f>
        <v>646</v>
      </c>
      <c r="AU265" s="271">
        <f>O265+AN265</f>
        <v>0.19</v>
      </c>
      <c r="AV265" s="271">
        <f t="shared" si="407"/>
        <v>0</v>
      </c>
      <c r="AW265" s="272">
        <f t="shared" si="407"/>
        <v>0.19</v>
      </c>
    </row>
    <row r="266" spans="1:49" s="580" customFormat="1" ht="12.75" customHeight="1" x14ac:dyDescent="0.2">
      <c r="A266" s="524">
        <v>48</v>
      </c>
      <c r="B266" s="1">
        <v>4462</v>
      </c>
      <c r="C266" s="1">
        <v>600074676</v>
      </c>
      <c r="D266" s="1">
        <v>70982660</v>
      </c>
      <c r="E266" s="497" t="s">
        <v>243</v>
      </c>
      <c r="F266" s="1">
        <v>3143</v>
      </c>
      <c r="G266" s="522" t="s">
        <v>635</v>
      </c>
      <c r="H266" s="673" t="s">
        <v>283</v>
      </c>
      <c r="I266" s="265">
        <v>649778</v>
      </c>
      <c r="J266" s="266">
        <v>416239</v>
      </c>
      <c r="K266" s="266">
        <v>0</v>
      </c>
      <c r="L266" s="266">
        <v>220492</v>
      </c>
      <c r="M266" s="266">
        <v>13047</v>
      </c>
      <c r="N266" s="266">
        <v>0</v>
      </c>
      <c r="O266" s="622">
        <v>0.98219999999999996</v>
      </c>
      <c r="P266" s="678">
        <v>0.98219999999999996</v>
      </c>
      <c r="Q266" s="784">
        <v>0</v>
      </c>
      <c r="R266" s="267">
        <f t="shared" si="403"/>
        <v>0</v>
      </c>
      <c r="S266" s="269">
        <v>0</v>
      </c>
      <c r="T266" s="269">
        <v>0</v>
      </c>
      <c r="U266" s="269">
        <v>0</v>
      </c>
      <c r="V266" s="269">
        <f t="shared" si="312"/>
        <v>0</v>
      </c>
      <c r="W266" s="269">
        <v>0</v>
      </c>
      <c r="X266" s="269">
        <v>0</v>
      </c>
      <c r="Y266" s="269">
        <f>SUM(W266:X266)</f>
        <v>0</v>
      </c>
      <c r="Z266" s="269">
        <f>V266+Y266</f>
        <v>0</v>
      </c>
      <c r="AA266" s="577">
        <f t="shared" si="404"/>
        <v>0</v>
      </c>
      <c r="AB266" s="270">
        <f>ROUND(V266*2%,0)</f>
        <v>0</v>
      </c>
      <c r="AC266" s="269">
        <v>0</v>
      </c>
      <c r="AD266" s="269">
        <v>0</v>
      </c>
      <c r="AE266" s="269">
        <f t="shared" si="313"/>
        <v>0</v>
      </c>
      <c r="AF266" s="269">
        <f t="shared" si="314"/>
        <v>0</v>
      </c>
      <c r="AG266" s="271">
        <v>0</v>
      </c>
      <c r="AH266" s="271">
        <v>0</v>
      </c>
      <c r="AI266" s="271">
        <v>0</v>
      </c>
      <c r="AJ266" s="271">
        <v>0</v>
      </c>
      <c r="AK266" s="271">
        <v>0</v>
      </c>
      <c r="AL266" s="271">
        <f t="shared" si="315"/>
        <v>0</v>
      </c>
      <c r="AM266" s="271">
        <f t="shared" si="316"/>
        <v>0</v>
      </c>
      <c r="AN266" s="272">
        <f t="shared" si="317"/>
        <v>0</v>
      </c>
      <c r="AO266" s="268">
        <f>I266+AF266</f>
        <v>649778</v>
      </c>
      <c r="AP266" s="269">
        <f>J266+V266</f>
        <v>416239</v>
      </c>
      <c r="AQ266" s="269">
        <f t="shared" si="405"/>
        <v>0</v>
      </c>
      <c r="AR266" s="269">
        <f t="shared" si="406"/>
        <v>220492</v>
      </c>
      <c r="AS266" s="269">
        <f t="shared" si="406"/>
        <v>13047</v>
      </c>
      <c r="AT266" s="269">
        <f>N266+AE266</f>
        <v>0</v>
      </c>
      <c r="AU266" s="271">
        <f>O266+AN266</f>
        <v>0.98219999999999996</v>
      </c>
      <c r="AV266" s="271">
        <f t="shared" si="407"/>
        <v>0.98219999999999996</v>
      </c>
      <c r="AW266" s="272">
        <f t="shared" si="407"/>
        <v>0</v>
      </c>
    </row>
    <row r="267" spans="1:49" s="580" customFormat="1" ht="12.75" customHeight="1" x14ac:dyDescent="0.2">
      <c r="A267" s="524">
        <v>48</v>
      </c>
      <c r="B267" s="1">
        <v>4462</v>
      </c>
      <c r="C267" s="1">
        <v>600074676</v>
      </c>
      <c r="D267" s="1">
        <v>70982660</v>
      </c>
      <c r="E267" s="497" t="s">
        <v>243</v>
      </c>
      <c r="F267" s="1">
        <v>3143</v>
      </c>
      <c r="G267" s="522" t="s">
        <v>636</v>
      </c>
      <c r="H267" s="673" t="s">
        <v>284</v>
      </c>
      <c r="I267" s="265">
        <v>11937</v>
      </c>
      <c r="J267" s="266">
        <v>8415</v>
      </c>
      <c r="K267" s="882">
        <v>0</v>
      </c>
      <c r="L267" s="577">
        <v>2844</v>
      </c>
      <c r="M267" s="577">
        <v>168</v>
      </c>
      <c r="N267" s="266">
        <v>510</v>
      </c>
      <c r="O267" s="622">
        <v>0.04</v>
      </c>
      <c r="P267" s="678">
        <v>0</v>
      </c>
      <c r="Q267" s="784">
        <v>0.04</v>
      </c>
      <c r="R267" s="267">
        <f t="shared" si="403"/>
        <v>0</v>
      </c>
      <c r="S267" s="269">
        <v>0</v>
      </c>
      <c r="T267" s="269">
        <v>0</v>
      </c>
      <c r="U267" s="269">
        <v>0</v>
      </c>
      <c r="V267" s="269">
        <f t="shared" si="312"/>
        <v>0</v>
      </c>
      <c r="W267" s="269">
        <v>0</v>
      </c>
      <c r="X267" s="269">
        <v>0</v>
      </c>
      <c r="Y267" s="269">
        <f>SUM(W267:X267)</f>
        <v>0</v>
      </c>
      <c r="Z267" s="269">
        <f>V267+Y267</f>
        <v>0</v>
      </c>
      <c r="AA267" s="577">
        <f t="shared" si="404"/>
        <v>0</v>
      </c>
      <c r="AB267" s="270">
        <f>ROUND(V267*2%,0)</f>
        <v>0</v>
      </c>
      <c r="AC267" s="269">
        <v>0</v>
      </c>
      <c r="AD267" s="269">
        <v>0</v>
      </c>
      <c r="AE267" s="269">
        <f t="shared" si="313"/>
        <v>0</v>
      </c>
      <c r="AF267" s="269">
        <f t="shared" si="314"/>
        <v>0</v>
      </c>
      <c r="AG267" s="271">
        <v>0</v>
      </c>
      <c r="AH267" s="271">
        <v>0</v>
      </c>
      <c r="AI267" s="271">
        <v>0</v>
      </c>
      <c r="AJ267" s="271">
        <v>0</v>
      </c>
      <c r="AK267" s="271">
        <v>0</v>
      </c>
      <c r="AL267" s="271">
        <f t="shared" si="315"/>
        <v>0</v>
      </c>
      <c r="AM267" s="271">
        <f t="shared" si="316"/>
        <v>0</v>
      </c>
      <c r="AN267" s="272">
        <f t="shared" si="317"/>
        <v>0</v>
      </c>
      <c r="AO267" s="268">
        <f>I267+AF267</f>
        <v>11937</v>
      </c>
      <c r="AP267" s="269">
        <f>J267+V267</f>
        <v>8415</v>
      </c>
      <c r="AQ267" s="269">
        <f t="shared" si="405"/>
        <v>0</v>
      </c>
      <c r="AR267" s="269">
        <f t="shared" si="406"/>
        <v>2844</v>
      </c>
      <c r="AS267" s="269">
        <f t="shared" si="406"/>
        <v>168</v>
      </c>
      <c r="AT267" s="269">
        <f>N267+AE267</f>
        <v>510</v>
      </c>
      <c r="AU267" s="271">
        <f>O267+AN267</f>
        <v>0.04</v>
      </c>
      <c r="AV267" s="271">
        <f t="shared" si="407"/>
        <v>0</v>
      </c>
      <c r="AW267" s="272">
        <f t="shared" si="407"/>
        <v>0.04</v>
      </c>
    </row>
    <row r="268" spans="1:49" s="580" customFormat="1" ht="12.75" customHeight="1" x14ac:dyDescent="0.2">
      <c r="A268" s="502">
        <v>48</v>
      </c>
      <c r="B268" s="38">
        <v>4462</v>
      </c>
      <c r="C268" s="38">
        <v>600074676</v>
      </c>
      <c r="D268" s="38">
        <v>70982660</v>
      </c>
      <c r="E268" s="499" t="s">
        <v>245</v>
      </c>
      <c r="F268" s="38"/>
      <c r="G268" s="500"/>
      <c r="H268" s="672"/>
      <c r="I268" s="8">
        <v>3822388</v>
      </c>
      <c r="J268" s="14">
        <v>2766003</v>
      </c>
      <c r="K268" s="14">
        <v>10464</v>
      </c>
      <c r="L268" s="14">
        <v>938446</v>
      </c>
      <c r="M268" s="14">
        <v>55319</v>
      </c>
      <c r="N268" s="14">
        <v>52156</v>
      </c>
      <c r="O268" s="15">
        <v>6.2244999999999999</v>
      </c>
      <c r="P268" s="15">
        <v>5.0021999999999993</v>
      </c>
      <c r="Q268" s="54">
        <v>1.2223000000000002</v>
      </c>
      <c r="R268" s="8">
        <f t="shared" ref="R268:AW268" si="408">SUM(R263:R267)</f>
        <v>0</v>
      </c>
      <c r="S268" s="14">
        <f t="shared" si="408"/>
        <v>0</v>
      </c>
      <c r="T268" s="14">
        <f t="shared" si="408"/>
        <v>0</v>
      </c>
      <c r="U268" s="14">
        <f t="shared" si="408"/>
        <v>0</v>
      </c>
      <c r="V268" s="14">
        <f t="shared" si="408"/>
        <v>0</v>
      </c>
      <c r="W268" s="14">
        <f t="shared" si="408"/>
        <v>0</v>
      </c>
      <c r="X268" s="14">
        <f t="shared" si="408"/>
        <v>0</v>
      </c>
      <c r="Y268" s="14">
        <f t="shared" si="408"/>
        <v>0</v>
      </c>
      <c r="Z268" s="14">
        <f t="shared" si="408"/>
        <v>0</v>
      </c>
      <c r="AA268" s="14">
        <f t="shared" si="408"/>
        <v>0</v>
      </c>
      <c r="AB268" s="14">
        <f t="shared" si="408"/>
        <v>0</v>
      </c>
      <c r="AC268" s="14">
        <f t="shared" si="408"/>
        <v>0</v>
      </c>
      <c r="AD268" s="14">
        <f t="shared" si="408"/>
        <v>0</v>
      </c>
      <c r="AE268" s="14">
        <f t="shared" si="408"/>
        <v>0</v>
      </c>
      <c r="AF268" s="14">
        <f t="shared" si="408"/>
        <v>0</v>
      </c>
      <c r="AG268" s="15">
        <f t="shared" si="408"/>
        <v>0</v>
      </c>
      <c r="AH268" s="15">
        <f t="shared" si="408"/>
        <v>0</v>
      </c>
      <c r="AI268" s="15">
        <f t="shared" si="408"/>
        <v>0</v>
      </c>
      <c r="AJ268" s="15">
        <f t="shared" si="408"/>
        <v>0</v>
      </c>
      <c r="AK268" s="15">
        <f t="shared" si="408"/>
        <v>0</v>
      </c>
      <c r="AL268" s="15">
        <f t="shared" si="408"/>
        <v>0</v>
      </c>
      <c r="AM268" s="15">
        <f t="shared" si="408"/>
        <v>0</v>
      </c>
      <c r="AN268" s="104">
        <f t="shared" si="408"/>
        <v>0</v>
      </c>
      <c r="AO268" s="495">
        <f t="shared" si="408"/>
        <v>3822388</v>
      </c>
      <c r="AP268" s="14">
        <f t="shared" si="408"/>
        <v>2766003</v>
      </c>
      <c r="AQ268" s="14">
        <f t="shared" si="408"/>
        <v>10464</v>
      </c>
      <c r="AR268" s="14">
        <f t="shared" si="408"/>
        <v>938446</v>
      </c>
      <c r="AS268" s="14">
        <f t="shared" si="408"/>
        <v>55319</v>
      </c>
      <c r="AT268" s="14">
        <f t="shared" si="408"/>
        <v>52156</v>
      </c>
      <c r="AU268" s="15">
        <f t="shared" si="408"/>
        <v>6.2244999999999999</v>
      </c>
      <c r="AV268" s="15">
        <f t="shared" si="408"/>
        <v>5.0021999999999993</v>
      </c>
      <c r="AW268" s="104">
        <f t="shared" si="408"/>
        <v>1.2223000000000002</v>
      </c>
    </row>
    <row r="269" spans="1:49" s="580" customFormat="1" ht="12.75" customHeight="1" x14ac:dyDescent="0.2">
      <c r="A269" s="524">
        <v>49</v>
      </c>
      <c r="B269" s="1">
        <v>4490</v>
      </c>
      <c r="C269" s="1">
        <v>600074692</v>
      </c>
      <c r="D269" s="1">
        <v>72745088</v>
      </c>
      <c r="E269" s="523" t="s">
        <v>246</v>
      </c>
      <c r="F269" s="1">
        <v>3111</v>
      </c>
      <c r="G269" s="522" t="s">
        <v>317</v>
      </c>
      <c r="H269" s="764" t="s">
        <v>283</v>
      </c>
      <c r="I269" s="265">
        <v>1115274</v>
      </c>
      <c r="J269" s="266">
        <v>869275</v>
      </c>
      <c r="K269" s="266">
        <v>2000</v>
      </c>
      <c r="L269" s="266">
        <v>220492</v>
      </c>
      <c r="M269" s="266">
        <v>13007</v>
      </c>
      <c r="N269" s="266">
        <v>10500</v>
      </c>
      <c r="O269" s="622">
        <v>2.2673999999999999</v>
      </c>
      <c r="P269" s="678">
        <v>1.8065</v>
      </c>
      <c r="Q269" s="784">
        <v>0.46089999999999998</v>
      </c>
      <c r="R269" s="267">
        <f t="shared" ref="R269:R274" si="409">W269*-1</f>
        <v>0</v>
      </c>
      <c r="S269" s="269">
        <v>0</v>
      </c>
      <c r="T269" s="269">
        <v>0</v>
      </c>
      <c r="U269" s="269">
        <v>0</v>
      </c>
      <c r="V269" s="269">
        <f t="shared" si="312"/>
        <v>0</v>
      </c>
      <c r="W269" s="269">
        <v>0</v>
      </c>
      <c r="X269" s="269">
        <v>0</v>
      </c>
      <c r="Y269" s="269">
        <f t="shared" ref="Y269:Y274" si="410">SUM(W269:X269)</f>
        <v>0</v>
      </c>
      <c r="Z269" s="269">
        <f t="shared" ref="Z269:Z274" si="411">V269+Y269</f>
        <v>0</v>
      </c>
      <c r="AA269" s="577">
        <f t="shared" ref="AA269:AA274" si="412">ROUND((V269+W269)*33.8%,0)</f>
        <v>0</v>
      </c>
      <c r="AB269" s="270">
        <f t="shared" ref="AB269:AB274" si="413">ROUND(V269*2%,0)</f>
        <v>0</v>
      </c>
      <c r="AC269" s="269">
        <v>0</v>
      </c>
      <c r="AD269" s="269">
        <v>0</v>
      </c>
      <c r="AE269" s="269">
        <f t="shared" si="313"/>
        <v>0</v>
      </c>
      <c r="AF269" s="269">
        <f t="shared" si="314"/>
        <v>0</v>
      </c>
      <c r="AG269" s="271">
        <v>0</v>
      </c>
      <c r="AH269" s="271">
        <v>0</v>
      </c>
      <c r="AI269" s="271">
        <v>0</v>
      </c>
      <c r="AJ269" s="271">
        <v>0</v>
      </c>
      <c r="AK269" s="271">
        <v>0</v>
      </c>
      <c r="AL269" s="271">
        <f t="shared" si="315"/>
        <v>0</v>
      </c>
      <c r="AM269" s="271">
        <f t="shared" si="316"/>
        <v>0</v>
      </c>
      <c r="AN269" s="272">
        <f t="shared" si="317"/>
        <v>0</v>
      </c>
      <c r="AO269" s="268">
        <f t="shared" ref="AO269:AO274" si="414">I269+AF269</f>
        <v>1115274</v>
      </c>
      <c r="AP269" s="269">
        <f t="shared" ref="AP269:AP274" si="415">J269+V269</f>
        <v>869275</v>
      </c>
      <c r="AQ269" s="269">
        <f t="shared" ref="AQ269:AQ274" si="416">K269+Y269</f>
        <v>2000</v>
      </c>
      <c r="AR269" s="269">
        <f t="shared" ref="AR269:AS274" si="417">L269+AA269</f>
        <v>220492</v>
      </c>
      <c r="AS269" s="269">
        <f t="shared" si="417"/>
        <v>13007</v>
      </c>
      <c r="AT269" s="269">
        <f t="shared" ref="AT269:AT274" si="418">N269+AE269</f>
        <v>10500</v>
      </c>
      <c r="AU269" s="271">
        <f t="shared" ref="AU269:AU274" si="419">O269+AN269</f>
        <v>2.2673999999999999</v>
      </c>
      <c r="AV269" s="271">
        <f t="shared" ref="AV269:AW274" si="420">P269+AL269</f>
        <v>1.8065</v>
      </c>
      <c r="AW269" s="272">
        <f t="shared" si="420"/>
        <v>0.46089999999999998</v>
      </c>
    </row>
    <row r="270" spans="1:49" s="580" customFormat="1" ht="12.75" customHeight="1" x14ac:dyDescent="0.2">
      <c r="A270" s="524">
        <v>49</v>
      </c>
      <c r="B270" s="1">
        <v>4490</v>
      </c>
      <c r="C270" s="1">
        <v>600074692</v>
      </c>
      <c r="D270" s="1">
        <v>72745088</v>
      </c>
      <c r="E270" s="523" t="s">
        <v>246</v>
      </c>
      <c r="F270" s="1">
        <v>3117</v>
      </c>
      <c r="G270" s="522" t="s">
        <v>320</v>
      </c>
      <c r="H270" s="764" t="s">
        <v>283</v>
      </c>
      <c r="I270" s="265">
        <v>2489003</v>
      </c>
      <c r="J270" s="266">
        <v>1786810</v>
      </c>
      <c r="K270" s="266">
        <v>4000</v>
      </c>
      <c r="L270" s="266">
        <v>613945</v>
      </c>
      <c r="M270" s="266">
        <v>36248</v>
      </c>
      <c r="N270" s="266">
        <v>48000</v>
      </c>
      <c r="O270" s="622">
        <v>3.7515000000000001</v>
      </c>
      <c r="P270" s="678">
        <v>2.6364000000000001</v>
      </c>
      <c r="Q270" s="784">
        <v>1.1151</v>
      </c>
      <c r="R270" s="267">
        <f t="shared" si="409"/>
        <v>0</v>
      </c>
      <c r="S270" s="269">
        <v>0</v>
      </c>
      <c r="T270" s="269">
        <v>0</v>
      </c>
      <c r="U270" s="269">
        <v>0</v>
      </c>
      <c r="V270" s="269">
        <f t="shared" ref="V270:V297" si="421">SUM(R270:U270)</f>
        <v>0</v>
      </c>
      <c r="W270" s="269">
        <v>0</v>
      </c>
      <c r="X270" s="269">
        <v>0</v>
      </c>
      <c r="Y270" s="269">
        <f t="shared" si="410"/>
        <v>0</v>
      </c>
      <c r="Z270" s="269">
        <f t="shared" si="411"/>
        <v>0</v>
      </c>
      <c r="AA270" s="577">
        <f t="shared" si="412"/>
        <v>0</v>
      </c>
      <c r="AB270" s="270">
        <f t="shared" si="413"/>
        <v>0</v>
      </c>
      <c r="AC270" s="269">
        <v>0</v>
      </c>
      <c r="AD270" s="269">
        <v>0</v>
      </c>
      <c r="AE270" s="269">
        <f t="shared" si="313"/>
        <v>0</v>
      </c>
      <c r="AF270" s="269">
        <f t="shared" si="314"/>
        <v>0</v>
      </c>
      <c r="AG270" s="271">
        <v>0</v>
      </c>
      <c r="AH270" s="271">
        <v>0</v>
      </c>
      <c r="AI270" s="271">
        <v>0</v>
      </c>
      <c r="AJ270" s="271">
        <v>0</v>
      </c>
      <c r="AK270" s="271">
        <v>0</v>
      </c>
      <c r="AL270" s="271">
        <f t="shared" si="315"/>
        <v>0</v>
      </c>
      <c r="AM270" s="271">
        <f t="shared" si="316"/>
        <v>0</v>
      </c>
      <c r="AN270" s="272">
        <f t="shared" si="317"/>
        <v>0</v>
      </c>
      <c r="AO270" s="268">
        <f t="shared" si="414"/>
        <v>2489003</v>
      </c>
      <c r="AP270" s="269">
        <f t="shared" si="415"/>
        <v>1786810</v>
      </c>
      <c r="AQ270" s="269">
        <f t="shared" si="416"/>
        <v>4000</v>
      </c>
      <c r="AR270" s="269">
        <f t="shared" si="417"/>
        <v>613945</v>
      </c>
      <c r="AS270" s="269">
        <f t="shared" si="417"/>
        <v>36248</v>
      </c>
      <c r="AT270" s="269">
        <f t="shared" si="418"/>
        <v>48000</v>
      </c>
      <c r="AU270" s="271">
        <f t="shared" si="419"/>
        <v>3.7515000000000001</v>
      </c>
      <c r="AV270" s="271">
        <f t="shared" si="420"/>
        <v>2.6364000000000001</v>
      </c>
      <c r="AW270" s="272">
        <f t="shared" si="420"/>
        <v>1.1151</v>
      </c>
    </row>
    <row r="271" spans="1:49" s="580" customFormat="1" ht="12.75" customHeight="1" x14ac:dyDescent="0.2">
      <c r="A271" s="524">
        <v>49</v>
      </c>
      <c r="B271" s="1">
        <v>4490</v>
      </c>
      <c r="C271" s="1">
        <v>600074692</v>
      </c>
      <c r="D271" s="1">
        <v>72745088</v>
      </c>
      <c r="E271" s="523" t="s">
        <v>246</v>
      </c>
      <c r="F271" s="1">
        <v>3117</v>
      </c>
      <c r="G271" s="522" t="s">
        <v>318</v>
      </c>
      <c r="H271" s="764" t="s">
        <v>284</v>
      </c>
      <c r="I271" s="265">
        <v>2567</v>
      </c>
      <c r="J271" s="266">
        <v>1890</v>
      </c>
      <c r="K271" s="882">
        <v>0</v>
      </c>
      <c r="L271" s="577">
        <v>639</v>
      </c>
      <c r="M271" s="577">
        <v>38</v>
      </c>
      <c r="N271" s="266">
        <v>0</v>
      </c>
      <c r="O271" s="622">
        <v>0</v>
      </c>
      <c r="P271" s="678">
        <v>0</v>
      </c>
      <c r="Q271" s="784">
        <v>0</v>
      </c>
      <c r="R271" s="267">
        <f t="shared" si="409"/>
        <v>0</v>
      </c>
      <c r="S271" s="269">
        <v>0</v>
      </c>
      <c r="T271" s="269">
        <v>0</v>
      </c>
      <c r="U271" s="269">
        <v>0</v>
      </c>
      <c r="V271" s="269">
        <f t="shared" si="421"/>
        <v>0</v>
      </c>
      <c r="W271" s="269">
        <v>0</v>
      </c>
      <c r="X271" s="269">
        <v>0</v>
      </c>
      <c r="Y271" s="269">
        <f t="shared" si="410"/>
        <v>0</v>
      </c>
      <c r="Z271" s="269">
        <f t="shared" si="411"/>
        <v>0</v>
      </c>
      <c r="AA271" s="577">
        <f t="shared" si="412"/>
        <v>0</v>
      </c>
      <c r="AB271" s="270">
        <f t="shared" si="413"/>
        <v>0</v>
      </c>
      <c r="AC271" s="269">
        <v>0</v>
      </c>
      <c r="AD271" s="269">
        <v>0</v>
      </c>
      <c r="AE271" s="269">
        <f t="shared" ref="AE271:AE297" si="422">SUM(AC271:AD271)</f>
        <v>0</v>
      </c>
      <c r="AF271" s="269">
        <f t="shared" ref="AF271:AF297" si="423">Z271+AA271+AB271+AE271</f>
        <v>0</v>
      </c>
      <c r="AG271" s="271">
        <v>0</v>
      </c>
      <c r="AH271" s="271">
        <v>0</v>
      </c>
      <c r="AI271" s="271">
        <v>0</v>
      </c>
      <c r="AJ271" s="271">
        <v>0</v>
      </c>
      <c r="AK271" s="271">
        <v>0</v>
      </c>
      <c r="AL271" s="271">
        <f t="shared" ref="AL271:AL297" si="424">AG271+AI271+AJ271</f>
        <v>0</v>
      </c>
      <c r="AM271" s="271">
        <f t="shared" ref="AM271:AM297" si="425">AH271+AK271</f>
        <v>0</v>
      </c>
      <c r="AN271" s="272">
        <f t="shared" ref="AN271:AN297" si="426">SUM(AL271:AM271)</f>
        <v>0</v>
      </c>
      <c r="AO271" s="268">
        <f t="shared" si="414"/>
        <v>2567</v>
      </c>
      <c r="AP271" s="269">
        <f t="shared" si="415"/>
        <v>1890</v>
      </c>
      <c r="AQ271" s="269">
        <f t="shared" si="416"/>
        <v>0</v>
      </c>
      <c r="AR271" s="269">
        <f t="shared" si="417"/>
        <v>639</v>
      </c>
      <c r="AS271" s="269">
        <f t="shared" si="417"/>
        <v>38</v>
      </c>
      <c r="AT271" s="269">
        <f t="shared" si="418"/>
        <v>0</v>
      </c>
      <c r="AU271" s="271">
        <f t="shared" si="419"/>
        <v>0</v>
      </c>
      <c r="AV271" s="271">
        <f t="shared" si="420"/>
        <v>0</v>
      </c>
      <c r="AW271" s="272">
        <f t="shared" si="420"/>
        <v>0</v>
      </c>
    </row>
    <row r="272" spans="1:49" s="580" customFormat="1" ht="12.75" customHeight="1" x14ac:dyDescent="0.2">
      <c r="A272" s="524">
        <v>49</v>
      </c>
      <c r="B272" s="1">
        <v>4490</v>
      </c>
      <c r="C272" s="1">
        <v>600074692</v>
      </c>
      <c r="D272" s="1">
        <v>72745088</v>
      </c>
      <c r="E272" s="523" t="s">
        <v>246</v>
      </c>
      <c r="F272" s="1">
        <v>3141</v>
      </c>
      <c r="G272" s="522" t="s">
        <v>321</v>
      </c>
      <c r="H272" s="764" t="s">
        <v>284</v>
      </c>
      <c r="I272" s="265">
        <v>436796</v>
      </c>
      <c r="J272" s="266">
        <v>320323</v>
      </c>
      <c r="K272" s="882">
        <v>0</v>
      </c>
      <c r="L272" s="577">
        <v>108269</v>
      </c>
      <c r="M272" s="577">
        <v>6406</v>
      </c>
      <c r="N272" s="266">
        <v>1798</v>
      </c>
      <c r="O272" s="622">
        <v>1.0900000000000001</v>
      </c>
      <c r="P272" s="678">
        <v>0</v>
      </c>
      <c r="Q272" s="784">
        <v>1.0900000000000001</v>
      </c>
      <c r="R272" s="267">
        <f t="shared" si="409"/>
        <v>0</v>
      </c>
      <c r="S272" s="269">
        <v>0</v>
      </c>
      <c r="T272" s="269">
        <v>0</v>
      </c>
      <c r="U272" s="269">
        <v>0</v>
      </c>
      <c r="V272" s="269">
        <f t="shared" si="421"/>
        <v>0</v>
      </c>
      <c r="W272" s="269">
        <v>0</v>
      </c>
      <c r="X272" s="269">
        <v>0</v>
      </c>
      <c r="Y272" s="269">
        <f t="shared" si="410"/>
        <v>0</v>
      </c>
      <c r="Z272" s="269">
        <f t="shared" si="411"/>
        <v>0</v>
      </c>
      <c r="AA272" s="577">
        <f t="shared" si="412"/>
        <v>0</v>
      </c>
      <c r="AB272" s="270">
        <f t="shared" si="413"/>
        <v>0</v>
      </c>
      <c r="AC272" s="269">
        <v>0</v>
      </c>
      <c r="AD272" s="269">
        <v>0</v>
      </c>
      <c r="AE272" s="269">
        <f t="shared" si="422"/>
        <v>0</v>
      </c>
      <c r="AF272" s="269">
        <f t="shared" si="423"/>
        <v>0</v>
      </c>
      <c r="AG272" s="271">
        <v>0</v>
      </c>
      <c r="AH272" s="271">
        <v>0</v>
      </c>
      <c r="AI272" s="271">
        <v>0</v>
      </c>
      <c r="AJ272" s="271">
        <v>0</v>
      </c>
      <c r="AK272" s="271">
        <v>0</v>
      </c>
      <c r="AL272" s="271">
        <f t="shared" si="424"/>
        <v>0</v>
      </c>
      <c r="AM272" s="271">
        <f t="shared" si="425"/>
        <v>0</v>
      </c>
      <c r="AN272" s="272">
        <f t="shared" si="426"/>
        <v>0</v>
      </c>
      <c r="AO272" s="268">
        <f t="shared" si="414"/>
        <v>436796</v>
      </c>
      <c r="AP272" s="269">
        <f t="shared" si="415"/>
        <v>320323</v>
      </c>
      <c r="AQ272" s="269">
        <f t="shared" si="416"/>
        <v>0</v>
      </c>
      <c r="AR272" s="269">
        <f t="shared" si="417"/>
        <v>108269</v>
      </c>
      <c r="AS272" s="269">
        <f t="shared" si="417"/>
        <v>6406</v>
      </c>
      <c r="AT272" s="269">
        <f t="shared" si="418"/>
        <v>1798</v>
      </c>
      <c r="AU272" s="271">
        <f t="shared" si="419"/>
        <v>1.0900000000000001</v>
      </c>
      <c r="AV272" s="271">
        <f t="shared" si="420"/>
        <v>0</v>
      </c>
      <c r="AW272" s="272">
        <f t="shared" si="420"/>
        <v>1.0900000000000001</v>
      </c>
    </row>
    <row r="273" spans="1:49" s="580" customFormat="1" ht="12.75" customHeight="1" x14ac:dyDescent="0.2">
      <c r="A273" s="524">
        <v>49</v>
      </c>
      <c r="B273" s="1">
        <v>4490</v>
      </c>
      <c r="C273" s="1">
        <v>600074692</v>
      </c>
      <c r="D273" s="1">
        <v>72745088</v>
      </c>
      <c r="E273" s="523" t="s">
        <v>246</v>
      </c>
      <c r="F273" s="1">
        <v>3143</v>
      </c>
      <c r="G273" s="522" t="s">
        <v>635</v>
      </c>
      <c r="H273" s="673" t="s">
        <v>283</v>
      </c>
      <c r="I273" s="265">
        <v>692545</v>
      </c>
      <c r="J273" s="266">
        <v>459006</v>
      </c>
      <c r="K273" s="266">
        <v>0</v>
      </c>
      <c r="L273" s="266">
        <v>220492</v>
      </c>
      <c r="M273" s="266">
        <v>13047</v>
      </c>
      <c r="N273" s="266">
        <v>0</v>
      </c>
      <c r="O273" s="622">
        <v>1</v>
      </c>
      <c r="P273" s="678">
        <v>1</v>
      </c>
      <c r="Q273" s="784">
        <v>0</v>
      </c>
      <c r="R273" s="267">
        <f t="shared" si="409"/>
        <v>0</v>
      </c>
      <c r="S273" s="269">
        <v>0</v>
      </c>
      <c r="T273" s="269">
        <v>0</v>
      </c>
      <c r="U273" s="269">
        <v>0</v>
      </c>
      <c r="V273" s="269">
        <f t="shared" si="421"/>
        <v>0</v>
      </c>
      <c r="W273" s="269">
        <v>0</v>
      </c>
      <c r="X273" s="269">
        <v>0</v>
      </c>
      <c r="Y273" s="269">
        <f t="shared" si="410"/>
        <v>0</v>
      </c>
      <c r="Z273" s="269">
        <f t="shared" si="411"/>
        <v>0</v>
      </c>
      <c r="AA273" s="577">
        <f t="shared" si="412"/>
        <v>0</v>
      </c>
      <c r="AB273" s="270">
        <f t="shared" si="413"/>
        <v>0</v>
      </c>
      <c r="AC273" s="269">
        <v>0</v>
      </c>
      <c r="AD273" s="269">
        <v>0</v>
      </c>
      <c r="AE273" s="269">
        <f t="shared" si="422"/>
        <v>0</v>
      </c>
      <c r="AF273" s="269">
        <f t="shared" si="423"/>
        <v>0</v>
      </c>
      <c r="AG273" s="271">
        <v>0</v>
      </c>
      <c r="AH273" s="271">
        <v>0</v>
      </c>
      <c r="AI273" s="271">
        <v>0</v>
      </c>
      <c r="AJ273" s="271">
        <v>0</v>
      </c>
      <c r="AK273" s="271">
        <v>0</v>
      </c>
      <c r="AL273" s="271">
        <f t="shared" si="424"/>
        <v>0</v>
      </c>
      <c r="AM273" s="271">
        <f t="shared" si="425"/>
        <v>0</v>
      </c>
      <c r="AN273" s="272">
        <f t="shared" si="426"/>
        <v>0</v>
      </c>
      <c r="AO273" s="268">
        <f t="shared" si="414"/>
        <v>692545</v>
      </c>
      <c r="AP273" s="269">
        <f t="shared" si="415"/>
        <v>459006</v>
      </c>
      <c r="AQ273" s="269">
        <f t="shared" si="416"/>
        <v>0</v>
      </c>
      <c r="AR273" s="269">
        <f t="shared" si="417"/>
        <v>220492</v>
      </c>
      <c r="AS273" s="269">
        <f t="shared" si="417"/>
        <v>13047</v>
      </c>
      <c r="AT273" s="269">
        <f t="shared" si="418"/>
        <v>0</v>
      </c>
      <c r="AU273" s="271">
        <f t="shared" si="419"/>
        <v>1</v>
      </c>
      <c r="AV273" s="271">
        <f t="shared" si="420"/>
        <v>1</v>
      </c>
      <c r="AW273" s="272">
        <f t="shared" si="420"/>
        <v>0</v>
      </c>
    </row>
    <row r="274" spans="1:49" s="580" customFormat="1" ht="12.75" customHeight="1" x14ac:dyDescent="0.2">
      <c r="A274" s="524">
        <v>49</v>
      </c>
      <c r="B274" s="1">
        <v>4490</v>
      </c>
      <c r="C274" s="1">
        <v>600074692</v>
      </c>
      <c r="D274" s="1">
        <v>72745088</v>
      </c>
      <c r="E274" s="523" t="s">
        <v>246</v>
      </c>
      <c r="F274" s="1">
        <v>3143</v>
      </c>
      <c r="G274" s="522" t="s">
        <v>636</v>
      </c>
      <c r="H274" s="673" t="s">
        <v>284</v>
      </c>
      <c r="I274" s="265">
        <v>11235</v>
      </c>
      <c r="J274" s="266">
        <v>7920</v>
      </c>
      <c r="K274" s="882">
        <v>0</v>
      </c>
      <c r="L274" s="577">
        <v>2677</v>
      </c>
      <c r="M274" s="577">
        <v>158</v>
      </c>
      <c r="N274" s="266">
        <v>480</v>
      </c>
      <c r="O274" s="622">
        <v>0.03</v>
      </c>
      <c r="P274" s="678">
        <v>0</v>
      </c>
      <c r="Q274" s="784">
        <v>0.03</v>
      </c>
      <c r="R274" s="267">
        <f t="shared" si="409"/>
        <v>0</v>
      </c>
      <c r="S274" s="269">
        <v>0</v>
      </c>
      <c r="T274" s="269">
        <v>0</v>
      </c>
      <c r="U274" s="269">
        <v>0</v>
      </c>
      <c r="V274" s="269">
        <f t="shared" si="421"/>
        <v>0</v>
      </c>
      <c r="W274" s="269">
        <v>0</v>
      </c>
      <c r="X274" s="269">
        <v>0</v>
      </c>
      <c r="Y274" s="269">
        <f t="shared" si="410"/>
        <v>0</v>
      </c>
      <c r="Z274" s="269">
        <f t="shared" si="411"/>
        <v>0</v>
      </c>
      <c r="AA274" s="577">
        <f t="shared" si="412"/>
        <v>0</v>
      </c>
      <c r="AB274" s="270">
        <f t="shared" si="413"/>
        <v>0</v>
      </c>
      <c r="AC274" s="269">
        <v>0</v>
      </c>
      <c r="AD274" s="269">
        <v>0</v>
      </c>
      <c r="AE274" s="269">
        <f t="shared" si="422"/>
        <v>0</v>
      </c>
      <c r="AF274" s="269">
        <f t="shared" si="423"/>
        <v>0</v>
      </c>
      <c r="AG274" s="271">
        <v>0</v>
      </c>
      <c r="AH274" s="271">
        <v>0</v>
      </c>
      <c r="AI274" s="271">
        <v>0</v>
      </c>
      <c r="AJ274" s="271">
        <v>0</v>
      </c>
      <c r="AK274" s="271">
        <v>0</v>
      </c>
      <c r="AL274" s="271">
        <f t="shared" si="424"/>
        <v>0</v>
      </c>
      <c r="AM274" s="271">
        <f t="shared" si="425"/>
        <v>0</v>
      </c>
      <c r="AN274" s="272">
        <f t="shared" si="426"/>
        <v>0</v>
      </c>
      <c r="AO274" s="268">
        <f t="shared" si="414"/>
        <v>11235</v>
      </c>
      <c r="AP274" s="269">
        <f t="shared" si="415"/>
        <v>7920</v>
      </c>
      <c r="AQ274" s="269">
        <f t="shared" si="416"/>
        <v>0</v>
      </c>
      <c r="AR274" s="269">
        <f t="shared" si="417"/>
        <v>2677</v>
      </c>
      <c r="AS274" s="269">
        <f t="shared" si="417"/>
        <v>158</v>
      </c>
      <c r="AT274" s="269">
        <f t="shared" si="418"/>
        <v>480</v>
      </c>
      <c r="AU274" s="271">
        <f t="shared" si="419"/>
        <v>0.03</v>
      </c>
      <c r="AV274" s="271">
        <f t="shared" si="420"/>
        <v>0</v>
      </c>
      <c r="AW274" s="272">
        <f t="shared" si="420"/>
        <v>0.03</v>
      </c>
    </row>
    <row r="275" spans="1:49" s="580" customFormat="1" ht="12.75" customHeight="1" x14ac:dyDescent="0.2">
      <c r="A275" s="502">
        <v>49</v>
      </c>
      <c r="B275" s="38">
        <v>4490</v>
      </c>
      <c r="C275" s="38">
        <v>600074692</v>
      </c>
      <c r="D275" s="38">
        <v>72745088</v>
      </c>
      <c r="E275" s="499" t="s">
        <v>247</v>
      </c>
      <c r="F275" s="38"/>
      <c r="G275" s="500"/>
      <c r="H275" s="672"/>
      <c r="I275" s="7">
        <v>4747420</v>
      </c>
      <c r="J275" s="12">
        <v>3445224</v>
      </c>
      <c r="K275" s="12">
        <v>6000</v>
      </c>
      <c r="L275" s="12">
        <v>1166514</v>
      </c>
      <c r="M275" s="12">
        <v>68904</v>
      </c>
      <c r="N275" s="12">
        <v>60778</v>
      </c>
      <c r="O275" s="13">
        <v>8.1388999999999996</v>
      </c>
      <c r="P275" s="13">
        <v>5.4428999999999998</v>
      </c>
      <c r="Q275" s="44">
        <v>2.6960000000000002</v>
      </c>
      <c r="R275" s="7">
        <f t="shared" ref="R275:AW275" si="427">SUM(R269:R274)</f>
        <v>0</v>
      </c>
      <c r="S275" s="12">
        <f t="shared" si="427"/>
        <v>0</v>
      </c>
      <c r="T275" s="12">
        <f t="shared" si="427"/>
        <v>0</v>
      </c>
      <c r="U275" s="12">
        <f t="shared" si="427"/>
        <v>0</v>
      </c>
      <c r="V275" s="12">
        <f t="shared" si="427"/>
        <v>0</v>
      </c>
      <c r="W275" s="12">
        <f t="shared" si="427"/>
        <v>0</v>
      </c>
      <c r="X275" s="12">
        <f t="shared" si="427"/>
        <v>0</v>
      </c>
      <c r="Y275" s="12">
        <f t="shared" si="427"/>
        <v>0</v>
      </c>
      <c r="Z275" s="12">
        <f t="shared" si="427"/>
        <v>0</v>
      </c>
      <c r="AA275" s="12">
        <f t="shared" si="427"/>
        <v>0</v>
      </c>
      <c r="AB275" s="12">
        <f t="shared" si="427"/>
        <v>0</v>
      </c>
      <c r="AC275" s="12">
        <f t="shared" si="427"/>
        <v>0</v>
      </c>
      <c r="AD275" s="12">
        <f t="shared" si="427"/>
        <v>0</v>
      </c>
      <c r="AE275" s="12">
        <f t="shared" si="427"/>
        <v>0</v>
      </c>
      <c r="AF275" s="12">
        <f t="shared" si="427"/>
        <v>0</v>
      </c>
      <c r="AG275" s="13">
        <f t="shared" si="427"/>
        <v>0</v>
      </c>
      <c r="AH275" s="13">
        <f t="shared" si="427"/>
        <v>0</v>
      </c>
      <c r="AI275" s="13">
        <f t="shared" si="427"/>
        <v>0</v>
      </c>
      <c r="AJ275" s="13">
        <f t="shared" si="427"/>
        <v>0</v>
      </c>
      <c r="AK275" s="13">
        <f t="shared" si="427"/>
        <v>0</v>
      </c>
      <c r="AL275" s="13">
        <f t="shared" si="427"/>
        <v>0</v>
      </c>
      <c r="AM275" s="13">
        <f t="shared" si="427"/>
        <v>0</v>
      </c>
      <c r="AN275" s="102">
        <f t="shared" si="427"/>
        <v>0</v>
      </c>
      <c r="AO275" s="479">
        <f t="shared" si="427"/>
        <v>4747420</v>
      </c>
      <c r="AP275" s="12">
        <f t="shared" si="427"/>
        <v>3445224</v>
      </c>
      <c r="AQ275" s="12">
        <f t="shared" si="427"/>
        <v>6000</v>
      </c>
      <c r="AR275" s="12">
        <f t="shared" si="427"/>
        <v>1166514</v>
      </c>
      <c r="AS275" s="12">
        <f t="shared" si="427"/>
        <v>68904</v>
      </c>
      <c r="AT275" s="12">
        <f t="shared" si="427"/>
        <v>60778</v>
      </c>
      <c r="AU275" s="13">
        <f t="shared" si="427"/>
        <v>8.1388999999999996</v>
      </c>
      <c r="AV275" s="13">
        <f t="shared" si="427"/>
        <v>5.4428999999999998</v>
      </c>
      <c r="AW275" s="102">
        <f t="shared" si="427"/>
        <v>2.6960000000000002</v>
      </c>
    </row>
    <row r="276" spans="1:49" s="580" customFormat="1" ht="12.75" customHeight="1" x14ac:dyDescent="0.2">
      <c r="A276" s="524">
        <v>50</v>
      </c>
      <c r="B276" s="1">
        <v>4491</v>
      </c>
      <c r="C276" s="1">
        <v>650050517</v>
      </c>
      <c r="D276" s="1">
        <v>72742437</v>
      </c>
      <c r="E276" s="523" t="s">
        <v>248</v>
      </c>
      <c r="F276" s="1">
        <v>3111</v>
      </c>
      <c r="G276" s="522" t="s">
        <v>317</v>
      </c>
      <c r="H276" s="764" t="s">
        <v>283</v>
      </c>
      <c r="I276" s="265">
        <v>1403193</v>
      </c>
      <c r="J276" s="266">
        <v>1146554</v>
      </c>
      <c r="K276" s="266">
        <v>5000</v>
      </c>
      <c r="L276" s="266">
        <v>220492</v>
      </c>
      <c r="M276" s="266">
        <v>12947</v>
      </c>
      <c r="N276" s="266">
        <v>18200</v>
      </c>
      <c r="O276" s="622">
        <v>2.5108999999999999</v>
      </c>
      <c r="P276" s="678">
        <v>2</v>
      </c>
      <c r="Q276" s="784">
        <v>0.51090000000000002</v>
      </c>
      <c r="R276" s="267">
        <f t="shared" ref="R276:R281" si="428">W276*-1</f>
        <v>0</v>
      </c>
      <c r="S276" s="269">
        <v>0</v>
      </c>
      <c r="T276" s="269">
        <v>0</v>
      </c>
      <c r="U276" s="269">
        <v>0</v>
      </c>
      <c r="V276" s="269">
        <f t="shared" si="421"/>
        <v>0</v>
      </c>
      <c r="W276" s="269">
        <v>0</v>
      </c>
      <c r="X276" s="269">
        <v>0</v>
      </c>
      <c r="Y276" s="269">
        <f t="shared" ref="Y276:Y281" si="429">SUM(W276:X276)</f>
        <v>0</v>
      </c>
      <c r="Z276" s="269">
        <f t="shared" ref="Z276:Z281" si="430">V276+Y276</f>
        <v>0</v>
      </c>
      <c r="AA276" s="577">
        <f t="shared" ref="AA276:AA281" si="431">ROUND((V276+W276)*33.8%,0)</f>
        <v>0</v>
      </c>
      <c r="AB276" s="270">
        <f t="shared" ref="AB276:AB281" si="432">ROUND(V276*2%,0)</f>
        <v>0</v>
      </c>
      <c r="AC276" s="269">
        <v>0</v>
      </c>
      <c r="AD276" s="269">
        <v>0</v>
      </c>
      <c r="AE276" s="269">
        <f t="shared" si="422"/>
        <v>0</v>
      </c>
      <c r="AF276" s="269">
        <f t="shared" si="423"/>
        <v>0</v>
      </c>
      <c r="AG276" s="271">
        <v>0</v>
      </c>
      <c r="AH276" s="271">
        <v>0</v>
      </c>
      <c r="AI276" s="271">
        <v>0</v>
      </c>
      <c r="AJ276" s="271">
        <v>0</v>
      </c>
      <c r="AK276" s="271">
        <v>0</v>
      </c>
      <c r="AL276" s="271">
        <f t="shared" si="424"/>
        <v>0</v>
      </c>
      <c r="AM276" s="271">
        <f t="shared" si="425"/>
        <v>0</v>
      </c>
      <c r="AN276" s="272">
        <f t="shared" si="426"/>
        <v>0</v>
      </c>
      <c r="AO276" s="268">
        <f t="shared" ref="AO276:AO281" si="433">I276+AF276</f>
        <v>1403193</v>
      </c>
      <c r="AP276" s="269">
        <f t="shared" ref="AP276:AP281" si="434">J276+V276</f>
        <v>1146554</v>
      </c>
      <c r="AQ276" s="269">
        <f t="shared" ref="AQ276:AQ281" si="435">K276+Y276</f>
        <v>5000</v>
      </c>
      <c r="AR276" s="269">
        <f t="shared" ref="AR276:AS281" si="436">L276+AA276</f>
        <v>220492</v>
      </c>
      <c r="AS276" s="269">
        <f t="shared" si="436"/>
        <v>12947</v>
      </c>
      <c r="AT276" s="269">
        <f t="shared" ref="AT276:AT281" si="437">N276+AE276</f>
        <v>18200</v>
      </c>
      <c r="AU276" s="271">
        <f t="shared" ref="AU276:AU281" si="438">O276+AN276</f>
        <v>2.5108999999999999</v>
      </c>
      <c r="AV276" s="271">
        <f t="shared" ref="AV276:AW281" si="439">P276+AL276</f>
        <v>2</v>
      </c>
      <c r="AW276" s="272">
        <f t="shared" si="439"/>
        <v>0.51090000000000002</v>
      </c>
    </row>
    <row r="277" spans="1:49" s="580" customFormat="1" ht="12.75" customHeight="1" x14ac:dyDescent="0.2">
      <c r="A277" s="524">
        <v>50</v>
      </c>
      <c r="B277" s="1">
        <v>4491</v>
      </c>
      <c r="C277" s="1">
        <v>650050517</v>
      </c>
      <c r="D277" s="1">
        <v>72742437</v>
      </c>
      <c r="E277" s="523" t="s">
        <v>248</v>
      </c>
      <c r="F277" s="1">
        <v>3117</v>
      </c>
      <c r="G277" s="522" t="s">
        <v>320</v>
      </c>
      <c r="H277" s="764" t="s">
        <v>283</v>
      </c>
      <c r="I277" s="265">
        <v>3559173</v>
      </c>
      <c r="J277" s="266">
        <v>2447870</v>
      </c>
      <c r="K277" s="266">
        <v>5000</v>
      </c>
      <c r="L277" s="266">
        <v>936962</v>
      </c>
      <c r="M277" s="266">
        <v>55341</v>
      </c>
      <c r="N277" s="266">
        <v>114000</v>
      </c>
      <c r="O277" s="622">
        <v>4.6208</v>
      </c>
      <c r="P277" s="678">
        <v>3</v>
      </c>
      <c r="Q277" s="784">
        <v>1.6208</v>
      </c>
      <c r="R277" s="267">
        <f t="shared" si="428"/>
        <v>0</v>
      </c>
      <c r="S277" s="269">
        <v>0</v>
      </c>
      <c r="T277" s="269">
        <v>0</v>
      </c>
      <c r="U277" s="269">
        <v>0</v>
      </c>
      <c r="V277" s="269">
        <f t="shared" si="421"/>
        <v>0</v>
      </c>
      <c r="W277" s="269">
        <v>0</v>
      </c>
      <c r="X277" s="269">
        <v>0</v>
      </c>
      <c r="Y277" s="269">
        <f t="shared" si="429"/>
        <v>0</v>
      </c>
      <c r="Z277" s="269">
        <f t="shared" si="430"/>
        <v>0</v>
      </c>
      <c r="AA277" s="577">
        <f t="shared" si="431"/>
        <v>0</v>
      </c>
      <c r="AB277" s="270">
        <f t="shared" si="432"/>
        <v>0</v>
      </c>
      <c r="AC277" s="269">
        <v>0</v>
      </c>
      <c r="AD277" s="269">
        <v>0</v>
      </c>
      <c r="AE277" s="269">
        <f t="shared" si="422"/>
        <v>0</v>
      </c>
      <c r="AF277" s="269">
        <f t="shared" si="423"/>
        <v>0</v>
      </c>
      <c r="AG277" s="271">
        <v>0</v>
      </c>
      <c r="AH277" s="271">
        <v>0</v>
      </c>
      <c r="AI277" s="271">
        <v>0</v>
      </c>
      <c r="AJ277" s="271">
        <v>0</v>
      </c>
      <c r="AK277" s="271">
        <v>0</v>
      </c>
      <c r="AL277" s="271">
        <f t="shared" si="424"/>
        <v>0</v>
      </c>
      <c r="AM277" s="271">
        <f t="shared" si="425"/>
        <v>0</v>
      </c>
      <c r="AN277" s="272">
        <f t="shared" si="426"/>
        <v>0</v>
      </c>
      <c r="AO277" s="268">
        <f t="shared" si="433"/>
        <v>3559173</v>
      </c>
      <c r="AP277" s="269">
        <f t="shared" si="434"/>
        <v>2447870</v>
      </c>
      <c r="AQ277" s="269">
        <f t="shared" si="435"/>
        <v>5000</v>
      </c>
      <c r="AR277" s="269">
        <f t="shared" si="436"/>
        <v>936962</v>
      </c>
      <c r="AS277" s="269">
        <f t="shared" si="436"/>
        <v>55341</v>
      </c>
      <c r="AT277" s="269">
        <f t="shared" si="437"/>
        <v>114000</v>
      </c>
      <c r="AU277" s="271">
        <f t="shared" si="438"/>
        <v>4.6208</v>
      </c>
      <c r="AV277" s="271">
        <f t="shared" si="439"/>
        <v>3</v>
      </c>
      <c r="AW277" s="272">
        <f t="shared" si="439"/>
        <v>1.6208</v>
      </c>
    </row>
    <row r="278" spans="1:49" s="580" customFormat="1" ht="12.75" customHeight="1" x14ac:dyDescent="0.2">
      <c r="A278" s="524">
        <v>50</v>
      </c>
      <c r="B278" s="1">
        <v>4491</v>
      </c>
      <c r="C278" s="1">
        <v>650050517</v>
      </c>
      <c r="D278" s="1">
        <v>72742437</v>
      </c>
      <c r="E278" s="523" t="s">
        <v>248</v>
      </c>
      <c r="F278" s="1">
        <v>3117</v>
      </c>
      <c r="G278" s="522" t="s">
        <v>318</v>
      </c>
      <c r="H278" s="764" t="s">
        <v>284</v>
      </c>
      <c r="I278" s="265">
        <v>922359</v>
      </c>
      <c r="J278" s="266">
        <v>679204</v>
      </c>
      <c r="K278" s="882">
        <v>0</v>
      </c>
      <c r="L278" s="577">
        <v>229571</v>
      </c>
      <c r="M278" s="577">
        <v>13584</v>
      </c>
      <c r="N278" s="266">
        <v>0</v>
      </c>
      <c r="O278" s="622">
        <v>2</v>
      </c>
      <c r="P278" s="678">
        <v>2</v>
      </c>
      <c r="Q278" s="784">
        <v>0</v>
      </c>
      <c r="R278" s="267">
        <f t="shared" si="428"/>
        <v>0</v>
      </c>
      <c r="S278" s="269">
        <v>0</v>
      </c>
      <c r="T278" s="269">
        <v>0</v>
      </c>
      <c r="U278" s="269">
        <v>0</v>
      </c>
      <c r="V278" s="269">
        <f t="shared" si="421"/>
        <v>0</v>
      </c>
      <c r="W278" s="269">
        <v>0</v>
      </c>
      <c r="X278" s="269">
        <v>0</v>
      </c>
      <c r="Y278" s="269">
        <f t="shared" si="429"/>
        <v>0</v>
      </c>
      <c r="Z278" s="269">
        <f t="shared" si="430"/>
        <v>0</v>
      </c>
      <c r="AA278" s="577">
        <f t="shared" si="431"/>
        <v>0</v>
      </c>
      <c r="AB278" s="270">
        <f t="shared" si="432"/>
        <v>0</v>
      </c>
      <c r="AC278" s="269">
        <v>0</v>
      </c>
      <c r="AD278" s="269">
        <v>0</v>
      </c>
      <c r="AE278" s="269">
        <f t="shared" si="422"/>
        <v>0</v>
      </c>
      <c r="AF278" s="269">
        <f t="shared" si="423"/>
        <v>0</v>
      </c>
      <c r="AG278" s="271">
        <v>0</v>
      </c>
      <c r="AH278" s="271">
        <v>0</v>
      </c>
      <c r="AI278" s="271">
        <v>0</v>
      </c>
      <c r="AJ278" s="271">
        <v>0</v>
      </c>
      <c r="AK278" s="271">
        <v>0</v>
      </c>
      <c r="AL278" s="271">
        <f t="shared" si="424"/>
        <v>0</v>
      </c>
      <c r="AM278" s="271">
        <f t="shared" si="425"/>
        <v>0</v>
      </c>
      <c r="AN278" s="272">
        <f t="shared" si="426"/>
        <v>0</v>
      </c>
      <c r="AO278" s="268">
        <f t="shared" si="433"/>
        <v>922359</v>
      </c>
      <c r="AP278" s="269">
        <f t="shared" si="434"/>
        <v>679204</v>
      </c>
      <c r="AQ278" s="269">
        <f t="shared" si="435"/>
        <v>0</v>
      </c>
      <c r="AR278" s="269">
        <f t="shared" si="436"/>
        <v>229571</v>
      </c>
      <c r="AS278" s="269">
        <f t="shared" si="436"/>
        <v>13584</v>
      </c>
      <c r="AT278" s="269">
        <f t="shared" si="437"/>
        <v>0</v>
      </c>
      <c r="AU278" s="271">
        <f t="shared" si="438"/>
        <v>2</v>
      </c>
      <c r="AV278" s="271">
        <f t="shared" si="439"/>
        <v>2</v>
      </c>
      <c r="AW278" s="272">
        <f t="shared" si="439"/>
        <v>0</v>
      </c>
    </row>
    <row r="279" spans="1:49" s="580" customFormat="1" ht="12.75" customHeight="1" x14ac:dyDescent="0.2">
      <c r="A279" s="524">
        <v>50</v>
      </c>
      <c r="B279" s="1">
        <v>4491</v>
      </c>
      <c r="C279" s="1">
        <v>650050517</v>
      </c>
      <c r="D279" s="1">
        <v>72742437</v>
      </c>
      <c r="E279" s="523" t="s">
        <v>248</v>
      </c>
      <c r="F279" s="1">
        <v>3141</v>
      </c>
      <c r="G279" s="522" t="s">
        <v>321</v>
      </c>
      <c r="H279" s="764" t="s">
        <v>284</v>
      </c>
      <c r="I279" s="265">
        <v>762450</v>
      </c>
      <c r="J279" s="266">
        <v>553223</v>
      </c>
      <c r="K279" s="882">
        <v>5000</v>
      </c>
      <c r="L279" s="577">
        <v>188679</v>
      </c>
      <c r="M279" s="577">
        <v>11064</v>
      </c>
      <c r="N279" s="266">
        <v>4484</v>
      </c>
      <c r="O279" s="622">
        <v>1.89</v>
      </c>
      <c r="P279" s="678">
        <v>0</v>
      </c>
      <c r="Q279" s="784">
        <v>1.89</v>
      </c>
      <c r="R279" s="267">
        <f t="shared" si="428"/>
        <v>0</v>
      </c>
      <c r="S279" s="269">
        <v>0</v>
      </c>
      <c r="T279" s="269">
        <v>0</v>
      </c>
      <c r="U279" s="269">
        <v>0</v>
      </c>
      <c r="V279" s="269">
        <f t="shared" si="421"/>
        <v>0</v>
      </c>
      <c r="W279" s="269">
        <v>0</v>
      </c>
      <c r="X279" s="269">
        <v>0</v>
      </c>
      <c r="Y279" s="269">
        <f t="shared" si="429"/>
        <v>0</v>
      </c>
      <c r="Z279" s="269">
        <f t="shared" si="430"/>
        <v>0</v>
      </c>
      <c r="AA279" s="577">
        <f t="shared" si="431"/>
        <v>0</v>
      </c>
      <c r="AB279" s="270">
        <f t="shared" si="432"/>
        <v>0</v>
      </c>
      <c r="AC279" s="269">
        <v>0</v>
      </c>
      <c r="AD279" s="269">
        <v>0</v>
      </c>
      <c r="AE279" s="269">
        <f t="shared" si="422"/>
        <v>0</v>
      </c>
      <c r="AF279" s="269">
        <f t="shared" si="423"/>
        <v>0</v>
      </c>
      <c r="AG279" s="271">
        <v>0</v>
      </c>
      <c r="AH279" s="271">
        <v>0</v>
      </c>
      <c r="AI279" s="271">
        <v>0</v>
      </c>
      <c r="AJ279" s="271">
        <v>0</v>
      </c>
      <c r="AK279" s="271">
        <v>0</v>
      </c>
      <c r="AL279" s="271">
        <f t="shared" si="424"/>
        <v>0</v>
      </c>
      <c r="AM279" s="271">
        <f t="shared" si="425"/>
        <v>0</v>
      </c>
      <c r="AN279" s="272">
        <f t="shared" si="426"/>
        <v>0</v>
      </c>
      <c r="AO279" s="268">
        <f t="shared" si="433"/>
        <v>762450</v>
      </c>
      <c r="AP279" s="269">
        <f t="shared" si="434"/>
        <v>553223</v>
      </c>
      <c r="AQ279" s="269">
        <f t="shared" si="435"/>
        <v>5000</v>
      </c>
      <c r="AR279" s="269">
        <f t="shared" si="436"/>
        <v>188679</v>
      </c>
      <c r="AS279" s="269">
        <f t="shared" si="436"/>
        <v>11064</v>
      </c>
      <c r="AT279" s="269">
        <f t="shared" si="437"/>
        <v>4484</v>
      </c>
      <c r="AU279" s="271">
        <f t="shared" si="438"/>
        <v>1.89</v>
      </c>
      <c r="AV279" s="271">
        <f t="shared" si="439"/>
        <v>0</v>
      </c>
      <c r="AW279" s="272">
        <f t="shared" si="439"/>
        <v>1.89</v>
      </c>
    </row>
    <row r="280" spans="1:49" s="580" customFormat="1" ht="12.75" customHeight="1" x14ac:dyDescent="0.2">
      <c r="A280" s="524">
        <v>50</v>
      </c>
      <c r="B280" s="1">
        <v>4491</v>
      </c>
      <c r="C280" s="1">
        <v>650050517</v>
      </c>
      <c r="D280" s="1">
        <v>72742437</v>
      </c>
      <c r="E280" s="523" t="s">
        <v>248</v>
      </c>
      <c r="F280" s="1">
        <v>3143</v>
      </c>
      <c r="G280" s="522" t="s">
        <v>635</v>
      </c>
      <c r="H280" s="673" t="s">
        <v>283</v>
      </c>
      <c r="I280" s="265">
        <v>705879</v>
      </c>
      <c r="J280" s="266">
        <v>472340</v>
      </c>
      <c r="K280" s="266">
        <v>0</v>
      </c>
      <c r="L280" s="266">
        <v>220492</v>
      </c>
      <c r="M280" s="266">
        <v>13047</v>
      </c>
      <c r="N280" s="266">
        <v>0</v>
      </c>
      <c r="O280" s="622">
        <v>1.0179</v>
      </c>
      <c r="P280" s="678">
        <v>1.0179</v>
      </c>
      <c r="Q280" s="784">
        <v>0</v>
      </c>
      <c r="R280" s="267">
        <f t="shared" si="428"/>
        <v>0</v>
      </c>
      <c r="S280" s="269">
        <v>0</v>
      </c>
      <c r="T280" s="269">
        <v>0</v>
      </c>
      <c r="U280" s="269">
        <v>0</v>
      </c>
      <c r="V280" s="269">
        <f t="shared" si="421"/>
        <v>0</v>
      </c>
      <c r="W280" s="269">
        <v>0</v>
      </c>
      <c r="X280" s="269">
        <v>0</v>
      </c>
      <c r="Y280" s="269">
        <f t="shared" si="429"/>
        <v>0</v>
      </c>
      <c r="Z280" s="269">
        <f t="shared" si="430"/>
        <v>0</v>
      </c>
      <c r="AA280" s="577">
        <f t="shared" si="431"/>
        <v>0</v>
      </c>
      <c r="AB280" s="270">
        <f t="shared" si="432"/>
        <v>0</v>
      </c>
      <c r="AC280" s="269">
        <v>0</v>
      </c>
      <c r="AD280" s="269">
        <v>0</v>
      </c>
      <c r="AE280" s="269">
        <f t="shared" si="422"/>
        <v>0</v>
      </c>
      <c r="AF280" s="269">
        <f t="shared" si="423"/>
        <v>0</v>
      </c>
      <c r="AG280" s="271">
        <v>0</v>
      </c>
      <c r="AH280" s="271">
        <v>0</v>
      </c>
      <c r="AI280" s="271">
        <v>0</v>
      </c>
      <c r="AJ280" s="271">
        <v>0</v>
      </c>
      <c r="AK280" s="271">
        <v>0</v>
      </c>
      <c r="AL280" s="271">
        <f t="shared" si="424"/>
        <v>0</v>
      </c>
      <c r="AM280" s="271">
        <f t="shared" si="425"/>
        <v>0</v>
      </c>
      <c r="AN280" s="272">
        <f t="shared" si="426"/>
        <v>0</v>
      </c>
      <c r="AO280" s="268">
        <f t="shared" si="433"/>
        <v>705879</v>
      </c>
      <c r="AP280" s="269">
        <f t="shared" si="434"/>
        <v>472340</v>
      </c>
      <c r="AQ280" s="269">
        <f t="shared" si="435"/>
        <v>0</v>
      </c>
      <c r="AR280" s="269">
        <f t="shared" si="436"/>
        <v>220492</v>
      </c>
      <c r="AS280" s="269">
        <f t="shared" si="436"/>
        <v>13047</v>
      </c>
      <c r="AT280" s="269">
        <f t="shared" si="437"/>
        <v>0</v>
      </c>
      <c r="AU280" s="271">
        <f t="shared" si="438"/>
        <v>1.0179</v>
      </c>
      <c r="AV280" s="271">
        <f t="shared" si="439"/>
        <v>1.0179</v>
      </c>
      <c r="AW280" s="272">
        <f t="shared" si="439"/>
        <v>0</v>
      </c>
    </row>
    <row r="281" spans="1:49" s="580" customFormat="1" ht="12.75" customHeight="1" x14ac:dyDescent="0.2">
      <c r="A281" s="524">
        <v>50</v>
      </c>
      <c r="B281" s="1">
        <v>4491</v>
      </c>
      <c r="C281" s="1">
        <v>650050517</v>
      </c>
      <c r="D281" s="1">
        <v>72742437</v>
      </c>
      <c r="E281" s="523" t="s">
        <v>248</v>
      </c>
      <c r="F281" s="1">
        <v>3143</v>
      </c>
      <c r="G281" s="522" t="s">
        <v>636</v>
      </c>
      <c r="H281" s="673" t="s">
        <v>284</v>
      </c>
      <c r="I281" s="265">
        <v>20364</v>
      </c>
      <c r="J281" s="266">
        <v>14355</v>
      </c>
      <c r="K281" s="882">
        <v>0</v>
      </c>
      <c r="L281" s="577">
        <v>4852</v>
      </c>
      <c r="M281" s="577">
        <v>287</v>
      </c>
      <c r="N281" s="266">
        <v>870</v>
      </c>
      <c r="O281" s="622">
        <v>0.06</v>
      </c>
      <c r="P281" s="678">
        <v>0</v>
      </c>
      <c r="Q281" s="784">
        <v>0.06</v>
      </c>
      <c r="R281" s="267">
        <f t="shared" si="428"/>
        <v>0</v>
      </c>
      <c r="S281" s="269">
        <v>0</v>
      </c>
      <c r="T281" s="269">
        <v>0</v>
      </c>
      <c r="U281" s="269">
        <v>0</v>
      </c>
      <c r="V281" s="269">
        <f t="shared" si="421"/>
        <v>0</v>
      </c>
      <c r="W281" s="269">
        <v>0</v>
      </c>
      <c r="X281" s="269">
        <v>0</v>
      </c>
      <c r="Y281" s="269">
        <f t="shared" si="429"/>
        <v>0</v>
      </c>
      <c r="Z281" s="269">
        <f t="shared" si="430"/>
        <v>0</v>
      </c>
      <c r="AA281" s="577">
        <f t="shared" si="431"/>
        <v>0</v>
      </c>
      <c r="AB281" s="270">
        <f t="shared" si="432"/>
        <v>0</v>
      </c>
      <c r="AC281" s="269">
        <v>0</v>
      </c>
      <c r="AD281" s="269">
        <v>0</v>
      </c>
      <c r="AE281" s="269">
        <f t="shared" si="422"/>
        <v>0</v>
      </c>
      <c r="AF281" s="269">
        <f t="shared" si="423"/>
        <v>0</v>
      </c>
      <c r="AG281" s="271">
        <v>0</v>
      </c>
      <c r="AH281" s="271">
        <v>0</v>
      </c>
      <c r="AI281" s="271">
        <v>0</v>
      </c>
      <c r="AJ281" s="271">
        <v>0</v>
      </c>
      <c r="AK281" s="271">
        <v>0</v>
      </c>
      <c r="AL281" s="271">
        <f t="shared" si="424"/>
        <v>0</v>
      </c>
      <c r="AM281" s="271">
        <f t="shared" si="425"/>
        <v>0</v>
      </c>
      <c r="AN281" s="272">
        <f t="shared" si="426"/>
        <v>0</v>
      </c>
      <c r="AO281" s="268">
        <f t="shared" si="433"/>
        <v>20364</v>
      </c>
      <c r="AP281" s="269">
        <f t="shared" si="434"/>
        <v>14355</v>
      </c>
      <c r="AQ281" s="269">
        <f t="shared" si="435"/>
        <v>0</v>
      </c>
      <c r="AR281" s="269">
        <f t="shared" si="436"/>
        <v>4852</v>
      </c>
      <c r="AS281" s="269">
        <f t="shared" si="436"/>
        <v>287</v>
      </c>
      <c r="AT281" s="269">
        <f t="shared" si="437"/>
        <v>870</v>
      </c>
      <c r="AU281" s="271">
        <f t="shared" si="438"/>
        <v>0.06</v>
      </c>
      <c r="AV281" s="271">
        <f t="shared" si="439"/>
        <v>0</v>
      </c>
      <c r="AW281" s="272">
        <f t="shared" si="439"/>
        <v>0.06</v>
      </c>
    </row>
    <row r="282" spans="1:49" s="580" customFormat="1" ht="12.75" customHeight="1" x14ac:dyDescent="0.2">
      <c r="A282" s="502">
        <v>50</v>
      </c>
      <c r="B282" s="38">
        <v>4491</v>
      </c>
      <c r="C282" s="38">
        <v>650050517</v>
      </c>
      <c r="D282" s="38">
        <v>72742437</v>
      </c>
      <c r="E282" s="499" t="s">
        <v>249</v>
      </c>
      <c r="F282" s="38"/>
      <c r="G282" s="500"/>
      <c r="H282" s="672"/>
      <c r="I282" s="8">
        <v>7373418</v>
      </c>
      <c r="J282" s="14">
        <v>5313546</v>
      </c>
      <c r="K282" s="14">
        <v>15000</v>
      </c>
      <c r="L282" s="14">
        <v>1801048</v>
      </c>
      <c r="M282" s="14">
        <v>106270</v>
      </c>
      <c r="N282" s="14">
        <v>137554</v>
      </c>
      <c r="O282" s="15">
        <v>12.099600000000001</v>
      </c>
      <c r="P282" s="15">
        <v>8.0179000000000009</v>
      </c>
      <c r="Q282" s="54">
        <v>4.0816999999999997</v>
      </c>
      <c r="R282" s="8">
        <f t="shared" ref="R282:AW282" si="440">SUM(R276:R281)</f>
        <v>0</v>
      </c>
      <c r="S282" s="14">
        <f t="shared" si="440"/>
        <v>0</v>
      </c>
      <c r="T282" s="14">
        <f t="shared" si="440"/>
        <v>0</v>
      </c>
      <c r="U282" s="14">
        <f t="shared" si="440"/>
        <v>0</v>
      </c>
      <c r="V282" s="14">
        <f t="shared" si="440"/>
        <v>0</v>
      </c>
      <c r="W282" s="14">
        <f t="shared" si="440"/>
        <v>0</v>
      </c>
      <c r="X282" s="14">
        <f t="shared" si="440"/>
        <v>0</v>
      </c>
      <c r="Y282" s="14">
        <f t="shared" si="440"/>
        <v>0</v>
      </c>
      <c r="Z282" s="14">
        <f t="shared" si="440"/>
        <v>0</v>
      </c>
      <c r="AA282" s="14">
        <f t="shared" si="440"/>
        <v>0</v>
      </c>
      <c r="AB282" s="14">
        <f t="shared" si="440"/>
        <v>0</v>
      </c>
      <c r="AC282" s="14">
        <f t="shared" si="440"/>
        <v>0</v>
      </c>
      <c r="AD282" s="14">
        <f t="shared" si="440"/>
        <v>0</v>
      </c>
      <c r="AE282" s="14">
        <f t="shared" si="440"/>
        <v>0</v>
      </c>
      <c r="AF282" s="14">
        <f t="shared" si="440"/>
        <v>0</v>
      </c>
      <c r="AG282" s="15">
        <f t="shared" si="440"/>
        <v>0</v>
      </c>
      <c r="AH282" s="15">
        <f t="shared" si="440"/>
        <v>0</v>
      </c>
      <c r="AI282" s="15">
        <f t="shared" si="440"/>
        <v>0</v>
      </c>
      <c r="AJ282" s="15">
        <f t="shared" si="440"/>
        <v>0</v>
      </c>
      <c r="AK282" s="15">
        <f t="shared" si="440"/>
        <v>0</v>
      </c>
      <c r="AL282" s="15">
        <f t="shared" si="440"/>
        <v>0</v>
      </c>
      <c r="AM282" s="15">
        <f t="shared" si="440"/>
        <v>0</v>
      </c>
      <c r="AN282" s="104">
        <f t="shared" si="440"/>
        <v>0</v>
      </c>
      <c r="AO282" s="495">
        <f t="shared" si="440"/>
        <v>7373418</v>
      </c>
      <c r="AP282" s="14">
        <f t="shared" si="440"/>
        <v>5313546</v>
      </c>
      <c r="AQ282" s="14">
        <f t="shared" si="440"/>
        <v>15000</v>
      </c>
      <c r="AR282" s="14">
        <f t="shared" si="440"/>
        <v>1801048</v>
      </c>
      <c r="AS282" s="14">
        <f t="shared" si="440"/>
        <v>106270</v>
      </c>
      <c r="AT282" s="14">
        <f t="shared" si="440"/>
        <v>137554</v>
      </c>
      <c r="AU282" s="15">
        <f t="shared" si="440"/>
        <v>12.099600000000001</v>
      </c>
      <c r="AV282" s="15">
        <f t="shared" si="440"/>
        <v>8.0179000000000009</v>
      </c>
      <c r="AW282" s="104">
        <f t="shared" si="440"/>
        <v>4.0816999999999997</v>
      </c>
    </row>
    <row r="283" spans="1:49" s="580" customFormat="1" ht="12.75" customHeight="1" x14ac:dyDescent="0.2">
      <c r="A283" s="524">
        <v>51</v>
      </c>
      <c r="B283" s="1">
        <v>4465</v>
      </c>
      <c r="C283" s="1">
        <v>600074757</v>
      </c>
      <c r="D283" s="1">
        <v>46750428</v>
      </c>
      <c r="E283" s="523" t="s">
        <v>250</v>
      </c>
      <c r="F283" s="1">
        <v>3111</v>
      </c>
      <c r="G283" s="522" t="s">
        <v>317</v>
      </c>
      <c r="H283" s="764" t="s">
        <v>283</v>
      </c>
      <c r="I283" s="265">
        <v>4365837</v>
      </c>
      <c r="J283" s="266">
        <v>4051955</v>
      </c>
      <c r="K283" s="266">
        <v>19840</v>
      </c>
      <c r="L283" s="266">
        <v>220492</v>
      </c>
      <c r="M283" s="266">
        <v>12650</v>
      </c>
      <c r="N283" s="266">
        <v>60900</v>
      </c>
      <c r="O283" s="622">
        <v>9.4468999999999994</v>
      </c>
      <c r="P283" s="678">
        <v>7.4032</v>
      </c>
      <c r="Q283" s="784">
        <v>2.0436999999999999</v>
      </c>
      <c r="R283" s="267">
        <f t="shared" ref="R283:R288" si="441">W283*-1</f>
        <v>0</v>
      </c>
      <c r="S283" s="269">
        <v>0</v>
      </c>
      <c r="T283" s="269">
        <v>0</v>
      </c>
      <c r="U283" s="269">
        <v>0</v>
      </c>
      <c r="V283" s="269">
        <f t="shared" si="421"/>
        <v>0</v>
      </c>
      <c r="W283" s="269">
        <v>0</v>
      </c>
      <c r="X283" s="269">
        <v>0</v>
      </c>
      <c r="Y283" s="269">
        <f t="shared" ref="Y283:Y288" si="442">SUM(W283:X283)</f>
        <v>0</v>
      </c>
      <c r="Z283" s="269">
        <f t="shared" ref="Z283:Z288" si="443">V283+Y283</f>
        <v>0</v>
      </c>
      <c r="AA283" s="577">
        <f t="shared" ref="AA283:AA288" si="444">ROUND((V283+W283)*33.8%,0)</f>
        <v>0</v>
      </c>
      <c r="AB283" s="270">
        <f t="shared" ref="AB283:AB288" si="445">ROUND(V283*2%,0)</f>
        <v>0</v>
      </c>
      <c r="AC283" s="269">
        <v>0</v>
      </c>
      <c r="AD283" s="269">
        <v>0</v>
      </c>
      <c r="AE283" s="269">
        <f t="shared" si="422"/>
        <v>0</v>
      </c>
      <c r="AF283" s="269">
        <f t="shared" si="423"/>
        <v>0</v>
      </c>
      <c r="AG283" s="271">
        <v>0</v>
      </c>
      <c r="AH283" s="271">
        <v>0</v>
      </c>
      <c r="AI283" s="271">
        <v>0</v>
      </c>
      <c r="AJ283" s="271">
        <v>0</v>
      </c>
      <c r="AK283" s="271">
        <v>0</v>
      </c>
      <c r="AL283" s="271">
        <f t="shared" si="424"/>
        <v>0</v>
      </c>
      <c r="AM283" s="271">
        <f t="shared" si="425"/>
        <v>0</v>
      </c>
      <c r="AN283" s="272">
        <f t="shared" si="426"/>
        <v>0</v>
      </c>
      <c r="AO283" s="268">
        <f t="shared" ref="AO283:AO288" si="446">I283+AF283</f>
        <v>4365837</v>
      </c>
      <c r="AP283" s="269">
        <f t="shared" ref="AP283:AP288" si="447">J283+V283</f>
        <v>4051955</v>
      </c>
      <c r="AQ283" s="269">
        <f t="shared" ref="AQ283:AQ288" si="448">K283+Y283</f>
        <v>19840</v>
      </c>
      <c r="AR283" s="269">
        <f t="shared" ref="AR283:AS288" si="449">L283+AA283</f>
        <v>220492</v>
      </c>
      <c r="AS283" s="269">
        <f t="shared" si="449"/>
        <v>12650</v>
      </c>
      <c r="AT283" s="269">
        <f t="shared" ref="AT283:AT288" si="450">N283+AE283</f>
        <v>60900</v>
      </c>
      <c r="AU283" s="271">
        <f t="shared" ref="AU283:AU288" si="451">O283+AN283</f>
        <v>9.4468999999999994</v>
      </c>
      <c r="AV283" s="271">
        <f t="shared" ref="AV283:AW288" si="452">P283+AL283</f>
        <v>7.4032</v>
      </c>
      <c r="AW283" s="272">
        <f t="shared" si="452"/>
        <v>2.0436999999999999</v>
      </c>
    </row>
    <row r="284" spans="1:49" s="580" customFormat="1" ht="12.75" customHeight="1" x14ac:dyDescent="0.2">
      <c r="A284" s="524">
        <v>51</v>
      </c>
      <c r="B284" s="1">
        <v>4465</v>
      </c>
      <c r="C284" s="1">
        <v>600074757</v>
      </c>
      <c r="D284" s="1">
        <v>46750428</v>
      </c>
      <c r="E284" s="523" t="s">
        <v>250</v>
      </c>
      <c r="F284" s="1">
        <v>3113</v>
      </c>
      <c r="G284" s="522" t="s">
        <v>320</v>
      </c>
      <c r="H284" s="764" t="s">
        <v>283</v>
      </c>
      <c r="I284" s="265">
        <v>24538075</v>
      </c>
      <c r="J284" s="266">
        <v>16448475</v>
      </c>
      <c r="K284" s="266">
        <v>35700</v>
      </c>
      <c r="L284" s="266">
        <v>6892003</v>
      </c>
      <c r="M284" s="266">
        <v>407097</v>
      </c>
      <c r="N284" s="266">
        <v>754800</v>
      </c>
      <c r="O284" s="622">
        <v>32.002200000000002</v>
      </c>
      <c r="P284" s="678">
        <v>23.863900000000001</v>
      </c>
      <c r="Q284" s="784">
        <v>8.138300000000001</v>
      </c>
      <c r="R284" s="267">
        <f t="shared" si="441"/>
        <v>0</v>
      </c>
      <c r="S284" s="269">
        <v>0</v>
      </c>
      <c r="T284" s="269">
        <v>0</v>
      </c>
      <c r="U284" s="269">
        <v>0</v>
      </c>
      <c r="V284" s="269">
        <f t="shared" si="421"/>
        <v>0</v>
      </c>
      <c r="W284" s="269">
        <v>0</v>
      </c>
      <c r="X284" s="269">
        <v>0</v>
      </c>
      <c r="Y284" s="269">
        <f t="shared" si="442"/>
        <v>0</v>
      </c>
      <c r="Z284" s="269">
        <f t="shared" si="443"/>
        <v>0</v>
      </c>
      <c r="AA284" s="577">
        <f t="shared" si="444"/>
        <v>0</v>
      </c>
      <c r="AB284" s="270">
        <f t="shared" si="445"/>
        <v>0</v>
      </c>
      <c r="AC284" s="269">
        <v>0</v>
      </c>
      <c r="AD284" s="269">
        <v>0</v>
      </c>
      <c r="AE284" s="269">
        <f t="shared" si="422"/>
        <v>0</v>
      </c>
      <c r="AF284" s="269">
        <f t="shared" si="423"/>
        <v>0</v>
      </c>
      <c r="AG284" s="271">
        <v>0</v>
      </c>
      <c r="AH284" s="271">
        <v>0</v>
      </c>
      <c r="AI284" s="271">
        <v>0</v>
      </c>
      <c r="AJ284" s="271">
        <v>0</v>
      </c>
      <c r="AK284" s="271">
        <v>0</v>
      </c>
      <c r="AL284" s="271">
        <f t="shared" si="424"/>
        <v>0</v>
      </c>
      <c r="AM284" s="271">
        <f t="shared" si="425"/>
        <v>0</v>
      </c>
      <c r="AN284" s="272">
        <f t="shared" si="426"/>
        <v>0</v>
      </c>
      <c r="AO284" s="268">
        <f t="shared" si="446"/>
        <v>24538075</v>
      </c>
      <c r="AP284" s="269">
        <f t="shared" si="447"/>
        <v>16448475</v>
      </c>
      <c r="AQ284" s="269">
        <f t="shared" si="448"/>
        <v>35700</v>
      </c>
      <c r="AR284" s="269">
        <f t="shared" si="449"/>
        <v>6892003</v>
      </c>
      <c r="AS284" s="269">
        <f t="shared" si="449"/>
        <v>407097</v>
      </c>
      <c r="AT284" s="269">
        <f t="shared" si="450"/>
        <v>754800</v>
      </c>
      <c r="AU284" s="271">
        <f t="shared" si="451"/>
        <v>32.002200000000002</v>
      </c>
      <c r="AV284" s="271">
        <f t="shared" si="452"/>
        <v>23.863900000000001</v>
      </c>
      <c r="AW284" s="272">
        <f t="shared" si="452"/>
        <v>8.138300000000001</v>
      </c>
    </row>
    <row r="285" spans="1:49" s="580" customFormat="1" ht="12.75" customHeight="1" x14ac:dyDescent="0.2">
      <c r="A285" s="524">
        <v>51</v>
      </c>
      <c r="B285" s="1">
        <v>4465</v>
      </c>
      <c r="C285" s="1">
        <v>600074757</v>
      </c>
      <c r="D285" s="1">
        <v>46750428</v>
      </c>
      <c r="E285" s="523" t="s">
        <v>250</v>
      </c>
      <c r="F285" s="1">
        <v>3113</v>
      </c>
      <c r="G285" s="522" t="s">
        <v>318</v>
      </c>
      <c r="H285" s="764" t="s">
        <v>284</v>
      </c>
      <c r="I285" s="265">
        <v>2586075</v>
      </c>
      <c r="J285" s="266">
        <v>1890151</v>
      </c>
      <c r="K285" s="882">
        <v>0</v>
      </c>
      <c r="L285" s="577">
        <v>638871</v>
      </c>
      <c r="M285" s="577">
        <v>37803</v>
      </c>
      <c r="N285" s="266">
        <v>19250</v>
      </c>
      <c r="O285" s="622">
        <v>5.5</v>
      </c>
      <c r="P285" s="678">
        <v>5.5</v>
      </c>
      <c r="Q285" s="784">
        <v>0</v>
      </c>
      <c r="R285" s="267">
        <f t="shared" si="441"/>
        <v>0</v>
      </c>
      <c r="S285" s="269">
        <v>0</v>
      </c>
      <c r="T285" s="269">
        <v>0</v>
      </c>
      <c r="U285" s="269">
        <v>0</v>
      </c>
      <c r="V285" s="269">
        <f t="shared" si="421"/>
        <v>0</v>
      </c>
      <c r="W285" s="269">
        <v>0</v>
      </c>
      <c r="X285" s="269">
        <v>0</v>
      </c>
      <c r="Y285" s="269">
        <f t="shared" si="442"/>
        <v>0</v>
      </c>
      <c r="Z285" s="269">
        <f t="shared" si="443"/>
        <v>0</v>
      </c>
      <c r="AA285" s="577">
        <f t="shared" si="444"/>
        <v>0</v>
      </c>
      <c r="AB285" s="270">
        <f t="shared" si="445"/>
        <v>0</v>
      </c>
      <c r="AC285" s="269">
        <v>4000</v>
      </c>
      <c r="AD285" s="269">
        <v>0</v>
      </c>
      <c r="AE285" s="269">
        <f t="shared" si="422"/>
        <v>4000</v>
      </c>
      <c r="AF285" s="269">
        <f t="shared" si="423"/>
        <v>4000</v>
      </c>
      <c r="AG285" s="271">
        <v>0</v>
      </c>
      <c r="AH285" s="271">
        <v>0</v>
      </c>
      <c r="AI285" s="271">
        <v>0</v>
      </c>
      <c r="AJ285" s="271">
        <v>0</v>
      </c>
      <c r="AK285" s="271">
        <v>0</v>
      </c>
      <c r="AL285" s="271">
        <f t="shared" si="424"/>
        <v>0</v>
      </c>
      <c r="AM285" s="271">
        <f t="shared" si="425"/>
        <v>0</v>
      </c>
      <c r="AN285" s="272">
        <f t="shared" si="426"/>
        <v>0</v>
      </c>
      <c r="AO285" s="268">
        <f t="shared" si="446"/>
        <v>2590075</v>
      </c>
      <c r="AP285" s="269">
        <f t="shared" si="447"/>
        <v>1890151</v>
      </c>
      <c r="AQ285" s="269">
        <f t="shared" si="448"/>
        <v>0</v>
      </c>
      <c r="AR285" s="269">
        <f t="shared" si="449"/>
        <v>638871</v>
      </c>
      <c r="AS285" s="269">
        <f t="shared" si="449"/>
        <v>37803</v>
      </c>
      <c r="AT285" s="269">
        <f t="shared" si="450"/>
        <v>23250</v>
      </c>
      <c r="AU285" s="271">
        <f t="shared" si="451"/>
        <v>5.5</v>
      </c>
      <c r="AV285" s="271">
        <f t="shared" si="452"/>
        <v>5.5</v>
      </c>
      <c r="AW285" s="272">
        <f t="shared" si="452"/>
        <v>0</v>
      </c>
    </row>
    <row r="286" spans="1:49" s="580" customFormat="1" ht="12.75" customHeight="1" x14ac:dyDescent="0.2">
      <c r="A286" s="524">
        <v>51</v>
      </c>
      <c r="B286" s="1">
        <v>4465</v>
      </c>
      <c r="C286" s="1">
        <v>600074757</v>
      </c>
      <c r="D286" s="1">
        <v>46750428</v>
      </c>
      <c r="E286" s="523" t="s">
        <v>250</v>
      </c>
      <c r="F286" s="1">
        <v>3141</v>
      </c>
      <c r="G286" s="522" t="s">
        <v>321</v>
      </c>
      <c r="H286" s="764" t="s">
        <v>284</v>
      </c>
      <c r="I286" s="265">
        <v>2856276</v>
      </c>
      <c r="J286" s="266">
        <v>2068262</v>
      </c>
      <c r="K286" s="882">
        <v>20000</v>
      </c>
      <c r="L286" s="577">
        <v>705833</v>
      </c>
      <c r="M286" s="577">
        <v>41365</v>
      </c>
      <c r="N286" s="266">
        <v>20816</v>
      </c>
      <c r="O286" s="622">
        <v>7.1</v>
      </c>
      <c r="P286" s="678">
        <v>0</v>
      </c>
      <c r="Q286" s="784">
        <v>7.1</v>
      </c>
      <c r="R286" s="267">
        <f t="shared" si="441"/>
        <v>0</v>
      </c>
      <c r="S286" s="269">
        <v>0</v>
      </c>
      <c r="T286" s="269">
        <v>0</v>
      </c>
      <c r="U286" s="269">
        <v>0</v>
      </c>
      <c r="V286" s="269">
        <f t="shared" si="421"/>
        <v>0</v>
      </c>
      <c r="W286" s="269">
        <v>0</v>
      </c>
      <c r="X286" s="269">
        <v>0</v>
      </c>
      <c r="Y286" s="269">
        <f t="shared" si="442"/>
        <v>0</v>
      </c>
      <c r="Z286" s="269">
        <f t="shared" si="443"/>
        <v>0</v>
      </c>
      <c r="AA286" s="577">
        <f t="shared" si="444"/>
        <v>0</v>
      </c>
      <c r="AB286" s="270">
        <f t="shared" si="445"/>
        <v>0</v>
      </c>
      <c r="AC286" s="269">
        <v>0</v>
      </c>
      <c r="AD286" s="269">
        <v>0</v>
      </c>
      <c r="AE286" s="269">
        <f t="shared" si="422"/>
        <v>0</v>
      </c>
      <c r="AF286" s="269">
        <f t="shared" si="423"/>
        <v>0</v>
      </c>
      <c r="AG286" s="271">
        <v>0</v>
      </c>
      <c r="AH286" s="271">
        <v>0</v>
      </c>
      <c r="AI286" s="271">
        <v>0</v>
      </c>
      <c r="AJ286" s="271">
        <v>0</v>
      </c>
      <c r="AK286" s="271">
        <v>0</v>
      </c>
      <c r="AL286" s="271">
        <f t="shared" si="424"/>
        <v>0</v>
      </c>
      <c r="AM286" s="271">
        <f t="shared" si="425"/>
        <v>0</v>
      </c>
      <c r="AN286" s="272">
        <f t="shared" si="426"/>
        <v>0</v>
      </c>
      <c r="AO286" s="268">
        <f t="shared" si="446"/>
        <v>2856276</v>
      </c>
      <c r="AP286" s="269">
        <f t="shared" si="447"/>
        <v>2068262</v>
      </c>
      <c r="AQ286" s="269">
        <f t="shared" si="448"/>
        <v>20000</v>
      </c>
      <c r="AR286" s="269">
        <f t="shared" si="449"/>
        <v>705833</v>
      </c>
      <c r="AS286" s="269">
        <f t="shared" si="449"/>
        <v>41365</v>
      </c>
      <c r="AT286" s="269">
        <f t="shared" si="450"/>
        <v>20816</v>
      </c>
      <c r="AU286" s="271">
        <f t="shared" si="451"/>
        <v>7.1</v>
      </c>
      <c r="AV286" s="271">
        <f t="shared" si="452"/>
        <v>0</v>
      </c>
      <c r="AW286" s="272">
        <f t="shared" si="452"/>
        <v>7.1</v>
      </c>
    </row>
    <row r="287" spans="1:49" s="580" customFormat="1" ht="12.75" customHeight="1" x14ac:dyDescent="0.2">
      <c r="A287" s="524">
        <v>51</v>
      </c>
      <c r="B287" s="1">
        <v>4465</v>
      </c>
      <c r="C287" s="1">
        <v>600074757</v>
      </c>
      <c r="D287" s="1">
        <v>46750428</v>
      </c>
      <c r="E287" s="523" t="s">
        <v>250</v>
      </c>
      <c r="F287" s="1">
        <v>3143</v>
      </c>
      <c r="G287" s="522" t="s">
        <v>635</v>
      </c>
      <c r="H287" s="673" t="s">
        <v>283</v>
      </c>
      <c r="I287" s="265">
        <v>1414581</v>
      </c>
      <c r="J287" s="266">
        <v>1044897</v>
      </c>
      <c r="K287" s="266">
        <v>127000</v>
      </c>
      <c r="L287" s="266">
        <v>231524</v>
      </c>
      <c r="M287" s="266">
        <v>11160</v>
      </c>
      <c r="N287" s="266">
        <v>0</v>
      </c>
      <c r="O287" s="622">
        <v>2.6753</v>
      </c>
      <c r="P287" s="678">
        <v>2.6753</v>
      </c>
      <c r="Q287" s="784">
        <v>0</v>
      </c>
      <c r="R287" s="267">
        <f t="shared" si="441"/>
        <v>0</v>
      </c>
      <c r="S287" s="269">
        <v>0</v>
      </c>
      <c r="T287" s="269">
        <v>0</v>
      </c>
      <c r="U287" s="269">
        <v>0</v>
      </c>
      <c r="V287" s="269">
        <f t="shared" si="421"/>
        <v>0</v>
      </c>
      <c r="W287" s="269">
        <v>0</v>
      </c>
      <c r="X287" s="269">
        <v>0</v>
      </c>
      <c r="Y287" s="269">
        <f t="shared" si="442"/>
        <v>0</v>
      </c>
      <c r="Z287" s="269">
        <f t="shared" si="443"/>
        <v>0</v>
      </c>
      <c r="AA287" s="577">
        <f t="shared" si="444"/>
        <v>0</v>
      </c>
      <c r="AB287" s="270">
        <f t="shared" si="445"/>
        <v>0</v>
      </c>
      <c r="AC287" s="269">
        <v>0</v>
      </c>
      <c r="AD287" s="269">
        <v>0</v>
      </c>
      <c r="AE287" s="269">
        <f t="shared" si="422"/>
        <v>0</v>
      </c>
      <c r="AF287" s="269">
        <f t="shared" si="423"/>
        <v>0</v>
      </c>
      <c r="AG287" s="271">
        <v>0</v>
      </c>
      <c r="AH287" s="271">
        <v>0</v>
      </c>
      <c r="AI287" s="271">
        <v>0</v>
      </c>
      <c r="AJ287" s="271">
        <v>0</v>
      </c>
      <c r="AK287" s="271">
        <v>0</v>
      </c>
      <c r="AL287" s="271">
        <f t="shared" si="424"/>
        <v>0</v>
      </c>
      <c r="AM287" s="271">
        <f t="shared" si="425"/>
        <v>0</v>
      </c>
      <c r="AN287" s="272">
        <f t="shared" si="426"/>
        <v>0</v>
      </c>
      <c r="AO287" s="268">
        <f t="shared" si="446"/>
        <v>1414581</v>
      </c>
      <c r="AP287" s="269">
        <f t="shared" si="447"/>
        <v>1044897</v>
      </c>
      <c r="AQ287" s="269">
        <f t="shared" si="448"/>
        <v>127000</v>
      </c>
      <c r="AR287" s="269">
        <f t="shared" si="449"/>
        <v>231524</v>
      </c>
      <c r="AS287" s="269">
        <f t="shared" si="449"/>
        <v>11160</v>
      </c>
      <c r="AT287" s="269">
        <f t="shared" si="450"/>
        <v>0</v>
      </c>
      <c r="AU287" s="271">
        <f t="shared" si="451"/>
        <v>2.6753</v>
      </c>
      <c r="AV287" s="271">
        <f t="shared" si="452"/>
        <v>2.6753</v>
      </c>
      <c r="AW287" s="272">
        <f t="shared" si="452"/>
        <v>0</v>
      </c>
    </row>
    <row r="288" spans="1:49" s="580" customFormat="1" ht="12.75" customHeight="1" x14ac:dyDescent="0.2">
      <c r="A288" s="524">
        <v>51</v>
      </c>
      <c r="B288" s="1">
        <v>4465</v>
      </c>
      <c r="C288" s="1">
        <v>600074757</v>
      </c>
      <c r="D288" s="1">
        <v>46750428</v>
      </c>
      <c r="E288" s="523" t="s">
        <v>250</v>
      </c>
      <c r="F288" s="1">
        <v>3143</v>
      </c>
      <c r="G288" s="522" t="s">
        <v>636</v>
      </c>
      <c r="H288" s="673" t="s">
        <v>284</v>
      </c>
      <c r="I288" s="265">
        <v>61092</v>
      </c>
      <c r="J288" s="266">
        <v>43065</v>
      </c>
      <c r="K288" s="882">
        <v>0</v>
      </c>
      <c r="L288" s="577">
        <v>14556</v>
      </c>
      <c r="M288" s="577">
        <v>861</v>
      </c>
      <c r="N288" s="266">
        <v>2610</v>
      </c>
      <c r="O288" s="622">
        <v>0.18</v>
      </c>
      <c r="P288" s="678">
        <v>0</v>
      </c>
      <c r="Q288" s="784">
        <v>0.18</v>
      </c>
      <c r="R288" s="267">
        <f t="shared" si="441"/>
        <v>0</v>
      </c>
      <c r="S288" s="269">
        <v>0</v>
      </c>
      <c r="T288" s="269">
        <v>0</v>
      </c>
      <c r="U288" s="269">
        <v>0</v>
      </c>
      <c r="V288" s="269">
        <f t="shared" si="421"/>
        <v>0</v>
      </c>
      <c r="W288" s="269">
        <v>0</v>
      </c>
      <c r="X288" s="269">
        <v>0</v>
      </c>
      <c r="Y288" s="269">
        <f t="shared" si="442"/>
        <v>0</v>
      </c>
      <c r="Z288" s="269">
        <f t="shared" si="443"/>
        <v>0</v>
      </c>
      <c r="AA288" s="577">
        <f t="shared" si="444"/>
        <v>0</v>
      </c>
      <c r="AB288" s="270">
        <f t="shared" si="445"/>
        <v>0</v>
      </c>
      <c r="AC288" s="269">
        <v>0</v>
      </c>
      <c r="AD288" s="269">
        <v>0</v>
      </c>
      <c r="AE288" s="269">
        <f t="shared" si="422"/>
        <v>0</v>
      </c>
      <c r="AF288" s="269">
        <f t="shared" si="423"/>
        <v>0</v>
      </c>
      <c r="AG288" s="271">
        <v>0</v>
      </c>
      <c r="AH288" s="271">
        <v>0</v>
      </c>
      <c r="AI288" s="271">
        <v>0</v>
      </c>
      <c r="AJ288" s="271">
        <v>0</v>
      </c>
      <c r="AK288" s="271">
        <v>0</v>
      </c>
      <c r="AL288" s="271">
        <f t="shared" si="424"/>
        <v>0</v>
      </c>
      <c r="AM288" s="271">
        <f t="shared" si="425"/>
        <v>0</v>
      </c>
      <c r="AN288" s="272">
        <f t="shared" si="426"/>
        <v>0</v>
      </c>
      <c r="AO288" s="268">
        <f t="shared" si="446"/>
        <v>61092</v>
      </c>
      <c r="AP288" s="269">
        <f t="shared" si="447"/>
        <v>43065</v>
      </c>
      <c r="AQ288" s="269">
        <f t="shared" si="448"/>
        <v>0</v>
      </c>
      <c r="AR288" s="269">
        <f t="shared" si="449"/>
        <v>14556</v>
      </c>
      <c r="AS288" s="269">
        <f t="shared" si="449"/>
        <v>861</v>
      </c>
      <c r="AT288" s="269">
        <f t="shared" si="450"/>
        <v>2610</v>
      </c>
      <c r="AU288" s="271">
        <f t="shared" si="451"/>
        <v>0.18</v>
      </c>
      <c r="AV288" s="271">
        <f t="shared" si="452"/>
        <v>0</v>
      </c>
      <c r="AW288" s="272">
        <f t="shared" si="452"/>
        <v>0.18</v>
      </c>
    </row>
    <row r="289" spans="1:49" s="580" customFormat="1" ht="12.75" customHeight="1" x14ac:dyDescent="0.2">
      <c r="A289" s="502">
        <v>51</v>
      </c>
      <c r="B289" s="38">
        <v>4465</v>
      </c>
      <c r="C289" s="38">
        <v>600074757</v>
      </c>
      <c r="D289" s="38">
        <v>46750428</v>
      </c>
      <c r="E289" s="499" t="s">
        <v>251</v>
      </c>
      <c r="F289" s="38"/>
      <c r="G289" s="500"/>
      <c r="H289" s="672"/>
      <c r="I289" s="8">
        <v>35821936</v>
      </c>
      <c r="J289" s="14">
        <v>25546805</v>
      </c>
      <c r="K289" s="14">
        <v>202540</v>
      </c>
      <c r="L289" s="14">
        <v>8703279</v>
      </c>
      <c r="M289" s="14">
        <v>510936</v>
      </c>
      <c r="N289" s="14">
        <v>858376</v>
      </c>
      <c r="O289" s="15">
        <v>56.904400000000003</v>
      </c>
      <c r="P289" s="15">
        <v>39.442399999999999</v>
      </c>
      <c r="Q289" s="54">
        <v>17.462</v>
      </c>
      <c r="R289" s="8">
        <f t="shared" ref="R289:AW289" si="453">SUM(R283:R288)</f>
        <v>0</v>
      </c>
      <c r="S289" s="14">
        <f t="shared" si="453"/>
        <v>0</v>
      </c>
      <c r="T289" s="14">
        <f t="shared" si="453"/>
        <v>0</v>
      </c>
      <c r="U289" s="14">
        <f t="shared" si="453"/>
        <v>0</v>
      </c>
      <c r="V289" s="14">
        <f t="shared" si="453"/>
        <v>0</v>
      </c>
      <c r="W289" s="14">
        <f t="shared" si="453"/>
        <v>0</v>
      </c>
      <c r="X289" s="14">
        <f t="shared" si="453"/>
        <v>0</v>
      </c>
      <c r="Y289" s="14">
        <f t="shared" si="453"/>
        <v>0</v>
      </c>
      <c r="Z289" s="14">
        <f t="shared" si="453"/>
        <v>0</v>
      </c>
      <c r="AA289" s="14">
        <f t="shared" si="453"/>
        <v>0</v>
      </c>
      <c r="AB289" s="14">
        <f t="shared" si="453"/>
        <v>0</v>
      </c>
      <c r="AC289" s="14">
        <f t="shared" si="453"/>
        <v>4000</v>
      </c>
      <c r="AD289" s="14">
        <f t="shared" si="453"/>
        <v>0</v>
      </c>
      <c r="AE289" s="14">
        <f t="shared" si="453"/>
        <v>4000</v>
      </c>
      <c r="AF289" s="14">
        <f t="shared" si="453"/>
        <v>4000</v>
      </c>
      <c r="AG289" s="15">
        <f t="shared" si="453"/>
        <v>0</v>
      </c>
      <c r="AH289" s="15">
        <f t="shared" si="453"/>
        <v>0</v>
      </c>
      <c r="AI289" s="15">
        <f t="shared" si="453"/>
        <v>0</v>
      </c>
      <c r="AJ289" s="15">
        <f t="shared" si="453"/>
        <v>0</v>
      </c>
      <c r="AK289" s="15">
        <f t="shared" si="453"/>
        <v>0</v>
      </c>
      <c r="AL289" s="15">
        <f t="shared" si="453"/>
        <v>0</v>
      </c>
      <c r="AM289" s="15">
        <f t="shared" si="453"/>
        <v>0</v>
      </c>
      <c r="AN289" s="104">
        <f t="shared" si="453"/>
        <v>0</v>
      </c>
      <c r="AO289" s="495">
        <f t="shared" si="453"/>
        <v>35825936</v>
      </c>
      <c r="AP289" s="14">
        <f t="shared" si="453"/>
        <v>25546805</v>
      </c>
      <c r="AQ289" s="14">
        <f t="shared" si="453"/>
        <v>202540</v>
      </c>
      <c r="AR289" s="14">
        <f t="shared" si="453"/>
        <v>8703279</v>
      </c>
      <c r="AS289" s="14">
        <f t="shared" si="453"/>
        <v>510936</v>
      </c>
      <c r="AT289" s="14">
        <f t="shared" si="453"/>
        <v>862376</v>
      </c>
      <c r="AU289" s="15">
        <f t="shared" si="453"/>
        <v>56.904400000000003</v>
      </c>
      <c r="AV289" s="15">
        <f t="shared" si="453"/>
        <v>39.442399999999999</v>
      </c>
      <c r="AW289" s="104">
        <f t="shared" si="453"/>
        <v>17.462</v>
      </c>
    </row>
    <row r="290" spans="1:49" s="580" customFormat="1" ht="12.75" customHeight="1" x14ac:dyDescent="0.2">
      <c r="A290" s="524">
        <v>52</v>
      </c>
      <c r="B290" s="1">
        <v>4466</v>
      </c>
      <c r="C290" s="1">
        <v>650039017</v>
      </c>
      <c r="D290" s="1">
        <v>70982074</v>
      </c>
      <c r="E290" s="523" t="s">
        <v>252</v>
      </c>
      <c r="F290" s="1">
        <v>3111</v>
      </c>
      <c r="G290" s="522" t="s">
        <v>317</v>
      </c>
      <c r="H290" s="764" t="s">
        <v>283</v>
      </c>
      <c r="I290" s="265">
        <v>3264760</v>
      </c>
      <c r="J290" s="266">
        <v>2977321</v>
      </c>
      <c r="K290" s="266">
        <v>10000</v>
      </c>
      <c r="L290" s="266">
        <v>220492</v>
      </c>
      <c r="M290" s="266">
        <v>12847</v>
      </c>
      <c r="N290" s="266">
        <v>44100</v>
      </c>
      <c r="O290" s="622">
        <v>7.3392999999999997</v>
      </c>
      <c r="P290" s="678">
        <v>5.8064999999999998</v>
      </c>
      <c r="Q290" s="784">
        <v>1.5327999999999999</v>
      </c>
      <c r="R290" s="267">
        <f t="shared" ref="R290:R295" si="454">W290*-1</f>
        <v>0</v>
      </c>
      <c r="S290" s="269">
        <v>0</v>
      </c>
      <c r="T290" s="269">
        <v>0</v>
      </c>
      <c r="U290" s="269">
        <v>0</v>
      </c>
      <c r="V290" s="269">
        <f t="shared" si="421"/>
        <v>0</v>
      </c>
      <c r="W290" s="269">
        <v>0</v>
      </c>
      <c r="X290" s="269">
        <v>0</v>
      </c>
      <c r="Y290" s="269">
        <f t="shared" ref="Y290:Y295" si="455">SUM(W290:X290)</f>
        <v>0</v>
      </c>
      <c r="Z290" s="269">
        <f t="shared" ref="Z290:Z295" si="456">V290+Y290</f>
        <v>0</v>
      </c>
      <c r="AA290" s="577">
        <f t="shared" ref="AA290:AA295" si="457">ROUND((V290+W290)*33.8%,0)</f>
        <v>0</v>
      </c>
      <c r="AB290" s="270">
        <f t="shared" ref="AB290:AB295" si="458">ROUND(V290*2%,0)</f>
        <v>0</v>
      </c>
      <c r="AC290" s="269">
        <v>0</v>
      </c>
      <c r="AD290" s="269">
        <v>0</v>
      </c>
      <c r="AE290" s="269">
        <f t="shared" si="422"/>
        <v>0</v>
      </c>
      <c r="AF290" s="269">
        <f t="shared" si="423"/>
        <v>0</v>
      </c>
      <c r="AG290" s="271">
        <v>0</v>
      </c>
      <c r="AH290" s="271">
        <v>0</v>
      </c>
      <c r="AI290" s="271">
        <v>0</v>
      </c>
      <c r="AJ290" s="271">
        <v>0</v>
      </c>
      <c r="AK290" s="271">
        <v>0</v>
      </c>
      <c r="AL290" s="271">
        <f t="shared" si="424"/>
        <v>0</v>
      </c>
      <c r="AM290" s="271">
        <f t="shared" si="425"/>
        <v>0</v>
      </c>
      <c r="AN290" s="272">
        <f t="shared" si="426"/>
        <v>0</v>
      </c>
      <c r="AO290" s="268">
        <f t="shared" ref="AO290:AO295" si="459">I290+AF290</f>
        <v>3264760</v>
      </c>
      <c r="AP290" s="269">
        <f t="shared" ref="AP290:AP295" si="460">J290+V290</f>
        <v>2977321</v>
      </c>
      <c r="AQ290" s="269">
        <f t="shared" ref="AQ290:AQ295" si="461">K290+Y290</f>
        <v>10000</v>
      </c>
      <c r="AR290" s="269">
        <f t="shared" ref="AR290:AS295" si="462">L290+AA290</f>
        <v>220492</v>
      </c>
      <c r="AS290" s="269">
        <f t="shared" si="462"/>
        <v>12847</v>
      </c>
      <c r="AT290" s="269">
        <f t="shared" ref="AT290:AT295" si="463">N290+AE290</f>
        <v>44100</v>
      </c>
      <c r="AU290" s="271">
        <f t="shared" ref="AU290:AU295" si="464">O290+AN290</f>
        <v>7.3392999999999997</v>
      </c>
      <c r="AV290" s="271">
        <f t="shared" ref="AV290:AW295" si="465">P290+AL290</f>
        <v>5.8064999999999998</v>
      </c>
      <c r="AW290" s="272">
        <f t="shared" si="465"/>
        <v>1.5327999999999999</v>
      </c>
    </row>
    <row r="291" spans="1:49" s="580" customFormat="1" ht="12.75" customHeight="1" x14ac:dyDescent="0.2">
      <c r="A291" s="524">
        <v>52</v>
      </c>
      <c r="B291" s="1">
        <v>4466</v>
      </c>
      <c r="C291" s="1">
        <v>650039017</v>
      </c>
      <c r="D291" s="1">
        <v>70982074</v>
      </c>
      <c r="E291" s="497" t="s">
        <v>252</v>
      </c>
      <c r="F291" s="1">
        <v>3117</v>
      </c>
      <c r="G291" s="522" t="s">
        <v>320</v>
      </c>
      <c r="H291" s="764" t="s">
        <v>283</v>
      </c>
      <c r="I291" s="265">
        <v>7755714</v>
      </c>
      <c r="J291" s="266">
        <v>4894085</v>
      </c>
      <c r="K291" s="266">
        <v>10000</v>
      </c>
      <c r="L291" s="266">
        <v>2434761</v>
      </c>
      <c r="M291" s="266">
        <v>143868</v>
      </c>
      <c r="N291" s="266">
        <v>273000</v>
      </c>
      <c r="O291" s="622">
        <v>10.087699999999998</v>
      </c>
      <c r="P291" s="678">
        <v>6.5453999999999999</v>
      </c>
      <c r="Q291" s="784">
        <v>3.5422999999999991</v>
      </c>
      <c r="R291" s="267">
        <f t="shared" si="454"/>
        <v>0</v>
      </c>
      <c r="S291" s="269">
        <v>0</v>
      </c>
      <c r="T291" s="269">
        <v>0</v>
      </c>
      <c r="U291" s="269">
        <v>0</v>
      </c>
      <c r="V291" s="269">
        <f t="shared" si="421"/>
        <v>0</v>
      </c>
      <c r="W291" s="269">
        <v>0</v>
      </c>
      <c r="X291" s="269">
        <v>0</v>
      </c>
      <c r="Y291" s="269">
        <f t="shared" si="455"/>
        <v>0</v>
      </c>
      <c r="Z291" s="269">
        <f t="shared" si="456"/>
        <v>0</v>
      </c>
      <c r="AA291" s="577">
        <f t="shared" si="457"/>
        <v>0</v>
      </c>
      <c r="AB291" s="270">
        <f t="shared" si="458"/>
        <v>0</v>
      </c>
      <c r="AC291" s="269">
        <v>0</v>
      </c>
      <c r="AD291" s="269">
        <v>0</v>
      </c>
      <c r="AE291" s="269">
        <f t="shared" si="422"/>
        <v>0</v>
      </c>
      <c r="AF291" s="269">
        <f t="shared" si="423"/>
        <v>0</v>
      </c>
      <c r="AG291" s="271">
        <v>0</v>
      </c>
      <c r="AH291" s="271">
        <v>0</v>
      </c>
      <c r="AI291" s="271">
        <v>0</v>
      </c>
      <c r="AJ291" s="271">
        <v>0</v>
      </c>
      <c r="AK291" s="271">
        <v>0</v>
      </c>
      <c r="AL291" s="271">
        <f t="shared" si="424"/>
        <v>0</v>
      </c>
      <c r="AM291" s="271">
        <f t="shared" si="425"/>
        <v>0</v>
      </c>
      <c r="AN291" s="272">
        <f t="shared" si="426"/>
        <v>0</v>
      </c>
      <c r="AO291" s="268">
        <f t="shared" si="459"/>
        <v>7755714</v>
      </c>
      <c r="AP291" s="269">
        <f t="shared" si="460"/>
        <v>4894085</v>
      </c>
      <c r="AQ291" s="269">
        <f t="shared" si="461"/>
        <v>10000</v>
      </c>
      <c r="AR291" s="269">
        <f t="shared" si="462"/>
        <v>2434761</v>
      </c>
      <c r="AS291" s="269">
        <f t="shared" si="462"/>
        <v>143868</v>
      </c>
      <c r="AT291" s="269">
        <f t="shared" si="463"/>
        <v>273000</v>
      </c>
      <c r="AU291" s="271">
        <f t="shared" si="464"/>
        <v>10.087699999999998</v>
      </c>
      <c r="AV291" s="271">
        <f t="shared" si="465"/>
        <v>6.5453999999999999</v>
      </c>
      <c r="AW291" s="272">
        <f t="shared" si="465"/>
        <v>3.5422999999999991</v>
      </c>
    </row>
    <row r="292" spans="1:49" s="580" customFormat="1" ht="12.75" customHeight="1" x14ac:dyDescent="0.2">
      <c r="A292" s="524">
        <v>52</v>
      </c>
      <c r="B292" s="1">
        <v>4466</v>
      </c>
      <c r="C292" s="1">
        <v>650039017</v>
      </c>
      <c r="D292" s="1">
        <v>70982074</v>
      </c>
      <c r="E292" s="497" t="s">
        <v>252</v>
      </c>
      <c r="F292" s="1">
        <v>3117</v>
      </c>
      <c r="G292" s="522" t="s">
        <v>318</v>
      </c>
      <c r="H292" s="764" t="s">
        <v>284</v>
      </c>
      <c r="I292" s="265">
        <v>1109401</v>
      </c>
      <c r="J292" s="266">
        <v>816937</v>
      </c>
      <c r="K292" s="882">
        <v>0</v>
      </c>
      <c r="L292" s="577">
        <v>276125</v>
      </c>
      <c r="M292" s="577">
        <v>16339</v>
      </c>
      <c r="N292" s="266">
        <v>0</v>
      </c>
      <c r="O292" s="622">
        <v>2.5299999999999998</v>
      </c>
      <c r="P292" s="678">
        <v>2.5299999999999998</v>
      </c>
      <c r="Q292" s="784">
        <v>0</v>
      </c>
      <c r="R292" s="267">
        <f t="shared" si="454"/>
        <v>0</v>
      </c>
      <c r="S292" s="269">
        <v>0</v>
      </c>
      <c r="T292" s="269">
        <v>0</v>
      </c>
      <c r="U292" s="269">
        <v>0</v>
      </c>
      <c r="V292" s="269">
        <f t="shared" si="421"/>
        <v>0</v>
      </c>
      <c r="W292" s="269">
        <v>0</v>
      </c>
      <c r="X292" s="269">
        <v>0</v>
      </c>
      <c r="Y292" s="269">
        <f t="shared" si="455"/>
        <v>0</v>
      </c>
      <c r="Z292" s="269">
        <f t="shared" si="456"/>
        <v>0</v>
      </c>
      <c r="AA292" s="577">
        <f t="shared" si="457"/>
        <v>0</v>
      </c>
      <c r="AB292" s="270">
        <f t="shared" si="458"/>
        <v>0</v>
      </c>
      <c r="AC292" s="269">
        <v>0</v>
      </c>
      <c r="AD292" s="269">
        <v>0</v>
      </c>
      <c r="AE292" s="269">
        <f t="shared" si="422"/>
        <v>0</v>
      </c>
      <c r="AF292" s="269">
        <f t="shared" si="423"/>
        <v>0</v>
      </c>
      <c r="AG292" s="271">
        <v>0</v>
      </c>
      <c r="AH292" s="271">
        <v>0</v>
      </c>
      <c r="AI292" s="271">
        <v>0</v>
      </c>
      <c r="AJ292" s="271">
        <v>0</v>
      </c>
      <c r="AK292" s="271">
        <v>0</v>
      </c>
      <c r="AL292" s="271">
        <f t="shared" si="424"/>
        <v>0</v>
      </c>
      <c r="AM292" s="271">
        <f t="shared" si="425"/>
        <v>0</v>
      </c>
      <c r="AN292" s="272">
        <f t="shared" si="426"/>
        <v>0</v>
      </c>
      <c r="AO292" s="268">
        <f t="shared" si="459"/>
        <v>1109401</v>
      </c>
      <c r="AP292" s="269">
        <f t="shared" si="460"/>
        <v>816937</v>
      </c>
      <c r="AQ292" s="269">
        <f t="shared" si="461"/>
        <v>0</v>
      </c>
      <c r="AR292" s="269">
        <f t="shared" si="462"/>
        <v>276125</v>
      </c>
      <c r="AS292" s="269">
        <f t="shared" si="462"/>
        <v>16339</v>
      </c>
      <c r="AT292" s="269">
        <f t="shared" si="463"/>
        <v>0</v>
      </c>
      <c r="AU292" s="271">
        <f t="shared" si="464"/>
        <v>2.5299999999999998</v>
      </c>
      <c r="AV292" s="271">
        <f t="shared" si="465"/>
        <v>2.5299999999999998</v>
      </c>
      <c r="AW292" s="272">
        <f t="shared" si="465"/>
        <v>0</v>
      </c>
    </row>
    <row r="293" spans="1:49" s="580" customFormat="1" ht="12.75" customHeight="1" x14ac:dyDescent="0.2">
      <c r="A293" s="524">
        <v>52</v>
      </c>
      <c r="B293" s="1">
        <v>4466</v>
      </c>
      <c r="C293" s="1">
        <v>650039017</v>
      </c>
      <c r="D293" s="1">
        <v>70982074</v>
      </c>
      <c r="E293" s="523" t="s">
        <v>252</v>
      </c>
      <c r="F293" s="1">
        <v>3141</v>
      </c>
      <c r="G293" s="522" t="s">
        <v>321</v>
      </c>
      <c r="H293" s="764" t="s">
        <v>284</v>
      </c>
      <c r="I293" s="265">
        <v>1469094</v>
      </c>
      <c r="J293" s="266">
        <v>1065633</v>
      </c>
      <c r="K293" s="882">
        <v>10000</v>
      </c>
      <c r="L293" s="577">
        <v>363564</v>
      </c>
      <c r="M293" s="577">
        <v>21313</v>
      </c>
      <c r="N293" s="266">
        <v>8584</v>
      </c>
      <c r="O293" s="622">
        <v>3.66</v>
      </c>
      <c r="P293" s="678">
        <v>0</v>
      </c>
      <c r="Q293" s="784">
        <v>3.66</v>
      </c>
      <c r="R293" s="267">
        <f t="shared" si="454"/>
        <v>0</v>
      </c>
      <c r="S293" s="269">
        <v>0</v>
      </c>
      <c r="T293" s="269">
        <v>0</v>
      </c>
      <c r="U293" s="269">
        <v>0</v>
      </c>
      <c r="V293" s="269">
        <f t="shared" si="421"/>
        <v>0</v>
      </c>
      <c r="W293" s="269">
        <v>0</v>
      </c>
      <c r="X293" s="269">
        <v>0</v>
      </c>
      <c r="Y293" s="269">
        <f t="shared" si="455"/>
        <v>0</v>
      </c>
      <c r="Z293" s="269">
        <f t="shared" si="456"/>
        <v>0</v>
      </c>
      <c r="AA293" s="577">
        <f t="shared" si="457"/>
        <v>0</v>
      </c>
      <c r="AB293" s="270">
        <f t="shared" si="458"/>
        <v>0</v>
      </c>
      <c r="AC293" s="269">
        <v>0</v>
      </c>
      <c r="AD293" s="269">
        <v>0</v>
      </c>
      <c r="AE293" s="269">
        <f t="shared" si="422"/>
        <v>0</v>
      </c>
      <c r="AF293" s="269">
        <f t="shared" si="423"/>
        <v>0</v>
      </c>
      <c r="AG293" s="271">
        <v>0</v>
      </c>
      <c r="AH293" s="271">
        <v>0</v>
      </c>
      <c r="AI293" s="271">
        <v>0</v>
      </c>
      <c r="AJ293" s="271">
        <v>0</v>
      </c>
      <c r="AK293" s="271">
        <v>0</v>
      </c>
      <c r="AL293" s="271">
        <f t="shared" si="424"/>
        <v>0</v>
      </c>
      <c r="AM293" s="271">
        <f t="shared" si="425"/>
        <v>0</v>
      </c>
      <c r="AN293" s="272">
        <f t="shared" si="426"/>
        <v>0</v>
      </c>
      <c r="AO293" s="268">
        <f t="shared" si="459"/>
        <v>1469094</v>
      </c>
      <c r="AP293" s="269">
        <f t="shared" si="460"/>
        <v>1065633</v>
      </c>
      <c r="AQ293" s="269">
        <f t="shared" si="461"/>
        <v>10000</v>
      </c>
      <c r="AR293" s="269">
        <f t="shared" si="462"/>
        <v>363564</v>
      </c>
      <c r="AS293" s="269">
        <f t="shared" si="462"/>
        <v>21313</v>
      </c>
      <c r="AT293" s="269">
        <f t="shared" si="463"/>
        <v>8584</v>
      </c>
      <c r="AU293" s="271">
        <f t="shared" si="464"/>
        <v>3.66</v>
      </c>
      <c r="AV293" s="271">
        <f t="shared" si="465"/>
        <v>0</v>
      </c>
      <c r="AW293" s="272">
        <f t="shared" si="465"/>
        <v>3.66</v>
      </c>
    </row>
    <row r="294" spans="1:49" s="580" customFormat="1" ht="12.75" customHeight="1" x14ac:dyDescent="0.2">
      <c r="A294" s="524">
        <v>52</v>
      </c>
      <c r="B294" s="1">
        <v>4466</v>
      </c>
      <c r="C294" s="1">
        <v>650039017</v>
      </c>
      <c r="D294" s="1">
        <v>70982074</v>
      </c>
      <c r="E294" s="523" t="s">
        <v>252</v>
      </c>
      <c r="F294" s="1">
        <v>3143</v>
      </c>
      <c r="G294" s="522" t="s">
        <v>635</v>
      </c>
      <c r="H294" s="673" t="s">
        <v>283</v>
      </c>
      <c r="I294" s="265">
        <v>850054</v>
      </c>
      <c r="J294" s="266">
        <v>606715</v>
      </c>
      <c r="K294" s="266">
        <v>10000</v>
      </c>
      <c r="L294" s="266">
        <v>220492</v>
      </c>
      <c r="M294" s="266">
        <v>12847</v>
      </c>
      <c r="N294" s="266">
        <v>0</v>
      </c>
      <c r="O294" s="622">
        <v>1.4</v>
      </c>
      <c r="P294" s="678">
        <v>1.4</v>
      </c>
      <c r="Q294" s="784">
        <v>0</v>
      </c>
      <c r="R294" s="267">
        <f t="shared" si="454"/>
        <v>0</v>
      </c>
      <c r="S294" s="269">
        <v>0</v>
      </c>
      <c r="T294" s="269">
        <v>0</v>
      </c>
      <c r="U294" s="269">
        <v>0</v>
      </c>
      <c r="V294" s="269">
        <f t="shared" si="421"/>
        <v>0</v>
      </c>
      <c r="W294" s="269">
        <v>0</v>
      </c>
      <c r="X294" s="269">
        <v>0</v>
      </c>
      <c r="Y294" s="269">
        <f t="shared" si="455"/>
        <v>0</v>
      </c>
      <c r="Z294" s="269">
        <f t="shared" si="456"/>
        <v>0</v>
      </c>
      <c r="AA294" s="577">
        <f t="shared" si="457"/>
        <v>0</v>
      </c>
      <c r="AB294" s="270">
        <f t="shared" si="458"/>
        <v>0</v>
      </c>
      <c r="AC294" s="269">
        <v>0</v>
      </c>
      <c r="AD294" s="269">
        <v>0</v>
      </c>
      <c r="AE294" s="269">
        <f t="shared" si="422"/>
        <v>0</v>
      </c>
      <c r="AF294" s="269">
        <f t="shared" si="423"/>
        <v>0</v>
      </c>
      <c r="AG294" s="271">
        <v>0</v>
      </c>
      <c r="AH294" s="271">
        <v>0</v>
      </c>
      <c r="AI294" s="271">
        <v>0</v>
      </c>
      <c r="AJ294" s="271">
        <v>0</v>
      </c>
      <c r="AK294" s="271">
        <v>0</v>
      </c>
      <c r="AL294" s="271">
        <f t="shared" si="424"/>
        <v>0</v>
      </c>
      <c r="AM294" s="271">
        <f t="shared" si="425"/>
        <v>0</v>
      </c>
      <c r="AN294" s="272">
        <f t="shared" si="426"/>
        <v>0</v>
      </c>
      <c r="AO294" s="268">
        <f t="shared" si="459"/>
        <v>850054</v>
      </c>
      <c r="AP294" s="269">
        <f t="shared" si="460"/>
        <v>606715</v>
      </c>
      <c r="AQ294" s="269">
        <f t="shared" si="461"/>
        <v>10000</v>
      </c>
      <c r="AR294" s="269">
        <f t="shared" si="462"/>
        <v>220492</v>
      </c>
      <c r="AS294" s="269">
        <f t="shared" si="462"/>
        <v>12847</v>
      </c>
      <c r="AT294" s="269">
        <f t="shared" si="463"/>
        <v>0</v>
      </c>
      <c r="AU294" s="271">
        <f t="shared" si="464"/>
        <v>1.4</v>
      </c>
      <c r="AV294" s="271">
        <f t="shared" si="465"/>
        <v>1.4</v>
      </c>
      <c r="AW294" s="272">
        <f t="shared" si="465"/>
        <v>0</v>
      </c>
    </row>
    <row r="295" spans="1:49" s="580" customFormat="1" ht="12.75" customHeight="1" x14ac:dyDescent="0.2">
      <c r="A295" s="524">
        <v>52</v>
      </c>
      <c r="B295" s="1">
        <v>4466</v>
      </c>
      <c r="C295" s="1">
        <v>650039017</v>
      </c>
      <c r="D295" s="1">
        <v>70982074</v>
      </c>
      <c r="E295" s="523" t="s">
        <v>252</v>
      </c>
      <c r="F295" s="1">
        <v>3143</v>
      </c>
      <c r="G295" s="522" t="s">
        <v>636</v>
      </c>
      <c r="H295" s="673" t="s">
        <v>284</v>
      </c>
      <c r="I295" s="265">
        <v>35111</v>
      </c>
      <c r="J295" s="266">
        <v>24750</v>
      </c>
      <c r="K295" s="882">
        <v>0</v>
      </c>
      <c r="L295" s="577">
        <v>8366</v>
      </c>
      <c r="M295" s="577">
        <v>495</v>
      </c>
      <c r="N295" s="266">
        <v>1500</v>
      </c>
      <c r="O295" s="622">
        <v>0.1</v>
      </c>
      <c r="P295" s="678">
        <v>0</v>
      </c>
      <c r="Q295" s="784">
        <v>0.1</v>
      </c>
      <c r="R295" s="267">
        <f t="shared" si="454"/>
        <v>0</v>
      </c>
      <c r="S295" s="269">
        <v>0</v>
      </c>
      <c r="T295" s="269">
        <v>0</v>
      </c>
      <c r="U295" s="269">
        <v>0</v>
      </c>
      <c r="V295" s="269">
        <f t="shared" si="421"/>
        <v>0</v>
      </c>
      <c r="W295" s="269">
        <v>0</v>
      </c>
      <c r="X295" s="269">
        <v>0</v>
      </c>
      <c r="Y295" s="269">
        <f t="shared" si="455"/>
        <v>0</v>
      </c>
      <c r="Z295" s="269">
        <f t="shared" si="456"/>
        <v>0</v>
      </c>
      <c r="AA295" s="577">
        <f t="shared" si="457"/>
        <v>0</v>
      </c>
      <c r="AB295" s="270">
        <f t="shared" si="458"/>
        <v>0</v>
      </c>
      <c r="AC295" s="269">
        <v>0</v>
      </c>
      <c r="AD295" s="269">
        <v>0</v>
      </c>
      <c r="AE295" s="269">
        <f t="shared" si="422"/>
        <v>0</v>
      </c>
      <c r="AF295" s="269">
        <f t="shared" si="423"/>
        <v>0</v>
      </c>
      <c r="AG295" s="271">
        <v>0</v>
      </c>
      <c r="AH295" s="271">
        <v>0</v>
      </c>
      <c r="AI295" s="271">
        <v>0</v>
      </c>
      <c r="AJ295" s="271">
        <v>0</v>
      </c>
      <c r="AK295" s="271">
        <v>0</v>
      </c>
      <c r="AL295" s="271">
        <f t="shared" si="424"/>
        <v>0</v>
      </c>
      <c r="AM295" s="271">
        <f t="shared" si="425"/>
        <v>0</v>
      </c>
      <c r="AN295" s="272">
        <f t="shared" si="426"/>
        <v>0</v>
      </c>
      <c r="AO295" s="268">
        <f t="shared" si="459"/>
        <v>35111</v>
      </c>
      <c r="AP295" s="269">
        <f t="shared" si="460"/>
        <v>24750</v>
      </c>
      <c r="AQ295" s="269">
        <f t="shared" si="461"/>
        <v>0</v>
      </c>
      <c r="AR295" s="269">
        <f t="shared" si="462"/>
        <v>8366</v>
      </c>
      <c r="AS295" s="269">
        <f t="shared" si="462"/>
        <v>495</v>
      </c>
      <c r="AT295" s="269">
        <f t="shared" si="463"/>
        <v>1500</v>
      </c>
      <c r="AU295" s="271">
        <f t="shared" si="464"/>
        <v>0.1</v>
      </c>
      <c r="AV295" s="271">
        <f t="shared" si="465"/>
        <v>0</v>
      </c>
      <c r="AW295" s="272">
        <f t="shared" si="465"/>
        <v>0.1</v>
      </c>
    </row>
    <row r="296" spans="1:49" s="580" customFormat="1" ht="12.75" customHeight="1" x14ac:dyDescent="0.2">
      <c r="A296" s="502">
        <v>52</v>
      </c>
      <c r="B296" s="38">
        <v>4466</v>
      </c>
      <c r="C296" s="38">
        <v>650039017</v>
      </c>
      <c r="D296" s="38">
        <v>70982074</v>
      </c>
      <c r="E296" s="499" t="s">
        <v>253</v>
      </c>
      <c r="F296" s="38"/>
      <c r="G296" s="500"/>
      <c r="H296" s="672"/>
      <c r="I296" s="6">
        <v>14484134</v>
      </c>
      <c r="J296" s="10">
        <v>10385441</v>
      </c>
      <c r="K296" s="10">
        <v>40000</v>
      </c>
      <c r="L296" s="10">
        <v>3523800</v>
      </c>
      <c r="M296" s="10">
        <v>207709</v>
      </c>
      <c r="N296" s="10">
        <v>327184</v>
      </c>
      <c r="O296" s="11">
        <v>25.117000000000001</v>
      </c>
      <c r="P296" s="11">
        <v>16.2819</v>
      </c>
      <c r="Q296" s="45">
        <v>8.8350999999999988</v>
      </c>
      <c r="R296" s="6">
        <f t="shared" ref="R296:AW296" si="466">SUM(R290:R295)</f>
        <v>0</v>
      </c>
      <c r="S296" s="10">
        <f t="shared" si="466"/>
        <v>0</v>
      </c>
      <c r="T296" s="10">
        <f t="shared" si="466"/>
        <v>0</v>
      </c>
      <c r="U296" s="10">
        <f t="shared" si="466"/>
        <v>0</v>
      </c>
      <c r="V296" s="10">
        <f t="shared" si="466"/>
        <v>0</v>
      </c>
      <c r="W296" s="10">
        <f t="shared" si="466"/>
        <v>0</v>
      </c>
      <c r="X296" s="10">
        <f t="shared" si="466"/>
        <v>0</v>
      </c>
      <c r="Y296" s="10">
        <f t="shared" si="466"/>
        <v>0</v>
      </c>
      <c r="Z296" s="10">
        <f t="shared" si="466"/>
        <v>0</v>
      </c>
      <c r="AA296" s="10">
        <f t="shared" si="466"/>
        <v>0</v>
      </c>
      <c r="AB296" s="10">
        <f t="shared" si="466"/>
        <v>0</v>
      </c>
      <c r="AC296" s="10">
        <f t="shared" si="466"/>
        <v>0</v>
      </c>
      <c r="AD296" s="10">
        <f t="shared" si="466"/>
        <v>0</v>
      </c>
      <c r="AE296" s="10">
        <f t="shared" si="466"/>
        <v>0</v>
      </c>
      <c r="AF296" s="10">
        <f t="shared" si="466"/>
        <v>0</v>
      </c>
      <c r="AG296" s="11">
        <f t="shared" si="466"/>
        <v>0</v>
      </c>
      <c r="AH296" s="11">
        <f t="shared" si="466"/>
        <v>0</v>
      </c>
      <c r="AI296" s="11">
        <f t="shared" si="466"/>
        <v>0</v>
      </c>
      <c r="AJ296" s="11">
        <f t="shared" si="466"/>
        <v>0</v>
      </c>
      <c r="AK296" s="11">
        <f t="shared" si="466"/>
        <v>0</v>
      </c>
      <c r="AL296" s="11">
        <f t="shared" si="466"/>
        <v>0</v>
      </c>
      <c r="AM296" s="11">
        <f t="shared" si="466"/>
        <v>0</v>
      </c>
      <c r="AN296" s="101">
        <f t="shared" si="466"/>
        <v>0</v>
      </c>
      <c r="AO296" s="478">
        <f t="shared" si="466"/>
        <v>14484134</v>
      </c>
      <c r="AP296" s="10">
        <f t="shared" si="466"/>
        <v>10385441</v>
      </c>
      <c r="AQ296" s="10">
        <f t="shared" si="466"/>
        <v>40000</v>
      </c>
      <c r="AR296" s="10">
        <f t="shared" si="466"/>
        <v>3523800</v>
      </c>
      <c r="AS296" s="10">
        <f t="shared" si="466"/>
        <v>207709</v>
      </c>
      <c r="AT296" s="10">
        <f t="shared" si="466"/>
        <v>327184</v>
      </c>
      <c r="AU296" s="11">
        <f t="shared" si="466"/>
        <v>25.117000000000001</v>
      </c>
      <c r="AV296" s="11">
        <f t="shared" si="466"/>
        <v>16.2819</v>
      </c>
      <c r="AW296" s="101">
        <f t="shared" si="466"/>
        <v>8.8350999999999988</v>
      </c>
    </row>
    <row r="297" spans="1:49" s="580" customFormat="1" x14ac:dyDescent="0.2">
      <c r="A297" s="524">
        <v>53</v>
      </c>
      <c r="B297" s="1">
        <v>4470</v>
      </c>
      <c r="C297" s="1">
        <v>600075109</v>
      </c>
      <c r="D297" s="1">
        <v>70982112</v>
      </c>
      <c r="E297" s="523" t="s">
        <v>254</v>
      </c>
      <c r="F297" s="1">
        <v>3231</v>
      </c>
      <c r="G297" s="522" t="s">
        <v>322</v>
      </c>
      <c r="H297" s="764" t="s">
        <v>283</v>
      </c>
      <c r="I297" s="265">
        <v>8281854</v>
      </c>
      <c r="J297" s="266">
        <v>5890754</v>
      </c>
      <c r="K297" s="266">
        <v>190000</v>
      </c>
      <c r="L297" s="266">
        <v>2055295</v>
      </c>
      <c r="M297" s="266">
        <v>117815</v>
      </c>
      <c r="N297" s="266">
        <v>27990</v>
      </c>
      <c r="O297" s="622">
        <v>11.5198</v>
      </c>
      <c r="P297" s="678">
        <v>10.1934</v>
      </c>
      <c r="Q297" s="784">
        <v>1.3263999999999996</v>
      </c>
      <c r="R297" s="267">
        <f>W297*-1</f>
        <v>0</v>
      </c>
      <c r="S297" s="269">
        <v>0</v>
      </c>
      <c r="T297" s="269">
        <v>0</v>
      </c>
      <c r="U297" s="269">
        <v>0</v>
      </c>
      <c r="V297" s="269">
        <f t="shared" si="421"/>
        <v>0</v>
      </c>
      <c r="W297" s="269">
        <v>0</v>
      </c>
      <c r="X297" s="269">
        <v>0</v>
      </c>
      <c r="Y297" s="269">
        <f>SUM(W297:X297)</f>
        <v>0</v>
      </c>
      <c r="Z297" s="269">
        <f>V297+Y297</f>
        <v>0</v>
      </c>
      <c r="AA297" s="577">
        <f>ROUND((V297+W297)*33.8%,0)</f>
        <v>0</v>
      </c>
      <c r="AB297" s="270">
        <f>ROUND(V297*2%,0)</f>
        <v>0</v>
      </c>
      <c r="AC297" s="269">
        <v>0</v>
      </c>
      <c r="AD297" s="269">
        <v>0</v>
      </c>
      <c r="AE297" s="269">
        <f t="shared" si="422"/>
        <v>0</v>
      </c>
      <c r="AF297" s="269">
        <f t="shared" si="423"/>
        <v>0</v>
      </c>
      <c r="AG297" s="271">
        <v>0</v>
      </c>
      <c r="AH297" s="271">
        <v>0</v>
      </c>
      <c r="AI297" s="271">
        <v>0</v>
      </c>
      <c r="AJ297" s="271">
        <v>0</v>
      </c>
      <c r="AK297" s="271">
        <v>0</v>
      </c>
      <c r="AL297" s="271">
        <f t="shared" si="424"/>
        <v>0</v>
      </c>
      <c r="AM297" s="271">
        <f t="shared" si="425"/>
        <v>0</v>
      </c>
      <c r="AN297" s="272">
        <f t="shared" si="426"/>
        <v>0</v>
      </c>
      <c r="AO297" s="268">
        <f>I297+AF297</f>
        <v>8281854</v>
      </c>
      <c r="AP297" s="269">
        <f>J297+V297</f>
        <v>5890754</v>
      </c>
      <c r="AQ297" s="269">
        <f>K297+Y297</f>
        <v>190000</v>
      </c>
      <c r="AR297" s="269">
        <f>L297+AA297</f>
        <v>2055295</v>
      </c>
      <c r="AS297" s="269">
        <f>M297+AB297</f>
        <v>117815</v>
      </c>
      <c r="AT297" s="269">
        <f>N297+AE297</f>
        <v>27990</v>
      </c>
      <c r="AU297" s="271">
        <f>O297+AN297</f>
        <v>11.5198</v>
      </c>
      <c r="AV297" s="271">
        <f>P297+AL297</f>
        <v>10.1934</v>
      </c>
      <c r="AW297" s="272">
        <f>Q297+AM297</f>
        <v>1.3263999999999996</v>
      </c>
    </row>
    <row r="298" spans="1:49" s="580" customFormat="1" ht="13.5" thickBot="1" x14ac:dyDescent="0.25">
      <c r="A298" s="510">
        <v>53</v>
      </c>
      <c r="B298" s="71">
        <v>4470</v>
      </c>
      <c r="C298" s="71">
        <v>600075109</v>
      </c>
      <c r="D298" s="71">
        <v>70982112</v>
      </c>
      <c r="E298" s="511" t="s">
        <v>255</v>
      </c>
      <c r="F298" s="71"/>
      <c r="G298" s="512"/>
      <c r="H298" s="674"/>
      <c r="I298" s="812">
        <v>8281854</v>
      </c>
      <c r="J298" s="53">
        <v>5890754</v>
      </c>
      <c r="K298" s="53">
        <v>190000</v>
      </c>
      <c r="L298" s="53">
        <v>2055295</v>
      </c>
      <c r="M298" s="53">
        <v>117815</v>
      </c>
      <c r="N298" s="53">
        <v>27990</v>
      </c>
      <c r="O298" s="56">
        <v>11.5198</v>
      </c>
      <c r="P298" s="56">
        <v>10.1934</v>
      </c>
      <c r="Q298" s="77">
        <v>1.3263999999999996</v>
      </c>
      <c r="R298" s="812">
        <f t="shared" ref="R298:AW298" si="467">SUM(R297)</f>
        <v>0</v>
      </c>
      <c r="S298" s="53">
        <f t="shared" si="467"/>
        <v>0</v>
      </c>
      <c r="T298" s="53">
        <f t="shared" si="467"/>
        <v>0</v>
      </c>
      <c r="U298" s="53">
        <f t="shared" si="467"/>
        <v>0</v>
      </c>
      <c r="V298" s="53">
        <f t="shared" si="467"/>
        <v>0</v>
      </c>
      <c r="W298" s="53">
        <f t="shared" si="467"/>
        <v>0</v>
      </c>
      <c r="X298" s="53">
        <f t="shared" si="467"/>
        <v>0</v>
      </c>
      <c r="Y298" s="53">
        <f t="shared" si="467"/>
        <v>0</v>
      </c>
      <c r="Z298" s="53">
        <f t="shared" si="467"/>
        <v>0</v>
      </c>
      <c r="AA298" s="53">
        <f t="shared" si="467"/>
        <v>0</v>
      </c>
      <c r="AB298" s="53">
        <f t="shared" si="467"/>
        <v>0</v>
      </c>
      <c r="AC298" s="53">
        <f t="shared" si="467"/>
        <v>0</v>
      </c>
      <c r="AD298" s="53">
        <f t="shared" si="467"/>
        <v>0</v>
      </c>
      <c r="AE298" s="53">
        <f t="shared" si="467"/>
        <v>0</v>
      </c>
      <c r="AF298" s="53">
        <f t="shared" si="467"/>
        <v>0</v>
      </c>
      <c r="AG298" s="56">
        <f t="shared" si="467"/>
        <v>0</v>
      </c>
      <c r="AH298" s="56">
        <f t="shared" si="467"/>
        <v>0</v>
      </c>
      <c r="AI298" s="56">
        <f t="shared" si="467"/>
        <v>0</v>
      </c>
      <c r="AJ298" s="56">
        <f t="shared" si="467"/>
        <v>0</v>
      </c>
      <c r="AK298" s="56">
        <f t="shared" si="467"/>
        <v>0</v>
      </c>
      <c r="AL298" s="56">
        <f t="shared" si="467"/>
        <v>0</v>
      </c>
      <c r="AM298" s="56">
        <f t="shared" si="467"/>
        <v>0</v>
      </c>
      <c r="AN298" s="103">
        <f t="shared" si="467"/>
        <v>0</v>
      </c>
      <c r="AO298" s="480">
        <f t="shared" si="467"/>
        <v>8281854</v>
      </c>
      <c r="AP298" s="53">
        <f t="shared" si="467"/>
        <v>5890754</v>
      </c>
      <c r="AQ298" s="53">
        <f t="shared" si="467"/>
        <v>190000</v>
      </c>
      <c r="AR298" s="53">
        <f t="shared" si="467"/>
        <v>2055295</v>
      </c>
      <c r="AS298" s="53">
        <f t="shared" si="467"/>
        <v>117815</v>
      </c>
      <c r="AT298" s="53">
        <f t="shared" si="467"/>
        <v>27990</v>
      </c>
      <c r="AU298" s="56">
        <f t="shared" si="467"/>
        <v>11.5198</v>
      </c>
      <c r="AV298" s="56">
        <f t="shared" si="467"/>
        <v>10.1934</v>
      </c>
      <c r="AW298" s="103">
        <f t="shared" si="467"/>
        <v>1.3263999999999996</v>
      </c>
    </row>
    <row r="299" spans="1:49" s="580" customFormat="1" ht="13.5" thickBot="1" x14ac:dyDescent="0.25">
      <c r="A299" s="513"/>
      <c r="B299" s="65"/>
      <c r="C299" s="65"/>
      <c r="D299" s="65"/>
      <c r="E299" s="306" t="s">
        <v>801</v>
      </c>
      <c r="F299" s="65"/>
      <c r="G299" s="514"/>
      <c r="H299" s="808"/>
      <c r="I299" s="813">
        <f t="shared" ref="I299:AW299" si="468">I13+I17+I22+I27+I31+I34+I37+I41+I43+I50+I56+I63+I70+I76+I83+I89+I95+I105+I107+I111+I118+I122+I128+I135+I142+I144+I148+I155+I162+I169+I176+I182+I186+I193+I197+I203+I212+I219+I221+I225+I232+I239+I242+I249+I252+I259+I262+I268+I275+I282+I289+I296+I298</f>
        <v>928886257</v>
      </c>
      <c r="J299" s="75">
        <f t="shared" si="468"/>
        <v>665899230</v>
      </c>
      <c r="K299" s="75">
        <f t="shared" si="468"/>
        <v>3741372</v>
      </c>
      <c r="L299" s="75">
        <f t="shared" si="468"/>
        <v>226338519</v>
      </c>
      <c r="M299" s="75">
        <f t="shared" si="468"/>
        <v>13317986</v>
      </c>
      <c r="N299" s="75">
        <f t="shared" si="468"/>
        <v>19589150</v>
      </c>
      <c r="O299" s="76">
        <f t="shared" si="468"/>
        <v>1470.8200999999999</v>
      </c>
      <c r="P299" s="76">
        <f t="shared" si="468"/>
        <v>1040.7068000000002</v>
      </c>
      <c r="Q299" s="78">
        <f t="shared" si="468"/>
        <v>430.11329999999998</v>
      </c>
      <c r="R299" s="813">
        <f t="shared" si="468"/>
        <v>0</v>
      </c>
      <c r="S299" s="75">
        <f t="shared" si="468"/>
        <v>417431</v>
      </c>
      <c r="T299" s="75">
        <f t="shared" si="468"/>
        <v>211880</v>
      </c>
      <c r="U299" s="75">
        <f t="shared" si="468"/>
        <v>0</v>
      </c>
      <c r="V299" s="75">
        <f t="shared" si="468"/>
        <v>629311</v>
      </c>
      <c r="W299" s="75">
        <f t="shared" si="468"/>
        <v>0</v>
      </c>
      <c r="X299" s="75">
        <f t="shared" si="468"/>
        <v>0</v>
      </c>
      <c r="Y299" s="75">
        <f t="shared" si="468"/>
        <v>0</v>
      </c>
      <c r="Z299" s="75">
        <f t="shared" si="468"/>
        <v>629311</v>
      </c>
      <c r="AA299" s="75">
        <f t="shared" si="468"/>
        <v>212708</v>
      </c>
      <c r="AB299" s="75">
        <f t="shared" si="468"/>
        <v>12587</v>
      </c>
      <c r="AC299" s="75">
        <f t="shared" si="468"/>
        <v>10450</v>
      </c>
      <c r="AD299" s="75">
        <f t="shared" si="468"/>
        <v>0</v>
      </c>
      <c r="AE299" s="75">
        <f t="shared" si="468"/>
        <v>10450</v>
      </c>
      <c r="AF299" s="75">
        <f t="shared" si="468"/>
        <v>865056</v>
      </c>
      <c r="AG299" s="76">
        <f t="shared" si="468"/>
        <v>0</v>
      </c>
      <c r="AH299" s="76">
        <f t="shared" si="468"/>
        <v>0</v>
      </c>
      <c r="AI299" s="76">
        <f t="shared" si="468"/>
        <v>1.23</v>
      </c>
      <c r="AJ299" s="76">
        <f t="shared" si="468"/>
        <v>0.52</v>
      </c>
      <c r="AK299" s="76">
        <f t="shared" si="468"/>
        <v>0</v>
      </c>
      <c r="AL299" s="76">
        <f t="shared" si="468"/>
        <v>1.75</v>
      </c>
      <c r="AM299" s="76">
        <f t="shared" si="468"/>
        <v>0</v>
      </c>
      <c r="AN299" s="105">
        <f t="shared" si="468"/>
        <v>1.75</v>
      </c>
      <c r="AO299" s="521">
        <f t="shared" si="468"/>
        <v>929751313</v>
      </c>
      <c r="AP299" s="75">
        <f t="shared" si="468"/>
        <v>666528541</v>
      </c>
      <c r="AQ299" s="75">
        <f t="shared" si="468"/>
        <v>3741372</v>
      </c>
      <c r="AR299" s="75">
        <f t="shared" si="468"/>
        <v>226551227</v>
      </c>
      <c r="AS299" s="75">
        <f t="shared" si="468"/>
        <v>13330573</v>
      </c>
      <c r="AT299" s="75">
        <f t="shared" si="468"/>
        <v>19599600</v>
      </c>
      <c r="AU299" s="76">
        <f t="shared" si="468"/>
        <v>1472.5701000000001</v>
      </c>
      <c r="AV299" s="76">
        <f t="shared" si="468"/>
        <v>1042.4568000000002</v>
      </c>
      <c r="AW299" s="105">
        <f t="shared" si="468"/>
        <v>430.11329999999998</v>
      </c>
    </row>
    <row r="300" spans="1:49" s="580" customFormat="1" x14ac:dyDescent="0.2">
      <c r="D300" s="602"/>
      <c r="E300" s="603"/>
      <c r="F300" s="602"/>
      <c r="G300" s="604"/>
      <c r="H300" s="603"/>
      <c r="I300" s="249">
        <f>SUM(J299:N299)</f>
        <v>928886257</v>
      </c>
      <c r="J300" s="249"/>
      <c r="K300" s="249"/>
      <c r="L300" s="249"/>
      <c r="M300" s="249"/>
      <c r="N300" s="249"/>
      <c r="O300" s="250">
        <f>SUM(P299:Q299)</f>
        <v>1470.8201000000001</v>
      </c>
      <c r="P300" s="250"/>
      <c r="Q300" s="250"/>
      <c r="R300" s="326"/>
      <c r="S300" s="326"/>
      <c r="T300" s="326"/>
      <c r="U300" s="326"/>
      <c r="V300" s="458">
        <f>SUM(R299:U299)</f>
        <v>629311</v>
      </c>
      <c r="W300" s="459"/>
      <c r="X300" s="459"/>
      <c r="Y300" s="458">
        <f>SUM(W299:X299)</f>
        <v>0</v>
      </c>
      <c r="Z300" s="458">
        <f>V299+Y299</f>
        <v>629311</v>
      </c>
      <c r="AA300" s="460"/>
      <c r="AB300" s="460"/>
      <c r="AC300" s="459"/>
      <c r="AD300" s="459"/>
      <c r="AE300" s="458">
        <f>SUM(AC299:AD299)</f>
        <v>10450</v>
      </c>
      <c r="AF300" s="458">
        <f>Z299+AA299+AB299+AE299</f>
        <v>865056</v>
      </c>
      <c r="AG300" s="307"/>
      <c r="AH300" s="307"/>
      <c r="AI300" s="307"/>
      <c r="AJ300" s="307"/>
      <c r="AK300" s="307"/>
      <c r="AL300" s="308">
        <f>AG299+AI299+AJ299</f>
        <v>1.75</v>
      </c>
      <c r="AM300" s="308">
        <f>AH299+AK299</f>
        <v>0</v>
      </c>
      <c r="AN300" s="308">
        <f>SUM(AL299:AM299)</f>
        <v>1.75</v>
      </c>
      <c r="AO300" s="575">
        <f>SUM(AP299:AT299)</f>
        <v>929751313</v>
      </c>
      <c r="AP300" s="309"/>
      <c r="AQ300" s="309"/>
      <c r="AR300" s="309"/>
      <c r="AS300" s="309"/>
      <c r="AT300" s="309"/>
      <c r="AU300" s="310">
        <f>SUM(AV299:AW299)</f>
        <v>1472.5701000000001</v>
      </c>
      <c r="AV300" s="309"/>
      <c r="AW300" s="309"/>
    </row>
    <row r="301" spans="1:49" ht="13.5" thickBot="1" x14ac:dyDescent="0.25">
      <c r="D301" s="21"/>
      <c r="E301" s="16"/>
      <c r="F301" s="52"/>
      <c r="G301" s="48"/>
      <c r="H301" s="16"/>
      <c r="I301" s="311">
        <f ca="1">SUM(J302:N302)</f>
        <v>928886257</v>
      </c>
      <c r="J301" s="312"/>
      <c r="K301" s="312"/>
      <c r="L301" s="312"/>
      <c r="M301" s="312"/>
      <c r="N301" s="312"/>
      <c r="O301" s="313">
        <f ca="1">SUM(P302:Q302)</f>
        <v>1470.8200999999999</v>
      </c>
      <c r="P301" s="607"/>
      <c r="Q301" s="607"/>
      <c r="R301" s="326"/>
      <c r="S301" s="326"/>
      <c r="T301" s="326"/>
      <c r="U301" s="326"/>
      <c r="V301" s="458">
        <f ca="1">SUM(R302:U302)</f>
        <v>629311</v>
      </c>
      <c r="W301" s="459"/>
      <c r="X301" s="459"/>
      <c r="Y301" s="458">
        <f ca="1">SUM(W302:X302)</f>
        <v>0</v>
      </c>
      <c r="Z301" s="458">
        <f ca="1">V302+Y302</f>
        <v>629311</v>
      </c>
      <c r="AA301" s="460"/>
      <c r="AB301" s="460"/>
      <c r="AC301" s="459"/>
      <c r="AD301" s="459"/>
      <c r="AE301" s="458">
        <f ca="1">SUM(AC302:AD302)</f>
        <v>10450</v>
      </c>
      <c r="AF301" s="458">
        <f ca="1">Z302+AA302+AB302+AE302</f>
        <v>865056</v>
      </c>
      <c r="AG301" s="307"/>
      <c r="AH301" s="307"/>
      <c r="AI301" s="307"/>
      <c r="AJ301" s="307"/>
      <c r="AK301" s="307"/>
      <c r="AL301" s="308">
        <f ca="1">AG302+AI302+AJ302</f>
        <v>1.75</v>
      </c>
      <c r="AM301" s="308">
        <f ca="1">AH302+AK302</f>
        <v>0</v>
      </c>
      <c r="AN301" s="308">
        <f ca="1">SUM(AL302:AM302)</f>
        <v>1.75</v>
      </c>
      <c r="AO301" s="575">
        <f ca="1">SUM(AP302:AT302)</f>
        <v>929751313</v>
      </c>
      <c r="AP301" s="309"/>
      <c r="AQ301" s="309"/>
      <c r="AR301" s="309"/>
      <c r="AS301" s="309"/>
      <c r="AT301" s="309"/>
      <c r="AU301" s="310">
        <f ca="1">SUM(AV302:AW302)</f>
        <v>1472.5700999999999</v>
      </c>
      <c r="AV301" s="309"/>
      <c r="AW301" s="309"/>
    </row>
    <row r="302" spans="1:49" ht="13.5" thickBot="1" x14ac:dyDescent="0.25">
      <c r="D302" s="21"/>
      <c r="E302" s="16"/>
      <c r="F302" s="21"/>
      <c r="G302" s="48"/>
      <c r="H302" s="55" t="s">
        <v>0</v>
      </c>
      <c r="I302" s="453">
        <f t="shared" ref="I302:AW302" ca="1" si="469">SUM(I303:I312)</f>
        <v>928886257</v>
      </c>
      <c r="J302" s="72">
        <f t="shared" ca="1" si="469"/>
        <v>665899230</v>
      </c>
      <c r="K302" s="72">
        <f t="shared" ca="1" si="469"/>
        <v>3741372</v>
      </c>
      <c r="L302" s="72">
        <f t="shared" ca="1" si="469"/>
        <v>226338519</v>
      </c>
      <c r="M302" s="72">
        <f t="shared" ca="1" si="469"/>
        <v>13317986</v>
      </c>
      <c r="N302" s="72">
        <f t="shared" ca="1" si="469"/>
        <v>19589150</v>
      </c>
      <c r="O302" s="73">
        <f t="shared" ca="1" si="469"/>
        <v>1470.8200999999999</v>
      </c>
      <c r="P302" s="73">
        <f t="shared" ca="1" si="469"/>
        <v>1040.7067999999999</v>
      </c>
      <c r="Q302" s="470">
        <f t="shared" ca="1" si="469"/>
        <v>430.11329999999998</v>
      </c>
      <c r="R302" s="453">
        <f t="shared" ca="1" si="469"/>
        <v>0</v>
      </c>
      <c r="S302" s="72">
        <f t="shared" ca="1" si="469"/>
        <v>417431</v>
      </c>
      <c r="T302" s="72">
        <f t="shared" ca="1" si="469"/>
        <v>211880</v>
      </c>
      <c r="U302" s="72">
        <f t="shared" ca="1" si="469"/>
        <v>0</v>
      </c>
      <c r="V302" s="72">
        <f t="shared" ca="1" si="469"/>
        <v>629311</v>
      </c>
      <c r="W302" s="72">
        <f t="shared" ca="1" si="469"/>
        <v>0</v>
      </c>
      <c r="X302" s="72">
        <f t="shared" ca="1" si="469"/>
        <v>0</v>
      </c>
      <c r="Y302" s="72">
        <f t="shared" ca="1" si="469"/>
        <v>0</v>
      </c>
      <c r="Z302" s="72">
        <f t="shared" ca="1" si="469"/>
        <v>629311</v>
      </c>
      <c r="AA302" s="72">
        <f t="shared" ca="1" si="469"/>
        <v>212708</v>
      </c>
      <c r="AB302" s="72">
        <f t="shared" ca="1" si="469"/>
        <v>12587</v>
      </c>
      <c r="AC302" s="72">
        <f t="shared" ca="1" si="469"/>
        <v>10450</v>
      </c>
      <c r="AD302" s="72">
        <f t="shared" ca="1" si="469"/>
        <v>0</v>
      </c>
      <c r="AE302" s="72">
        <f t="shared" ca="1" si="469"/>
        <v>10450</v>
      </c>
      <c r="AF302" s="72">
        <f t="shared" ca="1" si="469"/>
        <v>865056</v>
      </c>
      <c r="AG302" s="73">
        <f t="shared" ca="1" si="469"/>
        <v>0</v>
      </c>
      <c r="AH302" s="73">
        <f t="shared" ca="1" si="469"/>
        <v>0</v>
      </c>
      <c r="AI302" s="73">
        <f t="shared" ca="1" si="469"/>
        <v>1.23</v>
      </c>
      <c r="AJ302" s="73">
        <f t="shared" ca="1" si="469"/>
        <v>0.52</v>
      </c>
      <c r="AK302" s="73">
        <f t="shared" ca="1" si="469"/>
        <v>0</v>
      </c>
      <c r="AL302" s="73">
        <f t="shared" ca="1" si="469"/>
        <v>1.75</v>
      </c>
      <c r="AM302" s="73">
        <f t="shared" ca="1" si="469"/>
        <v>0</v>
      </c>
      <c r="AN302" s="74">
        <f t="shared" ca="1" si="469"/>
        <v>1.75</v>
      </c>
      <c r="AO302" s="471">
        <f t="shared" ca="1" si="469"/>
        <v>929751313</v>
      </c>
      <c r="AP302" s="72">
        <f t="shared" ca="1" si="469"/>
        <v>666528541</v>
      </c>
      <c r="AQ302" s="72">
        <f t="shared" ca="1" si="469"/>
        <v>3741372</v>
      </c>
      <c r="AR302" s="72">
        <f t="shared" ca="1" si="469"/>
        <v>226551227</v>
      </c>
      <c r="AS302" s="72">
        <f t="shared" ca="1" si="469"/>
        <v>13330573</v>
      </c>
      <c r="AT302" s="72">
        <f t="shared" ca="1" si="469"/>
        <v>19599600</v>
      </c>
      <c r="AU302" s="73">
        <f t="shared" ca="1" si="469"/>
        <v>1472.5700999999999</v>
      </c>
      <c r="AV302" s="73">
        <f t="shared" ca="1" si="469"/>
        <v>1042.4567999999999</v>
      </c>
      <c r="AW302" s="74">
        <f t="shared" ca="1" si="469"/>
        <v>430.11329999999998</v>
      </c>
    </row>
    <row r="303" spans="1:49" x14ac:dyDescent="0.2">
      <c r="D303" s="21"/>
      <c r="E303" s="16"/>
      <c r="F303" s="21"/>
      <c r="G303" s="48"/>
      <c r="H303" s="2">
        <v>3111</v>
      </c>
      <c r="I303" s="581">
        <f t="shared" ref="I303:AW303" ca="1" si="470">SUMIF($F$12:$F$428,"=3111",I$12:I$384)</f>
        <v>174246936</v>
      </c>
      <c r="J303" s="582">
        <f t="shared" ca="1" si="470"/>
        <v>133546500</v>
      </c>
      <c r="K303" s="582">
        <f t="shared" ca="1" si="470"/>
        <v>450960</v>
      </c>
      <c r="L303" s="582">
        <f t="shared" ca="1" si="470"/>
        <v>36372052</v>
      </c>
      <c r="M303" s="582">
        <f t="shared" ca="1" si="470"/>
        <v>2143174</v>
      </c>
      <c r="N303" s="582">
        <f t="shared" ca="1" si="470"/>
        <v>1734250</v>
      </c>
      <c r="O303" s="583">
        <f t="shared" ca="1" si="470"/>
        <v>317.02119999999991</v>
      </c>
      <c r="P303" s="583">
        <f t="shared" ca="1" si="470"/>
        <v>245.52800000000002</v>
      </c>
      <c r="Q303" s="586">
        <f t="shared" ca="1" si="470"/>
        <v>71.493200000000002</v>
      </c>
      <c r="R303" s="581">
        <f t="shared" ca="1" si="470"/>
        <v>0</v>
      </c>
      <c r="S303" s="582">
        <f t="shared" ca="1" si="470"/>
        <v>0</v>
      </c>
      <c r="T303" s="582">
        <f t="shared" ca="1" si="470"/>
        <v>122600</v>
      </c>
      <c r="U303" s="582">
        <f t="shared" ca="1" si="470"/>
        <v>0</v>
      </c>
      <c r="V303" s="582">
        <f t="shared" ca="1" si="470"/>
        <v>122600</v>
      </c>
      <c r="W303" s="582">
        <f t="shared" ca="1" si="470"/>
        <v>0</v>
      </c>
      <c r="X303" s="582">
        <f t="shared" ca="1" si="470"/>
        <v>0</v>
      </c>
      <c r="Y303" s="582">
        <f t="shared" ca="1" si="470"/>
        <v>0</v>
      </c>
      <c r="Z303" s="582">
        <f t="shared" ca="1" si="470"/>
        <v>122600</v>
      </c>
      <c r="AA303" s="582">
        <f t="shared" ca="1" si="470"/>
        <v>41439</v>
      </c>
      <c r="AB303" s="582">
        <f t="shared" ca="1" si="470"/>
        <v>2452</v>
      </c>
      <c r="AC303" s="582">
        <f t="shared" ca="1" si="470"/>
        <v>0</v>
      </c>
      <c r="AD303" s="582">
        <f t="shared" ca="1" si="470"/>
        <v>0</v>
      </c>
      <c r="AE303" s="582">
        <f t="shared" ca="1" si="470"/>
        <v>0</v>
      </c>
      <c r="AF303" s="582">
        <f t="shared" ca="1" si="470"/>
        <v>166491</v>
      </c>
      <c r="AG303" s="583">
        <f t="shared" ca="1" si="470"/>
        <v>0</v>
      </c>
      <c r="AH303" s="583">
        <f t="shared" ca="1" si="470"/>
        <v>0</v>
      </c>
      <c r="AI303" s="583">
        <f t="shared" ca="1" si="470"/>
        <v>0</v>
      </c>
      <c r="AJ303" s="583">
        <f t="shared" ca="1" si="470"/>
        <v>0</v>
      </c>
      <c r="AK303" s="583">
        <f t="shared" ca="1" si="470"/>
        <v>0</v>
      </c>
      <c r="AL303" s="583">
        <f t="shared" ca="1" si="470"/>
        <v>0</v>
      </c>
      <c r="AM303" s="583">
        <f t="shared" ca="1" si="470"/>
        <v>0</v>
      </c>
      <c r="AN303" s="584">
        <f t="shared" ca="1" si="470"/>
        <v>0</v>
      </c>
      <c r="AO303" s="585">
        <f t="shared" ca="1" si="470"/>
        <v>174413427</v>
      </c>
      <c r="AP303" s="582">
        <f t="shared" ca="1" si="470"/>
        <v>133669100</v>
      </c>
      <c r="AQ303" s="582">
        <f t="shared" ca="1" si="470"/>
        <v>450960</v>
      </c>
      <c r="AR303" s="582">
        <f t="shared" ca="1" si="470"/>
        <v>36413491</v>
      </c>
      <c r="AS303" s="582">
        <f t="shared" ca="1" si="470"/>
        <v>2145626</v>
      </c>
      <c r="AT303" s="582">
        <f t="shared" ca="1" si="470"/>
        <v>1734250</v>
      </c>
      <c r="AU303" s="583">
        <f t="shared" ca="1" si="470"/>
        <v>317.02119999999991</v>
      </c>
      <c r="AV303" s="583">
        <f t="shared" ca="1" si="470"/>
        <v>245.52800000000002</v>
      </c>
      <c r="AW303" s="584">
        <f t="shared" ca="1" si="470"/>
        <v>71.493200000000002</v>
      </c>
    </row>
    <row r="304" spans="1:49" x14ac:dyDescent="0.2">
      <c r="D304" s="21"/>
      <c r="E304" s="16"/>
      <c r="F304" s="21"/>
      <c r="G304" s="48"/>
      <c r="H304" s="3">
        <v>3113</v>
      </c>
      <c r="I304" s="587">
        <f t="shared" ref="I304:AW304" si="471">SUMIF($F$12:$F$428,"=3113",I$12:I$428)</f>
        <v>476956723</v>
      </c>
      <c r="J304" s="588">
        <f t="shared" si="471"/>
        <v>332849599</v>
      </c>
      <c r="K304" s="588">
        <f t="shared" si="471"/>
        <v>993092</v>
      </c>
      <c r="L304" s="588">
        <f t="shared" si="471"/>
        <v>120944943</v>
      </c>
      <c r="M304" s="588">
        <f t="shared" si="471"/>
        <v>7136639</v>
      </c>
      <c r="N304" s="588">
        <f t="shared" si="471"/>
        <v>15032450</v>
      </c>
      <c r="O304" s="589">
        <f t="shared" si="471"/>
        <v>662.68629999999985</v>
      </c>
      <c r="P304" s="589">
        <f t="shared" si="471"/>
        <v>525.66259999999988</v>
      </c>
      <c r="Q304" s="592">
        <f t="shared" si="471"/>
        <v>137.02370000000002</v>
      </c>
      <c r="R304" s="587">
        <f t="shared" si="471"/>
        <v>0</v>
      </c>
      <c r="S304" s="588">
        <f t="shared" si="471"/>
        <v>127351</v>
      </c>
      <c r="T304" s="588">
        <f t="shared" si="471"/>
        <v>0</v>
      </c>
      <c r="U304" s="588">
        <f t="shared" si="471"/>
        <v>0</v>
      </c>
      <c r="V304" s="588">
        <f t="shared" si="471"/>
        <v>127351</v>
      </c>
      <c r="W304" s="588">
        <f t="shared" si="471"/>
        <v>0</v>
      </c>
      <c r="X304" s="588">
        <f t="shared" si="471"/>
        <v>0</v>
      </c>
      <c r="Y304" s="588">
        <f t="shared" si="471"/>
        <v>0</v>
      </c>
      <c r="Z304" s="588">
        <f t="shared" si="471"/>
        <v>127351</v>
      </c>
      <c r="AA304" s="588">
        <f t="shared" si="471"/>
        <v>43045</v>
      </c>
      <c r="AB304" s="588">
        <f t="shared" si="471"/>
        <v>2547</v>
      </c>
      <c r="AC304" s="588">
        <f t="shared" si="471"/>
        <v>7250</v>
      </c>
      <c r="AD304" s="588">
        <f t="shared" si="471"/>
        <v>0</v>
      </c>
      <c r="AE304" s="588">
        <f t="shared" si="471"/>
        <v>7250</v>
      </c>
      <c r="AF304" s="588">
        <f t="shared" si="471"/>
        <v>180193</v>
      </c>
      <c r="AG304" s="589">
        <f t="shared" si="471"/>
        <v>0</v>
      </c>
      <c r="AH304" s="589">
        <f t="shared" si="471"/>
        <v>0</v>
      </c>
      <c r="AI304" s="589">
        <f t="shared" si="471"/>
        <v>0.38</v>
      </c>
      <c r="AJ304" s="589">
        <f t="shared" si="471"/>
        <v>0</v>
      </c>
      <c r="AK304" s="589">
        <f t="shared" si="471"/>
        <v>0</v>
      </c>
      <c r="AL304" s="589">
        <f t="shared" si="471"/>
        <v>0.38</v>
      </c>
      <c r="AM304" s="589">
        <f t="shared" si="471"/>
        <v>0</v>
      </c>
      <c r="AN304" s="590">
        <f t="shared" si="471"/>
        <v>0.38</v>
      </c>
      <c r="AO304" s="591">
        <f t="shared" si="471"/>
        <v>477136916</v>
      </c>
      <c r="AP304" s="588">
        <f t="shared" si="471"/>
        <v>332976950</v>
      </c>
      <c r="AQ304" s="588">
        <f t="shared" si="471"/>
        <v>993092</v>
      </c>
      <c r="AR304" s="588">
        <f t="shared" si="471"/>
        <v>120987988</v>
      </c>
      <c r="AS304" s="588">
        <f t="shared" si="471"/>
        <v>7139186</v>
      </c>
      <c r="AT304" s="588">
        <f t="shared" si="471"/>
        <v>15039700</v>
      </c>
      <c r="AU304" s="589">
        <f t="shared" si="471"/>
        <v>663.06629999999984</v>
      </c>
      <c r="AV304" s="589">
        <f t="shared" si="471"/>
        <v>526.04259999999999</v>
      </c>
      <c r="AW304" s="590">
        <f t="shared" si="471"/>
        <v>137.02370000000002</v>
      </c>
    </row>
    <row r="305" spans="4:49" x14ac:dyDescent="0.2">
      <c r="D305" s="21"/>
      <c r="E305" s="16"/>
      <c r="F305" s="21"/>
      <c r="G305" s="48"/>
      <c r="H305" s="3">
        <v>3114</v>
      </c>
      <c r="I305" s="587">
        <f t="shared" ref="I305:AW305" si="472">SUMIF($F$12:$F$428,"=3114",I$12:I$428)</f>
        <v>41971247</v>
      </c>
      <c r="J305" s="588">
        <f t="shared" si="472"/>
        <v>30428237</v>
      </c>
      <c r="K305" s="588">
        <f t="shared" si="472"/>
        <v>0</v>
      </c>
      <c r="L305" s="588">
        <f t="shared" si="472"/>
        <v>10284744</v>
      </c>
      <c r="M305" s="588">
        <f t="shared" si="472"/>
        <v>608566</v>
      </c>
      <c r="N305" s="588">
        <f t="shared" si="472"/>
        <v>649700</v>
      </c>
      <c r="O305" s="589">
        <f t="shared" si="472"/>
        <v>63.020299999999999</v>
      </c>
      <c r="P305" s="589">
        <f t="shared" si="472"/>
        <v>51.960100000000004</v>
      </c>
      <c r="Q305" s="592">
        <f t="shared" si="472"/>
        <v>11.060199999999995</v>
      </c>
      <c r="R305" s="587">
        <f t="shared" si="472"/>
        <v>0</v>
      </c>
      <c r="S305" s="588">
        <f t="shared" si="472"/>
        <v>0</v>
      </c>
      <c r="T305" s="588">
        <f t="shared" si="472"/>
        <v>0</v>
      </c>
      <c r="U305" s="588">
        <f t="shared" si="472"/>
        <v>0</v>
      </c>
      <c r="V305" s="588">
        <f t="shared" si="472"/>
        <v>0</v>
      </c>
      <c r="W305" s="588">
        <f t="shared" si="472"/>
        <v>0</v>
      </c>
      <c r="X305" s="588">
        <f t="shared" si="472"/>
        <v>0</v>
      </c>
      <c r="Y305" s="588">
        <f t="shared" si="472"/>
        <v>0</v>
      </c>
      <c r="Z305" s="588">
        <f t="shared" si="472"/>
        <v>0</v>
      </c>
      <c r="AA305" s="588">
        <f t="shared" si="472"/>
        <v>0</v>
      </c>
      <c r="AB305" s="588">
        <f t="shared" si="472"/>
        <v>0</v>
      </c>
      <c r="AC305" s="588">
        <f t="shared" si="472"/>
        <v>0</v>
      </c>
      <c r="AD305" s="588">
        <f t="shared" si="472"/>
        <v>0</v>
      </c>
      <c r="AE305" s="588">
        <f t="shared" si="472"/>
        <v>0</v>
      </c>
      <c r="AF305" s="588">
        <f t="shared" si="472"/>
        <v>0</v>
      </c>
      <c r="AG305" s="589">
        <f t="shared" si="472"/>
        <v>0</v>
      </c>
      <c r="AH305" s="589">
        <f t="shared" si="472"/>
        <v>0</v>
      </c>
      <c r="AI305" s="589">
        <f t="shared" si="472"/>
        <v>0</v>
      </c>
      <c r="AJ305" s="589">
        <f t="shared" si="472"/>
        <v>0</v>
      </c>
      <c r="AK305" s="589">
        <f t="shared" si="472"/>
        <v>0</v>
      </c>
      <c r="AL305" s="589">
        <f t="shared" si="472"/>
        <v>0</v>
      </c>
      <c r="AM305" s="589">
        <f t="shared" si="472"/>
        <v>0</v>
      </c>
      <c r="AN305" s="590">
        <f t="shared" si="472"/>
        <v>0</v>
      </c>
      <c r="AO305" s="591">
        <f t="shared" si="472"/>
        <v>41971247</v>
      </c>
      <c r="AP305" s="588">
        <f t="shared" si="472"/>
        <v>30428237</v>
      </c>
      <c r="AQ305" s="588">
        <f t="shared" si="472"/>
        <v>0</v>
      </c>
      <c r="AR305" s="588">
        <f t="shared" si="472"/>
        <v>10284744</v>
      </c>
      <c r="AS305" s="588">
        <f t="shared" si="472"/>
        <v>608566</v>
      </c>
      <c r="AT305" s="588">
        <f t="shared" si="472"/>
        <v>649700</v>
      </c>
      <c r="AU305" s="589">
        <f t="shared" si="472"/>
        <v>63.020299999999999</v>
      </c>
      <c r="AV305" s="589">
        <f t="shared" si="472"/>
        <v>51.960100000000004</v>
      </c>
      <c r="AW305" s="590">
        <f t="shared" si="472"/>
        <v>11.060199999999995</v>
      </c>
    </row>
    <row r="306" spans="4:49" x14ac:dyDescent="0.2">
      <c r="D306" s="21"/>
      <c r="E306" s="16"/>
      <c r="F306" s="21"/>
      <c r="G306" s="48"/>
      <c r="H306" s="3">
        <v>3117</v>
      </c>
      <c r="I306" s="587">
        <f t="shared" ref="I306:AW306" si="473">SUMIF($F$12:$F$428,"=3117",I$12:I$428)</f>
        <v>52199079</v>
      </c>
      <c r="J306" s="588">
        <f t="shared" si="473"/>
        <v>36203799</v>
      </c>
      <c r="K306" s="588">
        <f t="shared" si="473"/>
        <v>151320</v>
      </c>
      <c r="L306" s="588">
        <f t="shared" si="473"/>
        <v>13719625</v>
      </c>
      <c r="M306" s="588">
        <f t="shared" si="473"/>
        <v>808785</v>
      </c>
      <c r="N306" s="588">
        <f t="shared" si="473"/>
        <v>1315550</v>
      </c>
      <c r="O306" s="589">
        <f t="shared" si="473"/>
        <v>80.918000000000006</v>
      </c>
      <c r="P306" s="589">
        <f t="shared" si="473"/>
        <v>60.030300000000004</v>
      </c>
      <c r="Q306" s="592">
        <f t="shared" si="473"/>
        <v>20.887700000000002</v>
      </c>
      <c r="R306" s="587">
        <f t="shared" si="473"/>
        <v>0</v>
      </c>
      <c r="S306" s="588">
        <f t="shared" si="473"/>
        <v>290080</v>
      </c>
      <c r="T306" s="588">
        <f t="shared" si="473"/>
        <v>0</v>
      </c>
      <c r="U306" s="588">
        <f t="shared" si="473"/>
        <v>0</v>
      </c>
      <c r="V306" s="588">
        <f t="shared" si="473"/>
        <v>290080</v>
      </c>
      <c r="W306" s="588">
        <f t="shared" si="473"/>
        <v>0</v>
      </c>
      <c r="X306" s="588">
        <f t="shared" si="473"/>
        <v>0</v>
      </c>
      <c r="Y306" s="588">
        <f t="shared" si="473"/>
        <v>0</v>
      </c>
      <c r="Z306" s="588">
        <f t="shared" si="473"/>
        <v>290080</v>
      </c>
      <c r="AA306" s="588">
        <f t="shared" si="473"/>
        <v>98047</v>
      </c>
      <c r="AB306" s="588">
        <f t="shared" si="473"/>
        <v>5802</v>
      </c>
      <c r="AC306" s="588">
        <f t="shared" si="473"/>
        <v>3200</v>
      </c>
      <c r="AD306" s="588">
        <f t="shared" si="473"/>
        <v>0</v>
      </c>
      <c r="AE306" s="588">
        <f t="shared" si="473"/>
        <v>3200</v>
      </c>
      <c r="AF306" s="588">
        <f t="shared" si="473"/>
        <v>397129</v>
      </c>
      <c r="AG306" s="589">
        <f t="shared" si="473"/>
        <v>0</v>
      </c>
      <c r="AH306" s="589">
        <f t="shared" si="473"/>
        <v>0</v>
      </c>
      <c r="AI306" s="589">
        <f t="shared" si="473"/>
        <v>0.85000000000000009</v>
      </c>
      <c r="AJ306" s="589">
        <f t="shared" si="473"/>
        <v>0</v>
      </c>
      <c r="AK306" s="589">
        <f t="shared" si="473"/>
        <v>0</v>
      </c>
      <c r="AL306" s="589">
        <f t="shared" si="473"/>
        <v>0.85000000000000009</v>
      </c>
      <c r="AM306" s="589">
        <f t="shared" si="473"/>
        <v>0</v>
      </c>
      <c r="AN306" s="590">
        <f t="shared" si="473"/>
        <v>0.85000000000000009</v>
      </c>
      <c r="AO306" s="591">
        <f t="shared" si="473"/>
        <v>52596208</v>
      </c>
      <c r="AP306" s="588">
        <f t="shared" si="473"/>
        <v>36493879</v>
      </c>
      <c r="AQ306" s="588">
        <f t="shared" si="473"/>
        <v>151320</v>
      </c>
      <c r="AR306" s="588">
        <f t="shared" si="473"/>
        <v>13817672</v>
      </c>
      <c r="AS306" s="588">
        <f t="shared" si="473"/>
        <v>814587</v>
      </c>
      <c r="AT306" s="588">
        <f t="shared" si="473"/>
        <v>1318750</v>
      </c>
      <c r="AU306" s="589">
        <f t="shared" si="473"/>
        <v>81.768000000000001</v>
      </c>
      <c r="AV306" s="589">
        <f t="shared" si="473"/>
        <v>60.880300000000013</v>
      </c>
      <c r="AW306" s="590">
        <f t="shared" si="473"/>
        <v>20.887700000000002</v>
      </c>
    </row>
    <row r="307" spans="4:49" x14ac:dyDescent="0.2">
      <c r="D307" s="21"/>
      <c r="E307" s="16"/>
      <c r="F307" s="21"/>
      <c r="G307" s="48"/>
      <c r="H307" s="3">
        <v>3122</v>
      </c>
      <c r="I307" s="587">
        <f t="shared" ref="I307:AW307" si="474">SUMIF($F$12:$F$384,"=3122",I$12:I$384)</f>
        <v>0</v>
      </c>
      <c r="J307" s="588">
        <f t="shared" si="474"/>
        <v>0</v>
      </c>
      <c r="K307" s="588">
        <f t="shared" si="474"/>
        <v>0</v>
      </c>
      <c r="L307" s="588">
        <f t="shared" si="474"/>
        <v>0</v>
      </c>
      <c r="M307" s="588">
        <f t="shared" si="474"/>
        <v>0</v>
      </c>
      <c r="N307" s="588">
        <f t="shared" si="474"/>
        <v>0</v>
      </c>
      <c r="O307" s="589">
        <f t="shared" si="474"/>
        <v>0</v>
      </c>
      <c r="P307" s="589">
        <f t="shared" si="474"/>
        <v>0</v>
      </c>
      <c r="Q307" s="592">
        <f t="shared" si="474"/>
        <v>0</v>
      </c>
      <c r="R307" s="587">
        <f t="shared" si="474"/>
        <v>0</v>
      </c>
      <c r="S307" s="588">
        <f t="shared" si="474"/>
        <v>0</v>
      </c>
      <c r="T307" s="588">
        <f t="shared" si="474"/>
        <v>0</v>
      </c>
      <c r="U307" s="588">
        <f t="shared" si="474"/>
        <v>0</v>
      </c>
      <c r="V307" s="588">
        <f t="shared" si="474"/>
        <v>0</v>
      </c>
      <c r="W307" s="588">
        <f t="shared" si="474"/>
        <v>0</v>
      </c>
      <c r="X307" s="588">
        <f t="shared" si="474"/>
        <v>0</v>
      </c>
      <c r="Y307" s="588">
        <f t="shared" si="474"/>
        <v>0</v>
      </c>
      <c r="Z307" s="588">
        <f t="shared" si="474"/>
        <v>0</v>
      </c>
      <c r="AA307" s="588">
        <f t="shared" si="474"/>
        <v>0</v>
      </c>
      <c r="AB307" s="588">
        <f t="shared" si="474"/>
        <v>0</v>
      </c>
      <c r="AC307" s="588">
        <f t="shared" si="474"/>
        <v>0</v>
      </c>
      <c r="AD307" s="588">
        <f t="shared" si="474"/>
        <v>0</v>
      </c>
      <c r="AE307" s="588">
        <f t="shared" si="474"/>
        <v>0</v>
      </c>
      <c r="AF307" s="588">
        <f t="shared" si="474"/>
        <v>0</v>
      </c>
      <c r="AG307" s="589">
        <f t="shared" si="474"/>
        <v>0</v>
      </c>
      <c r="AH307" s="589">
        <f t="shared" si="474"/>
        <v>0</v>
      </c>
      <c r="AI307" s="589">
        <f t="shared" si="474"/>
        <v>0</v>
      </c>
      <c r="AJ307" s="589">
        <f t="shared" si="474"/>
        <v>0</v>
      </c>
      <c r="AK307" s="589">
        <f t="shared" si="474"/>
        <v>0</v>
      </c>
      <c r="AL307" s="589">
        <f t="shared" si="474"/>
        <v>0</v>
      </c>
      <c r="AM307" s="589">
        <f t="shared" si="474"/>
        <v>0</v>
      </c>
      <c r="AN307" s="590">
        <f t="shared" si="474"/>
        <v>0</v>
      </c>
      <c r="AO307" s="591">
        <f t="shared" si="474"/>
        <v>0</v>
      </c>
      <c r="AP307" s="588">
        <f t="shared" si="474"/>
        <v>0</v>
      </c>
      <c r="AQ307" s="588">
        <f t="shared" si="474"/>
        <v>0</v>
      </c>
      <c r="AR307" s="588">
        <f t="shared" si="474"/>
        <v>0</v>
      </c>
      <c r="AS307" s="588">
        <f t="shared" si="474"/>
        <v>0</v>
      </c>
      <c r="AT307" s="588">
        <f t="shared" si="474"/>
        <v>0</v>
      </c>
      <c r="AU307" s="589">
        <f t="shared" si="474"/>
        <v>0</v>
      </c>
      <c r="AV307" s="589">
        <f t="shared" si="474"/>
        <v>0</v>
      </c>
      <c r="AW307" s="590">
        <f t="shared" si="474"/>
        <v>0</v>
      </c>
    </row>
    <row r="308" spans="4:49" x14ac:dyDescent="0.2">
      <c r="D308" s="21"/>
      <c r="E308" s="16"/>
      <c r="F308" s="21"/>
      <c r="G308" s="48"/>
      <c r="H308" s="3">
        <v>3124</v>
      </c>
      <c r="I308" s="587">
        <f t="shared" ref="I308:AW308" si="475">SUMIF($F$12:$F$384,"=3124",I$12:I$384)</f>
        <v>3501214</v>
      </c>
      <c r="J308" s="588">
        <f t="shared" si="475"/>
        <v>2556417</v>
      </c>
      <c r="K308" s="588">
        <f t="shared" si="475"/>
        <v>0</v>
      </c>
      <c r="L308" s="588">
        <f t="shared" si="475"/>
        <v>864069</v>
      </c>
      <c r="M308" s="588">
        <f t="shared" si="475"/>
        <v>51128</v>
      </c>
      <c r="N308" s="588">
        <f t="shared" si="475"/>
        <v>29600</v>
      </c>
      <c r="O308" s="589">
        <f t="shared" si="475"/>
        <v>5.2629000000000001</v>
      </c>
      <c r="P308" s="589">
        <f t="shared" si="475"/>
        <v>4.4999000000000002</v>
      </c>
      <c r="Q308" s="592">
        <f t="shared" si="475"/>
        <v>0.76300000000000001</v>
      </c>
      <c r="R308" s="587">
        <f t="shared" si="475"/>
        <v>0</v>
      </c>
      <c r="S308" s="588">
        <f t="shared" si="475"/>
        <v>0</v>
      </c>
      <c r="T308" s="588">
        <f t="shared" si="475"/>
        <v>0</v>
      </c>
      <c r="U308" s="588">
        <f t="shared" si="475"/>
        <v>0</v>
      </c>
      <c r="V308" s="588">
        <f t="shared" si="475"/>
        <v>0</v>
      </c>
      <c r="W308" s="588">
        <f t="shared" si="475"/>
        <v>0</v>
      </c>
      <c r="X308" s="588">
        <f t="shared" si="475"/>
        <v>0</v>
      </c>
      <c r="Y308" s="588">
        <f t="shared" si="475"/>
        <v>0</v>
      </c>
      <c r="Z308" s="588">
        <f t="shared" si="475"/>
        <v>0</v>
      </c>
      <c r="AA308" s="588">
        <f t="shared" si="475"/>
        <v>0</v>
      </c>
      <c r="AB308" s="588">
        <f t="shared" si="475"/>
        <v>0</v>
      </c>
      <c r="AC308" s="588">
        <f t="shared" si="475"/>
        <v>0</v>
      </c>
      <c r="AD308" s="588">
        <f t="shared" si="475"/>
        <v>0</v>
      </c>
      <c r="AE308" s="588">
        <f t="shared" si="475"/>
        <v>0</v>
      </c>
      <c r="AF308" s="588">
        <f t="shared" si="475"/>
        <v>0</v>
      </c>
      <c r="AG308" s="589">
        <f t="shared" si="475"/>
        <v>0</v>
      </c>
      <c r="AH308" s="589">
        <f t="shared" si="475"/>
        <v>0</v>
      </c>
      <c r="AI308" s="589">
        <f t="shared" si="475"/>
        <v>0</v>
      </c>
      <c r="AJ308" s="589">
        <f t="shared" si="475"/>
        <v>0</v>
      </c>
      <c r="AK308" s="589">
        <f t="shared" si="475"/>
        <v>0</v>
      </c>
      <c r="AL308" s="589">
        <f t="shared" si="475"/>
        <v>0</v>
      </c>
      <c r="AM308" s="589">
        <f t="shared" si="475"/>
        <v>0</v>
      </c>
      <c r="AN308" s="590">
        <f t="shared" si="475"/>
        <v>0</v>
      </c>
      <c r="AO308" s="591">
        <f t="shared" si="475"/>
        <v>3501214</v>
      </c>
      <c r="AP308" s="588">
        <f t="shared" si="475"/>
        <v>2556417</v>
      </c>
      <c r="AQ308" s="588">
        <f t="shared" si="475"/>
        <v>0</v>
      </c>
      <c r="AR308" s="588">
        <f t="shared" si="475"/>
        <v>864069</v>
      </c>
      <c r="AS308" s="588">
        <f t="shared" si="475"/>
        <v>51128</v>
      </c>
      <c r="AT308" s="588">
        <f t="shared" si="475"/>
        <v>29600</v>
      </c>
      <c r="AU308" s="589">
        <f t="shared" si="475"/>
        <v>5.2629000000000001</v>
      </c>
      <c r="AV308" s="589">
        <f t="shared" si="475"/>
        <v>4.4999000000000002</v>
      </c>
      <c r="AW308" s="590">
        <f t="shared" si="475"/>
        <v>0.76300000000000001</v>
      </c>
    </row>
    <row r="309" spans="4:49" x14ac:dyDescent="0.2">
      <c r="D309" s="21"/>
      <c r="E309" s="16"/>
      <c r="F309" s="21"/>
      <c r="G309" s="48"/>
      <c r="H309" s="3">
        <v>3141</v>
      </c>
      <c r="I309" s="587">
        <f t="shared" ref="I309:AW309" si="476">SUMIF($F$12:$F$428,"=3141",I$12:I$428)</f>
        <v>68989907</v>
      </c>
      <c r="J309" s="588">
        <f t="shared" si="476"/>
        <v>50203568</v>
      </c>
      <c r="K309" s="588">
        <f t="shared" si="476"/>
        <v>240000</v>
      </c>
      <c r="L309" s="588">
        <f t="shared" si="476"/>
        <v>17049925</v>
      </c>
      <c r="M309" s="588">
        <f t="shared" si="476"/>
        <v>1004072</v>
      </c>
      <c r="N309" s="588">
        <f t="shared" si="476"/>
        <v>492342</v>
      </c>
      <c r="O309" s="589">
        <f t="shared" si="476"/>
        <v>171.21999999999994</v>
      </c>
      <c r="P309" s="589">
        <f t="shared" si="476"/>
        <v>0</v>
      </c>
      <c r="Q309" s="592">
        <f t="shared" si="476"/>
        <v>171.21999999999994</v>
      </c>
      <c r="R309" s="587">
        <f t="shared" si="476"/>
        <v>0</v>
      </c>
      <c r="S309" s="588">
        <f t="shared" si="476"/>
        <v>0</v>
      </c>
      <c r="T309" s="588">
        <f t="shared" si="476"/>
        <v>0</v>
      </c>
      <c r="U309" s="588">
        <f t="shared" si="476"/>
        <v>0</v>
      </c>
      <c r="V309" s="588">
        <f t="shared" si="476"/>
        <v>0</v>
      </c>
      <c r="W309" s="588">
        <f t="shared" si="476"/>
        <v>0</v>
      </c>
      <c r="X309" s="588">
        <f t="shared" si="476"/>
        <v>0</v>
      </c>
      <c r="Y309" s="588">
        <f t="shared" si="476"/>
        <v>0</v>
      </c>
      <c r="Z309" s="588">
        <f t="shared" si="476"/>
        <v>0</v>
      </c>
      <c r="AA309" s="588">
        <f t="shared" si="476"/>
        <v>0</v>
      </c>
      <c r="AB309" s="588">
        <f t="shared" si="476"/>
        <v>0</v>
      </c>
      <c r="AC309" s="588">
        <f t="shared" si="476"/>
        <v>0</v>
      </c>
      <c r="AD309" s="588">
        <f t="shared" si="476"/>
        <v>0</v>
      </c>
      <c r="AE309" s="588">
        <f t="shared" si="476"/>
        <v>0</v>
      </c>
      <c r="AF309" s="588">
        <f t="shared" si="476"/>
        <v>0</v>
      </c>
      <c r="AG309" s="589">
        <f t="shared" si="476"/>
        <v>0</v>
      </c>
      <c r="AH309" s="589">
        <f t="shared" si="476"/>
        <v>0</v>
      </c>
      <c r="AI309" s="589">
        <f t="shared" si="476"/>
        <v>0</v>
      </c>
      <c r="AJ309" s="589">
        <f t="shared" si="476"/>
        <v>0</v>
      </c>
      <c r="AK309" s="589">
        <f t="shared" si="476"/>
        <v>0</v>
      </c>
      <c r="AL309" s="589">
        <f t="shared" si="476"/>
        <v>0</v>
      </c>
      <c r="AM309" s="589">
        <f t="shared" si="476"/>
        <v>0</v>
      </c>
      <c r="AN309" s="590">
        <f t="shared" si="476"/>
        <v>0</v>
      </c>
      <c r="AO309" s="591">
        <f t="shared" si="476"/>
        <v>68989907</v>
      </c>
      <c r="AP309" s="588">
        <f t="shared" si="476"/>
        <v>50203568</v>
      </c>
      <c r="AQ309" s="588">
        <f t="shared" si="476"/>
        <v>240000</v>
      </c>
      <c r="AR309" s="588">
        <f t="shared" si="476"/>
        <v>17049925</v>
      </c>
      <c r="AS309" s="588">
        <f t="shared" si="476"/>
        <v>1004072</v>
      </c>
      <c r="AT309" s="588">
        <f t="shared" si="476"/>
        <v>492342</v>
      </c>
      <c r="AU309" s="589">
        <f t="shared" si="476"/>
        <v>171.21999999999994</v>
      </c>
      <c r="AV309" s="589">
        <f t="shared" si="476"/>
        <v>0</v>
      </c>
      <c r="AW309" s="590">
        <f t="shared" si="476"/>
        <v>171.21999999999994</v>
      </c>
    </row>
    <row r="310" spans="4:49" x14ac:dyDescent="0.2">
      <c r="D310" s="21"/>
      <c r="E310" s="16"/>
      <c r="F310" s="21"/>
      <c r="G310" s="48"/>
      <c r="H310" s="3">
        <v>3143</v>
      </c>
      <c r="I310" s="587">
        <f t="shared" ref="I310:AW310" si="477">SUMIF($F$12:$F$428,"=3143",I$12:I$428)</f>
        <v>48535181</v>
      </c>
      <c r="J310" s="588">
        <f t="shared" si="477"/>
        <v>35908037</v>
      </c>
      <c r="K310" s="588">
        <f t="shared" si="477"/>
        <v>270000</v>
      </c>
      <c r="L310" s="588">
        <f t="shared" si="477"/>
        <v>11609554</v>
      </c>
      <c r="M310" s="588">
        <f t="shared" si="477"/>
        <v>681560</v>
      </c>
      <c r="N310" s="588">
        <f t="shared" si="477"/>
        <v>66030</v>
      </c>
      <c r="O310" s="589">
        <f t="shared" si="477"/>
        <v>81.918200000000041</v>
      </c>
      <c r="P310" s="589">
        <f t="shared" si="477"/>
        <v>77.338200000000029</v>
      </c>
      <c r="Q310" s="592">
        <f t="shared" si="477"/>
        <v>4.5799999999999992</v>
      </c>
      <c r="R310" s="587">
        <f t="shared" si="477"/>
        <v>0</v>
      </c>
      <c r="S310" s="588">
        <f t="shared" si="477"/>
        <v>0</v>
      </c>
      <c r="T310" s="588">
        <f t="shared" si="477"/>
        <v>89280</v>
      </c>
      <c r="U310" s="588">
        <f t="shared" si="477"/>
        <v>0</v>
      </c>
      <c r="V310" s="588">
        <f t="shared" si="477"/>
        <v>89280</v>
      </c>
      <c r="W310" s="588">
        <f t="shared" si="477"/>
        <v>0</v>
      </c>
      <c r="X310" s="588">
        <f t="shared" si="477"/>
        <v>0</v>
      </c>
      <c r="Y310" s="588">
        <f t="shared" si="477"/>
        <v>0</v>
      </c>
      <c r="Z310" s="588">
        <f t="shared" si="477"/>
        <v>89280</v>
      </c>
      <c r="AA310" s="588">
        <f t="shared" si="477"/>
        <v>30177</v>
      </c>
      <c r="AB310" s="588">
        <f t="shared" si="477"/>
        <v>1786</v>
      </c>
      <c r="AC310" s="588">
        <f t="shared" si="477"/>
        <v>0</v>
      </c>
      <c r="AD310" s="588">
        <f t="shared" si="477"/>
        <v>0</v>
      </c>
      <c r="AE310" s="588">
        <f t="shared" si="477"/>
        <v>0</v>
      </c>
      <c r="AF310" s="588">
        <f t="shared" si="477"/>
        <v>121243</v>
      </c>
      <c r="AG310" s="589">
        <f t="shared" si="477"/>
        <v>0</v>
      </c>
      <c r="AH310" s="589">
        <f t="shared" si="477"/>
        <v>0</v>
      </c>
      <c r="AI310" s="589">
        <f t="shared" si="477"/>
        <v>0</v>
      </c>
      <c r="AJ310" s="589">
        <f t="shared" si="477"/>
        <v>0.52</v>
      </c>
      <c r="AK310" s="589">
        <f t="shared" si="477"/>
        <v>0</v>
      </c>
      <c r="AL310" s="589">
        <f t="shared" si="477"/>
        <v>0.52</v>
      </c>
      <c r="AM310" s="589">
        <f t="shared" si="477"/>
        <v>0</v>
      </c>
      <c r="AN310" s="590">
        <f t="shared" si="477"/>
        <v>0.52</v>
      </c>
      <c r="AO310" s="591">
        <f t="shared" si="477"/>
        <v>48656424</v>
      </c>
      <c r="AP310" s="588">
        <f t="shared" si="477"/>
        <v>35997317</v>
      </c>
      <c r="AQ310" s="588">
        <f t="shared" si="477"/>
        <v>270000</v>
      </c>
      <c r="AR310" s="588">
        <f t="shared" si="477"/>
        <v>11639731</v>
      </c>
      <c r="AS310" s="588">
        <f t="shared" si="477"/>
        <v>683346</v>
      </c>
      <c r="AT310" s="588">
        <f t="shared" si="477"/>
        <v>66030</v>
      </c>
      <c r="AU310" s="589">
        <f t="shared" si="477"/>
        <v>82.438200000000052</v>
      </c>
      <c r="AV310" s="589">
        <f t="shared" si="477"/>
        <v>77.858200000000039</v>
      </c>
      <c r="AW310" s="590">
        <f t="shared" si="477"/>
        <v>4.5799999999999992</v>
      </c>
    </row>
    <row r="311" spans="4:49" x14ac:dyDescent="0.2">
      <c r="D311" s="21"/>
      <c r="E311" s="16"/>
      <c r="F311" s="21"/>
      <c r="G311" s="48"/>
      <c r="H311" s="3">
        <v>3231</v>
      </c>
      <c r="I311" s="587">
        <f t="shared" ref="I311:AW311" si="478">SUMIF($F$12:$F$428,"=3231",I$12:I$428)</f>
        <v>53540429</v>
      </c>
      <c r="J311" s="588">
        <f t="shared" si="478"/>
        <v>38887001</v>
      </c>
      <c r="K311" s="588">
        <f t="shared" si="478"/>
        <v>419000</v>
      </c>
      <c r="L311" s="588">
        <f t="shared" si="478"/>
        <v>13285428</v>
      </c>
      <c r="M311" s="588">
        <f t="shared" si="478"/>
        <v>777740</v>
      </c>
      <c r="N311" s="588">
        <f t="shared" si="478"/>
        <v>171260</v>
      </c>
      <c r="O311" s="589">
        <f t="shared" si="478"/>
        <v>76.043199999999999</v>
      </c>
      <c r="P311" s="589">
        <f t="shared" si="478"/>
        <v>68.127700000000004</v>
      </c>
      <c r="Q311" s="592">
        <f t="shared" si="478"/>
        <v>7.9154999999999989</v>
      </c>
      <c r="R311" s="587">
        <f t="shared" si="478"/>
        <v>0</v>
      </c>
      <c r="S311" s="588">
        <f t="shared" si="478"/>
        <v>0</v>
      </c>
      <c r="T311" s="588">
        <f t="shared" si="478"/>
        <v>0</v>
      </c>
      <c r="U311" s="588">
        <f t="shared" si="478"/>
        <v>0</v>
      </c>
      <c r="V311" s="588">
        <f t="shared" si="478"/>
        <v>0</v>
      </c>
      <c r="W311" s="588">
        <f t="shared" si="478"/>
        <v>0</v>
      </c>
      <c r="X311" s="588">
        <f t="shared" si="478"/>
        <v>0</v>
      </c>
      <c r="Y311" s="588">
        <f t="shared" si="478"/>
        <v>0</v>
      </c>
      <c r="Z311" s="588">
        <f t="shared" si="478"/>
        <v>0</v>
      </c>
      <c r="AA311" s="588">
        <f t="shared" si="478"/>
        <v>0</v>
      </c>
      <c r="AB311" s="588">
        <f t="shared" si="478"/>
        <v>0</v>
      </c>
      <c r="AC311" s="588">
        <f t="shared" si="478"/>
        <v>0</v>
      </c>
      <c r="AD311" s="588">
        <f t="shared" si="478"/>
        <v>0</v>
      </c>
      <c r="AE311" s="588">
        <f t="shared" si="478"/>
        <v>0</v>
      </c>
      <c r="AF311" s="588">
        <f t="shared" si="478"/>
        <v>0</v>
      </c>
      <c r="AG311" s="589">
        <f t="shared" si="478"/>
        <v>0</v>
      </c>
      <c r="AH311" s="589">
        <f t="shared" si="478"/>
        <v>0</v>
      </c>
      <c r="AI311" s="589">
        <f t="shared" si="478"/>
        <v>0</v>
      </c>
      <c r="AJ311" s="589">
        <f t="shared" si="478"/>
        <v>0</v>
      </c>
      <c r="AK311" s="589">
        <f t="shared" si="478"/>
        <v>0</v>
      </c>
      <c r="AL311" s="589">
        <f t="shared" si="478"/>
        <v>0</v>
      </c>
      <c r="AM311" s="589">
        <f t="shared" si="478"/>
        <v>0</v>
      </c>
      <c r="AN311" s="590">
        <f t="shared" si="478"/>
        <v>0</v>
      </c>
      <c r="AO311" s="591">
        <f t="shared" si="478"/>
        <v>53540429</v>
      </c>
      <c r="AP311" s="588">
        <f t="shared" si="478"/>
        <v>38887001</v>
      </c>
      <c r="AQ311" s="588">
        <f t="shared" si="478"/>
        <v>419000</v>
      </c>
      <c r="AR311" s="588">
        <f t="shared" si="478"/>
        <v>13285428</v>
      </c>
      <c r="AS311" s="588">
        <f t="shared" si="478"/>
        <v>777740</v>
      </c>
      <c r="AT311" s="588">
        <f t="shared" si="478"/>
        <v>171260</v>
      </c>
      <c r="AU311" s="589">
        <f t="shared" si="478"/>
        <v>76.043199999999999</v>
      </c>
      <c r="AV311" s="589">
        <f t="shared" si="478"/>
        <v>68.127700000000004</v>
      </c>
      <c r="AW311" s="590">
        <f t="shared" si="478"/>
        <v>7.9154999999999989</v>
      </c>
    </row>
    <row r="312" spans="4:49" ht="13.5" thickBot="1" x14ac:dyDescent="0.25">
      <c r="D312" s="21"/>
      <c r="E312" s="16"/>
      <c r="F312" s="21"/>
      <c r="G312" s="48"/>
      <c r="H312" s="473">
        <v>3233</v>
      </c>
      <c r="I312" s="593">
        <f t="shared" ref="I312:AW312" si="479">SUMIF($F$12:$F$428,"=3233",I$12:I$428)</f>
        <v>8945541</v>
      </c>
      <c r="J312" s="594">
        <f t="shared" si="479"/>
        <v>5316072</v>
      </c>
      <c r="K312" s="594">
        <f t="shared" si="479"/>
        <v>1217000</v>
      </c>
      <c r="L312" s="594">
        <f t="shared" si="479"/>
        <v>2208179</v>
      </c>
      <c r="M312" s="594">
        <f t="shared" si="479"/>
        <v>106322</v>
      </c>
      <c r="N312" s="594">
        <f t="shared" si="479"/>
        <v>97968</v>
      </c>
      <c r="O312" s="595">
        <f t="shared" si="479"/>
        <v>12.73</v>
      </c>
      <c r="P312" s="595">
        <f t="shared" si="479"/>
        <v>7.5600000000000005</v>
      </c>
      <c r="Q312" s="598">
        <f t="shared" si="479"/>
        <v>5.17</v>
      </c>
      <c r="R312" s="593">
        <f t="shared" si="479"/>
        <v>0</v>
      </c>
      <c r="S312" s="594">
        <f t="shared" si="479"/>
        <v>0</v>
      </c>
      <c r="T312" s="594">
        <f t="shared" si="479"/>
        <v>0</v>
      </c>
      <c r="U312" s="594">
        <f t="shared" si="479"/>
        <v>0</v>
      </c>
      <c r="V312" s="594">
        <f t="shared" si="479"/>
        <v>0</v>
      </c>
      <c r="W312" s="594">
        <f t="shared" si="479"/>
        <v>0</v>
      </c>
      <c r="X312" s="594">
        <f t="shared" si="479"/>
        <v>0</v>
      </c>
      <c r="Y312" s="594">
        <f t="shared" si="479"/>
        <v>0</v>
      </c>
      <c r="Z312" s="594">
        <f t="shared" si="479"/>
        <v>0</v>
      </c>
      <c r="AA312" s="594">
        <f t="shared" si="479"/>
        <v>0</v>
      </c>
      <c r="AB312" s="594">
        <f t="shared" si="479"/>
        <v>0</v>
      </c>
      <c r="AC312" s="594">
        <f t="shared" si="479"/>
        <v>0</v>
      </c>
      <c r="AD312" s="594">
        <f t="shared" si="479"/>
        <v>0</v>
      </c>
      <c r="AE312" s="594">
        <f t="shared" si="479"/>
        <v>0</v>
      </c>
      <c r="AF312" s="594">
        <f t="shared" si="479"/>
        <v>0</v>
      </c>
      <c r="AG312" s="595">
        <f t="shared" si="479"/>
        <v>0</v>
      </c>
      <c r="AH312" s="595">
        <f t="shared" si="479"/>
        <v>0</v>
      </c>
      <c r="AI312" s="595">
        <f t="shared" si="479"/>
        <v>0</v>
      </c>
      <c r="AJ312" s="595">
        <f t="shared" si="479"/>
        <v>0</v>
      </c>
      <c r="AK312" s="595">
        <f t="shared" si="479"/>
        <v>0</v>
      </c>
      <c r="AL312" s="595">
        <f t="shared" si="479"/>
        <v>0</v>
      </c>
      <c r="AM312" s="595">
        <f t="shared" si="479"/>
        <v>0</v>
      </c>
      <c r="AN312" s="596">
        <f t="shared" si="479"/>
        <v>0</v>
      </c>
      <c r="AO312" s="597">
        <f t="shared" si="479"/>
        <v>8945541</v>
      </c>
      <c r="AP312" s="594">
        <f t="shared" si="479"/>
        <v>5316072</v>
      </c>
      <c r="AQ312" s="594">
        <f t="shared" si="479"/>
        <v>1217000</v>
      </c>
      <c r="AR312" s="594">
        <f t="shared" si="479"/>
        <v>2208179</v>
      </c>
      <c r="AS312" s="594">
        <f t="shared" si="479"/>
        <v>106322</v>
      </c>
      <c r="AT312" s="594">
        <f t="shared" si="479"/>
        <v>97968</v>
      </c>
      <c r="AU312" s="595">
        <f t="shared" si="479"/>
        <v>12.73</v>
      </c>
      <c r="AV312" s="595">
        <f t="shared" si="479"/>
        <v>7.5600000000000005</v>
      </c>
      <c r="AW312" s="596">
        <f t="shared" si="479"/>
        <v>5.17</v>
      </c>
    </row>
    <row r="313" spans="4:49" x14ac:dyDescent="0.2">
      <c r="D313" s="16"/>
      <c r="E313" s="16"/>
      <c r="F313" s="16"/>
      <c r="G313" s="48"/>
      <c r="H313" s="16"/>
      <c r="I313" s="33"/>
      <c r="J313" s="33"/>
      <c r="K313" s="33"/>
      <c r="L313" s="33"/>
      <c r="M313" s="33"/>
      <c r="N313" s="33"/>
      <c r="O313" s="9"/>
      <c r="P313" s="9"/>
      <c r="Q313" s="9"/>
    </row>
    <row r="315" spans="4:49" x14ac:dyDescent="0.2">
      <c r="O315" s="20"/>
      <c r="P315" s="20"/>
      <c r="Q315" s="20"/>
    </row>
    <row r="317" spans="4:49" x14ac:dyDescent="0.2">
      <c r="O317" s="20"/>
      <c r="P317" s="20"/>
      <c r="Q317" s="20"/>
    </row>
    <row r="319" spans="4:49" x14ac:dyDescent="0.2">
      <c r="O319" s="20"/>
      <c r="P319" s="20"/>
      <c r="Q319" s="20"/>
    </row>
  </sheetData>
  <mergeCells count="24">
    <mergeCell ref="AV8:AW9"/>
    <mergeCell ref="A3:E3"/>
    <mergeCell ref="AO6:AW7"/>
    <mergeCell ref="AB7:AB10"/>
    <mergeCell ref="AC7:AE9"/>
    <mergeCell ref="AF7:AF10"/>
    <mergeCell ref="AG7:AN7"/>
    <mergeCell ref="AG8:AH9"/>
    <mergeCell ref="AI8:AI9"/>
    <mergeCell ref="AJ8:AK9"/>
    <mergeCell ref="AL8:AN9"/>
    <mergeCell ref="AO8:AO10"/>
    <mergeCell ref="AP8:AT9"/>
    <mergeCell ref="AU8:AU10"/>
    <mergeCell ref="AA7:AA10"/>
    <mergeCell ref="Z7:Z10"/>
    <mergeCell ref="I8:I10"/>
    <mergeCell ref="I6:Q7"/>
    <mergeCell ref="R6:AN6"/>
    <mergeCell ref="R7:V9"/>
    <mergeCell ref="W7:Y9"/>
    <mergeCell ref="J8:N9"/>
    <mergeCell ref="O8:O10"/>
    <mergeCell ref="P8:Q9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144"/>
  <sheetViews>
    <sheetView workbookViewId="0">
      <pane xSplit="8" ySplit="11" topLeftCell="I117" activePane="bottomRight" state="frozen"/>
      <selection activeCell="AO8" sqref="AO8:AO10"/>
      <selection pane="topRight" activeCell="AO8" sqref="AO8:AO10"/>
      <selection pane="bottomLeft" activeCell="AO8" sqref="AO8:AO10"/>
      <selection pane="bottomRight" activeCell="AO8" sqref="AO8:AO10"/>
    </sheetView>
  </sheetViews>
  <sheetFormatPr defaultColWidth="9.140625" defaultRowHeight="15" x14ac:dyDescent="0.25"/>
  <cols>
    <col min="1" max="1" width="5" style="209" customWidth="1"/>
    <col min="2" max="2" width="7.140625" style="112" bestFit="1" customWidth="1"/>
    <col min="3" max="3" width="8.7109375" style="110" bestFit="1" customWidth="1"/>
    <col min="4" max="4" width="7.85546875" style="112" bestFit="1" customWidth="1"/>
    <col min="5" max="5" width="31.42578125" style="143" customWidth="1"/>
    <col min="6" max="6" width="4.42578125" style="110" customWidth="1"/>
    <col min="7" max="7" width="9.42578125" style="112" customWidth="1"/>
    <col min="8" max="8" width="8" style="112" bestFit="1" customWidth="1"/>
    <col min="9" max="9" width="12" style="111" customWidth="1"/>
    <col min="10" max="11" width="10.85546875" style="111" customWidth="1"/>
    <col min="12" max="12" width="13" style="111" customWidth="1"/>
    <col min="13" max="13" width="11.140625" style="111" customWidth="1"/>
    <col min="14" max="14" width="11.42578125" style="111" customWidth="1"/>
    <col min="15" max="15" width="11.5703125" style="157" customWidth="1"/>
    <col min="16" max="17" width="9.5703125" style="157" customWidth="1"/>
    <col min="18" max="18" width="9.140625" style="111" customWidth="1"/>
    <col min="19" max="19" width="9.140625" style="112" customWidth="1"/>
    <col min="20" max="20" width="10.28515625" style="112" customWidth="1"/>
    <col min="21" max="21" width="10.140625" style="112" customWidth="1"/>
    <col min="22" max="25" width="9.140625" style="112" customWidth="1"/>
    <col min="26" max="26" width="10.7109375" style="112" customWidth="1"/>
    <col min="27" max="32" width="9.140625" style="112" customWidth="1"/>
    <col min="33" max="40" width="9.140625" style="157" customWidth="1"/>
    <col min="41" max="41" width="11" style="112" customWidth="1"/>
    <col min="42" max="42" width="11.42578125" style="112" customWidth="1"/>
    <col min="43" max="46" width="9.140625" style="112" customWidth="1"/>
    <col min="47" max="47" width="11.28515625" style="157" customWidth="1"/>
    <col min="48" max="49" width="9.140625" style="157" customWidth="1"/>
    <col min="50" max="50" width="9.140625" style="112" customWidth="1"/>
    <col min="51" max="16384" width="9.140625" style="112"/>
  </cols>
  <sheetData>
    <row r="1" spans="1:49" ht="15.75" customHeight="1" x14ac:dyDescent="0.25">
      <c r="A1" s="911" t="s">
        <v>2</v>
      </c>
      <c r="B1" s="911"/>
      <c r="C1" s="107"/>
      <c r="D1" s="911"/>
      <c r="E1" s="911"/>
      <c r="F1" s="330"/>
      <c r="G1" s="330"/>
      <c r="H1" s="330"/>
      <c r="I1" s="912"/>
      <c r="J1" s="332"/>
      <c r="K1" s="332"/>
      <c r="L1" s="332"/>
      <c r="M1" s="332"/>
      <c r="N1" s="332"/>
      <c r="O1" s="913"/>
      <c r="P1" s="334"/>
      <c r="Q1" s="334"/>
      <c r="R1" s="334"/>
      <c r="S1" s="251"/>
      <c r="T1" s="251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627"/>
      <c r="AH1" s="627"/>
      <c r="AI1" s="627"/>
      <c r="AJ1" s="252"/>
      <c r="AK1" s="252"/>
      <c r="AL1" s="252"/>
      <c r="AM1" s="252"/>
      <c r="AN1" s="252"/>
      <c r="AO1" s="251"/>
      <c r="AP1" s="251"/>
      <c r="AQ1" s="251"/>
      <c r="AR1" s="251"/>
      <c r="AS1" s="251"/>
      <c r="AT1" s="252"/>
      <c r="AU1" s="252"/>
      <c r="AV1" s="252"/>
      <c r="AW1" s="252"/>
    </row>
    <row r="2" spans="1:49" ht="12.75" customHeight="1" x14ac:dyDescent="0.25">
      <c r="A2" s="911" t="s">
        <v>3</v>
      </c>
      <c r="B2" s="911"/>
      <c r="C2" s="107"/>
      <c r="D2" s="911"/>
      <c r="E2" s="911"/>
      <c r="F2" s="330"/>
      <c r="G2" s="330"/>
      <c r="H2" s="330"/>
      <c r="I2" s="386"/>
      <c r="J2" s="386"/>
      <c r="K2" s="386"/>
      <c r="L2" s="386"/>
      <c r="M2" s="386"/>
      <c r="N2" s="386"/>
      <c r="O2" s="465"/>
      <c r="P2" s="465"/>
      <c r="Q2" s="465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465"/>
      <c r="AG2" s="465"/>
      <c r="AH2" s="465"/>
      <c r="AI2" s="465"/>
      <c r="AJ2" s="465"/>
      <c r="AK2" s="465"/>
      <c r="AL2" s="465"/>
      <c r="AM2" s="465"/>
      <c r="AN2" s="465"/>
      <c r="AO2" s="386"/>
      <c r="AP2" s="386"/>
      <c r="AQ2" s="386"/>
      <c r="AR2" s="386"/>
      <c r="AS2" s="386"/>
      <c r="AT2" s="465"/>
      <c r="AU2" s="465"/>
      <c r="AV2" s="465"/>
      <c r="AW2" s="252"/>
    </row>
    <row r="3" spans="1:49" ht="12" customHeight="1" x14ac:dyDescent="0.25">
      <c r="A3" s="956" t="s">
        <v>4</v>
      </c>
      <c r="B3" s="956"/>
      <c r="C3" s="956"/>
      <c r="D3" s="956"/>
      <c r="E3" s="956"/>
      <c r="F3" s="330"/>
      <c r="G3" s="330"/>
      <c r="H3" s="330"/>
      <c r="I3" s="386"/>
      <c r="J3" s="386"/>
      <c r="K3" s="386"/>
      <c r="L3" s="386"/>
      <c r="M3" s="386"/>
      <c r="N3" s="386"/>
      <c r="O3" s="465"/>
      <c r="P3" s="465"/>
      <c r="Q3" s="465"/>
      <c r="R3" s="390"/>
      <c r="S3" s="390"/>
      <c r="T3" s="390"/>
      <c r="U3" s="390"/>
      <c r="V3" s="390"/>
      <c r="W3" s="390"/>
      <c r="X3" s="390"/>
      <c r="Y3" s="391"/>
      <c r="Z3" s="391"/>
      <c r="AA3" s="391"/>
      <c r="AB3" s="392"/>
      <c r="AC3" s="392"/>
      <c r="AD3" s="392"/>
      <c r="AE3" s="391"/>
      <c r="AF3" s="387"/>
      <c r="AG3" s="387"/>
      <c r="AH3" s="387"/>
      <c r="AI3" s="387"/>
      <c r="AJ3" s="387"/>
      <c r="AK3" s="387"/>
      <c r="AL3" s="387"/>
      <c r="AM3" s="387"/>
      <c r="AN3" s="465"/>
      <c r="AO3" s="386"/>
      <c r="AP3" s="386"/>
      <c r="AQ3" s="386"/>
      <c r="AR3" s="386"/>
      <c r="AS3" s="386"/>
      <c r="AT3" s="465"/>
      <c r="AU3" s="465"/>
      <c r="AV3" s="465"/>
      <c r="AW3" s="252"/>
    </row>
    <row r="4" spans="1:49" ht="12" customHeight="1" x14ac:dyDescent="0.25">
      <c r="A4" s="335"/>
      <c r="B4" s="911"/>
      <c r="C4" s="911"/>
      <c r="D4" s="911"/>
      <c r="E4" s="911"/>
      <c r="F4" s="330"/>
      <c r="G4" s="330"/>
      <c r="H4" s="330"/>
      <c r="I4" s="386"/>
      <c r="J4" s="386"/>
      <c r="K4" s="386"/>
      <c r="L4" s="386"/>
      <c r="M4" s="386"/>
      <c r="N4" s="386"/>
      <c r="O4" s="465"/>
      <c r="P4" s="465"/>
      <c r="Q4" s="465"/>
      <c r="R4" s="390"/>
      <c r="S4" s="390"/>
      <c r="T4" s="390"/>
      <c r="U4" s="390"/>
      <c r="V4" s="390"/>
      <c r="W4" s="390"/>
      <c r="X4" s="390"/>
      <c r="Y4" s="391"/>
      <c r="Z4" s="391"/>
      <c r="AA4" s="391"/>
      <c r="AB4" s="392"/>
      <c r="AC4" s="392"/>
      <c r="AD4" s="392"/>
      <c r="AE4" s="391"/>
      <c r="AF4" s="387"/>
      <c r="AG4" s="387"/>
      <c r="AH4" s="387"/>
      <c r="AI4" s="387"/>
      <c r="AJ4" s="387"/>
      <c r="AK4" s="387"/>
      <c r="AL4" s="387"/>
      <c r="AM4" s="387"/>
      <c r="AN4" s="465"/>
      <c r="AO4" s="386"/>
      <c r="AP4" s="386"/>
      <c r="AQ4" s="386"/>
      <c r="AR4" s="386"/>
      <c r="AS4" s="386"/>
      <c r="AT4" s="465"/>
      <c r="AU4" s="465"/>
      <c r="AV4" s="465"/>
      <c r="AW4" s="252"/>
    </row>
    <row r="5" spans="1:49" ht="16.5" thickBot="1" x14ac:dyDescent="0.3">
      <c r="A5" s="688" t="s">
        <v>837</v>
      </c>
      <c r="B5" s="246"/>
      <c r="C5" s="246"/>
      <c r="D5" s="246"/>
      <c r="E5" s="247"/>
      <c r="F5" s="247"/>
      <c r="G5" s="247"/>
      <c r="H5" s="247"/>
      <c r="I5" s="393"/>
      <c r="J5" s="393"/>
      <c r="K5" s="393"/>
      <c r="L5" s="393"/>
      <c r="M5" s="393"/>
      <c r="N5" s="393"/>
      <c r="O5" s="619"/>
      <c r="P5" s="619"/>
      <c r="Q5" s="619"/>
      <c r="R5" s="390"/>
      <c r="S5" s="390"/>
      <c r="T5" s="390"/>
      <c r="U5" s="390"/>
      <c r="V5" s="251"/>
      <c r="W5" s="390"/>
      <c r="X5" s="390"/>
      <c r="Y5" s="391"/>
      <c r="Z5" s="391"/>
      <c r="AA5" s="391"/>
      <c r="AB5" s="392"/>
      <c r="AC5" s="392"/>
      <c r="AD5" s="392"/>
      <c r="AE5" s="391"/>
      <c r="AF5" s="252"/>
      <c r="AG5" s="252"/>
      <c r="AH5" s="388"/>
      <c r="AI5" s="388"/>
      <c r="AJ5" s="388"/>
      <c r="AK5" s="388"/>
      <c r="AL5" s="388"/>
      <c r="AM5" s="388"/>
      <c r="AN5" s="619"/>
      <c r="AO5" s="393"/>
      <c r="AP5" s="393"/>
      <c r="AQ5" s="393"/>
      <c r="AR5" s="393"/>
      <c r="AS5" s="393"/>
      <c r="AT5" s="619"/>
      <c r="AU5" s="619"/>
      <c r="AV5" s="619"/>
      <c r="AW5" s="252"/>
    </row>
    <row r="6" spans="1:49" ht="12" customHeight="1" x14ac:dyDescent="0.25">
      <c r="A6" s="330"/>
      <c r="B6" s="329"/>
      <c r="C6" s="329"/>
      <c r="D6" s="329"/>
      <c r="E6" s="330"/>
      <c r="F6" s="330"/>
      <c r="G6" s="330"/>
      <c r="H6" s="330"/>
      <c r="I6" s="950" t="s">
        <v>834</v>
      </c>
      <c r="J6" s="951"/>
      <c r="K6" s="951"/>
      <c r="L6" s="951"/>
      <c r="M6" s="951"/>
      <c r="N6" s="951"/>
      <c r="O6" s="951"/>
      <c r="P6" s="951"/>
      <c r="Q6" s="952"/>
      <c r="R6" s="974" t="s">
        <v>835</v>
      </c>
      <c r="S6" s="975"/>
      <c r="T6" s="975"/>
      <c r="U6" s="975"/>
      <c r="V6" s="975"/>
      <c r="W6" s="975"/>
      <c r="X6" s="975"/>
      <c r="Y6" s="975"/>
      <c r="Z6" s="975"/>
      <c r="AA6" s="975"/>
      <c r="AB6" s="975"/>
      <c r="AC6" s="975"/>
      <c r="AD6" s="975"/>
      <c r="AE6" s="975"/>
      <c r="AF6" s="975"/>
      <c r="AG6" s="975"/>
      <c r="AH6" s="975"/>
      <c r="AI6" s="975"/>
      <c r="AJ6" s="975"/>
      <c r="AK6" s="975"/>
      <c r="AL6" s="975"/>
      <c r="AM6" s="975"/>
      <c r="AN6" s="976"/>
      <c r="AO6" s="977" t="s">
        <v>838</v>
      </c>
      <c r="AP6" s="978"/>
      <c r="AQ6" s="978"/>
      <c r="AR6" s="978"/>
      <c r="AS6" s="978"/>
      <c r="AT6" s="978"/>
      <c r="AU6" s="978"/>
      <c r="AV6" s="978"/>
      <c r="AW6" s="979"/>
    </row>
    <row r="7" spans="1:49" ht="17.25" customHeight="1" thickBot="1" x14ac:dyDescent="0.3">
      <c r="A7" s="335"/>
      <c r="B7" s="17"/>
      <c r="C7"/>
      <c r="D7" s="22"/>
      <c r="E7" s="17"/>
      <c r="F7" s="330"/>
      <c r="G7" s="330"/>
      <c r="H7" s="330"/>
      <c r="I7" s="953"/>
      <c r="J7" s="954"/>
      <c r="K7" s="954"/>
      <c r="L7" s="954"/>
      <c r="M7" s="954"/>
      <c r="N7" s="954"/>
      <c r="O7" s="954"/>
      <c r="P7" s="954"/>
      <c r="Q7" s="955"/>
      <c r="R7" s="1025" t="s">
        <v>289</v>
      </c>
      <c r="S7" s="1026"/>
      <c r="T7" s="1026"/>
      <c r="U7" s="1026"/>
      <c r="V7" s="1027"/>
      <c r="W7" s="1034" t="s">
        <v>290</v>
      </c>
      <c r="X7" s="1026"/>
      <c r="Y7" s="1027"/>
      <c r="Z7" s="957" t="s">
        <v>291</v>
      </c>
      <c r="AA7" s="957" t="s">
        <v>5</v>
      </c>
      <c r="AB7" s="957" t="s">
        <v>292</v>
      </c>
      <c r="AC7" s="995" t="s">
        <v>293</v>
      </c>
      <c r="AD7" s="996"/>
      <c r="AE7" s="997"/>
      <c r="AF7" s="957" t="s">
        <v>315</v>
      </c>
      <c r="AG7" s="1004" t="s">
        <v>294</v>
      </c>
      <c r="AH7" s="1005"/>
      <c r="AI7" s="1005"/>
      <c r="AJ7" s="1005"/>
      <c r="AK7" s="1005"/>
      <c r="AL7" s="1005"/>
      <c r="AM7" s="1005"/>
      <c r="AN7" s="1006"/>
      <c r="AO7" s="980"/>
      <c r="AP7" s="981"/>
      <c r="AQ7" s="981"/>
      <c r="AR7" s="981"/>
      <c r="AS7" s="981"/>
      <c r="AT7" s="981"/>
      <c r="AU7" s="981"/>
      <c r="AV7" s="981"/>
      <c r="AW7" s="982"/>
    </row>
    <row r="8" spans="1:49" ht="12" customHeight="1" x14ac:dyDescent="0.25">
      <c r="A8" s="397"/>
      <c r="B8" s="336"/>
      <c r="C8" s="336"/>
      <c r="D8" s="336"/>
      <c r="E8" s="337"/>
      <c r="F8" s="337"/>
      <c r="G8" s="337"/>
      <c r="H8" s="337"/>
      <c r="I8" s="960" t="s">
        <v>6</v>
      </c>
      <c r="J8" s="963" t="s">
        <v>826</v>
      </c>
      <c r="K8" s="964"/>
      <c r="L8" s="964"/>
      <c r="M8" s="964"/>
      <c r="N8" s="965"/>
      <c r="O8" s="969" t="s">
        <v>286</v>
      </c>
      <c r="P8" s="963" t="s">
        <v>827</v>
      </c>
      <c r="Q8" s="972"/>
      <c r="R8" s="1028"/>
      <c r="S8" s="1029"/>
      <c r="T8" s="1029"/>
      <c r="U8" s="1029"/>
      <c r="V8" s="1030"/>
      <c r="W8" s="1035"/>
      <c r="X8" s="1029"/>
      <c r="Y8" s="1030"/>
      <c r="Z8" s="958"/>
      <c r="AA8" s="958"/>
      <c r="AB8" s="958"/>
      <c r="AC8" s="998"/>
      <c r="AD8" s="999"/>
      <c r="AE8" s="1000"/>
      <c r="AF8" s="958"/>
      <c r="AG8" s="1007" t="s">
        <v>295</v>
      </c>
      <c r="AH8" s="1008"/>
      <c r="AI8" s="1023" t="s">
        <v>296</v>
      </c>
      <c r="AJ8" s="1007" t="s">
        <v>297</v>
      </c>
      <c r="AK8" s="1008"/>
      <c r="AL8" s="1011" t="s">
        <v>298</v>
      </c>
      <c r="AM8" s="1012"/>
      <c r="AN8" s="1013"/>
      <c r="AO8" s="960" t="s">
        <v>6</v>
      </c>
      <c r="AP8" s="1017" t="s">
        <v>826</v>
      </c>
      <c r="AQ8" s="1018"/>
      <c r="AR8" s="1018"/>
      <c r="AS8" s="1018"/>
      <c r="AT8" s="1019"/>
      <c r="AU8" s="969" t="s">
        <v>286</v>
      </c>
      <c r="AV8" s="963" t="s">
        <v>828</v>
      </c>
      <c r="AW8" s="972"/>
    </row>
    <row r="9" spans="1:49" ht="17.25" customHeight="1" thickBot="1" x14ac:dyDescent="0.3">
      <c r="A9" s="540" t="s">
        <v>822</v>
      </c>
      <c r="B9" s="18"/>
      <c r="C9"/>
      <c r="D9" s="25"/>
      <c r="E9" s="18"/>
      <c r="F9" s="338"/>
      <c r="G9" s="339"/>
      <c r="H9" s="339"/>
      <c r="I9" s="961"/>
      <c r="J9" s="966"/>
      <c r="K9" s="967"/>
      <c r="L9" s="967"/>
      <c r="M9" s="967"/>
      <c r="N9" s="968"/>
      <c r="O9" s="970"/>
      <c r="P9" s="966"/>
      <c r="Q9" s="973"/>
      <c r="R9" s="1031"/>
      <c r="S9" s="1032"/>
      <c r="T9" s="1032"/>
      <c r="U9" s="1032"/>
      <c r="V9" s="1033"/>
      <c r="W9" s="1036"/>
      <c r="X9" s="1032"/>
      <c r="Y9" s="1033"/>
      <c r="Z9" s="958"/>
      <c r="AA9" s="958"/>
      <c r="AB9" s="958"/>
      <c r="AC9" s="1001"/>
      <c r="AD9" s="1002"/>
      <c r="AE9" s="1003"/>
      <c r="AF9" s="958"/>
      <c r="AG9" s="1009"/>
      <c r="AH9" s="1010"/>
      <c r="AI9" s="1024"/>
      <c r="AJ9" s="1009"/>
      <c r="AK9" s="1010"/>
      <c r="AL9" s="1014"/>
      <c r="AM9" s="1015"/>
      <c r="AN9" s="1016"/>
      <c r="AO9" s="961"/>
      <c r="AP9" s="1020"/>
      <c r="AQ9" s="1021"/>
      <c r="AR9" s="1021"/>
      <c r="AS9" s="1021"/>
      <c r="AT9" s="1022"/>
      <c r="AU9" s="970"/>
      <c r="AV9" s="966"/>
      <c r="AW9" s="973"/>
    </row>
    <row r="10" spans="1:49" ht="33.75" customHeight="1" thickBot="1" x14ac:dyDescent="0.3">
      <c r="A10" s="341" t="s">
        <v>800</v>
      </c>
      <c r="B10" s="342" t="s">
        <v>566</v>
      </c>
      <c r="C10" s="342" t="s">
        <v>567</v>
      </c>
      <c r="D10" s="342" t="s">
        <v>270</v>
      </c>
      <c r="E10" s="515" t="s">
        <v>802</v>
      </c>
      <c r="F10" s="342" t="s">
        <v>0</v>
      </c>
      <c r="G10" s="402" t="s">
        <v>271</v>
      </c>
      <c r="H10" s="83" t="s">
        <v>282</v>
      </c>
      <c r="I10" s="962"/>
      <c r="J10" s="84" t="s">
        <v>280</v>
      </c>
      <c r="K10" s="84" t="s">
        <v>290</v>
      </c>
      <c r="L10" s="85" t="s">
        <v>5</v>
      </c>
      <c r="M10" s="85" t="s">
        <v>1</v>
      </c>
      <c r="N10" s="85" t="s">
        <v>7</v>
      </c>
      <c r="O10" s="971"/>
      <c r="P10" s="86" t="s">
        <v>287</v>
      </c>
      <c r="Q10" s="87" t="s">
        <v>288</v>
      </c>
      <c r="R10" s="881" t="s">
        <v>299</v>
      </c>
      <c r="S10" s="90" t="s">
        <v>296</v>
      </c>
      <c r="T10" s="90" t="s">
        <v>815</v>
      </c>
      <c r="U10" s="91" t="s">
        <v>297</v>
      </c>
      <c r="V10" s="90" t="s">
        <v>791</v>
      </c>
      <c r="W10" s="94" t="s">
        <v>300</v>
      </c>
      <c r="X10" s="94" t="s">
        <v>301</v>
      </c>
      <c r="Y10" s="90" t="s">
        <v>792</v>
      </c>
      <c r="Z10" s="959"/>
      <c r="AA10" s="959"/>
      <c r="AB10" s="959"/>
      <c r="AC10" s="90" t="s">
        <v>296</v>
      </c>
      <c r="AD10" s="91" t="s">
        <v>302</v>
      </c>
      <c r="AE10" s="90" t="s">
        <v>793</v>
      </c>
      <c r="AF10" s="959"/>
      <c r="AG10" s="578" t="s">
        <v>287</v>
      </c>
      <c r="AH10" s="608" t="s">
        <v>288</v>
      </c>
      <c r="AI10" s="578" t="s">
        <v>287</v>
      </c>
      <c r="AJ10" s="578" t="s">
        <v>287</v>
      </c>
      <c r="AK10" s="608" t="s">
        <v>288</v>
      </c>
      <c r="AL10" s="578" t="s">
        <v>287</v>
      </c>
      <c r="AM10" s="608" t="s">
        <v>288</v>
      </c>
      <c r="AN10" s="617" t="s">
        <v>311</v>
      </c>
      <c r="AO10" s="962"/>
      <c r="AP10" s="88" t="s">
        <v>280</v>
      </c>
      <c r="AQ10" s="89" t="s">
        <v>290</v>
      </c>
      <c r="AR10" s="85" t="s">
        <v>5</v>
      </c>
      <c r="AS10" s="85" t="s">
        <v>1</v>
      </c>
      <c r="AT10" s="85" t="s">
        <v>7</v>
      </c>
      <c r="AU10" s="971"/>
      <c r="AV10" s="86" t="s">
        <v>287</v>
      </c>
      <c r="AW10" s="87" t="s">
        <v>288</v>
      </c>
    </row>
    <row r="11" spans="1:49" s="415" customFormat="1" ht="11.25" customHeight="1" thickBot="1" x14ac:dyDescent="0.25">
      <c r="A11" s="445" t="s">
        <v>568</v>
      </c>
      <c r="B11" s="446" t="s">
        <v>569</v>
      </c>
      <c r="C11" s="446" t="s">
        <v>272</v>
      </c>
      <c r="D11" s="446" t="s">
        <v>273</v>
      </c>
      <c r="E11" s="446" t="s">
        <v>570</v>
      </c>
      <c r="F11" s="446" t="s">
        <v>0</v>
      </c>
      <c r="G11" s="446" t="s">
        <v>571</v>
      </c>
      <c r="H11" s="447" t="s">
        <v>796</v>
      </c>
      <c r="I11" s="448" t="s">
        <v>274</v>
      </c>
      <c r="J11" s="449" t="s">
        <v>275</v>
      </c>
      <c r="K11" s="449" t="s">
        <v>281</v>
      </c>
      <c r="L11" s="449" t="s">
        <v>276</v>
      </c>
      <c r="M11" s="449" t="s">
        <v>277</v>
      </c>
      <c r="N11" s="449" t="s">
        <v>278</v>
      </c>
      <c r="O11" s="620" t="s">
        <v>279</v>
      </c>
      <c r="P11" s="456" t="s">
        <v>572</v>
      </c>
      <c r="Q11" s="621" t="s">
        <v>573</v>
      </c>
      <c r="R11" s="883" t="s">
        <v>303</v>
      </c>
      <c r="S11" s="883" t="s">
        <v>303</v>
      </c>
      <c r="T11" s="455" t="s">
        <v>303</v>
      </c>
      <c r="U11" s="455" t="s">
        <v>303</v>
      </c>
      <c r="V11" s="455" t="s">
        <v>303</v>
      </c>
      <c r="W11" s="455" t="s">
        <v>304</v>
      </c>
      <c r="X11" s="455" t="s">
        <v>305</v>
      </c>
      <c r="Y11" s="455" t="s">
        <v>304</v>
      </c>
      <c r="Z11" s="455" t="s">
        <v>306</v>
      </c>
      <c r="AA11" s="907" t="s">
        <v>307</v>
      </c>
      <c r="AB11" s="455" t="s">
        <v>308</v>
      </c>
      <c r="AC11" s="455" t="s">
        <v>310</v>
      </c>
      <c r="AD11" s="455" t="s">
        <v>309</v>
      </c>
      <c r="AE11" s="455" t="s">
        <v>309</v>
      </c>
      <c r="AF11" s="455" t="s">
        <v>316</v>
      </c>
      <c r="AG11" s="456" t="s">
        <v>312</v>
      </c>
      <c r="AH11" s="456" t="s">
        <v>313</v>
      </c>
      <c r="AI11" s="456" t="s">
        <v>312</v>
      </c>
      <c r="AJ11" s="456" t="s">
        <v>312</v>
      </c>
      <c r="AK11" s="456" t="s">
        <v>313</v>
      </c>
      <c r="AL11" s="456" t="s">
        <v>312</v>
      </c>
      <c r="AM11" s="456" t="s">
        <v>313</v>
      </c>
      <c r="AN11" s="457" t="s">
        <v>314</v>
      </c>
      <c r="AO11" s="448" t="s">
        <v>274</v>
      </c>
      <c r="AP11" s="449" t="s">
        <v>275</v>
      </c>
      <c r="AQ11" s="449" t="s">
        <v>281</v>
      </c>
      <c r="AR11" s="449" t="s">
        <v>276</v>
      </c>
      <c r="AS11" s="449" t="s">
        <v>277</v>
      </c>
      <c r="AT11" s="449" t="s">
        <v>278</v>
      </c>
      <c r="AU11" s="853" t="s">
        <v>279</v>
      </c>
      <c r="AV11" s="853" t="s">
        <v>572</v>
      </c>
      <c r="AW11" s="854" t="s">
        <v>573</v>
      </c>
    </row>
    <row r="12" spans="1:49" ht="12.95" customHeight="1" x14ac:dyDescent="0.25">
      <c r="A12" s="432">
        <v>1</v>
      </c>
      <c r="B12" s="424">
        <v>4486</v>
      </c>
      <c r="C12" s="147">
        <v>600075176</v>
      </c>
      <c r="D12" s="147">
        <v>46750401</v>
      </c>
      <c r="E12" s="425" t="s">
        <v>328</v>
      </c>
      <c r="F12" s="424">
        <v>3233</v>
      </c>
      <c r="G12" s="426" t="s">
        <v>324</v>
      </c>
      <c r="H12" s="426" t="s">
        <v>284</v>
      </c>
      <c r="I12" s="623">
        <v>3587181</v>
      </c>
      <c r="J12" s="624">
        <v>2536811</v>
      </c>
      <c r="K12" s="882">
        <v>80000</v>
      </c>
      <c r="L12" s="831">
        <v>884482</v>
      </c>
      <c r="M12" s="831">
        <v>50736</v>
      </c>
      <c r="N12" s="624">
        <v>35152</v>
      </c>
      <c r="O12" s="625">
        <v>5.9700000000000006</v>
      </c>
      <c r="P12" s="677">
        <v>3.79</v>
      </c>
      <c r="Q12" s="745">
        <v>2.1800000000000002</v>
      </c>
      <c r="R12" s="746">
        <f>W12*-1</f>
        <v>0</v>
      </c>
      <c r="S12" s="461">
        <v>0</v>
      </c>
      <c r="T12" s="461">
        <v>0</v>
      </c>
      <c r="U12" s="461">
        <v>0</v>
      </c>
      <c r="V12" s="461">
        <f>SUM(R12:U12)</f>
        <v>0</v>
      </c>
      <c r="W12" s="461">
        <v>0</v>
      </c>
      <c r="X12" s="461">
        <v>0</v>
      </c>
      <c r="Y12" s="461">
        <f>SUM(W12:X12)</f>
        <v>0</v>
      </c>
      <c r="Z12" s="461">
        <f>V12+Y12</f>
        <v>0</v>
      </c>
      <c r="AA12" s="577">
        <f>ROUND((V12+W12)*33.8%,0)</f>
        <v>0</v>
      </c>
      <c r="AB12" s="462">
        <f>ROUND(V12*2%,0)</f>
        <v>0</v>
      </c>
      <c r="AC12" s="461">
        <v>0</v>
      </c>
      <c r="AD12" s="461">
        <v>0</v>
      </c>
      <c r="AE12" s="461">
        <f>SUM(AC12:AD12)</f>
        <v>0</v>
      </c>
      <c r="AF12" s="461">
        <f>Z12+AA12+AB12+AE12</f>
        <v>0</v>
      </c>
      <c r="AG12" s="463">
        <v>0</v>
      </c>
      <c r="AH12" s="463">
        <v>0</v>
      </c>
      <c r="AI12" s="463">
        <v>0</v>
      </c>
      <c r="AJ12" s="463">
        <v>0</v>
      </c>
      <c r="AK12" s="463">
        <v>0</v>
      </c>
      <c r="AL12" s="463">
        <f>AG12+AI12+AJ12</f>
        <v>0</v>
      </c>
      <c r="AM12" s="463">
        <f>AH12+AK12</f>
        <v>0</v>
      </c>
      <c r="AN12" s="464">
        <f>SUM(AL12:AM12)</f>
        <v>0</v>
      </c>
      <c r="AO12" s="746">
        <f>I12+AF12</f>
        <v>3587181</v>
      </c>
      <c r="AP12" s="461">
        <f>J12+V12</f>
        <v>2536811</v>
      </c>
      <c r="AQ12" s="269">
        <f>K12+Y12</f>
        <v>80000</v>
      </c>
      <c r="AR12" s="461">
        <f>L12+AA12</f>
        <v>884482</v>
      </c>
      <c r="AS12" s="461">
        <f>M12+AB12</f>
        <v>50736</v>
      </c>
      <c r="AT12" s="461">
        <f>N12+AE12</f>
        <v>35152</v>
      </c>
      <c r="AU12" s="463">
        <f>O12+AN12</f>
        <v>5.9700000000000006</v>
      </c>
      <c r="AV12" s="463">
        <f>P12+AL12</f>
        <v>3.79</v>
      </c>
      <c r="AW12" s="464">
        <f>Q12+AM12</f>
        <v>2.1800000000000002</v>
      </c>
    </row>
    <row r="13" spans="1:49" ht="12.95" customHeight="1" x14ac:dyDescent="0.25">
      <c r="A13" s="225">
        <v>1</v>
      </c>
      <c r="B13" s="116">
        <v>4486</v>
      </c>
      <c r="C13" s="117">
        <v>600075176</v>
      </c>
      <c r="D13" s="117">
        <v>46750401</v>
      </c>
      <c r="E13" s="118" t="s">
        <v>329</v>
      </c>
      <c r="F13" s="119"/>
      <c r="G13" s="120"/>
      <c r="H13" s="120"/>
      <c r="I13" s="194">
        <v>3587181</v>
      </c>
      <c r="J13" s="121">
        <v>2536811</v>
      </c>
      <c r="K13" s="121">
        <v>80000</v>
      </c>
      <c r="L13" s="121">
        <v>884482</v>
      </c>
      <c r="M13" s="121">
        <v>50736</v>
      </c>
      <c r="N13" s="121">
        <v>35152</v>
      </c>
      <c r="O13" s="122">
        <v>5.9700000000000006</v>
      </c>
      <c r="P13" s="122">
        <v>3.79</v>
      </c>
      <c r="Q13" s="482">
        <v>2.1800000000000002</v>
      </c>
      <c r="R13" s="568">
        <f t="shared" ref="R13:AW13" si="0">SUM(R12)</f>
        <v>0</v>
      </c>
      <c r="S13" s="121">
        <f t="shared" si="0"/>
        <v>0</v>
      </c>
      <c r="T13" s="121">
        <f t="shared" si="0"/>
        <v>0</v>
      </c>
      <c r="U13" s="121">
        <f t="shared" si="0"/>
        <v>0</v>
      </c>
      <c r="V13" s="121">
        <f t="shared" si="0"/>
        <v>0</v>
      </c>
      <c r="W13" s="121">
        <f t="shared" si="0"/>
        <v>0</v>
      </c>
      <c r="X13" s="121">
        <f t="shared" si="0"/>
        <v>0</v>
      </c>
      <c r="Y13" s="121">
        <f t="shared" si="0"/>
        <v>0</v>
      </c>
      <c r="Z13" s="121">
        <f t="shared" si="0"/>
        <v>0</v>
      </c>
      <c r="AA13" s="121">
        <f t="shared" si="0"/>
        <v>0</v>
      </c>
      <c r="AB13" s="121">
        <f t="shared" si="0"/>
        <v>0</v>
      </c>
      <c r="AC13" s="121">
        <f t="shared" si="0"/>
        <v>0</v>
      </c>
      <c r="AD13" s="121">
        <f t="shared" si="0"/>
        <v>0</v>
      </c>
      <c r="AE13" s="121">
        <f t="shared" si="0"/>
        <v>0</v>
      </c>
      <c r="AF13" s="121">
        <f t="shared" si="0"/>
        <v>0</v>
      </c>
      <c r="AG13" s="122">
        <f t="shared" si="0"/>
        <v>0</v>
      </c>
      <c r="AH13" s="122">
        <f t="shared" si="0"/>
        <v>0</v>
      </c>
      <c r="AI13" s="122">
        <f t="shared" si="0"/>
        <v>0</v>
      </c>
      <c r="AJ13" s="122">
        <f t="shared" si="0"/>
        <v>0</v>
      </c>
      <c r="AK13" s="122">
        <f t="shared" si="0"/>
        <v>0</v>
      </c>
      <c r="AL13" s="122">
        <f t="shared" si="0"/>
        <v>0</v>
      </c>
      <c r="AM13" s="122">
        <f t="shared" si="0"/>
        <v>0</v>
      </c>
      <c r="AN13" s="482">
        <f t="shared" si="0"/>
        <v>0</v>
      </c>
      <c r="AO13" s="210">
        <f t="shared" si="0"/>
        <v>3587181</v>
      </c>
      <c r="AP13" s="121">
        <f t="shared" si="0"/>
        <v>2536811</v>
      </c>
      <c r="AQ13" s="242">
        <f t="shared" si="0"/>
        <v>80000</v>
      </c>
      <c r="AR13" s="121">
        <f t="shared" si="0"/>
        <v>884482</v>
      </c>
      <c r="AS13" s="121">
        <f t="shared" si="0"/>
        <v>50736</v>
      </c>
      <c r="AT13" s="121">
        <f t="shared" si="0"/>
        <v>35152</v>
      </c>
      <c r="AU13" s="122">
        <f t="shared" si="0"/>
        <v>5.9700000000000006</v>
      </c>
      <c r="AV13" s="122">
        <f t="shared" si="0"/>
        <v>3.79</v>
      </c>
      <c r="AW13" s="482">
        <f t="shared" si="0"/>
        <v>2.1800000000000002</v>
      </c>
    </row>
    <row r="14" spans="1:49" ht="12.95" customHeight="1" x14ac:dyDescent="0.25">
      <c r="A14" s="224">
        <v>2</v>
      </c>
      <c r="B14" s="123">
        <v>4419</v>
      </c>
      <c r="C14" s="124">
        <v>600074056</v>
      </c>
      <c r="D14" s="123">
        <v>72744049</v>
      </c>
      <c r="E14" s="125" t="s">
        <v>330</v>
      </c>
      <c r="F14" s="123">
        <v>3111</v>
      </c>
      <c r="G14" s="126" t="s">
        <v>331</v>
      </c>
      <c r="H14" s="755" t="s">
        <v>283</v>
      </c>
      <c r="I14" s="265">
        <v>23495148</v>
      </c>
      <c r="J14" s="266">
        <v>17149483</v>
      </c>
      <c r="K14" s="266">
        <v>0</v>
      </c>
      <c r="L14" s="831">
        <v>5796525</v>
      </c>
      <c r="M14" s="831">
        <v>342990</v>
      </c>
      <c r="N14" s="266">
        <v>206150</v>
      </c>
      <c r="O14" s="622">
        <v>40.962800000000001</v>
      </c>
      <c r="P14" s="678">
        <v>29.982600000000001</v>
      </c>
      <c r="Q14" s="744">
        <v>10.9802</v>
      </c>
      <c r="R14" s="268">
        <f t="shared" ref="R14:R79" si="1">W14*-1</f>
        <v>0</v>
      </c>
      <c r="S14" s="268">
        <v>0</v>
      </c>
      <c r="T14" s="269">
        <v>0</v>
      </c>
      <c r="U14" s="269">
        <v>0</v>
      </c>
      <c r="V14" s="269">
        <f t="shared" ref="V14:V77" si="2">SUM(R14:U14)</f>
        <v>0</v>
      </c>
      <c r="W14" s="269">
        <v>0</v>
      </c>
      <c r="X14" s="269">
        <v>0</v>
      </c>
      <c r="Y14" s="269">
        <f>SUM(W14:X14)</f>
        <v>0</v>
      </c>
      <c r="Z14" s="269">
        <f>V14+Y14</f>
        <v>0</v>
      </c>
      <c r="AA14" s="577">
        <f>ROUND((V14+W14)*33.8%,0)</f>
        <v>0</v>
      </c>
      <c r="AB14" s="270">
        <f>ROUND(V14*2%,0)</f>
        <v>0</v>
      </c>
      <c r="AC14" s="269">
        <v>0</v>
      </c>
      <c r="AD14" s="269">
        <v>0</v>
      </c>
      <c r="AE14" s="269">
        <f t="shared" ref="AE14:AE77" si="3">SUM(AC14:AD14)</f>
        <v>0</v>
      </c>
      <c r="AF14" s="269">
        <f t="shared" ref="AF14:AF77" si="4">Z14+AA14+AB14+AE14</f>
        <v>0</v>
      </c>
      <c r="AG14" s="271">
        <v>0</v>
      </c>
      <c r="AH14" s="271">
        <v>0</v>
      </c>
      <c r="AI14" s="271">
        <v>0</v>
      </c>
      <c r="AJ14" s="271">
        <v>0</v>
      </c>
      <c r="AK14" s="271">
        <v>0</v>
      </c>
      <c r="AL14" s="271">
        <f t="shared" ref="AL14:AL77" si="5">AG14+AI14+AJ14</f>
        <v>0</v>
      </c>
      <c r="AM14" s="271">
        <f t="shared" ref="AM14:AM77" si="6">AH14+AK14</f>
        <v>0</v>
      </c>
      <c r="AN14" s="272">
        <f t="shared" ref="AN14:AN77" si="7">SUM(AL14:AM14)</f>
        <v>0</v>
      </c>
      <c r="AO14" s="268">
        <f>I14+AF14</f>
        <v>23495148</v>
      </c>
      <c r="AP14" s="892">
        <f>J14+V14</f>
        <v>17149483</v>
      </c>
      <c r="AQ14" s="269">
        <f>K14+Y14</f>
        <v>0</v>
      </c>
      <c r="AR14" s="268">
        <f t="shared" ref="AR14:AS17" si="8">L14+AA14</f>
        <v>5796525</v>
      </c>
      <c r="AS14" s="269">
        <f t="shared" si="8"/>
        <v>342990</v>
      </c>
      <c r="AT14" s="269">
        <f>N14+AE14</f>
        <v>206150</v>
      </c>
      <c r="AU14" s="271">
        <f>O14+AN14</f>
        <v>40.962800000000001</v>
      </c>
      <c r="AV14" s="271">
        <f t="shared" ref="AV14:AW17" si="9">P14+AL14</f>
        <v>29.982600000000001</v>
      </c>
      <c r="AW14" s="272">
        <f t="shared" si="9"/>
        <v>10.9802</v>
      </c>
    </row>
    <row r="15" spans="1:49" ht="12.95" customHeight="1" x14ac:dyDescent="0.25">
      <c r="A15" s="224">
        <v>2</v>
      </c>
      <c r="B15" s="123">
        <v>4419</v>
      </c>
      <c r="C15" s="124">
        <v>600074056</v>
      </c>
      <c r="D15" s="123">
        <v>72744049</v>
      </c>
      <c r="E15" s="125" t="s">
        <v>330</v>
      </c>
      <c r="F15" s="123">
        <v>3111</v>
      </c>
      <c r="G15" s="108" t="s">
        <v>319</v>
      </c>
      <c r="H15" s="755" t="s">
        <v>283</v>
      </c>
      <c r="I15" s="265">
        <v>510782</v>
      </c>
      <c r="J15" s="266">
        <v>376128</v>
      </c>
      <c r="K15" s="266">
        <v>0</v>
      </c>
      <c r="L15" s="831">
        <v>127132</v>
      </c>
      <c r="M15" s="831">
        <v>7522</v>
      </c>
      <c r="N15" s="266">
        <v>0</v>
      </c>
      <c r="O15" s="622">
        <v>1</v>
      </c>
      <c r="P15" s="678">
        <v>1</v>
      </c>
      <c r="Q15" s="744">
        <v>0</v>
      </c>
      <c r="R15" s="268">
        <f t="shared" si="1"/>
        <v>0</v>
      </c>
      <c r="S15" s="268">
        <v>-34020</v>
      </c>
      <c r="T15" s="269">
        <v>0</v>
      </c>
      <c r="U15" s="269">
        <v>0</v>
      </c>
      <c r="V15" s="269">
        <f t="shared" ref="V15" si="10">SUM(R15:U15)</f>
        <v>-34020</v>
      </c>
      <c r="W15" s="269">
        <v>0</v>
      </c>
      <c r="X15" s="269">
        <v>0</v>
      </c>
      <c r="Y15" s="269">
        <f>SUM(W15:X15)</f>
        <v>0</v>
      </c>
      <c r="Z15" s="269">
        <f>V15+Y15</f>
        <v>-34020</v>
      </c>
      <c r="AA15" s="577">
        <f t="shared" ref="AA15:AA17" si="11">ROUND((V15+W15)*33.8%,0)</f>
        <v>-11499</v>
      </c>
      <c r="AB15" s="270">
        <f>ROUND(V15*2%,0)</f>
        <v>-680</v>
      </c>
      <c r="AC15" s="269">
        <v>0</v>
      </c>
      <c r="AD15" s="269">
        <v>0</v>
      </c>
      <c r="AE15" s="269">
        <f t="shared" si="3"/>
        <v>0</v>
      </c>
      <c r="AF15" s="269">
        <f t="shared" si="4"/>
        <v>-46199</v>
      </c>
      <c r="AG15" s="271">
        <v>0</v>
      </c>
      <c r="AH15" s="271">
        <v>0</v>
      </c>
      <c r="AI15" s="271">
        <v>-0.08</v>
      </c>
      <c r="AJ15" s="271">
        <v>0</v>
      </c>
      <c r="AK15" s="271">
        <v>0</v>
      </c>
      <c r="AL15" s="271">
        <f t="shared" si="5"/>
        <v>-0.08</v>
      </c>
      <c r="AM15" s="271">
        <f t="shared" si="6"/>
        <v>0</v>
      </c>
      <c r="AN15" s="272">
        <f t="shared" si="7"/>
        <v>-0.08</v>
      </c>
      <c r="AO15" s="268">
        <f>I15+AF15</f>
        <v>464583</v>
      </c>
      <c r="AP15" s="892">
        <f>J15+V15</f>
        <v>342108</v>
      </c>
      <c r="AQ15" s="269">
        <f t="shared" ref="AQ15:AQ17" si="12">K15+Y15</f>
        <v>0</v>
      </c>
      <c r="AR15" s="268">
        <f t="shared" si="8"/>
        <v>115633</v>
      </c>
      <c r="AS15" s="269">
        <f t="shared" si="8"/>
        <v>6842</v>
      </c>
      <c r="AT15" s="269">
        <f>N15+AE15</f>
        <v>0</v>
      </c>
      <c r="AU15" s="271">
        <f>O15+AN15</f>
        <v>0.92</v>
      </c>
      <c r="AV15" s="271">
        <f t="shared" si="9"/>
        <v>0.92</v>
      </c>
      <c r="AW15" s="272">
        <f t="shared" si="9"/>
        <v>0</v>
      </c>
    </row>
    <row r="16" spans="1:49" ht="12.95" customHeight="1" x14ac:dyDescent="0.25">
      <c r="A16" s="224">
        <v>2</v>
      </c>
      <c r="B16" s="123">
        <v>4419</v>
      </c>
      <c r="C16" s="124">
        <v>600074056</v>
      </c>
      <c r="D16" s="123">
        <v>72744049</v>
      </c>
      <c r="E16" s="125" t="s">
        <v>330</v>
      </c>
      <c r="F16" s="123">
        <v>3111</v>
      </c>
      <c r="G16" s="126" t="s">
        <v>325</v>
      </c>
      <c r="H16" s="755" t="s">
        <v>284</v>
      </c>
      <c r="I16" s="265">
        <v>548368</v>
      </c>
      <c r="J16" s="266">
        <v>403806</v>
      </c>
      <c r="K16" s="266">
        <v>0</v>
      </c>
      <c r="L16" s="831">
        <v>136486</v>
      </c>
      <c r="M16" s="831">
        <v>8076</v>
      </c>
      <c r="N16" s="266">
        <v>0</v>
      </c>
      <c r="O16" s="622">
        <v>1.35</v>
      </c>
      <c r="P16" s="678">
        <v>1.35</v>
      </c>
      <c r="Q16" s="744">
        <v>0</v>
      </c>
      <c r="R16" s="268">
        <f t="shared" si="1"/>
        <v>0</v>
      </c>
      <c r="S16" s="268">
        <v>0</v>
      </c>
      <c r="T16" s="269">
        <v>0</v>
      </c>
      <c r="U16" s="269">
        <v>0</v>
      </c>
      <c r="V16" s="269">
        <f t="shared" si="2"/>
        <v>0</v>
      </c>
      <c r="W16" s="269">
        <v>0</v>
      </c>
      <c r="X16" s="269">
        <v>0</v>
      </c>
      <c r="Y16" s="269">
        <f>SUM(W16:X16)</f>
        <v>0</v>
      </c>
      <c r="Z16" s="269">
        <f>V16+Y16</f>
        <v>0</v>
      </c>
      <c r="AA16" s="577">
        <f t="shared" si="11"/>
        <v>0</v>
      </c>
      <c r="AB16" s="270">
        <f>ROUND(V16*2%,0)</f>
        <v>0</v>
      </c>
      <c r="AC16" s="269">
        <v>0</v>
      </c>
      <c r="AD16" s="269">
        <v>0</v>
      </c>
      <c r="AE16" s="269">
        <f t="shared" si="3"/>
        <v>0</v>
      </c>
      <c r="AF16" s="269">
        <f t="shared" si="4"/>
        <v>0</v>
      </c>
      <c r="AG16" s="271">
        <v>0</v>
      </c>
      <c r="AH16" s="271">
        <v>0</v>
      </c>
      <c r="AI16" s="271">
        <v>0</v>
      </c>
      <c r="AJ16" s="271">
        <v>0</v>
      </c>
      <c r="AK16" s="271">
        <v>0</v>
      </c>
      <c r="AL16" s="271">
        <f t="shared" si="5"/>
        <v>0</v>
      </c>
      <c r="AM16" s="271">
        <f t="shared" si="6"/>
        <v>0</v>
      </c>
      <c r="AN16" s="272">
        <f t="shared" si="7"/>
        <v>0</v>
      </c>
      <c r="AO16" s="268">
        <f>I16+AF16</f>
        <v>548368</v>
      </c>
      <c r="AP16" s="892">
        <f>J16+V16</f>
        <v>403806</v>
      </c>
      <c r="AQ16" s="269">
        <f t="shared" si="12"/>
        <v>0</v>
      </c>
      <c r="AR16" s="268">
        <f t="shared" si="8"/>
        <v>136486</v>
      </c>
      <c r="AS16" s="269">
        <f t="shared" si="8"/>
        <v>8076</v>
      </c>
      <c r="AT16" s="269">
        <f>N16+AE16</f>
        <v>0</v>
      </c>
      <c r="AU16" s="271">
        <f>O16+AN16</f>
        <v>1.35</v>
      </c>
      <c r="AV16" s="271">
        <f t="shared" si="9"/>
        <v>1.35</v>
      </c>
      <c r="AW16" s="272">
        <f t="shared" si="9"/>
        <v>0</v>
      </c>
    </row>
    <row r="17" spans="1:49" ht="12.95" customHeight="1" x14ac:dyDescent="0.25">
      <c r="A17" s="224">
        <v>2</v>
      </c>
      <c r="B17" s="123">
        <v>4419</v>
      </c>
      <c r="C17" s="124">
        <v>600074056</v>
      </c>
      <c r="D17" s="123">
        <v>72744049</v>
      </c>
      <c r="E17" s="125" t="s">
        <v>330</v>
      </c>
      <c r="F17" s="123">
        <v>3141</v>
      </c>
      <c r="G17" s="126" t="s">
        <v>321</v>
      </c>
      <c r="H17" s="126" t="s">
        <v>284</v>
      </c>
      <c r="I17" s="265">
        <v>3515165</v>
      </c>
      <c r="J17" s="266">
        <v>2575656</v>
      </c>
      <c r="K17" s="266">
        <v>0</v>
      </c>
      <c r="L17" s="831">
        <v>870572</v>
      </c>
      <c r="M17" s="831">
        <v>51513</v>
      </c>
      <c r="N17" s="266">
        <v>17424</v>
      </c>
      <c r="O17" s="622">
        <v>8.77</v>
      </c>
      <c r="P17" s="678">
        <v>0</v>
      </c>
      <c r="Q17" s="744">
        <v>8.77</v>
      </c>
      <c r="R17" s="268">
        <f t="shared" si="1"/>
        <v>0</v>
      </c>
      <c r="S17" s="268">
        <v>0</v>
      </c>
      <c r="T17" s="269">
        <v>0</v>
      </c>
      <c r="U17" s="269">
        <v>0</v>
      </c>
      <c r="V17" s="269">
        <f t="shared" si="2"/>
        <v>0</v>
      </c>
      <c r="W17" s="269">
        <v>0</v>
      </c>
      <c r="X17" s="269">
        <v>0</v>
      </c>
      <c r="Y17" s="269">
        <f>SUM(W17:X17)</f>
        <v>0</v>
      </c>
      <c r="Z17" s="269">
        <f>V17+Y17</f>
        <v>0</v>
      </c>
      <c r="AA17" s="577">
        <f t="shared" si="11"/>
        <v>0</v>
      </c>
      <c r="AB17" s="270">
        <f>ROUND(V17*2%,0)</f>
        <v>0</v>
      </c>
      <c r="AC17" s="269">
        <v>0</v>
      </c>
      <c r="AD17" s="269">
        <v>0</v>
      </c>
      <c r="AE17" s="269">
        <f t="shared" si="3"/>
        <v>0</v>
      </c>
      <c r="AF17" s="269">
        <f t="shared" si="4"/>
        <v>0</v>
      </c>
      <c r="AG17" s="271">
        <v>0</v>
      </c>
      <c r="AH17" s="271">
        <v>0</v>
      </c>
      <c r="AI17" s="271">
        <v>0</v>
      </c>
      <c r="AJ17" s="271">
        <v>0</v>
      </c>
      <c r="AK17" s="271">
        <v>0</v>
      </c>
      <c r="AL17" s="271">
        <f t="shared" si="5"/>
        <v>0</v>
      </c>
      <c r="AM17" s="271">
        <f t="shared" si="6"/>
        <v>0</v>
      </c>
      <c r="AN17" s="272">
        <f t="shared" si="7"/>
        <v>0</v>
      </c>
      <c r="AO17" s="268">
        <f>I17+AF17</f>
        <v>3515165</v>
      </c>
      <c r="AP17" s="892">
        <f>J17+V17</f>
        <v>2575656</v>
      </c>
      <c r="AQ17" s="269">
        <f t="shared" si="12"/>
        <v>0</v>
      </c>
      <c r="AR17" s="268">
        <f t="shared" si="8"/>
        <v>870572</v>
      </c>
      <c r="AS17" s="269">
        <f t="shared" si="8"/>
        <v>51513</v>
      </c>
      <c r="AT17" s="269">
        <f>N17+AE17</f>
        <v>17424</v>
      </c>
      <c r="AU17" s="271">
        <f>O17+AN17</f>
        <v>8.77</v>
      </c>
      <c r="AV17" s="271">
        <f t="shared" si="9"/>
        <v>0</v>
      </c>
      <c r="AW17" s="272">
        <f t="shared" si="9"/>
        <v>8.77</v>
      </c>
    </row>
    <row r="18" spans="1:49" ht="12.95" customHeight="1" x14ac:dyDescent="0.25">
      <c r="A18" s="225">
        <v>2</v>
      </c>
      <c r="B18" s="117">
        <v>4419</v>
      </c>
      <c r="C18" s="127">
        <v>600074056</v>
      </c>
      <c r="D18" s="117">
        <v>72744049</v>
      </c>
      <c r="E18" s="128" t="s">
        <v>332</v>
      </c>
      <c r="F18" s="117"/>
      <c r="G18" s="129"/>
      <c r="H18" s="129"/>
      <c r="I18" s="216">
        <v>28069463</v>
      </c>
      <c r="J18" s="130">
        <v>20505073</v>
      </c>
      <c r="K18" s="130">
        <v>0</v>
      </c>
      <c r="L18" s="130">
        <v>6930715</v>
      </c>
      <c r="M18" s="130">
        <v>410101</v>
      </c>
      <c r="N18" s="130">
        <v>223574</v>
      </c>
      <c r="O18" s="133">
        <v>52.082800000000006</v>
      </c>
      <c r="P18" s="133">
        <v>32.332599999999999</v>
      </c>
      <c r="Q18" s="483">
        <v>19.7502</v>
      </c>
      <c r="R18" s="897">
        <f t="shared" ref="R18:AW18" si="13">SUM(R14:R17)</f>
        <v>0</v>
      </c>
      <c r="S18" s="130">
        <f t="shared" si="13"/>
        <v>-34020</v>
      </c>
      <c r="T18" s="130">
        <f t="shared" si="13"/>
        <v>0</v>
      </c>
      <c r="U18" s="130">
        <f t="shared" si="13"/>
        <v>0</v>
      </c>
      <c r="V18" s="130">
        <f t="shared" si="13"/>
        <v>-34020</v>
      </c>
      <c r="W18" s="130">
        <f t="shared" si="13"/>
        <v>0</v>
      </c>
      <c r="X18" s="130">
        <f t="shared" si="13"/>
        <v>0</v>
      </c>
      <c r="Y18" s="130">
        <f t="shared" si="13"/>
        <v>0</v>
      </c>
      <c r="Z18" s="130">
        <f t="shared" si="13"/>
        <v>-34020</v>
      </c>
      <c r="AA18" s="130">
        <f t="shared" si="13"/>
        <v>-11499</v>
      </c>
      <c r="AB18" s="130">
        <f t="shared" si="13"/>
        <v>-680</v>
      </c>
      <c r="AC18" s="130">
        <f t="shared" si="13"/>
        <v>0</v>
      </c>
      <c r="AD18" s="130">
        <f t="shared" si="13"/>
        <v>0</v>
      </c>
      <c r="AE18" s="130">
        <f t="shared" si="13"/>
        <v>0</v>
      </c>
      <c r="AF18" s="130">
        <f t="shared" si="13"/>
        <v>-46199</v>
      </c>
      <c r="AG18" s="133">
        <f t="shared" si="13"/>
        <v>0</v>
      </c>
      <c r="AH18" s="133">
        <f t="shared" si="13"/>
        <v>0</v>
      </c>
      <c r="AI18" s="133">
        <f t="shared" si="13"/>
        <v>-0.08</v>
      </c>
      <c r="AJ18" s="133">
        <f t="shared" si="13"/>
        <v>0</v>
      </c>
      <c r="AK18" s="133">
        <f t="shared" si="13"/>
        <v>0</v>
      </c>
      <c r="AL18" s="133">
        <f t="shared" si="13"/>
        <v>-0.08</v>
      </c>
      <c r="AM18" s="133">
        <f t="shared" si="13"/>
        <v>0</v>
      </c>
      <c r="AN18" s="483">
        <f t="shared" si="13"/>
        <v>-0.08</v>
      </c>
      <c r="AO18" s="211">
        <f t="shared" si="13"/>
        <v>28023264</v>
      </c>
      <c r="AP18" s="130">
        <f t="shared" si="13"/>
        <v>20471053</v>
      </c>
      <c r="AQ18" s="893">
        <f t="shared" si="13"/>
        <v>0</v>
      </c>
      <c r="AR18" s="130">
        <f t="shared" si="13"/>
        <v>6919216</v>
      </c>
      <c r="AS18" s="130">
        <f t="shared" si="13"/>
        <v>409421</v>
      </c>
      <c r="AT18" s="130">
        <f t="shared" si="13"/>
        <v>223574</v>
      </c>
      <c r="AU18" s="133">
        <f t="shared" si="13"/>
        <v>52.002800000000008</v>
      </c>
      <c r="AV18" s="133">
        <f t="shared" si="13"/>
        <v>32.252600000000001</v>
      </c>
      <c r="AW18" s="483">
        <f t="shared" si="13"/>
        <v>19.7502</v>
      </c>
    </row>
    <row r="19" spans="1:49" ht="12.95" customHeight="1" x14ac:dyDescent="0.25">
      <c r="A19" s="224">
        <v>3</v>
      </c>
      <c r="B19" s="123">
        <v>4464</v>
      </c>
      <c r="C19" s="123" t="s">
        <v>333</v>
      </c>
      <c r="D19" s="123">
        <v>46750461</v>
      </c>
      <c r="E19" s="125" t="s">
        <v>334</v>
      </c>
      <c r="F19" s="123">
        <v>3113</v>
      </c>
      <c r="G19" s="126" t="s">
        <v>335</v>
      </c>
      <c r="H19" s="126" t="s">
        <v>283</v>
      </c>
      <c r="I19" s="265">
        <v>39890900</v>
      </c>
      <c r="J19" s="266">
        <v>28376951</v>
      </c>
      <c r="K19" s="266">
        <v>21600</v>
      </c>
      <c r="L19" s="831">
        <v>9598710</v>
      </c>
      <c r="M19" s="831">
        <v>567539</v>
      </c>
      <c r="N19" s="266">
        <v>1326100</v>
      </c>
      <c r="O19" s="622">
        <v>52.629400000000004</v>
      </c>
      <c r="P19" s="678">
        <v>41.090600000000002</v>
      </c>
      <c r="Q19" s="744">
        <v>11.5388</v>
      </c>
      <c r="R19" s="268">
        <f t="shared" si="1"/>
        <v>0</v>
      </c>
      <c r="S19" s="269">
        <v>0</v>
      </c>
      <c r="T19" s="269">
        <v>0</v>
      </c>
      <c r="U19" s="269">
        <v>0</v>
      </c>
      <c r="V19" s="269">
        <f t="shared" si="2"/>
        <v>0</v>
      </c>
      <c r="W19" s="269">
        <v>0</v>
      </c>
      <c r="X19" s="269">
        <v>0</v>
      </c>
      <c r="Y19" s="269">
        <f>SUM(W19:X19)</f>
        <v>0</v>
      </c>
      <c r="Z19" s="269">
        <f>V19+Y19</f>
        <v>0</v>
      </c>
      <c r="AA19" s="577">
        <f t="shared" ref="AA19:AA23" si="14">ROUND((V19+W19)*33.8%,0)</f>
        <v>0</v>
      </c>
      <c r="AB19" s="270">
        <f>ROUND(V19*2%,0)</f>
        <v>0</v>
      </c>
      <c r="AC19" s="269">
        <v>0</v>
      </c>
      <c r="AD19" s="269">
        <v>0</v>
      </c>
      <c r="AE19" s="269">
        <f t="shared" si="3"/>
        <v>0</v>
      </c>
      <c r="AF19" s="269">
        <f t="shared" si="4"/>
        <v>0</v>
      </c>
      <c r="AG19" s="271">
        <v>0</v>
      </c>
      <c r="AH19" s="271">
        <v>0</v>
      </c>
      <c r="AI19" s="271">
        <v>0</v>
      </c>
      <c r="AJ19" s="271">
        <v>0</v>
      </c>
      <c r="AK19" s="271">
        <v>0</v>
      </c>
      <c r="AL19" s="271">
        <f t="shared" si="5"/>
        <v>0</v>
      </c>
      <c r="AM19" s="271">
        <f t="shared" si="6"/>
        <v>0</v>
      </c>
      <c r="AN19" s="272">
        <f t="shared" si="7"/>
        <v>0</v>
      </c>
      <c r="AO19" s="268">
        <f>I19+AF19</f>
        <v>39890900</v>
      </c>
      <c r="AP19" s="269">
        <f>J19+V19</f>
        <v>28376951</v>
      </c>
      <c r="AQ19" s="269">
        <f t="shared" ref="AQ19:AQ23" si="15">K19+Y19</f>
        <v>21600</v>
      </c>
      <c r="AR19" s="269">
        <f t="shared" ref="AR19:AS23" si="16">L19+AA19</f>
        <v>9598710</v>
      </c>
      <c r="AS19" s="269">
        <f t="shared" si="16"/>
        <v>567539</v>
      </c>
      <c r="AT19" s="269">
        <f>N19+AE19</f>
        <v>1326100</v>
      </c>
      <c r="AU19" s="271">
        <f>O19+AN19</f>
        <v>52.629400000000004</v>
      </c>
      <c r="AV19" s="271">
        <f t="shared" ref="AV19:AW23" si="17">P19+AL19</f>
        <v>41.090600000000002</v>
      </c>
      <c r="AW19" s="272">
        <f t="shared" si="17"/>
        <v>11.5388</v>
      </c>
    </row>
    <row r="20" spans="1:49" ht="12.95" customHeight="1" x14ac:dyDescent="0.25">
      <c r="A20" s="224">
        <v>3</v>
      </c>
      <c r="B20" s="123">
        <v>4464</v>
      </c>
      <c r="C20" s="123" t="s">
        <v>333</v>
      </c>
      <c r="D20" s="123">
        <v>46750461</v>
      </c>
      <c r="E20" s="125" t="s">
        <v>336</v>
      </c>
      <c r="F20" s="123">
        <v>3113</v>
      </c>
      <c r="G20" s="126" t="s">
        <v>325</v>
      </c>
      <c r="H20" s="126" t="s">
        <v>284</v>
      </c>
      <c r="I20" s="265">
        <v>187052</v>
      </c>
      <c r="J20" s="266">
        <v>137741</v>
      </c>
      <c r="K20" s="266">
        <v>0</v>
      </c>
      <c r="L20" s="831">
        <v>46556</v>
      </c>
      <c r="M20" s="831">
        <v>2755</v>
      </c>
      <c r="N20" s="266">
        <v>0</v>
      </c>
      <c r="O20" s="622">
        <v>0.41000000000000003</v>
      </c>
      <c r="P20" s="678">
        <v>0.41000000000000003</v>
      </c>
      <c r="Q20" s="744">
        <v>0</v>
      </c>
      <c r="R20" s="268">
        <f t="shared" si="1"/>
        <v>0</v>
      </c>
      <c r="S20" s="269">
        <v>0</v>
      </c>
      <c r="T20" s="269">
        <v>0</v>
      </c>
      <c r="U20" s="269">
        <v>0</v>
      </c>
      <c r="V20" s="269">
        <f t="shared" si="2"/>
        <v>0</v>
      </c>
      <c r="W20" s="269">
        <v>0</v>
      </c>
      <c r="X20" s="269">
        <v>0</v>
      </c>
      <c r="Y20" s="269">
        <f>SUM(W20:X20)</f>
        <v>0</v>
      </c>
      <c r="Z20" s="269">
        <f>V20+Y20</f>
        <v>0</v>
      </c>
      <c r="AA20" s="577">
        <f t="shared" si="14"/>
        <v>0</v>
      </c>
      <c r="AB20" s="270">
        <f>ROUND(V20*2%,0)</f>
        <v>0</v>
      </c>
      <c r="AC20" s="269">
        <v>0</v>
      </c>
      <c r="AD20" s="269">
        <v>0</v>
      </c>
      <c r="AE20" s="269">
        <f t="shared" si="3"/>
        <v>0</v>
      </c>
      <c r="AF20" s="269">
        <f t="shared" si="4"/>
        <v>0</v>
      </c>
      <c r="AG20" s="271">
        <v>0</v>
      </c>
      <c r="AH20" s="271">
        <v>0</v>
      </c>
      <c r="AI20" s="271">
        <v>0</v>
      </c>
      <c r="AJ20" s="271">
        <v>0</v>
      </c>
      <c r="AK20" s="271">
        <v>0</v>
      </c>
      <c r="AL20" s="271">
        <f t="shared" si="5"/>
        <v>0</v>
      </c>
      <c r="AM20" s="271">
        <f t="shared" si="6"/>
        <v>0</v>
      </c>
      <c r="AN20" s="272">
        <f t="shared" si="7"/>
        <v>0</v>
      </c>
      <c r="AO20" s="268">
        <f>I20+AF20</f>
        <v>187052</v>
      </c>
      <c r="AP20" s="269">
        <f>J20+V20</f>
        <v>137741</v>
      </c>
      <c r="AQ20" s="269">
        <f t="shared" si="15"/>
        <v>0</v>
      </c>
      <c r="AR20" s="269">
        <f t="shared" si="16"/>
        <v>46556</v>
      </c>
      <c r="AS20" s="269">
        <f t="shared" si="16"/>
        <v>2755</v>
      </c>
      <c r="AT20" s="269">
        <f>N20+AE20</f>
        <v>0</v>
      </c>
      <c r="AU20" s="271">
        <f>O20+AN20</f>
        <v>0.41000000000000003</v>
      </c>
      <c r="AV20" s="271">
        <f t="shared" si="17"/>
        <v>0.41000000000000003</v>
      </c>
      <c r="AW20" s="272">
        <f t="shared" si="17"/>
        <v>0</v>
      </c>
    </row>
    <row r="21" spans="1:49" ht="12.95" customHeight="1" x14ac:dyDescent="0.25">
      <c r="A21" s="224">
        <v>3</v>
      </c>
      <c r="B21" s="123">
        <v>4464</v>
      </c>
      <c r="C21" s="123" t="s">
        <v>333</v>
      </c>
      <c r="D21" s="123">
        <v>46750461</v>
      </c>
      <c r="E21" s="125" t="s">
        <v>334</v>
      </c>
      <c r="F21" s="123">
        <v>3141</v>
      </c>
      <c r="G21" s="126" t="s">
        <v>321</v>
      </c>
      <c r="H21" s="126" t="s">
        <v>284</v>
      </c>
      <c r="I21" s="265">
        <v>3117679</v>
      </c>
      <c r="J21" s="266">
        <v>2272554</v>
      </c>
      <c r="K21" s="266">
        <v>1500</v>
      </c>
      <c r="L21" s="831">
        <v>768630</v>
      </c>
      <c r="M21" s="831">
        <v>45451</v>
      </c>
      <c r="N21" s="266">
        <v>29544</v>
      </c>
      <c r="O21" s="622">
        <v>7.73</v>
      </c>
      <c r="P21" s="678">
        <v>0</v>
      </c>
      <c r="Q21" s="744">
        <v>7.73</v>
      </c>
      <c r="R21" s="268">
        <f t="shared" si="1"/>
        <v>0</v>
      </c>
      <c r="S21" s="269">
        <v>0</v>
      </c>
      <c r="T21" s="269">
        <v>0</v>
      </c>
      <c r="U21" s="269">
        <v>0</v>
      </c>
      <c r="V21" s="269">
        <f t="shared" si="2"/>
        <v>0</v>
      </c>
      <c r="W21" s="269">
        <v>0</v>
      </c>
      <c r="X21" s="269">
        <v>0</v>
      </c>
      <c r="Y21" s="269">
        <f>SUM(W21:X21)</f>
        <v>0</v>
      </c>
      <c r="Z21" s="269">
        <f>V21+Y21</f>
        <v>0</v>
      </c>
      <c r="AA21" s="577">
        <f t="shared" si="14"/>
        <v>0</v>
      </c>
      <c r="AB21" s="270">
        <f>ROUND(V21*2%,0)</f>
        <v>0</v>
      </c>
      <c r="AC21" s="269">
        <v>0</v>
      </c>
      <c r="AD21" s="269">
        <v>0</v>
      </c>
      <c r="AE21" s="269">
        <f t="shared" si="3"/>
        <v>0</v>
      </c>
      <c r="AF21" s="269">
        <f t="shared" si="4"/>
        <v>0</v>
      </c>
      <c r="AG21" s="271">
        <v>0</v>
      </c>
      <c r="AH21" s="271">
        <v>0</v>
      </c>
      <c r="AI21" s="271">
        <v>0</v>
      </c>
      <c r="AJ21" s="271">
        <v>0</v>
      </c>
      <c r="AK21" s="271">
        <v>0</v>
      </c>
      <c r="AL21" s="271">
        <f t="shared" si="5"/>
        <v>0</v>
      </c>
      <c r="AM21" s="271">
        <f t="shared" si="6"/>
        <v>0</v>
      </c>
      <c r="AN21" s="272">
        <f t="shared" si="7"/>
        <v>0</v>
      </c>
      <c r="AO21" s="268">
        <f>I21+AF21</f>
        <v>3117679</v>
      </c>
      <c r="AP21" s="269">
        <f>J21+V21</f>
        <v>2272554</v>
      </c>
      <c r="AQ21" s="269">
        <f t="shared" si="15"/>
        <v>1500</v>
      </c>
      <c r="AR21" s="269">
        <f t="shared" si="16"/>
        <v>768630</v>
      </c>
      <c r="AS21" s="269">
        <f t="shared" si="16"/>
        <v>45451</v>
      </c>
      <c r="AT21" s="269">
        <f>N21+AE21</f>
        <v>29544</v>
      </c>
      <c r="AU21" s="271">
        <f>O21+AN21</f>
        <v>7.73</v>
      </c>
      <c r="AV21" s="271">
        <f t="shared" si="17"/>
        <v>0</v>
      </c>
      <c r="AW21" s="272">
        <f t="shared" si="17"/>
        <v>7.73</v>
      </c>
    </row>
    <row r="22" spans="1:49" ht="12.95" customHeight="1" x14ac:dyDescent="0.25">
      <c r="A22" s="224">
        <v>3</v>
      </c>
      <c r="B22" s="123">
        <v>4464</v>
      </c>
      <c r="C22" s="123" t="s">
        <v>333</v>
      </c>
      <c r="D22" s="123">
        <v>46750461</v>
      </c>
      <c r="E22" s="125" t="s">
        <v>336</v>
      </c>
      <c r="F22" s="123">
        <v>3143</v>
      </c>
      <c r="G22" s="126" t="s">
        <v>635</v>
      </c>
      <c r="H22" s="126" t="s">
        <v>283</v>
      </c>
      <c r="I22" s="265">
        <v>3183491</v>
      </c>
      <c r="J22" s="266">
        <v>2329471</v>
      </c>
      <c r="K22" s="266">
        <v>15000</v>
      </c>
      <c r="L22" s="831">
        <v>792431</v>
      </c>
      <c r="M22" s="831">
        <v>46589</v>
      </c>
      <c r="N22" s="266">
        <v>0</v>
      </c>
      <c r="O22" s="622">
        <v>5.0354000000000001</v>
      </c>
      <c r="P22" s="678">
        <v>5.0354000000000001</v>
      </c>
      <c r="Q22" s="744">
        <v>0</v>
      </c>
      <c r="R22" s="268">
        <f t="shared" si="1"/>
        <v>0</v>
      </c>
      <c r="S22" s="269">
        <v>0</v>
      </c>
      <c r="T22" s="269">
        <v>0</v>
      </c>
      <c r="U22" s="269">
        <v>0</v>
      </c>
      <c r="V22" s="269">
        <f t="shared" si="2"/>
        <v>0</v>
      </c>
      <c r="W22" s="269">
        <v>0</v>
      </c>
      <c r="X22" s="269">
        <v>0</v>
      </c>
      <c r="Y22" s="269">
        <f>SUM(W22:X22)</f>
        <v>0</v>
      </c>
      <c r="Z22" s="269">
        <f>V22+Y22</f>
        <v>0</v>
      </c>
      <c r="AA22" s="577">
        <f t="shared" si="14"/>
        <v>0</v>
      </c>
      <c r="AB22" s="270">
        <f>ROUND(V22*2%,0)</f>
        <v>0</v>
      </c>
      <c r="AC22" s="269">
        <v>0</v>
      </c>
      <c r="AD22" s="269">
        <v>0</v>
      </c>
      <c r="AE22" s="269">
        <f t="shared" si="3"/>
        <v>0</v>
      </c>
      <c r="AF22" s="269">
        <f t="shared" si="4"/>
        <v>0</v>
      </c>
      <c r="AG22" s="271">
        <v>0</v>
      </c>
      <c r="AH22" s="271">
        <v>0</v>
      </c>
      <c r="AI22" s="271">
        <v>0</v>
      </c>
      <c r="AJ22" s="271">
        <v>0</v>
      </c>
      <c r="AK22" s="271">
        <v>0</v>
      </c>
      <c r="AL22" s="271">
        <f t="shared" si="5"/>
        <v>0</v>
      </c>
      <c r="AM22" s="271">
        <f t="shared" si="6"/>
        <v>0</v>
      </c>
      <c r="AN22" s="272">
        <f t="shared" si="7"/>
        <v>0</v>
      </c>
      <c r="AO22" s="268">
        <f>I22+AF22</f>
        <v>3183491</v>
      </c>
      <c r="AP22" s="269">
        <f>J22+V22</f>
        <v>2329471</v>
      </c>
      <c r="AQ22" s="269">
        <f t="shared" si="15"/>
        <v>15000</v>
      </c>
      <c r="AR22" s="269">
        <f t="shared" si="16"/>
        <v>792431</v>
      </c>
      <c r="AS22" s="269">
        <f t="shared" si="16"/>
        <v>46589</v>
      </c>
      <c r="AT22" s="269">
        <f>N22+AE22</f>
        <v>0</v>
      </c>
      <c r="AU22" s="271">
        <f>O22+AN22</f>
        <v>5.0354000000000001</v>
      </c>
      <c r="AV22" s="271">
        <f t="shared" si="17"/>
        <v>5.0354000000000001</v>
      </c>
      <c r="AW22" s="272">
        <f t="shared" si="17"/>
        <v>0</v>
      </c>
    </row>
    <row r="23" spans="1:49" ht="12.95" customHeight="1" x14ac:dyDescent="0.25">
      <c r="A23" s="224">
        <v>3</v>
      </c>
      <c r="B23" s="123">
        <v>4464</v>
      </c>
      <c r="C23" s="123" t="s">
        <v>333</v>
      </c>
      <c r="D23" s="123">
        <v>46750461</v>
      </c>
      <c r="E23" s="125" t="s">
        <v>336</v>
      </c>
      <c r="F23" s="123">
        <v>3143</v>
      </c>
      <c r="G23" s="126" t="s">
        <v>636</v>
      </c>
      <c r="H23" s="126" t="s">
        <v>284</v>
      </c>
      <c r="I23" s="265">
        <v>119376</v>
      </c>
      <c r="J23" s="266">
        <v>84150</v>
      </c>
      <c r="K23" s="266">
        <v>0</v>
      </c>
      <c r="L23" s="831">
        <v>28443</v>
      </c>
      <c r="M23" s="831">
        <v>1683</v>
      </c>
      <c r="N23" s="266">
        <v>5100</v>
      </c>
      <c r="O23" s="622">
        <v>0.35</v>
      </c>
      <c r="P23" s="678">
        <v>0</v>
      </c>
      <c r="Q23" s="744">
        <v>0.35</v>
      </c>
      <c r="R23" s="268">
        <f t="shared" si="1"/>
        <v>0</v>
      </c>
      <c r="S23" s="269">
        <v>0</v>
      </c>
      <c r="T23" s="269">
        <v>0</v>
      </c>
      <c r="U23" s="269">
        <v>0</v>
      </c>
      <c r="V23" s="269">
        <f t="shared" si="2"/>
        <v>0</v>
      </c>
      <c r="W23" s="269">
        <v>0</v>
      </c>
      <c r="X23" s="269">
        <v>0</v>
      </c>
      <c r="Y23" s="269">
        <f>SUM(W23:X23)</f>
        <v>0</v>
      </c>
      <c r="Z23" s="269">
        <f>V23+Y23</f>
        <v>0</v>
      </c>
      <c r="AA23" s="577">
        <f t="shared" si="14"/>
        <v>0</v>
      </c>
      <c r="AB23" s="270">
        <f>ROUND(V23*2%,0)</f>
        <v>0</v>
      </c>
      <c r="AC23" s="269">
        <v>0</v>
      </c>
      <c r="AD23" s="269">
        <v>0</v>
      </c>
      <c r="AE23" s="269">
        <f t="shared" si="3"/>
        <v>0</v>
      </c>
      <c r="AF23" s="269">
        <f t="shared" si="4"/>
        <v>0</v>
      </c>
      <c r="AG23" s="271">
        <v>0</v>
      </c>
      <c r="AH23" s="271">
        <v>0</v>
      </c>
      <c r="AI23" s="271">
        <v>0</v>
      </c>
      <c r="AJ23" s="271">
        <v>0</v>
      </c>
      <c r="AK23" s="271">
        <v>0</v>
      </c>
      <c r="AL23" s="271">
        <f t="shared" si="5"/>
        <v>0</v>
      </c>
      <c r="AM23" s="271">
        <f t="shared" si="6"/>
        <v>0</v>
      </c>
      <c r="AN23" s="272">
        <f t="shared" si="7"/>
        <v>0</v>
      </c>
      <c r="AO23" s="268">
        <f>I23+AF23</f>
        <v>119376</v>
      </c>
      <c r="AP23" s="269">
        <f>J23+V23</f>
        <v>84150</v>
      </c>
      <c r="AQ23" s="269">
        <f t="shared" si="15"/>
        <v>0</v>
      </c>
      <c r="AR23" s="269">
        <f t="shared" si="16"/>
        <v>28443</v>
      </c>
      <c r="AS23" s="269">
        <f t="shared" si="16"/>
        <v>1683</v>
      </c>
      <c r="AT23" s="269">
        <f>N23+AE23</f>
        <v>5100</v>
      </c>
      <c r="AU23" s="271">
        <f>O23+AN23</f>
        <v>0.35</v>
      </c>
      <c r="AV23" s="271">
        <f t="shared" si="17"/>
        <v>0</v>
      </c>
      <c r="AW23" s="272">
        <f t="shared" si="17"/>
        <v>0.35</v>
      </c>
    </row>
    <row r="24" spans="1:49" ht="12.95" customHeight="1" x14ac:dyDescent="0.25">
      <c r="A24" s="225">
        <v>3</v>
      </c>
      <c r="B24" s="117">
        <v>4464</v>
      </c>
      <c r="C24" s="117" t="s">
        <v>333</v>
      </c>
      <c r="D24" s="117">
        <v>46750461</v>
      </c>
      <c r="E24" s="128" t="s">
        <v>337</v>
      </c>
      <c r="F24" s="117"/>
      <c r="G24" s="129"/>
      <c r="H24" s="129"/>
      <c r="I24" s="216">
        <v>46498498</v>
      </c>
      <c r="J24" s="130">
        <v>33200867</v>
      </c>
      <c r="K24" s="130">
        <v>38100</v>
      </c>
      <c r="L24" s="130">
        <v>11234770</v>
      </c>
      <c r="M24" s="130">
        <v>664017</v>
      </c>
      <c r="N24" s="130">
        <v>1360744</v>
      </c>
      <c r="O24" s="133">
        <v>66.154799999999994</v>
      </c>
      <c r="P24" s="133">
        <v>46.536000000000001</v>
      </c>
      <c r="Q24" s="483">
        <v>19.6188</v>
      </c>
      <c r="R24" s="211">
        <f t="shared" ref="R24:AW24" si="18">SUM(R19:R23)</f>
        <v>0</v>
      </c>
      <c r="S24" s="130">
        <f t="shared" si="18"/>
        <v>0</v>
      </c>
      <c r="T24" s="130">
        <f t="shared" si="18"/>
        <v>0</v>
      </c>
      <c r="U24" s="130">
        <f t="shared" si="18"/>
        <v>0</v>
      </c>
      <c r="V24" s="130">
        <f t="shared" si="18"/>
        <v>0</v>
      </c>
      <c r="W24" s="130">
        <f t="shared" si="18"/>
        <v>0</v>
      </c>
      <c r="X24" s="130">
        <f t="shared" si="18"/>
        <v>0</v>
      </c>
      <c r="Y24" s="130">
        <f t="shared" si="18"/>
        <v>0</v>
      </c>
      <c r="Z24" s="130">
        <f t="shared" si="18"/>
        <v>0</v>
      </c>
      <c r="AA24" s="130">
        <f t="shared" si="18"/>
        <v>0</v>
      </c>
      <c r="AB24" s="130">
        <f t="shared" si="18"/>
        <v>0</v>
      </c>
      <c r="AC24" s="130">
        <f t="shared" si="18"/>
        <v>0</v>
      </c>
      <c r="AD24" s="130">
        <f t="shared" si="18"/>
        <v>0</v>
      </c>
      <c r="AE24" s="130">
        <f t="shared" si="18"/>
        <v>0</v>
      </c>
      <c r="AF24" s="130">
        <f t="shared" si="18"/>
        <v>0</v>
      </c>
      <c r="AG24" s="133">
        <f t="shared" si="18"/>
        <v>0</v>
      </c>
      <c r="AH24" s="133">
        <f t="shared" si="18"/>
        <v>0</v>
      </c>
      <c r="AI24" s="133">
        <f t="shared" si="18"/>
        <v>0</v>
      </c>
      <c r="AJ24" s="133">
        <f t="shared" si="18"/>
        <v>0</v>
      </c>
      <c r="AK24" s="133">
        <f t="shared" si="18"/>
        <v>0</v>
      </c>
      <c r="AL24" s="133">
        <f t="shared" si="18"/>
        <v>0</v>
      </c>
      <c r="AM24" s="133">
        <f t="shared" si="18"/>
        <v>0</v>
      </c>
      <c r="AN24" s="483">
        <f t="shared" si="18"/>
        <v>0</v>
      </c>
      <c r="AO24" s="211">
        <f t="shared" si="18"/>
        <v>46498498</v>
      </c>
      <c r="AP24" s="130">
        <f t="shared" si="18"/>
        <v>33200867</v>
      </c>
      <c r="AQ24" s="130">
        <f t="shared" si="18"/>
        <v>38100</v>
      </c>
      <c r="AR24" s="130">
        <f t="shared" si="18"/>
        <v>11234770</v>
      </c>
      <c r="AS24" s="130">
        <f t="shared" si="18"/>
        <v>664017</v>
      </c>
      <c r="AT24" s="130">
        <f t="shared" si="18"/>
        <v>1360744</v>
      </c>
      <c r="AU24" s="133">
        <f t="shared" si="18"/>
        <v>66.154799999999994</v>
      </c>
      <c r="AV24" s="133">
        <f t="shared" si="18"/>
        <v>46.536000000000001</v>
      </c>
      <c r="AW24" s="483">
        <f t="shared" si="18"/>
        <v>19.6188</v>
      </c>
    </row>
    <row r="25" spans="1:49" ht="12.95" customHeight="1" x14ac:dyDescent="0.25">
      <c r="A25" s="224">
        <v>4</v>
      </c>
      <c r="B25" s="123">
        <v>4457</v>
      </c>
      <c r="C25" s="123">
        <v>600074609</v>
      </c>
      <c r="D25" s="123">
        <v>72743964</v>
      </c>
      <c r="E25" s="125" t="s">
        <v>338</v>
      </c>
      <c r="F25" s="123">
        <v>3117</v>
      </c>
      <c r="G25" s="126" t="s">
        <v>335</v>
      </c>
      <c r="H25" s="126" t="s">
        <v>283</v>
      </c>
      <c r="I25" s="265">
        <v>6842782</v>
      </c>
      <c r="J25" s="266">
        <v>4795024</v>
      </c>
      <c r="K25" s="266">
        <v>30000</v>
      </c>
      <c r="L25" s="831">
        <v>1630858</v>
      </c>
      <c r="M25" s="831">
        <v>95900</v>
      </c>
      <c r="N25" s="266">
        <v>291000</v>
      </c>
      <c r="O25" s="622">
        <v>9.0066000000000006</v>
      </c>
      <c r="P25" s="678">
        <v>6.2588999999999997</v>
      </c>
      <c r="Q25" s="744">
        <v>2.7477</v>
      </c>
      <c r="R25" s="268">
        <f t="shared" si="1"/>
        <v>0</v>
      </c>
      <c r="S25" s="269">
        <v>0</v>
      </c>
      <c r="T25" s="269">
        <v>0</v>
      </c>
      <c r="U25" s="269">
        <v>0</v>
      </c>
      <c r="V25" s="269">
        <f t="shared" si="2"/>
        <v>0</v>
      </c>
      <c r="W25" s="269">
        <v>0</v>
      </c>
      <c r="X25" s="269">
        <v>0</v>
      </c>
      <c r="Y25" s="269">
        <f>SUM(W25:X25)</f>
        <v>0</v>
      </c>
      <c r="Z25" s="269">
        <f>V25+Y25</f>
        <v>0</v>
      </c>
      <c r="AA25" s="577">
        <f t="shared" ref="AA25:AA29" si="19">ROUND((V25+W25)*33.8%,0)</f>
        <v>0</v>
      </c>
      <c r="AB25" s="270">
        <f>ROUND(V25*2%,0)</f>
        <v>0</v>
      </c>
      <c r="AC25" s="269">
        <v>0</v>
      </c>
      <c r="AD25" s="269">
        <v>0</v>
      </c>
      <c r="AE25" s="269">
        <f t="shared" si="3"/>
        <v>0</v>
      </c>
      <c r="AF25" s="269">
        <f t="shared" si="4"/>
        <v>0</v>
      </c>
      <c r="AG25" s="271">
        <v>0</v>
      </c>
      <c r="AH25" s="271">
        <v>0</v>
      </c>
      <c r="AI25" s="271">
        <v>0</v>
      </c>
      <c r="AJ25" s="271">
        <v>0</v>
      </c>
      <c r="AK25" s="271">
        <v>0</v>
      </c>
      <c r="AL25" s="271">
        <f t="shared" si="5"/>
        <v>0</v>
      </c>
      <c r="AM25" s="271">
        <f t="shared" si="6"/>
        <v>0</v>
      </c>
      <c r="AN25" s="272">
        <f t="shared" si="7"/>
        <v>0</v>
      </c>
      <c r="AO25" s="268">
        <f>I25+AF25</f>
        <v>6842782</v>
      </c>
      <c r="AP25" s="269">
        <f>J25+V25</f>
        <v>4795024</v>
      </c>
      <c r="AQ25" s="269">
        <f t="shared" ref="AQ25:AQ29" si="20">K25+Y25</f>
        <v>30000</v>
      </c>
      <c r="AR25" s="269">
        <f t="shared" ref="AR25:AS29" si="21">L25+AA25</f>
        <v>1630858</v>
      </c>
      <c r="AS25" s="269">
        <f t="shared" si="21"/>
        <v>95900</v>
      </c>
      <c r="AT25" s="269">
        <f>N25+AE25</f>
        <v>291000</v>
      </c>
      <c r="AU25" s="271">
        <f>O25+AN25</f>
        <v>9.0066000000000006</v>
      </c>
      <c r="AV25" s="271">
        <f t="shared" ref="AV25:AW29" si="22">P25+AL25</f>
        <v>6.2588999999999997</v>
      </c>
      <c r="AW25" s="272">
        <f t="shared" si="22"/>
        <v>2.7477</v>
      </c>
    </row>
    <row r="26" spans="1:49" ht="12.95" customHeight="1" x14ac:dyDescent="0.25">
      <c r="A26" s="224">
        <v>4</v>
      </c>
      <c r="B26" s="123">
        <v>4457</v>
      </c>
      <c r="C26" s="123">
        <v>600074609</v>
      </c>
      <c r="D26" s="123">
        <v>72743964</v>
      </c>
      <c r="E26" s="125" t="s">
        <v>338</v>
      </c>
      <c r="F26" s="123">
        <v>3117</v>
      </c>
      <c r="G26" s="126" t="s">
        <v>325</v>
      </c>
      <c r="H26" s="126" t="s">
        <v>284</v>
      </c>
      <c r="I26" s="265">
        <v>2043894</v>
      </c>
      <c r="J26" s="266">
        <v>1502499</v>
      </c>
      <c r="K26" s="266">
        <v>0</v>
      </c>
      <c r="L26" s="831">
        <v>507845</v>
      </c>
      <c r="M26" s="831">
        <v>30050</v>
      </c>
      <c r="N26" s="266">
        <v>3500</v>
      </c>
      <c r="O26" s="622">
        <v>4.49</v>
      </c>
      <c r="P26" s="678">
        <v>4.49</v>
      </c>
      <c r="Q26" s="744">
        <v>0</v>
      </c>
      <c r="R26" s="268">
        <f t="shared" si="1"/>
        <v>0</v>
      </c>
      <c r="S26" s="269">
        <v>0</v>
      </c>
      <c r="T26" s="269">
        <v>0</v>
      </c>
      <c r="U26" s="269">
        <v>0</v>
      </c>
      <c r="V26" s="269">
        <f t="shared" si="2"/>
        <v>0</v>
      </c>
      <c r="W26" s="269">
        <v>0</v>
      </c>
      <c r="X26" s="269">
        <v>0</v>
      </c>
      <c r="Y26" s="269">
        <f>SUM(W26:X26)</f>
        <v>0</v>
      </c>
      <c r="Z26" s="269">
        <f>V26+Y26</f>
        <v>0</v>
      </c>
      <c r="AA26" s="577">
        <f t="shared" si="19"/>
        <v>0</v>
      </c>
      <c r="AB26" s="270">
        <f>ROUND(V26*2%,0)</f>
        <v>0</v>
      </c>
      <c r="AC26" s="269">
        <v>0</v>
      </c>
      <c r="AD26" s="269">
        <v>0</v>
      </c>
      <c r="AE26" s="269">
        <f t="shared" si="3"/>
        <v>0</v>
      </c>
      <c r="AF26" s="269">
        <f t="shared" si="4"/>
        <v>0</v>
      </c>
      <c r="AG26" s="271">
        <v>0</v>
      </c>
      <c r="AH26" s="271">
        <v>0</v>
      </c>
      <c r="AI26" s="271">
        <v>0</v>
      </c>
      <c r="AJ26" s="271">
        <v>0</v>
      </c>
      <c r="AK26" s="271">
        <v>0</v>
      </c>
      <c r="AL26" s="271">
        <f t="shared" si="5"/>
        <v>0</v>
      </c>
      <c r="AM26" s="271">
        <f t="shared" si="6"/>
        <v>0</v>
      </c>
      <c r="AN26" s="272">
        <f t="shared" si="7"/>
        <v>0</v>
      </c>
      <c r="AO26" s="268">
        <f>I26+AF26</f>
        <v>2043894</v>
      </c>
      <c r="AP26" s="269">
        <f>J26+V26</f>
        <v>1502499</v>
      </c>
      <c r="AQ26" s="269">
        <f t="shared" si="20"/>
        <v>0</v>
      </c>
      <c r="AR26" s="269">
        <f t="shared" si="21"/>
        <v>507845</v>
      </c>
      <c r="AS26" s="269">
        <f t="shared" si="21"/>
        <v>30050</v>
      </c>
      <c r="AT26" s="269">
        <f>N26+AE26</f>
        <v>3500</v>
      </c>
      <c r="AU26" s="271">
        <f>O26+AN26</f>
        <v>4.49</v>
      </c>
      <c r="AV26" s="271">
        <f t="shared" si="22"/>
        <v>4.49</v>
      </c>
      <c r="AW26" s="272">
        <f t="shared" si="22"/>
        <v>0</v>
      </c>
    </row>
    <row r="27" spans="1:49" ht="12.95" customHeight="1" x14ac:dyDescent="0.25">
      <c r="A27" s="224">
        <v>4</v>
      </c>
      <c r="B27" s="123">
        <v>4457</v>
      </c>
      <c r="C27" s="123">
        <v>600074609</v>
      </c>
      <c r="D27" s="123">
        <v>72743964</v>
      </c>
      <c r="E27" s="125" t="s">
        <v>338</v>
      </c>
      <c r="F27" s="123">
        <v>3141</v>
      </c>
      <c r="G27" s="126" t="s">
        <v>321</v>
      </c>
      <c r="H27" s="126" t="s">
        <v>284</v>
      </c>
      <c r="I27" s="265">
        <v>300708</v>
      </c>
      <c r="J27" s="266">
        <v>218944</v>
      </c>
      <c r="K27" s="266">
        <v>0</v>
      </c>
      <c r="L27" s="831">
        <v>74003</v>
      </c>
      <c r="M27" s="831">
        <v>4379</v>
      </c>
      <c r="N27" s="266">
        <v>3382</v>
      </c>
      <c r="O27" s="622">
        <v>0.74</v>
      </c>
      <c r="P27" s="678">
        <v>0</v>
      </c>
      <c r="Q27" s="744">
        <v>0.74</v>
      </c>
      <c r="R27" s="268">
        <f t="shared" si="1"/>
        <v>0</v>
      </c>
      <c r="S27" s="269">
        <v>0</v>
      </c>
      <c r="T27" s="269">
        <v>0</v>
      </c>
      <c r="U27" s="269">
        <v>0</v>
      </c>
      <c r="V27" s="269">
        <f t="shared" si="2"/>
        <v>0</v>
      </c>
      <c r="W27" s="269">
        <v>0</v>
      </c>
      <c r="X27" s="269">
        <v>0</v>
      </c>
      <c r="Y27" s="269">
        <f>SUM(W27:X27)</f>
        <v>0</v>
      </c>
      <c r="Z27" s="269">
        <f>V27+Y27</f>
        <v>0</v>
      </c>
      <c r="AA27" s="577">
        <f t="shared" si="19"/>
        <v>0</v>
      </c>
      <c r="AB27" s="270">
        <f>ROUND(V27*2%,0)</f>
        <v>0</v>
      </c>
      <c r="AC27" s="269">
        <v>0</v>
      </c>
      <c r="AD27" s="269">
        <v>0</v>
      </c>
      <c r="AE27" s="269">
        <f t="shared" si="3"/>
        <v>0</v>
      </c>
      <c r="AF27" s="269">
        <f t="shared" si="4"/>
        <v>0</v>
      </c>
      <c r="AG27" s="271">
        <v>0</v>
      </c>
      <c r="AH27" s="271">
        <v>0</v>
      </c>
      <c r="AI27" s="271">
        <v>0</v>
      </c>
      <c r="AJ27" s="271">
        <v>0</v>
      </c>
      <c r="AK27" s="271">
        <v>0</v>
      </c>
      <c r="AL27" s="271">
        <f t="shared" si="5"/>
        <v>0</v>
      </c>
      <c r="AM27" s="271">
        <f t="shared" si="6"/>
        <v>0</v>
      </c>
      <c r="AN27" s="272">
        <f t="shared" si="7"/>
        <v>0</v>
      </c>
      <c r="AO27" s="268">
        <f>I27+AF27</f>
        <v>300708</v>
      </c>
      <c r="AP27" s="269">
        <f>J27+V27</f>
        <v>218944</v>
      </c>
      <c r="AQ27" s="269">
        <f t="shared" si="20"/>
        <v>0</v>
      </c>
      <c r="AR27" s="269">
        <f t="shared" si="21"/>
        <v>74003</v>
      </c>
      <c r="AS27" s="269">
        <f t="shared" si="21"/>
        <v>4379</v>
      </c>
      <c r="AT27" s="269">
        <f>N27+AE27</f>
        <v>3382</v>
      </c>
      <c r="AU27" s="271">
        <f>O27+AN27</f>
        <v>0.74</v>
      </c>
      <c r="AV27" s="271">
        <f t="shared" si="22"/>
        <v>0</v>
      </c>
      <c r="AW27" s="272">
        <f t="shared" si="22"/>
        <v>0.74</v>
      </c>
    </row>
    <row r="28" spans="1:49" ht="12.95" customHeight="1" x14ac:dyDescent="0.25">
      <c r="A28" s="224">
        <v>4</v>
      </c>
      <c r="B28" s="123">
        <v>4457</v>
      </c>
      <c r="C28" s="123">
        <v>600074609</v>
      </c>
      <c r="D28" s="123">
        <v>72743964</v>
      </c>
      <c r="E28" s="125" t="s">
        <v>338</v>
      </c>
      <c r="F28" s="123">
        <v>3143</v>
      </c>
      <c r="G28" s="126" t="s">
        <v>635</v>
      </c>
      <c r="H28" s="126" t="s">
        <v>283</v>
      </c>
      <c r="I28" s="265">
        <v>1187913</v>
      </c>
      <c r="J28" s="266">
        <v>874751</v>
      </c>
      <c r="K28" s="266">
        <v>0</v>
      </c>
      <c r="L28" s="831">
        <v>295666</v>
      </c>
      <c r="M28" s="831">
        <v>17496</v>
      </c>
      <c r="N28" s="266">
        <v>0</v>
      </c>
      <c r="O28" s="622">
        <v>2.0358000000000001</v>
      </c>
      <c r="P28" s="678">
        <v>2.0358000000000001</v>
      </c>
      <c r="Q28" s="744">
        <v>0</v>
      </c>
      <c r="R28" s="268">
        <f t="shared" si="1"/>
        <v>0</v>
      </c>
      <c r="S28" s="269">
        <v>0</v>
      </c>
      <c r="T28" s="269">
        <v>0</v>
      </c>
      <c r="U28" s="269">
        <v>0</v>
      </c>
      <c r="V28" s="269">
        <f t="shared" si="2"/>
        <v>0</v>
      </c>
      <c r="W28" s="269">
        <v>0</v>
      </c>
      <c r="X28" s="269">
        <v>0</v>
      </c>
      <c r="Y28" s="269">
        <f>SUM(W28:X28)</f>
        <v>0</v>
      </c>
      <c r="Z28" s="269">
        <f>V28+Y28</f>
        <v>0</v>
      </c>
      <c r="AA28" s="577">
        <f t="shared" si="19"/>
        <v>0</v>
      </c>
      <c r="AB28" s="270">
        <f>ROUND(V28*2%,0)</f>
        <v>0</v>
      </c>
      <c r="AC28" s="269">
        <v>0</v>
      </c>
      <c r="AD28" s="269">
        <v>0</v>
      </c>
      <c r="AE28" s="269">
        <f t="shared" si="3"/>
        <v>0</v>
      </c>
      <c r="AF28" s="269">
        <f t="shared" si="4"/>
        <v>0</v>
      </c>
      <c r="AG28" s="271">
        <v>0</v>
      </c>
      <c r="AH28" s="271">
        <v>0</v>
      </c>
      <c r="AI28" s="271">
        <v>0</v>
      </c>
      <c r="AJ28" s="271">
        <v>0</v>
      </c>
      <c r="AK28" s="271">
        <v>0</v>
      </c>
      <c r="AL28" s="271">
        <f t="shared" si="5"/>
        <v>0</v>
      </c>
      <c r="AM28" s="271">
        <f t="shared" si="6"/>
        <v>0</v>
      </c>
      <c r="AN28" s="272">
        <f t="shared" si="7"/>
        <v>0</v>
      </c>
      <c r="AO28" s="268">
        <f>I28+AF28</f>
        <v>1187913</v>
      </c>
      <c r="AP28" s="269">
        <f>J28+V28</f>
        <v>874751</v>
      </c>
      <c r="AQ28" s="269">
        <f t="shared" si="20"/>
        <v>0</v>
      </c>
      <c r="AR28" s="269">
        <f t="shared" si="21"/>
        <v>295666</v>
      </c>
      <c r="AS28" s="269">
        <f t="shared" si="21"/>
        <v>17496</v>
      </c>
      <c r="AT28" s="269">
        <f>N28+AE28</f>
        <v>0</v>
      </c>
      <c r="AU28" s="271">
        <f>O28+AN28</f>
        <v>2.0358000000000001</v>
      </c>
      <c r="AV28" s="271">
        <f t="shared" si="22"/>
        <v>2.0358000000000001</v>
      </c>
      <c r="AW28" s="272">
        <f t="shared" si="22"/>
        <v>0</v>
      </c>
    </row>
    <row r="29" spans="1:49" ht="12.95" customHeight="1" x14ac:dyDescent="0.25">
      <c r="A29" s="224">
        <v>4</v>
      </c>
      <c r="B29" s="123">
        <v>4457</v>
      </c>
      <c r="C29" s="123">
        <v>600074609</v>
      </c>
      <c r="D29" s="123">
        <v>72743964</v>
      </c>
      <c r="E29" s="125" t="s">
        <v>338</v>
      </c>
      <c r="F29" s="123">
        <v>3143</v>
      </c>
      <c r="G29" s="126" t="s">
        <v>636</v>
      </c>
      <c r="H29" s="126" t="s">
        <v>284</v>
      </c>
      <c r="I29" s="265">
        <v>35813</v>
      </c>
      <c r="J29" s="266">
        <v>25245</v>
      </c>
      <c r="K29" s="266">
        <v>0</v>
      </c>
      <c r="L29" s="831">
        <v>8533</v>
      </c>
      <c r="M29" s="831">
        <v>505</v>
      </c>
      <c r="N29" s="266">
        <v>1530</v>
      </c>
      <c r="O29" s="622">
        <v>0.11</v>
      </c>
      <c r="P29" s="678">
        <v>0</v>
      </c>
      <c r="Q29" s="744">
        <v>0.11</v>
      </c>
      <c r="R29" s="268">
        <f t="shared" si="1"/>
        <v>0</v>
      </c>
      <c r="S29" s="269">
        <v>0</v>
      </c>
      <c r="T29" s="269">
        <v>0</v>
      </c>
      <c r="U29" s="269">
        <v>0</v>
      </c>
      <c r="V29" s="269">
        <f t="shared" si="2"/>
        <v>0</v>
      </c>
      <c r="W29" s="269">
        <v>0</v>
      </c>
      <c r="X29" s="269">
        <v>0</v>
      </c>
      <c r="Y29" s="269">
        <f>SUM(W29:X29)</f>
        <v>0</v>
      </c>
      <c r="Z29" s="269">
        <f>V29+Y29</f>
        <v>0</v>
      </c>
      <c r="AA29" s="577">
        <f t="shared" si="19"/>
        <v>0</v>
      </c>
      <c r="AB29" s="270">
        <f>ROUND(V29*2%,0)</f>
        <v>0</v>
      </c>
      <c r="AC29" s="269">
        <v>0</v>
      </c>
      <c r="AD29" s="269">
        <v>0</v>
      </c>
      <c r="AE29" s="269">
        <f t="shared" si="3"/>
        <v>0</v>
      </c>
      <c r="AF29" s="269">
        <f t="shared" si="4"/>
        <v>0</v>
      </c>
      <c r="AG29" s="271">
        <v>0</v>
      </c>
      <c r="AH29" s="271">
        <v>0</v>
      </c>
      <c r="AI29" s="271">
        <v>0</v>
      </c>
      <c r="AJ29" s="271">
        <v>0</v>
      </c>
      <c r="AK29" s="271">
        <v>0</v>
      </c>
      <c r="AL29" s="271">
        <f t="shared" si="5"/>
        <v>0</v>
      </c>
      <c r="AM29" s="271">
        <f t="shared" si="6"/>
        <v>0</v>
      </c>
      <c r="AN29" s="272">
        <f t="shared" si="7"/>
        <v>0</v>
      </c>
      <c r="AO29" s="268">
        <f>I29+AF29</f>
        <v>35813</v>
      </c>
      <c r="AP29" s="269">
        <f>J29+V29</f>
        <v>25245</v>
      </c>
      <c r="AQ29" s="269">
        <f t="shared" si="20"/>
        <v>0</v>
      </c>
      <c r="AR29" s="269">
        <f t="shared" si="21"/>
        <v>8533</v>
      </c>
      <c r="AS29" s="269">
        <f t="shared" si="21"/>
        <v>505</v>
      </c>
      <c r="AT29" s="269">
        <f>N29+AE29</f>
        <v>1530</v>
      </c>
      <c r="AU29" s="271">
        <f>O29+AN29</f>
        <v>0.11</v>
      </c>
      <c r="AV29" s="271">
        <f t="shared" si="22"/>
        <v>0</v>
      </c>
      <c r="AW29" s="272">
        <f t="shared" si="22"/>
        <v>0.11</v>
      </c>
    </row>
    <row r="30" spans="1:49" ht="12.95" customHeight="1" x14ac:dyDescent="0.25">
      <c r="A30" s="225">
        <v>4</v>
      </c>
      <c r="B30" s="117">
        <v>4457</v>
      </c>
      <c r="C30" s="117">
        <v>600074609</v>
      </c>
      <c r="D30" s="117">
        <v>72743964</v>
      </c>
      <c r="E30" s="128" t="s">
        <v>339</v>
      </c>
      <c r="F30" s="131"/>
      <c r="G30" s="132"/>
      <c r="H30" s="132"/>
      <c r="I30" s="216">
        <v>10411110</v>
      </c>
      <c r="J30" s="130">
        <v>7416463</v>
      </c>
      <c r="K30" s="130">
        <v>30000</v>
      </c>
      <c r="L30" s="130">
        <v>2516905</v>
      </c>
      <c r="M30" s="130">
        <v>148330</v>
      </c>
      <c r="N30" s="130">
        <v>299412</v>
      </c>
      <c r="O30" s="133">
        <v>16.382400000000001</v>
      </c>
      <c r="P30" s="133">
        <v>12.784699999999999</v>
      </c>
      <c r="Q30" s="483">
        <v>3.5977000000000001</v>
      </c>
      <c r="R30" s="211">
        <f t="shared" ref="R30:AW30" si="23">SUM(R25:R29)</f>
        <v>0</v>
      </c>
      <c r="S30" s="130">
        <f t="shared" si="23"/>
        <v>0</v>
      </c>
      <c r="T30" s="130">
        <f t="shared" si="23"/>
        <v>0</v>
      </c>
      <c r="U30" s="130">
        <f t="shared" si="23"/>
        <v>0</v>
      </c>
      <c r="V30" s="130">
        <f t="shared" si="23"/>
        <v>0</v>
      </c>
      <c r="W30" s="130">
        <f t="shared" si="23"/>
        <v>0</v>
      </c>
      <c r="X30" s="130">
        <f t="shared" si="23"/>
        <v>0</v>
      </c>
      <c r="Y30" s="130">
        <f t="shared" si="23"/>
        <v>0</v>
      </c>
      <c r="Z30" s="130">
        <f t="shared" si="23"/>
        <v>0</v>
      </c>
      <c r="AA30" s="130">
        <f t="shared" si="23"/>
        <v>0</v>
      </c>
      <c r="AB30" s="130">
        <f t="shared" si="23"/>
        <v>0</v>
      </c>
      <c r="AC30" s="130">
        <f t="shared" si="23"/>
        <v>0</v>
      </c>
      <c r="AD30" s="130">
        <f t="shared" si="23"/>
        <v>0</v>
      </c>
      <c r="AE30" s="130">
        <f t="shared" si="23"/>
        <v>0</v>
      </c>
      <c r="AF30" s="130">
        <f t="shared" si="23"/>
        <v>0</v>
      </c>
      <c r="AG30" s="133">
        <f t="shared" si="23"/>
        <v>0</v>
      </c>
      <c r="AH30" s="133">
        <f t="shared" si="23"/>
        <v>0</v>
      </c>
      <c r="AI30" s="133">
        <f t="shared" si="23"/>
        <v>0</v>
      </c>
      <c r="AJ30" s="133">
        <f t="shared" si="23"/>
        <v>0</v>
      </c>
      <c r="AK30" s="133">
        <f t="shared" si="23"/>
        <v>0</v>
      </c>
      <c r="AL30" s="133">
        <f t="shared" si="23"/>
        <v>0</v>
      </c>
      <c r="AM30" s="133">
        <f t="shared" si="23"/>
        <v>0</v>
      </c>
      <c r="AN30" s="483">
        <f t="shared" si="23"/>
        <v>0</v>
      </c>
      <c r="AO30" s="211">
        <f t="shared" si="23"/>
        <v>10411110</v>
      </c>
      <c r="AP30" s="130">
        <f t="shared" si="23"/>
        <v>7416463</v>
      </c>
      <c r="AQ30" s="130">
        <f t="shared" si="23"/>
        <v>30000</v>
      </c>
      <c r="AR30" s="130">
        <f t="shared" si="23"/>
        <v>2516905</v>
      </c>
      <c r="AS30" s="130">
        <f t="shared" si="23"/>
        <v>148330</v>
      </c>
      <c r="AT30" s="130">
        <f t="shared" si="23"/>
        <v>299412</v>
      </c>
      <c r="AU30" s="133">
        <f t="shared" si="23"/>
        <v>16.382400000000001</v>
      </c>
      <c r="AV30" s="133">
        <f t="shared" si="23"/>
        <v>12.784699999999999</v>
      </c>
      <c r="AW30" s="483">
        <f t="shared" si="23"/>
        <v>3.5977000000000001</v>
      </c>
    </row>
    <row r="31" spans="1:49" ht="12.95" customHeight="1" x14ac:dyDescent="0.25">
      <c r="A31" s="224">
        <v>5</v>
      </c>
      <c r="B31" s="123">
        <v>4456</v>
      </c>
      <c r="C31" s="123">
        <v>600074617</v>
      </c>
      <c r="D31" s="123">
        <v>68430132</v>
      </c>
      <c r="E31" s="125" t="s">
        <v>340</v>
      </c>
      <c r="F31" s="123">
        <v>3113</v>
      </c>
      <c r="G31" s="126" t="s">
        <v>335</v>
      </c>
      <c r="H31" s="126" t="s">
        <v>283</v>
      </c>
      <c r="I31" s="265">
        <v>36283380</v>
      </c>
      <c r="J31" s="266">
        <v>25721517</v>
      </c>
      <c r="K31" s="266">
        <v>70000</v>
      </c>
      <c r="L31" s="831">
        <v>8717533</v>
      </c>
      <c r="M31" s="831">
        <v>514430</v>
      </c>
      <c r="N31" s="266">
        <v>1259900</v>
      </c>
      <c r="O31" s="622">
        <v>48.483599999999996</v>
      </c>
      <c r="P31" s="678">
        <v>38.454799999999999</v>
      </c>
      <c r="Q31" s="744">
        <v>10.028799999999999</v>
      </c>
      <c r="R31" s="268">
        <f t="shared" si="1"/>
        <v>0</v>
      </c>
      <c r="S31" s="269">
        <v>0</v>
      </c>
      <c r="T31" s="269">
        <v>0</v>
      </c>
      <c r="U31" s="269">
        <v>0</v>
      </c>
      <c r="V31" s="269">
        <f t="shared" si="2"/>
        <v>0</v>
      </c>
      <c r="W31" s="269">
        <v>0</v>
      </c>
      <c r="X31" s="269">
        <v>0</v>
      </c>
      <c r="Y31" s="269">
        <f>SUM(W31:X31)</f>
        <v>0</v>
      </c>
      <c r="Z31" s="269">
        <f>V31+Y31</f>
        <v>0</v>
      </c>
      <c r="AA31" s="577">
        <f t="shared" ref="AA31:AA35" si="24">ROUND((V31+W31)*33.8%,0)</f>
        <v>0</v>
      </c>
      <c r="AB31" s="270">
        <f>ROUND(V31*2%,0)</f>
        <v>0</v>
      </c>
      <c r="AC31" s="269">
        <v>0</v>
      </c>
      <c r="AD31" s="269">
        <v>0</v>
      </c>
      <c r="AE31" s="269">
        <f t="shared" si="3"/>
        <v>0</v>
      </c>
      <c r="AF31" s="269">
        <f t="shared" si="4"/>
        <v>0</v>
      </c>
      <c r="AG31" s="271">
        <v>0</v>
      </c>
      <c r="AH31" s="271">
        <v>0</v>
      </c>
      <c r="AI31" s="271">
        <v>0</v>
      </c>
      <c r="AJ31" s="271">
        <v>0</v>
      </c>
      <c r="AK31" s="271">
        <v>0</v>
      </c>
      <c r="AL31" s="271">
        <f t="shared" si="5"/>
        <v>0</v>
      </c>
      <c r="AM31" s="271">
        <f t="shared" si="6"/>
        <v>0</v>
      </c>
      <c r="AN31" s="272">
        <f t="shared" si="7"/>
        <v>0</v>
      </c>
      <c r="AO31" s="268">
        <f>I31+AF31</f>
        <v>36283380</v>
      </c>
      <c r="AP31" s="269">
        <f>J31+V31</f>
        <v>25721517</v>
      </c>
      <c r="AQ31" s="269">
        <f t="shared" ref="AQ31:AQ35" si="25">K31+Y31</f>
        <v>70000</v>
      </c>
      <c r="AR31" s="269">
        <f t="shared" ref="AR31:AS35" si="26">L31+AA31</f>
        <v>8717533</v>
      </c>
      <c r="AS31" s="269">
        <f t="shared" si="26"/>
        <v>514430</v>
      </c>
      <c r="AT31" s="269">
        <f>N31+AE31</f>
        <v>1259900</v>
      </c>
      <c r="AU31" s="271">
        <f>O31+AN31</f>
        <v>48.483599999999996</v>
      </c>
      <c r="AV31" s="271">
        <f t="shared" ref="AV31:AW35" si="27">P31+AL31</f>
        <v>38.454799999999999</v>
      </c>
      <c r="AW31" s="272">
        <f t="shared" si="27"/>
        <v>10.028799999999999</v>
      </c>
    </row>
    <row r="32" spans="1:49" ht="12.95" customHeight="1" x14ac:dyDescent="0.25">
      <c r="A32" s="224">
        <v>5</v>
      </c>
      <c r="B32" s="123">
        <v>4456</v>
      </c>
      <c r="C32" s="123">
        <v>600074617</v>
      </c>
      <c r="D32" s="123">
        <v>68430132</v>
      </c>
      <c r="E32" s="125" t="s">
        <v>340</v>
      </c>
      <c r="F32" s="123">
        <v>3113</v>
      </c>
      <c r="G32" s="126" t="s">
        <v>325</v>
      </c>
      <c r="H32" s="126" t="s">
        <v>284</v>
      </c>
      <c r="I32" s="265">
        <v>2169238</v>
      </c>
      <c r="J32" s="266">
        <v>1594800</v>
      </c>
      <c r="K32" s="266">
        <v>0</v>
      </c>
      <c r="L32" s="831">
        <v>539042</v>
      </c>
      <c r="M32" s="831">
        <v>31896</v>
      </c>
      <c r="N32" s="266">
        <v>3500</v>
      </c>
      <c r="O32" s="622">
        <v>4.46</v>
      </c>
      <c r="P32" s="678">
        <v>4.46</v>
      </c>
      <c r="Q32" s="744">
        <v>0</v>
      </c>
      <c r="R32" s="268">
        <f t="shared" si="1"/>
        <v>0</v>
      </c>
      <c r="S32" s="269">
        <v>0</v>
      </c>
      <c r="T32" s="269">
        <v>0</v>
      </c>
      <c r="U32" s="269">
        <v>0</v>
      </c>
      <c r="V32" s="269">
        <f t="shared" si="2"/>
        <v>0</v>
      </c>
      <c r="W32" s="269">
        <v>0</v>
      </c>
      <c r="X32" s="269">
        <v>0</v>
      </c>
      <c r="Y32" s="269">
        <f>SUM(W32:X32)</f>
        <v>0</v>
      </c>
      <c r="Z32" s="269">
        <f>V32+Y32</f>
        <v>0</v>
      </c>
      <c r="AA32" s="577">
        <f t="shared" si="24"/>
        <v>0</v>
      </c>
      <c r="AB32" s="270">
        <f>ROUND(V32*2%,0)</f>
        <v>0</v>
      </c>
      <c r="AC32" s="269">
        <v>0</v>
      </c>
      <c r="AD32" s="269">
        <v>0</v>
      </c>
      <c r="AE32" s="269">
        <f t="shared" si="3"/>
        <v>0</v>
      </c>
      <c r="AF32" s="269">
        <f t="shared" si="4"/>
        <v>0</v>
      </c>
      <c r="AG32" s="271">
        <v>0</v>
      </c>
      <c r="AH32" s="271">
        <v>0</v>
      </c>
      <c r="AI32" s="271">
        <v>0</v>
      </c>
      <c r="AJ32" s="271">
        <v>0</v>
      </c>
      <c r="AK32" s="271">
        <v>0</v>
      </c>
      <c r="AL32" s="271">
        <f t="shared" si="5"/>
        <v>0</v>
      </c>
      <c r="AM32" s="271">
        <f t="shared" si="6"/>
        <v>0</v>
      </c>
      <c r="AN32" s="272">
        <f t="shared" si="7"/>
        <v>0</v>
      </c>
      <c r="AO32" s="268">
        <f>I32+AF32</f>
        <v>2169238</v>
      </c>
      <c r="AP32" s="269">
        <f>J32+V32</f>
        <v>1594800</v>
      </c>
      <c r="AQ32" s="269">
        <f t="shared" si="25"/>
        <v>0</v>
      </c>
      <c r="AR32" s="269">
        <f t="shared" si="26"/>
        <v>539042</v>
      </c>
      <c r="AS32" s="269">
        <f t="shared" si="26"/>
        <v>31896</v>
      </c>
      <c r="AT32" s="269">
        <f>N32+AE32</f>
        <v>3500</v>
      </c>
      <c r="AU32" s="271">
        <f>O32+AN32</f>
        <v>4.46</v>
      </c>
      <c r="AV32" s="271">
        <f t="shared" si="27"/>
        <v>4.46</v>
      </c>
      <c r="AW32" s="272">
        <f t="shared" si="27"/>
        <v>0</v>
      </c>
    </row>
    <row r="33" spans="1:49" ht="12.95" customHeight="1" x14ac:dyDescent="0.25">
      <c r="A33" s="224">
        <v>5</v>
      </c>
      <c r="B33" s="123">
        <v>4456</v>
      </c>
      <c r="C33" s="123">
        <v>600074617</v>
      </c>
      <c r="D33" s="123">
        <v>68430132</v>
      </c>
      <c r="E33" s="125" t="s">
        <v>340</v>
      </c>
      <c r="F33" s="123">
        <v>3141</v>
      </c>
      <c r="G33" s="126" t="s">
        <v>321</v>
      </c>
      <c r="H33" s="126" t="s">
        <v>284</v>
      </c>
      <c r="I33" s="265">
        <v>3875610</v>
      </c>
      <c r="J33" s="266">
        <v>2827367</v>
      </c>
      <c r="K33" s="266">
        <v>0</v>
      </c>
      <c r="L33" s="831">
        <v>955650</v>
      </c>
      <c r="M33" s="831">
        <v>56547</v>
      </c>
      <c r="N33" s="266">
        <v>36046</v>
      </c>
      <c r="O33" s="622">
        <v>9.6199999999999992</v>
      </c>
      <c r="P33" s="678">
        <v>0</v>
      </c>
      <c r="Q33" s="744">
        <v>9.6199999999999992</v>
      </c>
      <c r="R33" s="268">
        <f t="shared" si="1"/>
        <v>0</v>
      </c>
      <c r="S33" s="269">
        <v>0</v>
      </c>
      <c r="T33" s="269">
        <v>0</v>
      </c>
      <c r="U33" s="269">
        <v>0</v>
      </c>
      <c r="V33" s="269">
        <f t="shared" si="2"/>
        <v>0</v>
      </c>
      <c r="W33" s="269">
        <v>0</v>
      </c>
      <c r="X33" s="269">
        <v>0</v>
      </c>
      <c r="Y33" s="269">
        <f>SUM(W33:X33)</f>
        <v>0</v>
      </c>
      <c r="Z33" s="269">
        <f>V33+Y33</f>
        <v>0</v>
      </c>
      <c r="AA33" s="577">
        <f t="shared" si="24"/>
        <v>0</v>
      </c>
      <c r="AB33" s="270">
        <f>ROUND(V33*2%,0)</f>
        <v>0</v>
      </c>
      <c r="AC33" s="269">
        <v>0</v>
      </c>
      <c r="AD33" s="269">
        <v>0</v>
      </c>
      <c r="AE33" s="269">
        <f t="shared" si="3"/>
        <v>0</v>
      </c>
      <c r="AF33" s="269">
        <f t="shared" si="4"/>
        <v>0</v>
      </c>
      <c r="AG33" s="271">
        <v>0</v>
      </c>
      <c r="AH33" s="271">
        <v>0</v>
      </c>
      <c r="AI33" s="271">
        <v>0</v>
      </c>
      <c r="AJ33" s="271">
        <v>0</v>
      </c>
      <c r="AK33" s="271">
        <v>0</v>
      </c>
      <c r="AL33" s="271">
        <f t="shared" si="5"/>
        <v>0</v>
      </c>
      <c r="AM33" s="271">
        <f t="shared" si="6"/>
        <v>0</v>
      </c>
      <c r="AN33" s="272">
        <f t="shared" si="7"/>
        <v>0</v>
      </c>
      <c r="AO33" s="268">
        <f>I33+AF33</f>
        <v>3875610</v>
      </c>
      <c r="AP33" s="269">
        <f>J33+V33</f>
        <v>2827367</v>
      </c>
      <c r="AQ33" s="269">
        <f t="shared" si="25"/>
        <v>0</v>
      </c>
      <c r="AR33" s="269">
        <f t="shared" si="26"/>
        <v>955650</v>
      </c>
      <c r="AS33" s="269">
        <f t="shared" si="26"/>
        <v>56547</v>
      </c>
      <c r="AT33" s="269">
        <f>N33+AE33</f>
        <v>36046</v>
      </c>
      <c r="AU33" s="271">
        <f>O33+AN33</f>
        <v>9.6199999999999992</v>
      </c>
      <c r="AV33" s="271">
        <f t="shared" si="27"/>
        <v>0</v>
      </c>
      <c r="AW33" s="272">
        <f t="shared" si="27"/>
        <v>9.6199999999999992</v>
      </c>
    </row>
    <row r="34" spans="1:49" ht="12.95" customHeight="1" x14ac:dyDescent="0.25">
      <c r="A34" s="224">
        <v>5</v>
      </c>
      <c r="B34" s="123">
        <v>4456</v>
      </c>
      <c r="C34" s="123">
        <v>600074617</v>
      </c>
      <c r="D34" s="123">
        <v>68430132</v>
      </c>
      <c r="E34" s="125" t="s">
        <v>340</v>
      </c>
      <c r="F34" s="123">
        <v>3143</v>
      </c>
      <c r="G34" s="126" t="s">
        <v>635</v>
      </c>
      <c r="H34" s="126" t="s">
        <v>283</v>
      </c>
      <c r="I34" s="265">
        <v>2875893</v>
      </c>
      <c r="J34" s="266">
        <v>2107889</v>
      </c>
      <c r="K34" s="266">
        <v>10000</v>
      </c>
      <c r="L34" s="831">
        <v>715846</v>
      </c>
      <c r="M34" s="831">
        <v>42158</v>
      </c>
      <c r="N34" s="266">
        <v>0</v>
      </c>
      <c r="O34" s="622">
        <v>4.3213999999999997</v>
      </c>
      <c r="P34" s="678">
        <v>4.3213999999999997</v>
      </c>
      <c r="Q34" s="744">
        <v>0</v>
      </c>
      <c r="R34" s="268">
        <f t="shared" si="1"/>
        <v>0</v>
      </c>
      <c r="S34" s="269">
        <v>0</v>
      </c>
      <c r="T34" s="269">
        <v>0</v>
      </c>
      <c r="U34" s="269">
        <v>0</v>
      </c>
      <c r="V34" s="269">
        <f t="shared" si="2"/>
        <v>0</v>
      </c>
      <c r="W34" s="269">
        <v>0</v>
      </c>
      <c r="X34" s="269">
        <v>0</v>
      </c>
      <c r="Y34" s="269">
        <f>SUM(W34:X34)</f>
        <v>0</v>
      </c>
      <c r="Z34" s="269">
        <f>V34+Y34</f>
        <v>0</v>
      </c>
      <c r="AA34" s="577">
        <f t="shared" si="24"/>
        <v>0</v>
      </c>
      <c r="AB34" s="270">
        <f>ROUND(V34*2%,0)</f>
        <v>0</v>
      </c>
      <c r="AC34" s="269">
        <v>0</v>
      </c>
      <c r="AD34" s="269">
        <v>0</v>
      </c>
      <c r="AE34" s="269">
        <f t="shared" si="3"/>
        <v>0</v>
      </c>
      <c r="AF34" s="269">
        <f t="shared" si="4"/>
        <v>0</v>
      </c>
      <c r="AG34" s="271">
        <v>0</v>
      </c>
      <c r="AH34" s="271">
        <v>0</v>
      </c>
      <c r="AI34" s="271">
        <v>0</v>
      </c>
      <c r="AJ34" s="271">
        <v>0</v>
      </c>
      <c r="AK34" s="271">
        <v>0</v>
      </c>
      <c r="AL34" s="271">
        <f t="shared" si="5"/>
        <v>0</v>
      </c>
      <c r="AM34" s="271">
        <f t="shared" si="6"/>
        <v>0</v>
      </c>
      <c r="AN34" s="272">
        <f t="shared" si="7"/>
        <v>0</v>
      </c>
      <c r="AO34" s="268">
        <f>I34+AF34</f>
        <v>2875893</v>
      </c>
      <c r="AP34" s="269">
        <f>J34+V34</f>
        <v>2107889</v>
      </c>
      <c r="AQ34" s="269">
        <f t="shared" si="25"/>
        <v>10000</v>
      </c>
      <c r="AR34" s="269">
        <f t="shared" si="26"/>
        <v>715846</v>
      </c>
      <c r="AS34" s="269">
        <f t="shared" si="26"/>
        <v>42158</v>
      </c>
      <c r="AT34" s="269">
        <f>N34+AE34</f>
        <v>0</v>
      </c>
      <c r="AU34" s="271">
        <f>O34+AN34</f>
        <v>4.3213999999999997</v>
      </c>
      <c r="AV34" s="271">
        <f t="shared" si="27"/>
        <v>4.3213999999999997</v>
      </c>
      <c r="AW34" s="272">
        <f t="shared" si="27"/>
        <v>0</v>
      </c>
    </row>
    <row r="35" spans="1:49" ht="12.95" customHeight="1" x14ac:dyDescent="0.25">
      <c r="A35" s="224">
        <v>5</v>
      </c>
      <c r="B35" s="123">
        <v>4456</v>
      </c>
      <c r="C35" s="123">
        <v>600074617</v>
      </c>
      <c r="D35" s="123">
        <v>68430132</v>
      </c>
      <c r="E35" s="125" t="s">
        <v>340</v>
      </c>
      <c r="F35" s="123">
        <v>3143</v>
      </c>
      <c r="G35" s="126" t="s">
        <v>636</v>
      </c>
      <c r="H35" s="126" t="s">
        <v>284</v>
      </c>
      <c r="I35" s="265">
        <v>103927</v>
      </c>
      <c r="J35" s="266">
        <v>73260</v>
      </c>
      <c r="K35" s="266">
        <v>0</v>
      </c>
      <c r="L35" s="831">
        <v>24762</v>
      </c>
      <c r="M35" s="831">
        <v>1465</v>
      </c>
      <c r="N35" s="266">
        <v>4440</v>
      </c>
      <c r="O35" s="622">
        <v>0.31</v>
      </c>
      <c r="P35" s="678">
        <v>0</v>
      </c>
      <c r="Q35" s="744">
        <v>0.31</v>
      </c>
      <c r="R35" s="268">
        <f t="shared" si="1"/>
        <v>0</v>
      </c>
      <c r="S35" s="269">
        <v>0</v>
      </c>
      <c r="T35" s="269">
        <v>0</v>
      </c>
      <c r="U35" s="269">
        <v>0</v>
      </c>
      <c r="V35" s="269">
        <f t="shared" si="2"/>
        <v>0</v>
      </c>
      <c r="W35" s="269">
        <v>0</v>
      </c>
      <c r="X35" s="269">
        <v>0</v>
      </c>
      <c r="Y35" s="269">
        <f>SUM(W35:X35)</f>
        <v>0</v>
      </c>
      <c r="Z35" s="269">
        <f>V35+Y35</f>
        <v>0</v>
      </c>
      <c r="AA35" s="577">
        <f t="shared" si="24"/>
        <v>0</v>
      </c>
      <c r="AB35" s="270">
        <f>ROUND(V35*2%,0)</f>
        <v>0</v>
      </c>
      <c r="AC35" s="269">
        <v>0</v>
      </c>
      <c r="AD35" s="269">
        <v>0</v>
      </c>
      <c r="AE35" s="269">
        <f t="shared" si="3"/>
        <v>0</v>
      </c>
      <c r="AF35" s="269">
        <f t="shared" si="4"/>
        <v>0</v>
      </c>
      <c r="AG35" s="271">
        <v>0</v>
      </c>
      <c r="AH35" s="271">
        <v>0</v>
      </c>
      <c r="AI35" s="271">
        <v>0</v>
      </c>
      <c r="AJ35" s="271">
        <v>0</v>
      </c>
      <c r="AK35" s="271">
        <v>0</v>
      </c>
      <c r="AL35" s="271">
        <f t="shared" si="5"/>
        <v>0</v>
      </c>
      <c r="AM35" s="271">
        <f t="shared" si="6"/>
        <v>0</v>
      </c>
      <c r="AN35" s="272">
        <f t="shared" si="7"/>
        <v>0</v>
      </c>
      <c r="AO35" s="268">
        <f>I35+AF35</f>
        <v>103927</v>
      </c>
      <c r="AP35" s="269">
        <f>J35+V35</f>
        <v>73260</v>
      </c>
      <c r="AQ35" s="269">
        <f t="shared" si="25"/>
        <v>0</v>
      </c>
      <c r="AR35" s="269">
        <f t="shared" si="26"/>
        <v>24762</v>
      </c>
      <c r="AS35" s="269">
        <f t="shared" si="26"/>
        <v>1465</v>
      </c>
      <c r="AT35" s="269">
        <f>N35+AE35</f>
        <v>4440</v>
      </c>
      <c r="AU35" s="271">
        <f>O35+AN35</f>
        <v>0.31</v>
      </c>
      <c r="AV35" s="271">
        <f t="shared" si="27"/>
        <v>0</v>
      </c>
      <c r="AW35" s="272">
        <f t="shared" si="27"/>
        <v>0.31</v>
      </c>
    </row>
    <row r="36" spans="1:49" ht="12.95" customHeight="1" x14ac:dyDescent="0.25">
      <c r="A36" s="225">
        <v>5</v>
      </c>
      <c r="B36" s="117">
        <v>4456</v>
      </c>
      <c r="C36" s="117">
        <v>600074617</v>
      </c>
      <c r="D36" s="117">
        <v>68430132</v>
      </c>
      <c r="E36" s="128" t="s">
        <v>341</v>
      </c>
      <c r="F36" s="131"/>
      <c r="G36" s="132"/>
      <c r="H36" s="132"/>
      <c r="I36" s="216">
        <v>45308048</v>
      </c>
      <c r="J36" s="130">
        <v>32324833</v>
      </c>
      <c r="K36" s="130">
        <v>80000</v>
      </c>
      <c r="L36" s="130">
        <v>10952833</v>
      </c>
      <c r="M36" s="130">
        <v>646496</v>
      </c>
      <c r="N36" s="130">
        <v>1303886</v>
      </c>
      <c r="O36" s="133">
        <v>67.194999999999993</v>
      </c>
      <c r="P36" s="133">
        <v>47.236199999999997</v>
      </c>
      <c r="Q36" s="483">
        <v>19.958799999999997</v>
      </c>
      <c r="R36" s="211">
        <f t="shared" ref="R36:AW36" si="28">SUM(R31:R35)</f>
        <v>0</v>
      </c>
      <c r="S36" s="130">
        <f t="shared" si="28"/>
        <v>0</v>
      </c>
      <c r="T36" s="130">
        <f t="shared" si="28"/>
        <v>0</v>
      </c>
      <c r="U36" s="130">
        <f t="shared" si="28"/>
        <v>0</v>
      </c>
      <c r="V36" s="130">
        <f t="shared" si="28"/>
        <v>0</v>
      </c>
      <c r="W36" s="130">
        <f t="shared" si="28"/>
        <v>0</v>
      </c>
      <c r="X36" s="130">
        <f t="shared" si="28"/>
        <v>0</v>
      </c>
      <c r="Y36" s="130">
        <f t="shared" si="28"/>
        <v>0</v>
      </c>
      <c r="Z36" s="130">
        <f t="shared" si="28"/>
        <v>0</v>
      </c>
      <c r="AA36" s="130">
        <f t="shared" si="28"/>
        <v>0</v>
      </c>
      <c r="AB36" s="130">
        <f t="shared" si="28"/>
        <v>0</v>
      </c>
      <c r="AC36" s="130">
        <f t="shared" si="28"/>
        <v>0</v>
      </c>
      <c r="AD36" s="130">
        <f t="shared" si="28"/>
        <v>0</v>
      </c>
      <c r="AE36" s="130">
        <f t="shared" si="28"/>
        <v>0</v>
      </c>
      <c r="AF36" s="130">
        <f t="shared" si="28"/>
        <v>0</v>
      </c>
      <c r="AG36" s="133">
        <f t="shared" si="28"/>
        <v>0</v>
      </c>
      <c r="AH36" s="133">
        <f t="shared" si="28"/>
        <v>0</v>
      </c>
      <c r="AI36" s="133">
        <f t="shared" si="28"/>
        <v>0</v>
      </c>
      <c r="AJ36" s="133">
        <f t="shared" si="28"/>
        <v>0</v>
      </c>
      <c r="AK36" s="133">
        <f t="shared" si="28"/>
        <v>0</v>
      </c>
      <c r="AL36" s="133">
        <f t="shared" si="28"/>
        <v>0</v>
      </c>
      <c r="AM36" s="133">
        <f t="shared" si="28"/>
        <v>0</v>
      </c>
      <c r="AN36" s="483">
        <f t="shared" si="28"/>
        <v>0</v>
      </c>
      <c r="AO36" s="211">
        <f t="shared" si="28"/>
        <v>45308048</v>
      </c>
      <c r="AP36" s="130">
        <f t="shared" si="28"/>
        <v>32324833</v>
      </c>
      <c r="AQ36" s="130">
        <f t="shared" si="28"/>
        <v>80000</v>
      </c>
      <c r="AR36" s="130">
        <f t="shared" si="28"/>
        <v>10952833</v>
      </c>
      <c r="AS36" s="130">
        <f t="shared" si="28"/>
        <v>646496</v>
      </c>
      <c r="AT36" s="130">
        <f t="shared" si="28"/>
        <v>1303886</v>
      </c>
      <c r="AU36" s="133">
        <f t="shared" si="28"/>
        <v>67.194999999999993</v>
      </c>
      <c r="AV36" s="133">
        <f t="shared" si="28"/>
        <v>47.236199999999997</v>
      </c>
      <c r="AW36" s="483">
        <f t="shared" si="28"/>
        <v>19.958799999999997</v>
      </c>
    </row>
    <row r="37" spans="1:49" ht="12.95" customHeight="1" x14ac:dyDescent="0.25">
      <c r="A37" s="224">
        <v>6</v>
      </c>
      <c r="B37" s="123">
        <v>4478</v>
      </c>
      <c r="C37" s="123">
        <v>600075141</v>
      </c>
      <c r="D37" s="123">
        <v>70975191</v>
      </c>
      <c r="E37" s="125" t="s">
        <v>342</v>
      </c>
      <c r="F37" s="123">
        <v>3114</v>
      </c>
      <c r="G37" s="108" t="s">
        <v>565</v>
      </c>
      <c r="H37" s="126" t="s">
        <v>283</v>
      </c>
      <c r="I37" s="265">
        <v>7690267</v>
      </c>
      <c r="J37" s="266">
        <v>5561169</v>
      </c>
      <c r="K37" s="266">
        <v>0</v>
      </c>
      <c r="L37" s="831">
        <v>1879675</v>
      </c>
      <c r="M37" s="831">
        <v>111223</v>
      </c>
      <c r="N37" s="266">
        <v>138200</v>
      </c>
      <c r="O37" s="622">
        <v>10.400400000000001</v>
      </c>
      <c r="P37" s="678">
        <v>7.2727000000000004</v>
      </c>
      <c r="Q37" s="744">
        <v>3.1276999999999999</v>
      </c>
      <c r="R37" s="268">
        <f t="shared" si="1"/>
        <v>0</v>
      </c>
      <c r="S37" s="269">
        <v>0</v>
      </c>
      <c r="T37" s="269">
        <v>0</v>
      </c>
      <c r="U37" s="269">
        <v>0</v>
      </c>
      <c r="V37" s="269">
        <f t="shared" si="2"/>
        <v>0</v>
      </c>
      <c r="W37" s="269">
        <v>0</v>
      </c>
      <c r="X37" s="269">
        <v>0</v>
      </c>
      <c r="Y37" s="269">
        <f>SUM(W37:X37)</f>
        <v>0</v>
      </c>
      <c r="Z37" s="269">
        <f>V37+Y37</f>
        <v>0</v>
      </c>
      <c r="AA37" s="577">
        <f t="shared" ref="AA37:AA40" si="29">ROUND((V37+W37)*33.8%,0)</f>
        <v>0</v>
      </c>
      <c r="AB37" s="270">
        <f>ROUND(V37*2%,0)</f>
        <v>0</v>
      </c>
      <c r="AC37" s="269">
        <v>0</v>
      </c>
      <c r="AD37" s="269">
        <v>0</v>
      </c>
      <c r="AE37" s="269">
        <f t="shared" si="3"/>
        <v>0</v>
      </c>
      <c r="AF37" s="269">
        <f t="shared" si="4"/>
        <v>0</v>
      </c>
      <c r="AG37" s="271">
        <v>0</v>
      </c>
      <c r="AH37" s="271">
        <v>0</v>
      </c>
      <c r="AI37" s="271">
        <v>0</v>
      </c>
      <c r="AJ37" s="271">
        <v>0</v>
      </c>
      <c r="AK37" s="271">
        <v>0</v>
      </c>
      <c r="AL37" s="271">
        <f t="shared" si="5"/>
        <v>0</v>
      </c>
      <c r="AM37" s="271">
        <f t="shared" si="6"/>
        <v>0</v>
      </c>
      <c r="AN37" s="272">
        <f t="shared" si="7"/>
        <v>0</v>
      </c>
      <c r="AO37" s="268">
        <f>I37+AF37</f>
        <v>7690267</v>
      </c>
      <c r="AP37" s="269">
        <f>J37+V37</f>
        <v>5561169</v>
      </c>
      <c r="AQ37" s="269">
        <f t="shared" ref="AQ37:AQ40" si="30">K37+Y37</f>
        <v>0</v>
      </c>
      <c r="AR37" s="269">
        <f t="shared" ref="AR37:AS40" si="31">L37+AA37</f>
        <v>1879675</v>
      </c>
      <c r="AS37" s="269">
        <f t="shared" si="31"/>
        <v>111223</v>
      </c>
      <c r="AT37" s="269">
        <f>N37+AE37</f>
        <v>138200</v>
      </c>
      <c r="AU37" s="271">
        <f>O37+AN37</f>
        <v>10.400400000000001</v>
      </c>
      <c r="AV37" s="271">
        <f t="shared" ref="AV37:AW40" si="32">P37+AL37</f>
        <v>7.2727000000000004</v>
      </c>
      <c r="AW37" s="272">
        <f t="shared" si="32"/>
        <v>3.1276999999999999</v>
      </c>
    </row>
    <row r="38" spans="1:49" ht="12.95" customHeight="1" x14ac:dyDescent="0.25">
      <c r="A38" s="224">
        <v>6</v>
      </c>
      <c r="B38" s="123">
        <v>4478</v>
      </c>
      <c r="C38" s="123">
        <v>600075141</v>
      </c>
      <c r="D38" s="123">
        <v>70975191</v>
      </c>
      <c r="E38" s="125" t="s">
        <v>342</v>
      </c>
      <c r="F38" s="123">
        <v>3114</v>
      </c>
      <c r="G38" s="108" t="s">
        <v>319</v>
      </c>
      <c r="H38" s="126" t="s">
        <v>283</v>
      </c>
      <c r="I38" s="265">
        <v>373785</v>
      </c>
      <c r="J38" s="266">
        <v>275247</v>
      </c>
      <c r="K38" s="266">
        <v>0</v>
      </c>
      <c r="L38" s="831">
        <v>93033</v>
      </c>
      <c r="M38" s="831">
        <v>5505</v>
      </c>
      <c r="N38" s="266">
        <v>0</v>
      </c>
      <c r="O38" s="622">
        <v>0.69440000000000002</v>
      </c>
      <c r="P38" s="678">
        <v>0.69440000000000002</v>
      </c>
      <c r="Q38" s="744">
        <v>0</v>
      </c>
      <c r="R38" s="268">
        <f t="shared" si="1"/>
        <v>0</v>
      </c>
      <c r="S38" s="269">
        <v>0</v>
      </c>
      <c r="T38" s="269">
        <v>0</v>
      </c>
      <c r="U38" s="269">
        <v>0</v>
      </c>
      <c r="V38" s="269">
        <f t="shared" si="2"/>
        <v>0</v>
      </c>
      <c r="W38" s="269">
        <v>0</v>
      </c>
      <c r="X38" s="269">
        <v>0</v>
      </c>
      <c r="Y38" s="269">
        <f>SUM(W38:X38)</f>
        <v>0</v>
      </c>
      <c r="Z38" s="269">
        <f>V38+Y38</f>
        <v>0</v>
      </c>
      <c r="AA38" s="577">
        <f t="shared" si="29"/>
        <v>0</v>
      </c>
      <c r="AB38" s="270">
        <f>ROUND(V38*2%,0)</f>
        <v>0</v>
      </c>
      <c r="AC38" s="269">
        <v>0</v>
      </c>
      <c r="AD38" s="269">
        <v>0</v>
      </c>
      <c r="AE38" s="269">
        <f t="shared" si="3"/>
        <v>0</v>
      </c>
      <c r="AF38" s="269">
        <f t="shared" si="4"/>
        <v>0</v>
      </c>
      <c r="AG38" s="271">
        <v>0</v>
      </c>
      <c r="AH38" s="271">
        <v>0</v>
      </c>
      <c r="AI38" s="271">
        <v>0</v>
      </c>
      <c r="AJ38" s="271">
        <v>0</v>
      </c>
      <c r="AK38" s="271">
        <v>0</v>
      </c>
      <c r="AL38" s="271">
        <f t="shared" si="5"/>
        <v>0</v>
      </c>
      <c r="AM38" s="271">
        <f t="shared" si="6"/>
        <v>0</v>
      </c>
      <c r="AN38" s="272">
        <f t="shared" si="7"/>
        <v>0</v>
      </c>
      <c r="AO38" s="268">
        <f>I38+AF38</f>
        <v>373785</v>
      </c>
      <c r="AP38" s="269">
        <f>J38+V38</f>
        <v>275247</v>
      </c>
      <c r="AQ38" s="269">
        <f t="shared" si="30"/>
        <v>0</v>
      </c>
      <c r="AR38" s="269">
        <f t="shared" si="31"/>
        <v>93033</v>
      </c>
      <c r="AS38" s="269">
        <f t="shared" si="31"/>
        <v>5505</v>
      </c>
      <c r="AT38" s="269">
        <f>N38+AE38</f>
        <v>0</v>
      </c>
      <c r="AU38" s="271">
        <f>O38+AN38</f>
        <v>0.69440000000000002</v>
      </c>
      <c r="AV38" s="271">
        <f t="shared" si="32"/>
        <v>0.69440000000000002</v>
      </c>
      <c r="AW38" s="272">
        <f t="shared" si="32"/>
        <v>0</v>
      </c>
    </row>
    <row r="39" spans="1:49" ht="12.95" customHeight="1" x14ac:dyDescent="0.25">
      <c r="A39" s="224">
        <v>6</v>
      </c>
      <c r="B39" s="123">
        <v>4478</v>
      </c>
      <c r="C39" s="123">
        <v>600075141</v>
      </c>
      <c r="D39" s="123">
        <v>70975191</v>
      </c>
      <c r="E39" s="125" t="s">
        <v>342</v>
      </c>
      <c r="F39" s="123">
        <v>3143</v>
      </c>
      <c r="G39" s="126" t="s">
        <v>635</v>
      </c>
      <c r="H39" s="126" t="s">
        <v>283</v>
      </c>
      <c r="I39" s="265">
        <v>318101</v>
      </c>
      <c r="J39" s="266">
        <v>234242</v>
      </c>
      <c r="K39" s="266">
        <v>0</v>
      </c>
      <c r="L39" s="831">
        <v>79174</v>
      </c>
      <c r="M39" s="831">
        <v>4685</v>
      </c>
      <c r="N39" s="266">
        <v>0</v>
      </c>
      <c r="O39" s="622">
        <v>0.57130000000000003</v>
      </c>
      <c r="P39" s="678">
        <v>0.57130000000000003</v>
      </c>
      <c r="Q39" s="744">
        <v>0</v>
      </c>
      <c r="R39" s="268">
        <f t="shared" si="1"/>
        <v>0</v>
      </c>
      <c r="S39" s="269">
        <v>0</v>
      </c>
      <c r="T39" s="269">
        <v>0</v>
      </c>
      <c r="U39" s="269">
        <v>0</v>
      </c>
      <c r="V39" s="269">
        <f t="shared" si="2"/>
        <v>0</v>
      </c>
      <c r="W39" s="269">
        <v>0</v>
      </c>
      <c r="X39" s="269">
        <v>0</v>
      </c>
      <c r="Y39" s="269">
        <f>SUM(W39:X39)</f>
        <v>0</v>
      </c>
      <c r="Z39" s="269">
        <f>V39+Y39</f>
        <v>0</v>
      </c>
      <c r="AA39" s="577">
        <f t="shared" si="29"/>
        <v>0</v>
      </c>
      <c r="AB39" s="270">
        <f>ROUND(V39*2%,0)</f>
        <v>0</v>
      </c>
      <c r="AC39" s="269">
        <v>0</v>
      </c>
      <c r="AD39" s="269">
        <v>0</v>
      </c>
      <c r="AE39" s="269">
        <f t="shared" si="3"/>
        <v>0</v>
      </c>
      <c r="AF39" s="269">
        <f t="shared" si="4"/>
        <v>0</v>
      </c>
      <c r="AG39" s="271">
        <v>0</v>
      </c>
      <c r="AH39" s="271">
        <v>0</v>
      </c>
      <c r="AI39" s="271">
        <v>0</v>
      </c>
      <c r="AJ39" s="271">
        <v>0</v>
      </c>
      <c r="AK39" s="271">
        <v>0</v>
      </c>
      <c r="AL39" s="271">
        <f t="shared" si="5"/>
        <v>0</v>
      </c>
      <c r="AM39" s="271">
        <f t="shared" si="6"/>
        <v>0</v>
      </c>
      <c r="AN39" s="272">
        <f t="shared" si="7"/>
        <v>0</v>
      </c>
      <c r="AO39" s="268">
        <f>I39+AF39</f>
        <v>318101</v>
      </c>
      <c r="AP39" s="269">
        <f>J39+V39</f>
        <v>234242</v>
      </c>
      <c r="AQ39" s="269">
        <f t="shared" si="30"/>
        <v>0</v>
      </c>
      <c r="AR39" s="269">
        <f t="shared" si="31"/>
        <v>79174</v>
      </c>
      <c r="AS39" s="269">
        <f t="shared" si="31"/>
        <v>4685</v>
      </c>
      <c r="AT39" s="269">
        <f>N39+AE39</f>
        <v>0</v>
      </c>
      <c r="AU39" s="271">
        <f>O39+AN39</f>
        <v>0.57130000000000003</v>
      </c>
      <c r="AV39" s="271">
        <f t="shared" si="32"/>
        <v>0.57130000000000003</v>
      </c>
      <c r="AW39" s="272">
        <f t="shared" si="32"/>
        <v>0</v>
      </c>
    </row>
    <row r="40" spans="1:49" ht="12.95" customHeight="1" x14ac:dyDescent="0.25">
      <c r="A40" s="224">
        <v>6</v>
      </c>
      <c r="B40" s="123">
        <v>4478</v>
      </c>
      <c r="C40" s="123">
        <v>600075141</v>
      </c>
      <c r="D40" s="123">
        <v>70975191</v>
      </c>
      <c r="E40" s="125" t="s">
        <v>342</v>
      </c>
      <c r="F40" s="123">
        <v>3143</v>
      </c>
      <c r="G40" s="126" t="s">
        <v>636</v>
      </c>
      <c r="H40" s="126" t="s">
        <v>284</v>
      </c>
      <c r="I40" s="265">
        <v>7022</v>
      </c>
      <c r="J40" s="266">
        <v>4950</v>
      </c>
      <c r="K40" s="266">
        <v>0</v>
      </c>
      <c r="L40" s="831">
        <v>1673</v>
      </c>
      <c r="M40" s="831">
        <v>99</v>
      </c>
      <c r="N40" s="266">
        <v>300</v>
      </c>
      <c r="O40" s="622">
        <v>0.02</v>
      </c>
      <c r="P40" s="678">
        <v>0</v>
      </c>
      <c r="Q40" s="744">
        <v>0.02</v>
      </c>
      <c r="R40" s="268">
        <f t="shared" si="1"/>
        <v>0</v>
      </c>
      <c r="S40" s="269">
        <v>0</v>
      </c>
      <c r="T40" s="269">
        <v>0</v>
      </c>
      <c r="U40" s="269">
        <v>0</v>
      </c>
      <c r="V40" s="269">
        <f t="shared" si="2"/>
        <v>0</v>
      </c>
      <c r="W40" s="269">
        <v>0</v>
      </c>
      <c r="X40" s="269">
        <v>0</v>
      </c>
      <c r="Y40" s="269">
        <f>SUM(W40:X40)</f>
        <v>0</v>
      </c>
      <c r="Z40" s="269">
        <f>V40+Y40</f>
        <v>0</v>
      </c>
      <c r="AA40" s="577">
        <f t="shared" si="29"/>
        <v>0</v>
      </c>
      <c r="AB40" s="270">
        <f>ROUND(V40*2%,0)</f>
        <v>0</v>
      </c>
      <c r="AC40" s="269">
        <v>0</v>
      </c>
      <c r="AD40" s="269">
        <v>0</v>
      </c>
      <c r="AE40" s="269">
        <f t="shared" si="3"/>
        <v>0</v>
      </c>
      <c r="AF40" s="269">
        <f t="shared" si="4"/>
        <v>0</v>
      </c>
      <c r="AG40" s="271">
        <v>0</v>
      </c>
      <c r="AH40" s="271">
        <v>0</v>
      </c>
      <c r="AI40" s="271">
        <v>0</v>
      </c>
      <c r="AJ40" s="271">
        <v>0</v>
      </c>
      <c r="AK40" s="271">
        <v>0</v>
      </c>
      <c r="AL40" s="271">
        <f t="shared" si="5"/>
        <v>0</v>
      </c>
      <c r="AM40" s="271">
        <f t="shared" si="6"/>
        <v>0</v>
      </c>
      <c r="AN40" s="272">
        <f t="shared" si="7"/>
        <v>0</v>
      </c>
      <c r="AO40" s="268">
        <f>I40+AF40</f>
        <v>7022</v>
      </c>
      <c r="AP40" s="269">
        <f>J40+V40</f>
        <v>4950</v>
      </c>
      <c r="AQ40" s="269">
        <f t="shared" si="30"/>
        <v>0</v>
      </c>
      <c r="AR40" s="269">
        <f t="shared" si="31"/>
        <v>1673</v>
      </c>
      <c r="AS40" s="269">
        <f t="shared" si="31"/>
        <v>99</v>
      </c>
      <c r="AT40" s="269">
        <f>N40+AE40</f>
        <v>300</v>
      </c>
      <c r="AU40" s="271">
        <f>O40+AN40</f>
        <v>0.02</v>
      </c>
      <c r="AV40" s="271">
        <f t="shared" si="32"/>
        <v>0</v>
      </c>
      <c r="AW40" s="272">
        <f t="shared" si="32"/>
        <v>0.02</v>
      </c>
    </row>
    <row r="41" spans="1:49" ht="12.95" customHeight="1" x14ac:dyDescent="0.25">
      <c r="A41" s="225">
        <v>6</v>
      </c>
      <c r="B41" s="117">
        <v>4478</v>
      </c>
      <c r="C41" s="117">
        <v>600075141</v>
      </c>
      <c r="D41" s="117">
        <v>70975191</v>
      </c>
      <c r="E41" s="128" t="s">
        <v>343</v>
      </c>
      <c r="F41" s="131"/>
      <c r="G41" s="132"/>
      <c r="H41" s="132"/>
      <c r="I41" s="216">
        <v>8389175</v>
      </c>
      <c r="J41" s="130">
        <v>6075608</v>
      </c>
      <c r="K41" s="130">
        <v>0</v>
      </c>
      <c r="L41" s="130">
        <v>2053555</v>
      </c>
      <c r="M41" s="130">
        <v>121512</v>
      </c>
      <c r="N41" s="130">
        <v>138500</v>
      </c>
      <c r="O41" s="133">
        <v>11.686100000000001</v>
      </c>
      <c r="P41" s="133">
        <v>8.5384000000000011</v>
      </c>
      <c r="Q41" s="483">
        <v>3.1476999999999999</v>
      </c>
      <c r="R41" s="211">
        <f t="shared" ref="R41:AW41" si="33">SUM(R37:R40)</f>
        <v>0</v>
      </c>
      <c r="S41" s="130">
        <f t="shared" si="33"/>
        <v>0</v>
      </c>
      <c r="T41" s="130">
        <f t="shared" si="33"/>
        <v>0</v>
      </c>
      <c r="U41" s="130">
        <f t="shared" si="33"/>
        <v>0</v>
      </c>
      <c r="V41" s="130">
        <f t="shared" si="33"/>
        <v>0</v>
      </c>
      <c r="W41" s="130">
        <f t="shared" si="33"/>
        <v>0</v>
      </c>
      <c r="X41" s="130">
        <f t="shared" si="33"/>
        <v>0</v>
      </c>
      <c r="Y41" s="130">
        <f t="shared" si="33"/>
        <v>0</v>
      </c>
      <c r="Z41" s="130">
        <f t="shared" si="33"/>
        <v>0</v>
      </c>
      <c r="AA41" s="130">
        <f t="shared" si="33"/>
        <v>0</v>
      </c>
      <c r="AB41" s="130">
        <f t="shared" si="33"/>
        <v>0</v>
      </c>
      <c r="AC41" s="130">
        <f t="shared" si="33"/>
        <v>0</v>
      </c>
      <c r="AD41" s="130">
        <f t="shared" si="33"/>
        <v>0</v>
      </c>
      <c r="AE41" s="130">
        <f t="shared" si="33"/>
        <v>0</v>
      </c>
      <c r="AF41" s="130">
        <f t="shared" si="33"/>
        <v>0</v>
      </c>
      <c r="AG41" s="133">
        <f t="shared" si="33"/>
        <v>0</v>
      </c>
      <c r="AH41" s="133">
        <f t="shared" si="33"/>
        <v>0</v>
      </c>
      <c r="AI41" s="133">
        <f t="shared" si="33"/>
        <v>0</v>
      </c>
      <c r="AJ41" s="133">
        <f t="shared" si="33"/>
        <v>0</v>
      </c>
      <c r="AK41" s="133">
        <f t="shared" si="33"/>
        <v>0</v>
      </c>
      <c r="AL41" s="133">
        <f t="shared" si="33"/>
        <v>0</v>
      </c>
      <c r="AM41" s="133">
        <f t="shared" si="33"/>
        <v>0</v>
      </c>
      <c r="AN41" s="483">
        <f t="shared" si="33"/>
        <v>0</v>
      </c>
      <c r="AO41" s="211">
        <f t="shared" si="33"/>
        <v>8389175</v>
      </c>
      <c r="AP41" s="130">
        <f t="shared" si="33"/>
        <v>6075608</v>
      </c>
      <c r="AQ41" s="130">
        <f t="shared" si="33"/>
        <v>0</v>
      </c>
      <c r="AR41" s="130">
        <f t="shared" si="33"/>
        <v>2053555</v>
      </c>
      <c r="AS41" s="130">
        <f t="shared" si="33"/>
        <v>121512</v>
      </c>
      <c r="AT41" s="130">
        <f t="shared" si="33"/>
        <v>138500</v>
      </c>
      <c r="AU41" s="133">
        <f t="shared" si="33"/>
        <v>11.686100000000001</v>
      </c>
      <c r="AV41" s="133">
        <f t="shared" si="33"/>
        <v>8.5384000000000011</v>
      </c>
      <c r="AW41" s="483">
        <f t="shared" si="33"/>
        <v>3.1476999999999999</v>
      </c>
    </row>
    <row r="42" spans="1:49" ht="12.95" customHeight="1" x14ac:dyDescent="0.25">
      <c r="A42" s="224">
        <v>7</v>
      </c>
      <c r="B42" s="123">
        <v>4471</v>
      </c>
      <c r="C42" s="123">
        <v>600075061</v>
      </c>
      <c r="D42" s="123">
        <v>70975205</v>
      </c>
      <c r="E42" s="125" t="s">
        <v>344</v>
      </c>
      <c r="F42" s="123">
        <v>3231</v>
      </c>
      <c r="G42" s="126" t="s">
        <v>322</v>
      </c>
      <c r="H42" s="126" t="s">
        <v>283</v>
      </c>
      <c r="I42" s="265">
        <v>9002602</v>
      </c>
      <c r="J42" s="266">
        <v>6606500</v>
      </c>
      <c r="K42" s="266">
        <v>0</v>
      </c>
      <c r="L42" s="831">
        <v>2232997</v>
      </c>
      <c r="M42" s="831">
        <v>132130</v>
      </c>
      <c r="N42" s="266">
        <v>30975</v>
      </c>
      <c r="O42" s="622">
        <v>12.995100000000001</v>
      </c>
      <c r="P42" s="678">
        <v>11.5235</v>
      </c>
      <c r="Q42" s="744">
        <v>1.4716</v>
      </c>
      <c r="R42" s="268">
        <f t="shared" si="1"/>
        <v>0</v>
      </c>
      <c r="S42" s="269">
        <v>0</v>
      </c>
      <c r="T42" s="269">
        <v>0</v>
      </c>
      <c r="U42" s="269">
        <v>0</v>
      </c>
      <c r="V42" s="269">
        <f t="shared" si="2"/>
        <v>0</v>
      </c>
      <c r="W42" s="269">
        <v>0</v>
      </c>
      <c r="X42" s="269">
        <v>0</v>
      </c>
      <c r="Y42" s="269">
        <f>SUM(W42:X42)</f>
        <v>0</v>
      </c>
      <c r="Z42" s="269">
        <f>V42+Y42</f>
        <v>0</v>
      </c>
      <c r="AA42" s="577">
        <f>ROUND((V42+W42)*33.8%,0)</f>
        <v>0</v>
      </c>
      <c r="AB42" s="270">
        <f>ROUND(V42*2%,0)</f>
        <v>0</v>
      </c>
      <c r="AC42" s="269">
        <v>0</v>
      </c>
      <c r="AD42" s="269">
        <v>0</v>
      </c>
      <c r="AE42" s="269">
        <f t="shared" si="3"/>
        <v>0</v>
      </c>
      <c r="AF42" s="269">
        <f t="shared" si="4"/>
        <v>0</v>
      </c>
      <c r="AG42" s="271">
        <v>0</v>
      </c>
      <c r="AH42" s="271">
        <v>0</v>
      </c>
      <c r="AI42" s="271">
        <v>0</v>
      </c>
      <c r="AJ42" s="271">
        <v>0</v>
      </c>
      <c r="AK42" s="271">
        <v>0</v>
      </c>
      <c r="AL42" s="271">
        <f t="shared" si="5"/>
        <v>0</v>
      </c>
      <c r="AM42" s="271">
        <f t="shared" si="6"/>
        <v>0</v>
      </c>
      <c r="AN42" s="272">
        <f t="shared" si="7"/>
        <v>0</v>
      </c>
      <c r="AO42" s="268">
        <f>I42+AF42</f>
        <v>9002602</v>
      </c>
      <c r="AP42" s="269">
        <f>J42+V42</f>
        <v>6606500</v>
      </c>
      <c r="AQ42" s="269">
        <f>K42+Y42</f>
        <v>0</v>
      </c>
      <c r="AR42" s="269">
        <f>L42+AA42</f>
        <v>2232997</v>
      </c>
      <c r="AS42" s="269">
        <f>M42+AB42</f>
        <v>132130</v>
      </c>
      <c r="AT42" s="269">
        <f>N42+AE42</f>
        <v>30975</v>
      </c>
      <c r="AU42" s="271">
        <f>O42+AN42</f>
        <v>12.995100000000001</v>
      </c>
      <c r="AV42" s="271">
        <f>P42+AL42</f>
        <v>11.5235</v>
      </c>
      <c r="AW42" s="272">
        <f>Q42+AM42</f>
        <v>1.4716</v>
      </c>
    </row>
    <row r="43" spans="1:49" ht="12.95" customHeight="1" x14ac:dyDescent="0.25">
      <c r="A43" s="225">
        <v>7</v>
      </c>
      <c r="B43" s="117">
        <v>4471</v>
      </c>
      <c r="C43" s="117">
        <v>600075061</v>
      </c>
      <c r="D43" s="117">
        <v>70975205</v>
      </c>
      <c r="E43" s="128" t="s">
        <v>345</v>
      </c>
      <c r="F43" s="131"/>
      <c r="G43" s="132"/>
      <c r="H43" s="132"/>
      <c r="I43" s="216">
        <v>9002602</v>
      </c>
      <c r="J43" s="130">
        <v>6606500</v>
      </c>
      <c r="K43" s="130">
        <v>0</v>
      </c>
      <c r="L43" s="130">
        <v>2232997</v>
      </c>
      <c r="M43" s="130">
        <v>132130</v>
      </c>
      <c r="N43" s="130">
        <v>30975</v>
      </c>
      <c r="O43" s="133">
        <v>12.995100000000001</v>
      </c>
      <c r="P43" s="133">
        <v>11.5235</v>
      </c>
      <c r="Q43" s="483">
        <v>1.4716</v>
      </c>
      <c r="R43" s="211">
        <f t="shared" ref="R43:AW43" si="34">SUM(R42)</f>
        <v>0</v>
      </c>
      <c r="S43" s="130">
        <f t="shared" si="34"/>
        <v>0</v>
      </c>
      <c r="T43" s="130">
        <f t="shared" si="34"/>
        <v>0</v>
      </c>
      <c r="U43" s="130">
        <f t="shared" si="34"/>
        <v>0</v>
      </c>
      <c r="V43" s="130">
        <f t="shared" si="34"/>
        <v>0</v>
      </c>
      <c r="W43" s="130">
        <f t="shared" si="34"/>
        <v>0</v>
      </c>
      <c r="X43" s="130">
        <f t="shared" si="34"/>
        <v>0</v>
      </c>
      <c r="Y43" s="130">
        <f t="shared" si="34"/>
        <v>0</v>
      </c>
      <c r="Z43" s="130">
        <f t="shared" si="34"/>
        <v>0</v>
      </c>
      <c r="AA43" s="130">
        <f t="shared" si="34"/>
        <v>0</v>
      </c>
      <c r="AB43" s="130">
        <f t="shared" si="34"/>
        <v>0</v>
      </c>
      <c r="AC43" s="130">
        <f t="shared" si="34"/>
        <v>0</v>
      </c>
      <c r="AD43" s="130">
        <f t="shared" si="34"/>
        <v>0</v>
      </c>
      <c r="AE43" s="130">
        <f t="shared" si="34"/>
        <v>0</v>
      </c>
      <c r="AF43" s="130">
        <f t="shared" si="34"/>
        <v>0</v>
      </c>
      <c r="AG43" s="133">
        <f t="shared" si="34"/>
        <v>0</v>
      </c>
      <c r="AH43" s="133">
        <f t="shared" si="34"/>
        <v>0</v>
      </c>
      <c r="AI43" s="133">
        <f t="shared" si="34"/>
        <v>0</v>
      </c>
      <c r="AJ43" s="133">
        <f t="shared" si="34"/>
        <v>0</v>
      </c>
      <c r="AK43" s="133">
        <f t="shared" si="34"/>
        <v>0</v>
      </c>
      <c r="AL43" s="133">
        <f t="shared" si="34"/>
        <v>0</v>
      </c>
      <c r="AM43" s="133">
        <f t="shared" si="34"/>
        <v>0</v>
      </c>
      <c r="AN43" s="483">
        <f t="shared" si="34"/>
        <v>0</v>
      </c>
      <c r="AO43" s="211">
        <f t="shared" si="34"/>
        <v>9002602</v>
      </c>
      <c r="AP43" s="130">
        <f t="shared" si="34"/>
        <v>6606500</v>
      </c>
      <c r="AQ43" s="130">
        <f t="shared" si="34"/>
        <v>0</v>
      </c>
      <c r="AR43" s="130">
        <f t="shared" si="34"/>
        <v>2232997</v>
      </c>
      <c r="AS43" s="130">
        <f t="shared" si="34"/>
        <v>132130</v>
      </c>
      <c r="AT43" s="130">
        <f t="shared" si="34"/>
        <v>30975</v>
      </c>
      <c r="AU43" s="133">
        <f t="shared" si="34"/>
        <v>12.995100000000001</v>
      </c>
      <c r="AV43" s="133">
        <f t="shared" si="34"/>
        <v>11.5235</v>
      </c>
      <c r="AW43" s="483">
        <f t="shared" si="34"/>
        <v>1.4716</v>
      </c>
    </row>
    <row r="44" spans="1:49" ht="12.95" customHeight="1" x14ac:dyDescent="0.25">
      <c r="A44" s="224">
        <v>8</v>
      </c>
      <c r="B44" s="123">
        <v>4474</v>
      </c>
      <c r="C44" s="123">
        <v>600075192</v>
      </c>
      <c r="D44" s="123">
        <v>49864661</v>
      </c>
      <c r="E44" s="125" t="s">
        <v>346</v>
      </c>
      <c r="F44" s="123">
        <v>3233</v>
      </c>
      <c r="G44" s="115" t="s">
        <v>324</v>
      </c>
      <c r="H44" s="126" t="s">
        <v>284</v>
      </c>
      <c r="I44" s="265">
        <v>2104888</v>
      </c>
      <c r="J44" s="266">
        <v>1497158</v>
      </c>
      <c r="K44" s="266">
        <v>50000</v>
      </c>
      <c r="L44" s="831">
        <v>522939</v>
      </c>
      <c r="M44" s="831">
        <v>29943</v>
      </c>
      <c r="N44" s="266">
        <v>4848</v>
      </c>
      <c r="O44" s="622">
        <v>3.32</v>
      </c>
      <c r="P44" s="678">
        <v>2.5</v>
      </c>
      <c r="Q44" s="744">
        <v>0.82000000000000006</v>
      </c>
      <c r="R44" s="268">
        <f t="shared" si="1"/>
        <v>0</v>
      </c>
      <c r="S44" s="269">
        <v>0</v>
      </c>
      <c r="T44" s="269">
        <v>0</v>
      </c>
      <c r="U44" s="269">
        <v>0</v>
      </c>
      <c r="V44" s="269">
        <f t="shared" si="2"/>
        <v>0</v>
      </c>
      <c r="W44" s="269">
        <v>0</v>
      </c>
      <c r="X44" s="269">
        <v>0</v>
      </c>
      <c r="Y44" s="269">
        <f>SUM(W44:X44)</f>
        <v>0</v>
      </c>
      <c r="Z44" s="269">
        <f>V44+Y44</f>
        <v>0</v>
      </c>
      <c r="AA44" s="577">
        <f>ROUND((V44+W44)*33.8%,0)</f>
        <v>0</v>
      </c>
      <c r="AB44" s="270">
        <f>ROUND(V44*2%,0)</f>
        <v>0</v>
      </c>
      <c r="AC44" s="269">
        <v>0</v>
      </c>
      <c r="AD44" s="269">
        <v>0</v>
      </c>
      <c r="AE44" s="269">
        <f t="shared" si="3"/>
        <v>0</v>
      </c>
      <c r="AF44" s="269">
        <f t="shared" si="4"/>
        <v>0</v>
      </c>
      <c r="AG44" s="271">
        <v>0</v>
      </c>
      <c r="AH44" s="271">
        <v>0</v>
      </c>
      <c r="AI44" s="271">
        <v>0</v>
      </c>
      <c r="AJ44" s="271">
        <v>0</v>
      </c>
      <c r="AK44" s="271">
        <v>0</v>
      </c>
      <c r="AL44" s="271">
        <f t="shared" si="5"/>
        <v>0</v>
      </c>
      <c r="AM44" s="271">
        <f t="shared" si="6"/>
        <v>0</v>
      </c>
      <c r="AN44" s="272">
        <f t="shared" si="7"/>
        <v>0</v>
      </c>
      <c r="AO44" s="268">
        <f>I44+AF44</f>
        <v>2104888</v>
      </c>
      <c r="AP44" s="269">
        <f>J44+V44</f>
        <v>1497158</v>
      </c>
      <c r="AQ44" s="269">
        <f>K44+Y44</f>
        <v>50000</v>
      </c>
      <c r="AR44" s="269">
        <f>L44+AA44</f>
        <v>522939</v>
      </c>
      <c r="AS44" s="269">
        <f>M44+AB44</f>
        <v>29943</v>
      </c>
      <c r="AT44" s="269">
        <f>N44+AE44</f>
        <v>4848</v>
      </c>
      <c r="AU44" s="271">
        <f>O44+AN44</f>
        <v>3.32</v>
      </c>
      <c r="AV44" s="271">
        <f>P44+AL44</f>
        <v>2.5</v>
      </c>
      <c r="AW44" s="272">
        <f>Q44+AM44</f>
        <v>0.82000000000000006</v>
      </c>
    </row>
    <row r="45" spans="1:49" ht="12.95" customHeight="1" x14ac:dyDescent="0.25">
      <c r="A45" s="225">
        <v>8</v>
      </c>
      <c r="B45" s="117">
        <v>4474</v>
      </c>
      <c r="C45" s="117">
        <v>600075192</v>
      </c>
      <c r="D45" s="117">
        <v>49864661</v>
      </c>
      <c r="E45" s="128" t="s">
        <v>347</v>
      </c>
      <c r="F45" s="131"/>
      <c r="G45" s="132"/>
      <c r="H45" s="132"/>
      <c r="I45" s="216">
        <v>2104888</v>
      </c>
      <c r="J45" s="130">
        <v>1497158</v>
      </c>
      <c r="K45" s="130">
        <v>50000</v>
      </c>
      <c r="L45" s="130">
        <v>522939</v>
      </c>
      <c r="M45" s="130">
        <v>29943</v>
      </c>
      <c r="N45" s="130">
        <v>4848</v>
      </c>
      <c r="O45" s="133">
        <v>3.32</v>
      </c>
      <c r="P45" s="133">
        <v>2.5</v>
      </c>
      <c r="Q45" s="483">
        <v>0.82000000000000006</v>
      </c>
      <c r="R45" s="211">
        <f t="shared" ref="R45:AW45" si="35">SUM(R44)</f>
        <v>0</v>
      </c>
      <c r="S45" s="130">
        <f t="shared" si="35"/>
        <v>0</v>
      </c>
      <c r="T45" s="130">
        <f t="shared" si="35"/>
        <v>0</v>
      </c>
      <c r="U45" s="130">
        <f t="shared" si="35"/>
        <v>0</v>
      </c>
      <c r="V45" s="130">
        <f t="shared" si="35"/>
        <v>0</v>
      </c>
      <c r="W45" s="130">
        <f t="shared" si="35"/>
        <v>0</v>
      </c>
      <c r="X45" s="130">
        <f t="shared" si="35"/>
        <v>0</v>
      </c>
      <c r="Y45" s="130">
        <f t="shared" si="35"/>
        <v>0</v>
      </c>
      <c r="Z45" s="130">
        <f t="shared" si="35"/>
        <v>0</v>
      </c>
      <c r="AA45" s="130">
        <f t="shared" si="35"/>
        <v>0</v>
      </c>
      <c r="AB45" s="130">
        <f t="shared" si="35"/>
        <v>0</v>
      </c>
      <c r="AC45" s="130">
        <f t="shared" si="35"/>
        <v>0</v>
      </c>
      <c r="AD45" s="130">
        <f t="shared" si="35"/>
        <v>0</v>
      </c>
      <c r="AE45" s="130">
        <f t="shared" si="35"/>
        <v>0</v>
      </c>
      <c r="AF45" s="130">
        <f t="shared" si="35"/>
        <v>0</v>
      </c>
      <c r="AG45" s="133">
        <f t="shared" si="35"/>
        <v>0</v>
      </c>
      <c r="AH45" s="133">
        <f t="shared" si="35"/>
        <v>0</v>
      </c>
      <c r="AI45" s="133">
        <f t="shared" si="35"/>
        <v>0</v>
      </c>
      <c r="AJ45" s="133">
        <f t="shared" si="35"/>
        <v>0</v>
      </c>
      <c r="AK45" s="133">
        <f t="shared" si="35"/>
        <v>0</v>
      </c>
      <c r="AL45" s="133">
        <f t="shared" si="35"/>
        <v>0</v>
      </c>
      <c r="AM45" s="133">
        <f t="shared" si="35"/>
        <v>0</v>
      </c>
      <c r="AN45" s="483">
        <f t="shared" si="35"/>
        <v>0</v>
      </c>
      <c r="AO45" s="211">
        <f t="shared" si="35"/>
        <v>2104888</v>
      </c>
      <c r="AP45" s="130">
        <f t="shared" si="35"/>
        <v>1497158</v>
      </c>
      <c r="AQ45" s="130">
        <f t="shared" si="35"/>
        <v>50000</v>
      </c>
      <c r="AR45" s="130">
        <f t="shared" si="35"/>
        <v>522939</v>
      </c>
      <c r="AS45" s="130">
        <f t="shared" si="35"/>
        <v>29943</v>
      </c>
      <c r="AT45" s="130">
        <f t="shared" si="35"/>
        <v>4848</v>
      </c>
      <c r="AU45" s="133">
        <f t="shared" si="35"/>
        <v>3.32</v>
      </c>
      <c r="AV45" s="133">
        <f t="shared" si="35"/>
        <v>2.5</v>
      </c>
      <c r="AW45" s="483">
        <f t="shared" si="35"/>
        <v>0.82000000000000006</v>
      </c>
    </row>
    <row r="46" spans="1:49" ht="12.95" customHeight="1" x14ac:dyDescent="0.25">
      <c r="A46" s="224">
        <v>9</v>
      </c>
      <c r="B46" s="123">
        <v>4402</v>
      </c>
      <c r="C46" s="124">
        <v>600074021</v>
      </c>
      <c r="D46" s="123">
        <v>70695342</v>
      </c>
      <c r="E46" s="125" t="s">
        <v>348</v>
      </c>
      <c r="F46" s="123">
        <v>3111</v>
      </c>
      <c r="G46" s="126" t="s">
        <v>331</v>
      </c>
      <c r="H46" s="126" t="s">
        <v>283</v>
      </c>
      <c r="I46" s="265">
        <v>11046853</v>
      </c>
      <c r="J46" s="266">
        <v>8052690</v>
      </c>
      <c r="K46" s="266">
        <v>0</v>
      </c>
      <c r="L46" s="831">
        <v>2721809</v>
      </c>
      <c r="M46" s="831">
        <v>161054</v>
      </c>
      <c r="N46" s="266">
        <v>111300</v>
      </c>
      <c r="O46" s="622">
        <v>19.4251</v>
      </c>
      <c r="P46" s="678">
        <v>13.790100000000001</v>
      </c>
      <c r="Q46" s="744">
        <v>5.6349999999999998</v>
      </c>
      <c r="R46" s="268">
        <f t="shared" si="1"/>
        <v>0</v>
      </c>
      <c r="S46" s="269">
        <v>0</v>
      </c>
      <c r="T46" s="269">
        <v>0</v>
      </c>
      <c r="U46" s="269">
        <v>0</v>
      </c>
      <c r="V46" s="269">
        <f t="shared" si="2"/>
        <v>0</v>
      </c>
      <c r="W46" s="269">
        <v>0</v>
      </c>
      <c r="X46" s="269">
        <v>0</v>
      </c>
      <c r="Y46" s="269">
        <f>SUM(W46:X46)</f>
        <v>0</v>
      </c>
      <c r="Z46" s="269">
        <f>V46+Y46</f>
        <v>0</v>
      </c>
      <c r="AA46" s="577">
        <f t="shared" ref="AA46:AA48" si="36">ROUND((V46+W46)*33.8%,0)</f>
        <v>0</v>
      </c>
      <c r="AB46" s="270">
        <f>ROUND(V46*2%,0)</f>
        <v>0</v>
      </c>
      <c r="AC46" s="269">
        <v>0</v>
      </c>
      <c r="AD46" s="269">
        <v>0</v>
      </c>
      <c r="AE46" s="269">
        <f t="shared" si="3"/>
        <v>0</v>
      </c>
      <c r="AF46" s="269">
        <f t="shared" si="4"/>
        <v>0</v>
      </c>
      <c r="AG46" s="271">
        <v>0</v>
      </c>
      <c r="AH46" s="271">
        <v>0</v>
      </c>
      <c r="AI46" s="271">
        <v>0</v>
      </c>
      <c r="AJ46" s="271">
        <v>0</v>
      </c>
      <c r="AK46" s="271">
        <v>0</v>
      </c>
      <c r="AL46" s="271">
        <f t="shared" si="5"/>
        <v>0</v>
      </c>
      <c r="AM46" s="271">
        <f t="shared" si="6"/>
        <v>0</v>
      </c>
      <c r="AN46" s="272">
        <f t="shared" si="7"/>
        <v>0</v>
      </c>
      <c r="AO46" s="268">
        <f>I46+AF46</f>
        <v>11046853</v>
      </c>
      <c r="AP46" s="269">
        <f>J46+V46</f>
        <v>8052690</v>
      </c>
      <c r="AQ46" s="269">
        <f t="shared" ref="AQ46:AQ48" si="37">K46+Y46</f>
        <v>0</v>
      </c>
      <c r="AR46" s="269">
        <f t="shared" ref="AR46:AS48" si="38">L46+AA46</f>
        <v>2721809</v>
      </c>
      <c r="AS46" s="269">
        <f t="shared" si="38"/>
        <v>161054</v>
      </c>
      <c r="AT46" s="269">
        <f>N46+AE46</f>
        <v>111300</v>
      </c>
      <c r="AU46" s="271">
        <f>O46+AN46</f>
        <v>19.4251</v>
      </c>
      <c r="AV46" s="271">
        <f t="shared" ref="AV46:AW48" si="39">P46+AL46</f>
        <v>13.790100000000001</v>
      </c>
      <c r="AW46" s="272">
        <f t="shared" si="39"/>
        <v>5.6349999999999998</v>
      </c>
    </row>
    <row r="47" spans="1:49" ht="12.95" customHeight="1" x14ac:dyDescent="0.25">
      <c r="A47" s="224">
        <v>9</v>
      </c>
      <c r="B47" s="123">
        <v>4402</v>
      </c>
      <c r="C47" s="124">
        <v>600074021</v>
      </c>
      <c r="D47" s="123">
        <v>70695342</v>
      </c>
      <c r="E47" s="125" t="s">
        <v>348</v>
      </c>
      <c r="F47" s="123">
        <v>3111</v>
      </c>
      <c r="G47" s="126" t="s">
        <v>325</v>
      </c>
      <c r="H47" s="126" t="s">
        <v>284</v>
      </c>
      <c r="I47" s="265">
        <v>426155</v>
      </c>
      <c r="J47" s="266">
        <v>313811</v>
      </c>
      <c r="K47" s="266">
        <v>0</v>
      </c>
      <c r="L47" s="831">
        <v>106068</v>
      </c>
      <c r="M47" s="831">
        <v>6276</v>
      </c>
      <c r="N47" s="266">
        <v>0</v>
      </c>
      <c r="O47" s="622">
        <v>1.03</v>
      </c>
      <c r="P47" s="678">
        <v>1.03</v>
      </c>
      <c r="Q47" s="744">
        <v>0</v>
      </c>
      <c r="R47" s="268">
        <f t="shared" si="1"/>
        <v>0</v>
      </c>
      <c r="S47" s="269">
        <v>0</v>
      </c>
      <c r="T47" s="269">
        <v>0</v>
      </c>
      <c r="U47" s="269">
        <v>0</v>
      </c>
      <c r="V47" s="269">
        <f t="shared" si="2"/>
        <v>0</v>
      </c>
      <c r="W47" s="269">
        <v>0</v>
      </c>
      <c r="X47" s="269">
        <v>0</v>
      </c>
      <c r="Y47" s="269">
        <f>SUM(W47:X47)</f>
        <v>0</v>
      </c>
      <c r="Z47" s="269">
        <f>V47+Y47</f>
        <v>0</v>
      </c>
      <c r="AA47" s="577">
        <f t="shared" si="36"/>
        <v>0</v>
      </c>
      <c r="AB47" s="270">
        <f>ROUND(V47*2%,0)</f>
        <v>0</v>
      </c>
      <c r="AC47" s="269">
        <v>0</v>
      </c>
      <c r="AD47" s="269">
        <v>0</v>
      </c>
      <c r="AE47" s="269">
        <f t="shared" si="3"/>
        <v>0</v>
      </c>
      <c r="AF47" s="269">
        <f t="shared" si="4"/>
        <v>0</v>
      </c>
      <c r="AG47" s="271">
        <v>0</v>
      </c>
      <c r="AH47" s="271">
        <v>0</v>
      </c>
      <c r="AI47" s="271">
        <v>0</v>
      </c>
      <c r="AJ47" s="271">
        <v>0</v>
      </c>
      <c r="AK47" s="271">
        <v>0</v>
      </c>
      <c r="AL47" s="271">
        <f t="shared" si="5"/>
        <v>0</v>
      </c>
      <c r="AM47" s="271">
        <f t="shared" si="6"/>
        <v>0</v>
      </c>
      <c r="AN47" s="272">
        <f t="shared" si="7"/>
        <v>0</v>
      </c>
      <c r="AO47" s="268">
        <f>I47+AF47</f>
        <v>426155</v>
      </c>
      <c r="AP47" s="269">
        <f>J47+V47</f>
        <v>313811</v>
      </c>
      <c r="AQ47" s="269">
        <f t="shared" si="37"/>
        <v>0</v>
      </c>
      <c r="AR47" s="269">
        <f t="shared" si="38"/>
        <v>106068</v>
      </c>
      <c r="AS47" s="269">
        <f t="shared" si="38"/>
        <v>6276</v>
      </c>
      <c r="AT47" s="269">
        <f>N47+AE47</f>
        <v>0</v>
      </c>
      <c r="AU47" s="271">
        <f>O47+AN47</f>
        <v>1.03</v>
      </c>
      <c r="AV47" s="271">
        <f t="shared" si="39"/>
        <v>1.03</v>
      </c>
      <c r="AW47" s="272">
        <f t="shared" si="39"/>
        <v>0</v>
      </c>
    </row>
    <row r="48" spans="1:49" ht="12.95" customHeight="1" x14ac:dyDescent="0.25">
      <c r="A48" s="224">
        <v>9</v>
      </c>
      <c r="B48" s="123">
        <v>4402</v>
      </c>
      <c r="C48" s="124">
        <v>600074021</v>
      </c>
      <c r="D48" s="123">
        <v>70695342</v>
      </c>
      <c r="E48" s="125" t="s">
        <v>348</v>
      </c>
      <c r="F48" s="123">
        <v>3141</v>
      </c>
      <c r="G48" s="126" t="s">
        <v>321</v>
      </c>
      <c r="H48" s="126" t="s">
        <v>284</v>
      </c>
      <c r="I48" s="265">
        <v>1858113</v>
      </c>
      <c r="J48" s="266">
        <v>1361309</v>
      </c>
      <c r="K48" s="266">
        <v>0</v>
      </c>
      <c r="L48" s="831">
        <v>460122</v>
      </c>
      <c r="M48" s="831">
        <v>27226</v>
      </c>
      <c r="N48" s="266">
        <v>9456</v>
      </c>
      <c r="O48" s="622">
        <v>4.6399999999999997</v>
      </c>
      <c r="P48" s="678">
        <v>0</v>
      </c>
      <c r="Q48" s="744">
        <v>4.6399999999999997</v>
      </c>
      <c r="R48" s="268">
        <f t="shared" si="1"/>
        <v>0</v>
      </c>
      <c r="S48" s="269">
        <v>0</v>
      </c>
      <c r="T48" s="269">
        <v>0</v>
      </c>
      <c r="U48" s="269">
        <v>0</v>
      </c>
      <c r="V48" s="269">
        <f t="shared" si="2"/>
        <v>0</v>
      </c>
      <c r="W48" s="269">
        <v>0</v>
      </c>
      <c r="X48" s="269">
        <v>0</v>
      </c>
      <c r="Y48" s="269">
        <f>SUM(W48:X48)</f>
        <v>0</v>
      </c>
      <c r="Z48" s="269">
        <f>V48+Y48</f>
        <v>0</v>
      </c>
      <c r="AA48" s="577">
        <f t="shared" si="36"/>
        <v>0</v>
      </c>
      <c r="AB48" s="270">
        <f>ROUND(V48*2%,0)</f>
        <v>0</v>
      </c>
      <c r="AC48" s="269">
        <v>0</v>
      </c>
      <c r="AD48" s="269">
        <v>0</v>
      </c>
      <c r="AE48" s="269">
        <f t="shared" si="3"/>
        <v>0</v>
      </c>
      <c r="AF48" s="269">
        <f t="shared" si="4"/>
        <v>0</v>
      </c>
      <c r="AG48" s="271">
        <v>0</v>
      </c>
      <c r="AH48" s="271">
        <v>0</v>
      </c>
      <c r="AI48" s="271">
        <v>0</v>
      </c>
      <c r="AJ48" s="271">
        <v>0</v>
      </c>
      <c r="AK48" s="271">
        <v>0</v>
      </c>
      <c r="AL48" s="271">
        <f t="shared" si="5"/>
        <v>0</v>
      </c>
      <c r="AM48" s="271">
        <f t="shared" si="6"/>
        <v>0</v>
      </c>
      <c r="AN48" s="272">
        <f t="shared" si="7"/>
        <v>0</v>
      </c>
      <c r="AO48" s="268">
        <f>I48+AF48</f>
        <v>1858113</v>
      </c>
      <c r="AP48" s="269">
        <f>J48+V48</f>
        <v>1361309</v>
      </c>
      <c r="AQ48" s="269">
        <f t="shared" si="37"/>
        <v>0</v>
      </c>
      <c r="AR48" s="269">
        <f t="shared" si="38"/>
        <v>460122</v>
      </c>
      <c r="AS48" s="269">
        <f t="shared" si="38"/>
        <v>27226</v>
      </c>
      <c r="AT48" s="269">
        <f>N48+AE48</f>
        <v>9456</v>
      </c>
      <c r="AU48" s="271">
        <f>O48+AN48</f>
        <v>4.6399999999999997</v>
      </c>
      <c r="AV48" s="271">
        <f t="shared" si="39"/>
        <v>0</v>
      </c>
      <c r="AW48" s="272">
        <f t="shared" si="39"/>
        <v>4.6399999999999997</v>
      </c>
    </row>
    <row r="49" spans="1:49" ht="12.95" customHeight="1" x14ac:dyDescent="0.25">
      <c r="A49" s="225">
        <v>9</v>
      </c>
      <c r="B49" s="117">
        <v>4402</v>
      </c>
      <c r="C49" s="127">
        <v>600074021</v>
      </c>
      <c r="D49" s="117">
        <v>70695342</v>
      </c>
      <c r="E49" s="128" t="s">
        <v>349</v>
      </c>
      <c r="F49" s="131"/>
      <c r="G49" s="132"/>
      <c r="H49" s="132"/>
      <c r="I49" s="216">
        <v>13331121</v>
      </c>
      <c r="J49" s="130">
        <v>9727810</v>
      </c>
      <c r="K49" s="130">
        <v>0</v>
      </c>
      <c r="L49" s="130">
        <v>3287999</v>
      </c>
      <c r="M49" s="130">
        <v>194556</v>
      </c>
      <c r="N49" s="130">
        <v>120756</v>
      </c>
      <c r="O49" s="133">
        <v>25.095100000000002</v>
      </c>
      <c r="P49" s="133">
        <v>14.8201</v>
      </c>
      <c r="Q49" s="483">
        <v>10.274999999999999</v>
      </c>
      <c r="R49" s="211">
        <f t="shared" ref="R49:AW49" si="40">SUM(R46:R48)</f>
        <v>0</v>
      </c>
      <c r="S49" s="130">
        <f t="shared" si="40"/>
        <v>0</v>
      </c>
      <c r="T49" s="130">
        <f t="shared" si="40"/>
        <v>0</v>
      </c>
      <c r="U49" s="130">
        <f t="shared" si="40"/>
        <v>0</v>
      </c>
      <c r="V49" s="130">
        <f t="shared" si="40"/>
        <v>0</v>
      </c>
      <c r="W49" s="130">
        <f t="shared" si="40"/>
        <v>0</v>
      </c>
      <c r="X49" s="130">
        <f t="shared" si="40"/>
        <v>0</v>
      </c>
      <c r="Y49" s="130">
        <f t="shared" si="40"/>
        <v>0</v>
      </c>
      <c r="Z49" s="130">
        <f t="shared" si="40"/>
        <v>0</v>
      </c>
      <c r="AA49" s="130">
        <f t="shared" si="40"/>
        <v>0</v>
      </c>
      <c r="AB49" s="130">
        <f t="shared" si="40"/>
        <v>0</v>
      </c>
      <c r="AC49" s="130">
        <f t="shared" si="40"/>
        <v>0</v>
      </c>
      <c r="AD49" s="130">
        <f t="shared" si="40"/>
        <v>0</v>
      </c>
      <c r="AE49" s="130">
        <f t="shared" si="40"/>
        <v>0</v>
      </c>
      <c r="AF49" s="130">
        <f t="shared" si="40"/>
        <v>0</v>
      </c>
      <c r="AG49" s="133">
        <f t="shared" si="40"/>
        <v>0</v>
      </c>
      <c r="AH49" s="133">
        <f t="shared" si="40"/>
        <v>0</v>
      </c>
      <c r="AI49" s="133">
        <f t="shared" si="40"/>
        <v>0</v>
      </c>
      <c r="AJ49" s="133">
        <f t="shared" si="40"/>
        <v>0</v>
      </c>
      <c r="AK49" s="133">
        <f t="shared" si="40"/>
        <v>0</v>
      </c>
      <c r="AL49" s="133">
        <f t="shared" si="40"/>
        <v>0</v>
      </c>
      <c r="AM49" s="133">
        <f t="shared" si="40"/>
        <v>0</v>
      </c>
      <c r="AN49" s="483">
        <f t="shared" si="40"/>
        <v>0</v>
      </c>
      <c r="AO49" s="211">
        <f t="shared" si="40"/>
        <v>13331121</v>
      </c>
      <c r="AP49" s="130">
        <f t="shared" si="40"/>
        <v>9727810</v>
      </c>
      <c r="AQ49" s="130">
        <f t="shared" si="40"/>
        <v>0</v>
      </c>
      <c r="AR49" s="130">
        <f t="shared" si="40"/>
        <v>3287999</v>
      </c>
      <c r="AS49" s="130">
        <f t="shared" si="40"/>
        <v>194556</v>
      </c>
      <c r="AT49" s="130">
        <f t="shared" si="40"/>
        <v>120756</v>
      </c>
      <c r="AU49" s="133">
        <f t="shared" si="40"/>
        <v>25.095100000000002</v>
      </c>
      <c r="AV49" s="133">
        <f t="shared" si="40"/>
        <v>14.8201</v>
      </c>
      <c r="AW49" s="483">
        <f t="shared" si="40"/>
        <v>10.274999999999999</v>
      </c>
    </row>
    <row r="50" spans="1:49" ht="12.95" customHeight="1" x14ac:dyDescent="0.25">
      <c r="A50" s="224">
        <v>10</v>
      </c>
      <c r="B50" s="123">
        <v>4481</v>
      </c>
      <c r="C50" s="123">
        <v>600074722</v>
      </c>
      <c r="D50" s="123">
        <v>70942692</v>
      </c>
      <c r="E50" s="125" t="s">
        <v>350</v>
      </c>
      <c r="F50" s="123">
        <v>3113</v>
      </c>
      <c r="G50" s="126" t="s">
        <v>351</v>
      </c>
      <c r="H50" s="126" t="s">
        <v>283</v>
      </c>
      <c r="I50" s="265">
        <v>24101818</v>
      </c>
      <c r="J50" s="266">
        <v>17132270</v>
      </c>
      <c r="K50" s="266">
        <v>42000</v>
      </c>
      <c r="L50" s="831">
        <v>5804903</v>
      </c>
      <c r="M50" s="831">
        <v>342645</v>
      </c>
      <c r="N50" s="266">
        <v>780000</v>
      </c>
      <c r="O50" s="622">
        <v>32.386200000000002</v>
      </c>
      <c r="P50" s="678">
        <v>24.583600000000001</v>
      </c>
      <c r="Q50" s="744">
        <v>7.8026000000000009</v>
      </c>
      <c r="R50" s="268">
        <f t="shared" si="1"/>
        <v>0</v>
      </c>
      <c r="S50" s="269">
        <v>0</v>
      </c>
      <c r="T50" s="269">
        <v>0</v>
      </c>
      <c r="U50" s="269">
        <v>0</v>
      </c>
      <c r="V50" s="269">
        <f t="shared" si="2"/>
        <v>0</v>
      </c>
      <c r="W50" s="269">
        <v>0</v>
      </c>
      <c r="X50" s="269">
        <v>0</v>
      </c>
      <c r="Y50" s="269">
        <f>SUM(W50:X50)</f>
        <v>0</v>
      </c>
      <c r="Z50" s="269">
        <f>V50+Y50</f>
        <v>0</v>
      </c>
      <c r="AA50" s="577">
        <f t="shared" ref="AA50:AA54" si="41">ROUND((V50+W50)*33.8%,0)</f>
        <v>0</v>
      </c>
      <c r="AB50" s="270">
        <f>ROUND(V50*2%,0)</f>
        <v>0</v>
      </c>
      <c r="AC50" s="269">
        <v>0</v>
      </c>
      <c r="AD50" s="269">
        <v>0</v>
      </c>
      <c r="AE50" s="269">
        <f t="shared" si="3"/>
        <v>0</v>
      </c>
      <c r="AF50" s="269">
        <f t="shared" si="4"/>
        <v>0</v>
      </c>
      <c r="AG50" s="271">
        <v>0</v>
      </c>
      <c r="AH50" s="271">
        <v>0</v>
      </c>
      <c r="AI50" s="271">
        <v>0</v>
      </c>
      <c r="AJ50" s="271">
        <v>0</v>
      </c>
      <c r="AK50" s="271">
        <v>0</v>
      </c>
      <c r="AL50" s="271">
        <f t="shared" si="5"/>
        <v>0</v>
      </c>
      <c r="AM50" s="271">
        <f t="shared" si="6"/>
        <v>0</v>
      </c>
      <c r="AN50" s="272">
        <f t="shared" si="7"/>
        <v>0</v>
      </c>
      <c r="AO50" s="268">
        <f>I50+AF50</f>
        <v>24101818</v>
      </c>
      <c r="AP50" s="269">
        <f>J50+V50</f>
        <v>17132270</v>
      </c>
      <c r="AQ50" s="269">
        <f t="shared" ref="AQ50:AQ54" si="42">K50+Y50</f>
        <v>42000</v>
      </c>
      <c r="AR50" s="269">
        <f t="shared" ref="AR50:AS54" si="43">L50+AA50</f>
        <v>5804903</v>
      </c>
      <c r="AS50" s="269">
        <f t="shared" si="43"/>
        <v>342645</v>
      </c>
      <c r="AT50" s="269">
        <f>N50+AE50</f>
        <v>780000</v>
      </c>
      <c r="AU50" s="271">
        <f>O50+AN50</f>
        <v>32.386200000000002</v>
      </c>
      <c r="AV50" s="271">
        <f t="shared" ref="AV50:AW54" si="44">P50+AL50</f>
        <v>24.583600000000001</v>
      </c>
      <c r="AW50" s="272">
        <f t="shared" si="44"/>
        <v>7.8026000000000009</v>
      </c>
    </row>
    <row r="51" spans="1:49" ht="12.95" customHeight="1" x14ac:dyDescent="0.25">
      <c r="A51" s="224">
        <v>10</v>
      </c>
      <c r="B51" s="123">
        <v>4481</v>
      </c>
      <c r="C51" s="123">
        <v>600074722</v>
      </c>
      <c r="D51" s="123">
        <v>70942692</v>
      </c>
      <c r="E51" s="125" t="s">
        <v>352</v>
      </c>
      <c r="F51" s="123">
        <v>3113</v>
      </c>
      <c r="G51" s="126" t="s">
        <v>325</v>
      </c>
      <c r="H51" s="126" t="s">
        <v>284</v>
      </c>
      <c r="I51" s="265">
        <v>1340540</v>
      </c>
      <c r="J51" s="266">
        <v>984566</v>
      </c>
      <c r="K51" s="266">
        <v>0</v>
      </c>
      <c r="L51" s="831">
        <v>332783</v>
      </c>
      <c r="M51" s="831">
        <v>19691</v>
      </c>
      <c r="N51" s="266">
        <v>3500</v>
      </c>
      <c r="O51" s="622">
        <v>3.05</v>
      </c>
      <c r="P51" s="678">
        <v>3.05</v>
      </c>
      <c r="Q51" s="744">
        <v>0</v>
      </c>
      <c r="R51" s="268">
        <f t="shared" si="1"/>
        <v>0</v>
      </c>
      <c r="S51" s="269">
        <v>0</v>
      </c>
      <c r="T51" s="269">
        <v>0</v>
      </c>
      <c r="U51" s="269">
        <v>0</v>
      </c>
      <c r="V51" s="269">
        <f t="shared" si="2"/>
        <v>0</v>
      </c>
      <c r="W51" s="269">
        <v>0</v>
      </c>
      <c r="X51" s="269">
        <v>0</v>
      </c>
      <c r="Y51" s="269">
        <f>SUM(W51:X51)</f>
        <v>0</v>
      </c>
      <c r="Z51" s="269">
        <f>V51+Y51</f>
        <v>0</v>
      </c>
      <c r="AA51" s="577">
        <f t="shared" si="41"/>
        <v>0</v>
      </c>
      <c r="AB51" s="270">
        <f>ROUND(V51*2%,0)</f>
        <v>0</v>
      </c>
      <c r="AC51" s="269">
        <v>0</v>
      </c>
      <c r="AD51" s="269">
        <v>0</v>
      </c>
      <c r="AE51" s="269">
        <f t="shared" si="3"/>
        <v>0</v>
      </c>
      <c r="AF51" s="269">
        <f t="shared" si="4"/>
        <v>0</v>
      </c>
      <c r="AG51" s="271">
        <v>0</v>
      </c>
      <c r="AH51" s="271">
        <v>0</v>
      </c>
      <c r="AI51" s="271">
        <v>0</v>
      </c>
      <c r="AJ51" s="271">
        <v>0</v>
      </c>
      <c r="AK51" s="271">
        <v>0</v>
      </c>
      <c r="AL51" s="271">
        <f t="shared" si="5"/>
        <v>0</v>
      </c>
      <c r="AM51" s="271">
        <f t="shared" si="6"/>
        <v>0</v>
      </c>
      <c r="AN51" s="272">
        <f t="shared" si="7"/>
        <v>0</v>
      </c>
      <c r="AO51" s="268">
        <f>I51+AF51</f>
        <v>1340540</v>
      </c>
      <c r="AP51" s="269">
        <f>J51+V51</f>
        <v>984566</v>
      </c>
      <c r="AQ51" s="269">
        <f t="shared" si="42"/>
        <v>0</v>
      </c>
      <c r="AR51" s="269">
        <f t="shared" si="43"/>
        <v>332783</v>
      </c>
      <c r="AS51" s="269">
        <f t="shared" si="43"/>
        <v>19691</v>
      </c>
      <c r="AT51" s="269">
        <f>N51+AE51</f>
        <v>3500</v>
      </c>
      <c r="AU51" s="271">
        <f>O51+AN51</f>
        <v>3.05</v>
      </c>
      <c r="AV51" s="271">
        <f t="shared" si="44"/>
        <v>3.05</v>
      </c>
      <c r="AW51" s="272">
        <f t="shared" si="44"/>
        <v>0</v>
      </c>
    </row>
    <row r="52" spans="1:49" ht="12.95" customHeight="1" x14ac:dyDescent="0.25">
      <c r="A52" s="224">
        <v>10</v>
      </c>
      <c r="B52" s="123">
        <v>4481</v>
      </c>
      <c r="C52" s="123">
        <v>600074722</v>
      </c>
      <c r="D52" s="123">
        <v>70942692</v>
      </c>
      <c r="E52" s="125" t="s">
        <v>352</v>
      </c>
      <c r="F52" s="123">
        <v>3141</v>
      </c>
      <c r="G52" s="126" t="s">
        <v>321</v>
      </c>
      <c r="H52" s="126" t="s">
        <v>284</v>
      </c>
      <c r="I52" s="265">
        <v>1562278</v>
      </c>
      <c r="J52" s="266">
        <v>1140645</v>
      </c>
      <c r="K52" s="266">
        <v>0</v>
      </c>
      <c r="L52" s="831">
        <v>385538</v>
      </c>
      <c r="M52" s="831">
        <v>22813</v>
      </c>
      <c r="N52" s="266">
        <v>13282</v>
      </c>
      <c r="O52" s="622">
        <v>3.88</v>
      </c>
      <c r="P52" s="678">
        <v>0</v>
      </c>
      <c r="Q52" s="744">
        <v>3.88</v>
      </c>
      <c r="R52" s="268">
        <f t="shared" si="1"/>
        <v>0</v>
      </c>
      <c r="S52" s="269">
        <v>0</v>
      </c>
      <c r="T52" s="269">
        <v>0</v>
      </c>
      <c r="U52" s="269">
        <v>0</v>
      </c>
      <c r="V52" s="269">
        <f t="shared" si="2"/>
        <v>0</v>
      </c>
      <c r="W52" s="269">
        <v>0</v>
      </c>
      <c r="X52" s="269">
        <v>0</v>
      </c>
      <c r="Y52" s="269">
        <f>SUM(W52:X52)</f>
        <v>0</v>
      </c>
      <c r="Z52" s="269">
        <f>V52+Y52</f>
        <v>0</v>
      </c>
      <c r="AA52" s="577">
        <f t="shared" si="41"/>
        <v>0</v>
      </c>
      <c r="AB52" s="270">
        <f>ROUND(V52*2%,0)</f>
        <v>0</v>
      </c>
      <c r="AC52" s="269">
        <v>0</v>
      </c>
      <c r="AD52" s="269">
        <v>0</v>
      </c>
      <c r="AE52" s="269">
        <f t="shared" si="3"/>
        <v>0</v>
      </c>
      <c r="AF52" s="269">
        <f t="shared" si="4"/>
        <v>0</v>
      </c>
      <c r="AG52" s="271">
        <v>0</v>
      </c>
      <c r="AH52" s="271">
        <v>0</v>
      </c>
      <c r="AI52" s="271">
        <v>0</v>
      </c>
      <c r="AJ52" s="271">
        <v>0</v>
      </c>
      <c r="AK52" s="271">
        <v>0</v>
      </c>
      <c r="AL52" s="271">
        <f t="shared" si="5"/>
        <v>0</v>
      </c>
      <c r="AM52" s="271">
        <f t="shared" si="6"/>
        <v>0</v>
      </c>
      <c r="AN52" s="272">
        <f t="shared" si="7"/>
        <v>0</v>
      </c>
      <c r="AO52" s="268">
        <f>I52+AF52</f>
        <v>1562278</v>
      </c>
      <c r="AP52" s="269">
        <f>J52+V52</f>
        <v>1140645</v>
      </c>
      <c r="AQ52" s="269">
        <f t="shared" si="42"/>
        <v>0</v>
      </c>
      <c r="AR52" s="269">
        <f t="shared" si="43"/>
        <v>385538</v>
      </c>
      <c r="AS52" s="269">
        <f t="shared" si="43"/>
        <v>22813</v>
      </c>
      <c r="AT52" s="269">
        <f>N52+AE52</f>
        <v>13282</v>
      </c>
      <c r="AU52" s="271">
        <f>O52+AN52</f>
        <v>3.88</v>
      </c>
      <c r="AV52" s="271">
        <f t="shared" si="44"/>
        <v>0</v>
      </c>
      <c r="AW52" s="272">
        <f t="shared" si="44"/>
        <v>3.88</v>
      </c>
    </row>
    <row r="53" spans="1:49" ht="12.95" customHeight="1" x14ac:dyDescent="0.25">
      <c r="A53" s="224">
        <v>10</v>
      </c>
      <c r="B53" s="123">
        <v>4481</v>
      </c>
      <c r="C53" s="123">
        <v>600074722</v>
      </c>
      <c r="D53" s="123">
        <v>70942692</v>
      </c>
      <c r="E53" s="125" t="s">
        <v>352</v>
      </c>
      <c r="F53" s="123">
        <v>3143</v>
      </c>
      <c r="G53" s="126" t="s">
        <v>635</v>
      </c>
      <c r="H53" s="126" t="s">
        <v>283</v>
      </c>
      <c r="I53" s="265">
        <v>1576754</v>
      </c>
      <c r="J53" s="266">
        <v>1161085</v>
      </c>
      <c r="K53" s="266">
        <v>0</v>
      </c>
      <c r="L53" s="831">
        <v>392447</v>
      </c>
      <c r="M53" s="831">
        <v>23222</v>
      </c>
      <c r="N53" s="266">
        <v>0</v>
      </c>
      <c r="O53" s="622">
        <v>2.5356999999999998</v>
      </c>
      <c r="P53" s="678">
        <v>2.5356999999999998</v>
      </c>
      <c r="Q53" s="744">
        <v>0</v>
      </c>
      <c r="R53" s="268">
        <f t="shared" si="1"/>
        <v>0</v>
      </c>
      <c r="S53" s="269">
        <v>0</v>
      </c>
      <c r="T53" s="269">
        <v>0</v>
      </c>
      <c r="U53" s="269">
        <v>0</v>
      </c>
      <c r="V53" s="269">
        <f t="shared" si="2"/>
        <v>0</v>
      </c>
      <c r="W53" s="269">
        <v>0</v>
      </c>
      <c r="X53" s="269">
        <v>0</v>
      </c>
      <c r="Y53" s="269">
        <f>SUM(W53:X53)</f>
        <v>0</v>
      </c>
      <c r="Z53" s="269">
        <f>V53+Y53</f>
        <v>0</v>
      </c>
      <c r="AA53" s="577">
        <f t="shared" si="41"/>
        <v>0</v>
      </c>
      <c r="AB53" s="270">
        <f>ROUND(V53*2%,0)</f>
        <v>0</v>
      </c>
      <c r="AC53" s="269">
        <v>0</v>
      </c>
      <c r="AD53" s="269">
        <v>0</v>
      </c>
      <c r="AE53" s="269">
        <f t="shared" si="3"/>
        <v>0</v>
      </c>
      <c r="AF53" s="269">
        <f t="shared" si="4"/>
        <v>0</v>
      </c>
      <c r="AG53" s="271">
        <v>0</v>
      </c>
      <c r="AH53" s="271">
        <v>0</v>
      </c>
      <c r="AI53" s="271">
        <v>0</v>
      </c>
      <c r="AJ53" s="271">
        <v>0</v>
      </c>
      <c r="AK53" s="271">
        <v>0</v>
      </c>
      <c r="AL53" s="271">
        <f t="shared" si="5"/>
        <v>0</v>
      </c>
      <c r="AM53" s="271">
        <f t="shared" si="6"/>
        <v>0</v>
      </c>
      <c r="AN53" s="272">
        <f t="shared" si="7"/>
        <v>0</v>
      </c>
      <c r="AO53" s="268">
        <f>I53+AF53</f>
        <v>1576754</v>
      </c>
      <c r="AP53" s="269">
        <f>J53+V53</f>
        <v>1161085</v>
      </c>
      <c r="AQ53" s="269">
        <f t="shared" si="42"/>
        <v>0</v>
      </c>
      <c r="AR53" s="269">
        <f t="shared" si="43"/>
        <v>392447</v>
      </c>
      <c r="AS53" s="269">
        <f t="shared" si="43"/>
        <v>23222</v>
      </c>
      <c r="AT53" s="269">
        <f>N53+AE53</f>
        <v>0</v>
      </c>
      <c r="AU53" s="271">
        <f>O53+AN53</f>
        <v>2.5356999999999998</v>
      </c>
      <c r="AV53" s="271">
        <f t="shared" si="44"/>
        <v>2.5356999999999998</v>
      </c>
      <c r="AW53" s="272">
        <f t="shared" si="44"/>
        <v>0</v>
      </c>
    </row>
    <row r="54" spans="1:49" ht="12.95" customHeight="1" x14ac:dyDescent="0.25">
      <c r="A54" s="224">
        <v>10</v>
      </c>
      <c r="B54" s="123">
        <v>4481</v>
      </c>
      <c r="C54" s="123">
        <v>600074722</v>
      </c>
      <c r="D54" s="123">
        <v>70942692</v>
      </c>
      <c r="E54" s="125" t="s">
        <v>352</v>
      </c>
      <c r="F54" s="123">
        <v>3143</v>
      </c>
      <c r="G54" s="126" t="s">
        <v>636</v>
      </c>
      <c r="H54" s="126" t="s">
        <v>284</v>
      </c>
      <c r="I54" s="265">
        <v>53368</v>
      </c>
      <c r="J54" s="266">
        <v>37620</v>
      </c>
      <c r="K54" s="266">
        <v>0</v>
      </c>
      <c r="L54" s="831">
        <v>12716</v>
      </c>
      <c r="M54" s="831">
        <v>752</v>
      </c>
      <c r="N54" s="266">
        <v>2280</v>
      </c>
      <c r="O54" s="622">
        <v>0.16</v>
      </c>
      <c r="P54" s="678">
        <v>0</v>
      </c>
      <c r="Q54" s="744">
        <v>0.16</v>
      </c>
      <c r="R54" s="268">
        <f t="shared" si="1"/>
        <v>0</v>
      </c>
      <c r="S54" s="269">
        <v>0</v>
      </c>
      <c r="T54" s="269">
        <v>0</v>
      </c>
      <c r="U54" s="269">
        <v>0</v>
      </c>
      <c r="V54" s="269">
        <f t="shared" si="2"/>
        <v>0</v>
      </c>
      <c r="W54" s="269">
        <v>0</v>
      </c>
      <c r="X54" s="269">
        <v>0</v>
      </c>
      <c r="Y54" s="269">
        <f>SUM(W54:X54)</f>
        <v>0</v>
      </c>
      <c r="Z54" s="269">
        <f>V54+Y54</f>
        <v>0</v>
      </c>
      <c r="AA54" s="577">
        <f t="shared" si="41"/>
        <v>0</v>
      </c>
      <c r="AB54" s="270">
        <f>ROUND(V54*2%,0)</f>
        <v>0</v>
      </c>
      <c r="AC54" s="269">
        <v>0</v>
      </c>
      <c r="AD54" s="269">
        <v>0</v>
      </c>
      <c r="AE54" s="269">
        <f t="shared" si="3"/>
        <v>0</v>
      </c>
      <c r="AF54" s="269">
        <f t="shared" si="4"/>
        <v>0</v>
      </c>
      <c r="AG54" s="271">
        <v>0</v>
      </c>
      <c r="AH54" s="271">
        <v>0</v>
      </c>
      <c r="AI54" s="271">
        <v>0</v>
      </c>
      <c r="AJ54" s="271">
        <v>0</v>
      </c>
      <c r="AK54" s="271">
        <v>0</v>
      </c>
      <c r="AL54" s="271">
        <f t="shared" si="5"/>
        <v>0</v>
      </c>
      <c r="AM54" s="271">
        <f t="shared" si="6"/>
        <v>0</v>
      </c>
      <c r="AN54" s="272">
        <f t="shared" si="7"/>
        <v>0</v>
      </c>
      <c r="AO54" s="268">
        <f>I54+AF54</f>
        <v>53368</v>
      </c>
      <c r="AP54" s="269">
        <f>J54+V54</f>
        <v>37620</v>
      </c>
      <c r="AQ54" s="269">
        <f t="shared" si="42"/>
        <v>0</v>
      </c>
      <c r="AR54" s="269">
        <f t="shared" si="43"/>
        <v>12716</v>
      </c>
      <c r="AS54" s="269">
        <f t="shared" si="43"/>
        <v>752</v>
      </c>
      <c r="AT54" s="269">
        <f>N54+AE54</f>
        <v>2280</v>
      </c>
      <c r="AU54" s="271">
        <f>O54+AN54</f>
        <v>0.16</v>
      </c>
      <c r="AV54" s="271">
        <f t="shared" si="44"/>
        <v>0</v>
      </c>
      <c r="AW54" s="272">
        <f t="shared" si="44"/>
        <v>0.16</v>
      </c>
    </row>
    <row r="55" spans="1:49" ht="12.95" customHeight="1" x14ac:dyDescent="0.25">
      <c r="A55" s="225">
        <v>10</v>
      </c>
      <c r="B55" s="117">
        <v>4481</v>
      </c>
      <c r="C55" s="117">
        <v>600074722</v>
      </c>
      <c r="D55" s="117">
        <v>70942692</v>
      </c>
      <c r="E55" s="128" t="s">
        <v>353</v>
      </c>
      <c r="F55" s="131"/>
      <c r="G55" s="132"/>
      <c r="H55" s="132"/>
      <c r="I55" s="216">
        <v>28634758</v>
      </c>
      <c r="J55" s="130">
        <v>20456186</v>
      </c>
      <c r="K55" s="130">
        <v>42000</v>
      </c>
      <c r="L55" s="130">
        <v>6928387</v>
      </c>
      <c r="M55" s="130">
        <v>409123</v>
      </c>
      <c r="N55" s="130">
        <v>799062</v>
      </c>
      <c r="O55" s="133">
        <v>42.011899999999997</v>
      </c>
      <c r="P55" s="133">
        <v>30.1693</v>
      </c>
      <c r="Q55" s="483">
        <v>11.842600000000001</v>
      </c>
      <c r="R55" s="211">
        <f t="shared" ref="R55:AW55" si="45">SUM(R50:R54)</f>
        <v>0</v>
      </c>
      <c r="S55" s="130">
        <f t="shared" si="45"/>
        <v>0</v>
      </c>
      <c r="T55" s="130">
        <f t="shared" si="45"/>
        <v>0</v>
      </c>
      <c r="U55" s="130">
        <f t="shared" si="45"/>
        <v>0</v>
      </c>
      <c r="V55" s="130">
        <f t="shared" si="45"/>
        <v>0</v>
      </c>
      <c r="W55" s="130">
        <f t="shared" si="45"/>
        <v>0</v>
      </c>
      <c r="X55" s="130">
        <f t="shared" si="45"/>
        <v>0</v>
      </c>
      <c r="Y55" s="130">
        <f t="shared" si="45"/>
        <v>0</v>
      </c>
      <c r="Z55" s="130">
        <f t="shared" si="45"/>
        <v>0</v>
      </c>
      <c r="AA55" s="130">
        <f t="shared" si="45"/>
        <v>0</v>
      </c>
      <c r="AB55" s="130">
        <f t="shared" si="45"/>
        <v>0</v>
      </c>
      <c r="AC55" s="130">
        <f t="shared" si="45"/>
        <v>0</v>
      </c>
      <c r="AD55" s="130">
        <f t="shared" si="45"/>
        <v>0</v>
      </c>
      <c r="AE55" s="130">
        <f t="shared" si="45"/>
        <v>0</v>
      </c>
      <c r="AF55" s="130">
        <f t="shared" si="45"/>
        <v>0</v>
      </c>
      <c r="AG55" s="133">
        <f t="shared" si="45"/>
        <v>0</v>
      </c>
      <c r="AH55" s="133">
        <f t="shared" si="45"/>
        <v>0</v>
      </c>
      <c r="AI55" s="133">
        <f t="shared" si="45"/>
        <v>0</v>
      </c>
      <c r="AJ55" s="133">
        <f t="shared" si="45"/>
        <v>0</v>
      </c>
      <c r="AK55" s="133">
        <f t="shared" si="45"/>
        <v>0</v>
      </c>
      <c r="AL55" s="133">
        <f t="shared" si="45"/>
        <v>0</v>
      </c>
      <c r="AM55" s="133">
        <f t="shared" si="45"/>
        <v>0</v>
      </c>
      <c r="AN55" s="483">
        <f t="shared" si="45"/>
        <v>0</v>
      </c>
      <c r="AO55" s="211">
        <f t="shared" si="45"/>
        <v>28634758</v>
      </c>
      <c r="AP55" s="130">
        <f t="shared" si="45"/>
        <v>20456186</v>
      </c>
      <c r="AQ55" s="130">
        <f t="shared" si="45"/>
        <v>42000</v>
      </c>
      <c r="AR55" s="130">
        <f t="shared" si="45"/>
        <v>6928387</v>
      </c>
      <c r="AS55" s="130">
        <f t="shared" si="45"/>
        <v>409123</v>
      </c>
      <c r="AT55" s="130">
        <f t="shared" si="45"/>
        <v>799062</v>
      </c>
      <c r="AU55" s="133">
        <f t="shared" si="45"/>
        <v>42.011899999999997</v>
      </c>
      <c r="AV55" s="133">
        <f t="shared" si="45"/>
        <v>30.1693</v>
      </c>
      <c r="AW55" s="483">
        <f t="shared" si="45"/>
        <v>11.842600000000001</v>
      </c>
    </row>
    <row r="56" spans="1:49" ht="12.95" customHeight="1" x14ac:dyDescent="0.25">
      <c r="A56" s="224">
        <v>11</v>
      </c>
      <c r="B56" s="123">
        <v>4469</v>
      </c>
      <c r="C56" s="123">
        <v>600075079</v>
      </c>
      <c r="D56" s="123">
        <v>70695334</v>
      </c>
      <c r="E56" s="125" t="s">
        <v>354</v>
      </c>
      <c r="F56" s="123">
        <v>3231</v>
      </c>
      <c r="G56" s="126" t="s">
        <v>424</v>
      </c>
      <c r="H56" s="126" t="s">
        <v>283</v>
      </c>
      <c r="I56" s="265">
        <v>3032626</v>
      </c>
      <c r="J56" s="266">
        <v>2225553</v>
      </c>
      <c r="K56" s="266">
        <v>0</v>
      </c>
      <c r="L56" s="831">
        <v>752237</v>
      </c>
      <c r="M56" s="831">
        <v>44511</v>
      </c>
      <c r="N56" s="266">
        <v>10325</v>
      </c>
      <c r="O56" s="622">
        <v>4.3783000000000003</v>
      </c>
      <c r="P56" s="678">
        <v>3.8812000000000002</v>
      </c>
      <c r="Q56" s="744">
        <v>0.49709999999999999</v>
      </c>
      <c r="R56" s="268">
        <f t="shared" si="1"/>
        <v>0</v>
      </c>
      <c r="S56" s="269">
        <v>0</v>
      </c>
      <c r="T56" s="269">
        <v>0</v>
      </c>
      <c r="U56" s="269">
        <v>0</v>
      </c>
      <c r="V56" s="269">
        <f t="shared" si="2"/>
        <v>0</v>
      </c>
      <c r="W56" s="269">
        <v>0</v>
      </c>
      <c r="X56" s="269">
        <v>0</v>
      </c>
      <c r="Y56" s="269">
        <f>SUM(W56:X56)</f>
        <v>0</v>
      </c>
      <c r="Z56" s="269">
        <f>V56+Y56</f>
        <v>0</v>
      </c>
      <c r="AA56" s="577">
        <f>ROUND((V56+W56)*33.8%,0)</f>
        <v>0</v>
      </c>
      <c r="AB56" s="270">
        <f>ROUND(V56*2%,0)</f>
        <v>0</v>
      </c>
      <c r="AC56" s="269">
        <v>0</v>
      </c>
      <c r="AD56" s="269">
        <v>0</v>
      </c>
      <c r="AE56" s="269">
        <f t="shared" si="3"/>
        <v>0</v>
      </c>
      <c r="AF56" s="269">
        <f t="shared" si="4"/>
        <v>0</v>
      </c>
      <c r="AG56" s="271">
        <v>0</v>
      </c>
      <c r="AH56" s="271">
        <v>0</v>
      </c>
      <c r="AI56" s="271">
        <v>0</v>
      </c>
      <c r="AJ56" s="271">
        <v>0</v>
      </c>
      <c r="AK56" s="271">
        <v>0</v>
      </c>
      <c r="AL56" s="271">
        <f t="shared" si="5"/>
        <v>0</v>
      </c>
      <c r="AM56" s="271">
        <f t="shared" si="6"/>
        <v>0</v>
      </c>
      <c r="AN56" s="272">
        <f t="shared" si="7"/>
        <v>0</v>
      </c>
      <c r="AO56" s="268">
        <f>I56+AF56</f>
        <v>3032626</v>
      </c>
      <c r="AP56" s="269">
        <f>J56+V56</f>
        <v>2225553</v>
      </c>
      <c r="AQ56" s="269">
        <f>K56+Y56</f>
        <v>0</v>
      </c>
      <c r="AR56" s="269">
        <f>L56+AA56</f>
        <v>752237</v>
      </c>
      <c r="AS56" s="269">
        <f>M56+AB56</f>
        <v>44511</v>
      </c>
      <c r="AT56" s="269">
        <f>N56+AE56</f>
        <v>10325</v>
      </c>
      <c r="AU56" s="271">
        <f>O56+AN56</f>
        <v>4.3783000000000003</v>
      </c>
      <c r="AV56" s="271">
        <f>P56+AL56</f>
        <v>3.8812000000000002</v>
      </c>
      <c r="AW56" s="272">
        <f>Q56+AM56</f>
        <v>0.49709999999999999</v>
      </c>
    </row>
    <row r="57" spans="1:49" ht="12.95" customHeight="1" x14ac:dyDescent="0.25">
      <c r="A57" s="225">
        <v>11</v>
      </c>
      <c r="B57" s="117">
        <v>4469</v>
      </c>
      <c r="C57" s="117">
        <v>600075079</v>
      </c>
      <c r="D57" s="117">
        <v>70695334</v>
      </c>
      <c r="E57" s="128" t="s">
        <v>355</v>
      </c>
      <c r="F57" s="131"/>
      <c r="G57" s="132"/>
      <c r="H57" s="132"/>
      <c r="I57" s="216">
        <v>3032626</v>
      </c>
      <c r="J57" s="130">
        <v>2225553</v>
      </c>
      <c r="K57" s="130">
        <v>0</v>
      </c>
      <c r="L57" s="130">
        <v>752237</v>
      </c>
      <c r="M57" s="130">
        <v>44511</v>
      </c>
      <c r="N57" s="130">
        <v>10325</v>
      </c>
      <c r="O57" s="133">
        <v>4.3783000000000003</v>
      </c>
      <c r="P57" s="133">
        <v>3.8812000000000002</v>
      </c>
      <c r="Q57" s="483">
        <v>0.49709999999999999</v>
      </c>
      <c r="R57" s="211">
        <f t="shared" ref="R57:AW57" si="46">SUM(R56)</f>
        <v>0</v>
      </c>
      <c r="S57" s="130">
        <f t="shared" si="46"/>
        <v>0</v>
      </c>
      <c r="T57" s="130">
        <f t="shared" si="46"/>
        <v>0</v>
      </c>
      <c r="U57" s="130">
        <f t="shared" si="46"/>
        <v>0</v>
      </c>
      <c r="V57" s="130">
        <f t="shared" si="46"/>
        <v>0</v>
      </c>
      <c r="W57" s="130">
        <f t="shared" si="46"/>
        <v>0</v>
      </c>
      <c r="X57" s="130">
        <f t="shared" si="46"/>
        <v>0</v>
      </c>
      <c r="Y57" s="130">
        <f t="shared" si="46"/>
        <v>0</v>
      </c>
      <c r="Z57" s="130">
        <f t="shared" si="46"/>
        <v>0</v>
      </c>
      <c r="AA57" s="130">
        <f t="shared" si="46"/>
        <v>0</v>
      </c>
      <c r="AB57" s="130">
        <f t="shared" si="46"/>
        <v>0</v>
      </c>
      <c r="AC57" s="130">
        <f t="shared" si="46"/>
        <v>0</v>
      </c>
      <c r="AD57" s="130">
        <f t="shared" si="46"/>
        <v>0</v>
      </c>
      <c r="AE57" s="130">
        <f t="shared" si="46"/>
        <v>0</v>
      </c>
      <c r="AF57" s="130">
        <f t="shared" si="46"/>
        <v>0</v>
      </c>
      <c r="AG57" s="133">
        <f t="shared" si="46"/>
        <v>0</v>
      </c>
      <c r="AH57" s="133">
        <f t="shared" si="46"/>
        <v>0</v>
      </c>
      <c r="AI57" s="133">
        <f t="shared" si="46"/>
        <v>0</v>
      </c>
      <c r="AJ57" s="133">
        <f t="shared" si="46"/>
        <v>0</v>
      </c>
      <c r="AK57" s="133">
        <f t="shared" si="46"/>
        <v>0</v>
      </c>
      <c r="AL57" s="133">
        <f t="shared" si="46"/>
        <v>0</v>
      </c>
      <c r="AM57" s="133">
        <f t="shared" si="46"/>
        <v>0</v>
      </c>
      <c r="AN57" s="483">
        <f t="shared" si="46"/>
        <v>0</v>
      </c>
      <c r="AO57" s="211">
        <f t="shared" si="46"/>
        <v>3032626</v>
      </c>
      <c r="AP57" s="130">
        <f t="shared" si="46"/>
        <v>2225553</v>
      </c>
      <c r="AQ57" s="130">
        <f t="shared" si="46"/>
        <v>0</v>
      </c>
      <c r="AR57" s="130">
        <f t="shared" si="46"/>
        <v>752237</v>
      </c>
      <c r="AS57" s="130">
        <f t="shared" si="46"/>
        <v>44511</v>
      </c>
      <c r="AT57" s="130">
        <f t="shared" si="46"/>
        <v>10325</v>
      </c>
      <c r="AU57" s="133">
        <f t="shared" si="46"/>
        <v>4.3783000000000003</v>
      </c>
      <c r="AV57" s="133">
        <f t="shared" si="46"/>
        <v>3.8812000000000002</v>
      </c>
      <c r="AW57" s="483">
        <f t="shared" si="46"/>
        <v>0.49709999999999999</v>
      </c>
    </row>
    <row r="58" spans="1:49" ht="12.95" customHeight="1" x14ac:dyDescent="0.25">
      <c r="A58" s="224">
        <v>12</v>
      </c>
      <c r="B58" s="123">
        <v>4451</v>
      </c>
      <c r="C58" s="123">
        <v>600074927</v>
      </c>
      <c r="D58" s="123">
        <v>49864653</v>
      </c>
      <c r="E58" s="125" t="s">
        <v>356</v>
      </c>
      <c r="F58" s="123">
        <v>3111</v>
      </c>
      <c r="G58" s="126" t="s">
        <v>331</v>
      </c>
      <c r="H58" s="126" t="s">
        <v>283</v>
      </c>
      <c r="I58" s="265">
        <v>7557563</v>
      </c>
      <c r="J58" s="266">
        <v>5505937</v>
      </c>
      <c r="K58" s="266">
        <v>0</v>
      </c>
      <c r="L58" s="831">
        <v>1861007</v>
      </c>
      <c r="M58" s="831">
        <v>110119</v>
      </c>
      <c r="N58" s="266">
        <v>80500</v>
      </c>
      <c r="O58" s="622">
        <v>12.699800000000002</v>
      </c>
      <c r="P58" s="678">
        <v>10.145200000000001</v>
      </c>
      <c r="Q58" s="744">
        <v>2.5546000000000002</v>
      </c>
      <c r="R58" s="268">
        <f t="shared" si="1"/>
        <v>0</v>
      </c>
      <c r="S58" s="269">
        <v>0</v>
      </c>
      <c r="T58" s="269">
        <v>0</v>
      </c>
      <c r="U58" s="269">
        <v>0</v>
      </c>
      <c r="V58" s="269">
        <f t="shared" si="2"/>
        <v>0</v>
      </c>
      <c r="W58" s="269">
        <v>0</v>
      </c>
      <c r="X58" s="269">
        <v>0</v>
      </c>
      <c r="Y58" s="269">
        <f t="shared" ref="Y58:Y63" si="47">SUM(W58:X58)</f>
        <v>0</v>
      </c>
      <c r="Z58" s="269">
        <f t="shared" ref="Z58:Z63" si="48">V58+Y58</f>
        <v>0</v>
      </c>
      <c r="AA58" s="577">
        <f t="shared" ref="AA58:AA63" si="49">ROUND((V58+W58)*33.8%,0)</f>
        <v>0</v>
      </c>
      <c r="AB58" s="270">
        <f t="shared" ref="AB58:AB63" si="50">ROUND(V58*2%,0)</f>
        <v>0</v>
      </c>
      <c r="AC58" s="269">
        <v>0</v>
      </c>
      <c r="AD58" s="269">
        <v>0</v>
      </c>
      <c r="AE58" s="269">
        <f t="shared" si="3"/>
        <v>0</v>
      </c>
      <c r="AF58" s="269">
        <f t="shared" si="4"/>
        <v>0</v>
      </c>
      <c r="AG58" s="271">
        <v>0</v>
      </c>
      <c r="AH58" s="271">
        <v>0</v>
      </c>
      <c r="AI58" s="271">
        <v>0</v>
      </c>
      <c r="AJ58" s="271">
        <v>0</v>
      </c>
      <c r="AK58" s="271">
        <v>0</v>
      </c>
      <c r="AL58" s="271">
        <f t="shared" si="5"/>
        <v>0</v>
      </c>
      <c r="AM58" s="271">
        <f t="shared" si="6"/>
        <v>0</v>
      </c>
      <c r="AN58" s="272">
        <f t="shared" si="7"/>
        <v>0</v>
      </c>
      <c r="AO58" s="268">
        <f t="shared" ref="AO58:AO63" si="51">I58+AF58</f>
        <v>7557563</v>
      </c>
      <c r="AP58" s="269">
        <f t="shared" ref="AP58:AP63" si="52">J58+V58</f>
        <v>5505937</v>
      </c>
      <c r="AQ58" s="269">
        <f t="shared" ref="AQ58:AQ63" si="53">K58+Y58</f>
        <v>0</v>
      </c>
      <c r="AR58" s="269">
        <f t="shared" ref="AR58:AS63" si="54">L58+AA58</f>
        <v>1861007</v>
      </c>
      <c r="AS58" s="269">
        <f t="shared" si="54"/>
        <v>110119</v>
      </c>
      <c r="AT58" s="269">
        <f t="shared" ref="AT58:AT63" si="55">N58+AE58</f>
        <v>80500</v>
      </c>
      <c r="AU58" s="271">
        <f t="shared" ref="AU58:AU63" si="56">O58+AN58</f>
        <v>12.699800000000002</v>
      </c>
      <c r="AV58" s="271">
        <f t="shared" ref="AV58:AW63" si="57">P58+AL58</f>
        <v>10.145200000000001</v>
      </c>
      <c r="AW58" s="272">
        <f t="shared" si="57"/>
        <v>2.5546000000000002</v>
      </c>
    </row>
    <row r="59" spans="1:49" ht="12.95" customHeight="1" x14ac:dyDescent="0.25">
      <c r="A59" s="224">
        <v>12</v>
      </c>
      <c r="B59" s="123">
        <v>4451</v>
      </c>
      <c r="C59" s="123">
        <v>600074927</v>
      </c>
      <c r="D59" s="123">
        <v>49864653</v>
      </c>
      <c r="E59" s="125" t="s">
        <v>356</v>
      </c>
      <c r="F59" s="123">
        <v>3113</v>
      </c>
      <c r="G59" s="126" t="s">
        <v>335</v>
      </c>
      <c r="H59" s="126" t="s">
        <v>283</v>
      </c>
      <c r="I59" s="265">
        <v>25295012</v>
      </c>
      <c r="J59" s="266">
        <v>17884643</v>
      </c>
      <c r="K59" s="266">
        <v>139512</v>
      </c>
      <c r="L59" s="831">
        <v>6092165</v>
      </c>
      <c r="M59" s="831">
        <v>357692</v>
      </c>
      <c r="N59" s="266">
        <v>821000</v>
      </c>
      <c r="O59" s="622">
        <v>35.579799999999999</v>
      </c>
      <c r="P59" s="678">
        <v>26.5001</v>
      </c>
      <c r="Q59" s="744">
        <v>9.079699999999999</v>
      </c>
      <c r="R59" s="268">
        <f t="shared" si="1"/>
        <v>0</v>
      </c>
      <c r="S59" s="269">
        <v>0</v>
      </c>
      <c r="T59" s="269">
        <v>0</v>
      </c>
      <c r="U59" s="269">
        <v>0</v>
      </c>
      <c r="V59" s="269">
        <f t="shared" si="2"/>
        <v>0</v>
      </c>
      <c r="W59" s="269">
        <v>0</v>
      </c>
      <c r="X59" s="269">
        <v>0</v>
      </c>
      <c r="Y59" s="269">
        <f t="shared" si="47"/>
        <v>0</v>
      </c>
      <c r="Z59" s="269">
        <f t="shared" si="48"/>
        <v>0</v>
      </c>
      <c r="AA59" s="577">
        <f t="shared" si="49"/>
        <v>0</v>
      </c>
      <c r="AB59" s="270">
        <f t="shared" si="50"/>
        <v>0</v>
      </c>
      <c r="AC59" s="269">
        <v>0</v>
      </c>
      <c r="AD59" s="269">
        <v>0</v>
      </c>
      <c r="AE59" s="269">
        <f t="shared" si="3"/>
        <v>0</v>
      </c>
      <c r="AF59" s="269">
        <f t="shared" si="4"/>
        <v>0</v>
      </c>
      <c r="AG59" s="271">
        <v>0</v>
      </c>
      <c r="AH59" s="271">
        <v>0</v>
      </c>
      <c r="AI59" s="271">
        <v>0</v>
      </c>
      <c r="AJ59" s="271">
        <v>0</v>
      </c>
      <c r="AK59" s="271">
        <v>0</v>
      </c>
      <c r="AL59" s="271">
        <f t="shared" si="5"/>
        <v>0</v>
      </c>
      <c r="AM59" s="271">
        <f t="shared" si="6"/>
        <v>0</v>
      </c>
      <c r="AN59" s="272">
        <f t="shared" si="7"/>
        <v>0</v>
      </c>
      <c r="AO59" s="268">
        <f t="shared" si="51"/>
        <v>25295012</v>
      </c>
      <c r="AP59" s="269">
        <f t="shared" si="52"/>
        <v>17884643</v>
      </c>
      <c r="AQ59" s="269">
        <f t="shared" si="53"/>
        <v>139512</v>
      </c>
      <c r="AR59" s="269">
        <f t="shared" si="54"/>
        <v>6092165</v>
      </c>
      <c r="AS59" s="269">
        <f t="shared" si="54"/>
        <v>357692</v>
      </c>
      <c r="AT59" s="269">
        <f t="shared" si="55"/>
        <v>821000</v>
      </c>
      <c r="AU59" s="271">
        <f t="shared" si="56"/>
        <v>35.579799999999999</v>
      </c>
      <c r="AV59" s="271">
        <f t="shared" si="57"/>
        <v>26.5001</v>
      </c>
      <c r="AW59" s="272">
        <f t="shared" si="57"/>
        <v>9.079699999999999</v>
      </c>
    </row>
    <row r="60" spans="1:49" ht="12.95" customHeight="1" x14ac:dyDescent="0.25">
      <c r="A60" s="224">
        <v>12</v>
      </c>
      <c r="B60" s="123">
        <v>4451</v>
      </c>
      <c r="C60" s="123">
        <v>600074927</v>
      </c>
      <c r="D60" s="123">
        <v>49864653</v>
      </c>
      <c r="E60" s="125" t="s">
        <v>356</v>
      </c>
      <c r="F60" s="123">
        <v>3113</v>
      </c>
      <c r="G60" s="126" t="s">
        <v>325</v>
      </c>
      <c r="H60" s="126" t="s">
        <v>284</v>
      </c>
      <c r="I60" s="265">
        <v>3106204</v>
      </c>
      <c r="J60" s="266">
        <v>2286601</v>
      </c>
      <c r="K60" s="266">
        <v>0</v>
      </c>
      <c r="L60" s="831">
        <v>772871</v>
      </c>
      <c r="M60" s="831">
        <v>45732</v>
      </c>
      <c r="N60" s="266">
        <v>1000</v>
      </c>
      <c r="O60" s="622">
        <v>8.0400000000000009</v>
      </c>
      <c r="P60" s="678">
        <v>8.0400000000000009</v>
      </c>
      <c r="Q60" s="744">
        <v>0</v>
      </c>
      <c r="R60" s="268">
        <f t="shared" si="1"/>
        <v>0</v>
      </c>
      <c r="S60" s="269">
        <v>0</v>
      </c>
      <c r="T60" s="269">
        <v>0</v>
      </c>
      <c r="U60" s="269">
        <v>0</v>
      </c>
      <c r="V60" s="269">
        <f t="shared" si="2"/>
        <v>0</v>
      </c>
      <c r="W60" s="269">
        <v>0</v>
      </c>
      <c r="X60" s="269">
        <v>0</v>
      </c>
      <c r="Y60" s="269">
        <f t="shared" si="47"/>
        <v>0</v>
      </c>
      <c r="Z60" s="269">
        <f t="shared" si="48"/>
        <v>0</v>
      </c>
      <c r="AA60" s="577">
        <f t="shared" si="49"/>
        <v>0</v>
      </c>
      <c r="AB60" s="270">
        <f t="shared" si="50"/>
        <v>0</v>
      </c>
      <c r="AC60" s="269">
        <v>0</v>
      </c>
      <c r="AD60" s="269">
        <v>0</v>
      </c>
      <c r="AE60" s="269">
        <f t="shared" si="3"/>
        <v>0</v>
      </c>
      <c r="AF60" s="269">
        <f t="shared" si="4"/>
        <v>0</v>
      </c>
      <c r="AG60" s="271">
        <v>0</v>
      </c>
      <c r="AH60" s="271">
        <v>0</v>
      </c>
      <c r="AI60" s="271">
        <v>0</v>
      </c>
      <c r="AJ60" s="271">
        <v>0</v>
      </c>
      <c r="AK60" s="271">
        <v>0</v>
      </c>
      <c r="AL60" s="271">
        <f t="shared" si="5"/>
        <v>0</v>
      </c>
      <c r="AM60" s="271">
        <f t="shared" si="6"/>
        <v>0</v>
      </c>
      <c r="AN60" s="272">
        <f t="shared" si="7"/>
        <v>0</v>
      </c>
      <c r="AO60" s="268">
        <f t="shared" si="51"/>
        <v>3106204</v>
      </c>
      <c r="AP60" s="269">
        <f t="shared" si="52"/>
        <v>2286601</v>
      </c>
      <c r="AQ60" s="269">
        <f t="shared" si="53"/>
        <v>0</v>
      </c>
      <c r="AR60" s="269">
        <f t="shared" si="54"/>
        <v>772871</v>
      </c>
      <c r="AS60" s="269">
        <f t="shared" si="54"/>
        <v>45732</v>
      </c>
      <c r="AT60" s="269">
        <f t="shared" si="55"/>
        <v>1000</v>
      </c>
      <c r="AU60" s="271">
        <f t="shared" si="56"/>
        <v>8.0400000000000009</v>
      </c>
      <c r="AV60" s="271">
        <f t="shared" si="57"/>
        <v>8.0400000000000009</v>
      </c>
      <c r="AW60" s="272">
        <f t="shared" si="57"/>
        <v>0</v>
      </c>
    </row>
    <row r="61" spans="1:49" ht="12.95" customHeight="1" x14ac:dyDescent="0.25">
      <c r="A61" s="224">
        <v>12</v>
      </c>
      <c r="B61" s="123">
        <v>4451</v>
      </c>
      <c r="C61" s="123">
        <v>600074927</v>
      </c>
      <c r="D61" s="123">
        <v>49864653</v>
      </c>
      <c r="E61" s="125" t="s">
        <v>356</v>
      </c>
      <c r="F61" s="123">
        <v>3141</v>
      </c>
      <c r="G61" s="126" t="s">
        <v>321</v>
      </c>
      <c r="H61" s="126" t="s">
        <v>284</v>
      </c>
      <c r="I61" s="265">
        <v>4132437</v>
      </c>
      <c r="J61" s="266">
        <v>3019322</v>
      </c>
      <c r="K61" s="266">
        <v>0</v>
      </c>
      <c r="L61" s="831">
        <v>1020531</v>
      </c>
      <c r="M61" s="831">
        <v>60386</v>
      </c>
      <c r="N61" s="266">
        <v>32198</v>
      </c>
      <c r="O61" s="622">
        <v>10.27</v>
      </c>
      <c r="P61" s="678">
        <v>0</v>
      </c>
      <c r="Q61" s="744">
        <v>10.27</v>
      </c>
      <c r="R61" s="268">
        <f t="shared" si="1"/>
        <v>0</v>
      </c>
      <c r="S61" s="269">
        <v>0</v>
      </c>
      <c r="T61" s="269">
        <v>0</v>
      </c>
      <c r="U61" s="269">
        <v>0</v>
      </c>
      <c r="V61" s="269">
        <f t="shared" si="2"/>
        <v>0</v>
      </c>
      <c r="W61" s="269">
        <v>0</v>
      </c>
      <c r="X61" s="269">
        <v>0</v>
      </c>
      <c r="Y61" s="269">
        <f t="shared" si="47"/>
        <v>0</v>
      </c>
      <c r="Z61" s="269">
        <f t="shared" si="48"/>
        <v>0</v>
      </c>
      <c r="AA61" s="577">
        <f t="shared" si="49"/>
        <v>0</v>
      </c>
      <c r="AB61" s="270">
        <f t="shared" si="50"/>
        <v>0</v>
      </c>
      <c r="AC61" s="269">
        <v>0</v>
      </c>
      <c r="AD61" s="269">
        <v>0</v>
      </c>
      <c r="AE61" s="269">
        <f t="shared" si="3"/>
        <v>0</v>
      </c>
      <c r="AF61" s="269">
        <f t="shared" si="4"/>
        <v>0</v>
      </c>
      <c r="AG61" s="271">
        <v>0</v>
      </c>
      <c r="AH61" s="271">
        <v>0</v>
      </c>
      <c r="AI61" s="271">
        <v>0</v>
      </c>
      <c r="AJ61" s="271">
        <v>0</v>
      </c>
      <c r="AK61" s="271">
        <v>0</v>
      </c>
      <c r="AL61" s="271">
        <f t="shared" si="5"/>
        <v>0</v>
      </c>
      <c r="AM61" s="271">
        <f t="shared" si="6"/>
        <v>0</v>
      </c>
      <c r="AN61" s="272">
        <f t="shared" si="7"/>
        <v>0</v>
      </c>
      <c r="AO61" s="268">
        <f t="shared" si="51"/>
        <v>4132437</v>
      </c>
      <c r="AP61" s="269">
        <f t="shared" si="52"/>
        <v>3019322</v>
      </c>
      <c r="AQ61" s="269">
        <f t="shared" si="53"/>
        <v>0</v>
      </c>
      <c r="AR61" s="269">
        <f t="shared" si="54"/>
        <v>1020531</v>
      </c>
      <c r="AS61" s="269">
        <f t="shared" si="54"/>
        <v>60386</v>
      </c>
      <c r="AT61" s="269">
        <f t="shared" si="55"/>
        <v>32198</v>
      </c>
      <c r="AU61" s="271">
        <f t="shared" si="56"/>
        <v>10.27</v>
      </c>
      <c r="AV61" s="271">
        <f t="shared" si="57"/>
        <v>0</v>
      </c>
      <c r="AW61" s="272">
        <f t="shared" si="57"/>
        <v>10.27</v>
      </c>
    </row>
    <row r="62" spans="1:49" ht="12.95" customHeight="1" x14ac:dyDescent="0.25">
      <c r="A62" s="224">
        <v>12</v>
      </c>
      <c r="B62" s="123">
        <v>4451</v>
      </c>
      <c r="C62" s="123">
        <v>600074927</v>
      </c>
      <c r="D62" s="123">
        <v>49864653</v>
      </c>
      <c r="E62" s="125" t="s">
        <v>356</v>
      </c>
      <c r="F62" s="123">
        <v>3143</v>
      </c>
      <c r="G62" s="126" t="s">
        <v>635</v>
      </c>
      <c r="H62" s="126" t="s">
        <v>283</v>
      </c>
      <c r="I62" s="265">
        <v>2001199</v>
      </c>
      <c r="J62" s="266">
        <v>1473637</v>
      </c>
      <c r="K62" s="266">
        <v>0</v>
      </c>
      <c r="L62" s="831">
        <v>498089</v>
      </c>
      <c r="M62" s="831">
        <v>29473</v>
      </c>
      <c r="N62" s="266">
        <v>0</v>
      </c>
      <c r="O62" s="622">
        <v>3.25</v>
      </c>
      <c r="P62" s="678">
        <v>3.25</v>
      </c>
      <c r="Q62" s="744">
        <v>0</v>
      </c>
      <c r="R62" s="268">
        <f t="shared" si="1"/>
        <v>0</v>
      </c>
      <c r="S62" s="269">
        <v>0</v>
      </c>
      <c r="T62" s="269">
        <v>0</v>
      </c>
      <c r="U62" s="269">
        <v>0</v>
      </c>
      <c r="V62" s="269">
        <f t="shared" si="2"/>
        <v>0</v>
      </c>
      <c r="W62" s="269">
        <v>0</v>
      </c>
      <c r="X62" s="269">
        <v>0</v>
      </c>
      <c r="Y62" s="269">
        <f t="shared" si="47"/>
        <v>0</v>
      </c>
      <c r="Z62" s="269">
        <f t="shared" si="48"/>
        <v>0</v>
      </c>
      <c r="AA62" s="577">
        <f t="shared" si="49"/>
        <v>0</v>
      </c>
      <c r="AB62" s="270">
        <f t="shared" si="50"/>
        <v>0</v>
      </c>
      <c r="AC62" s="269">
        <v>0</v>
      </c>
      <c r="AD62" s="269">
        <v>0</v>
      </c>
      <c r="AE62" s="269">
        <f t="shared" si="3"/>
        <v>0</v>
      </c>
      <c r="AF62" s="269">
        <f t="shared" si="4"/>
        <v>0</v>
      </c>
      <c r="AG62" s="271">
        <v>0</v>
      </c>
      <c r="AH62" s="271">
        <v>0</v>
      </c>
      <c r="AI62" s="271">
        <v>0</v>
      </c>
      <c r="AJ62" s="271">
        <v>0</v>
      </c>
      <c r="AK62" s="271">
        <v>0</v>
      </c>
      <c r="AL62" s="271">
        <f t="shared" si="5"/>
        <v>0</v>
      </c>
      <c r="AM62" s="271">
        <f t="shared" si="6"/>
        <v>0</v>
      </c>
      <c r="AN62" s="272">
        <f t="shared" si="7"/>
        <v>0</v>
      </c>
      <c r="AO62" s="268">
        <f t="shared" si="51"/>
        <v>2001199</v>
      </c>
      <c r="AP62" s="269">
        <f t="shared" si="52"/>
        <v>1473637</v>
      </c>
      <c r="AQ62" s="269">
        <f t="shared" si="53"/>
        <v>0</v>
      </c>
      <c r="AR62" s="269">
        <f t="shared" si="54"/>
        <v>498089</v>
      </c>
      <c r="AS62" s="269">
        <f t="shared" si="54"/>
        <v>29473</v>
      </c>
      <c r="AT62" s="269">
        <f t="shared" si="55"/>
        <v>0</v>
      </c>
      <c r="AU62" s="271">
        <f t="shared" si="56"/>
        <v>3.25</v>
      </c>
      <c r="AV62" s="271">
        <f t="shared" si="57"/>
        <v>3.25</v>
      </c>
      <c r="AW62" s="272">
        <f t="shared" si="57"/>
        <v>0</v>
      </c>
    </row>
    <row r="63" spans="1:49" ht="12.95" customHeight="1" x14ac:dyDescent="0.25">
      <c r="A63" s="224">
        <v>12</v>
      </c>
      <c r="B63" s="123">
        <v>4451</v>
      </c>
      <c r="C63" s="123">
        <v>600074927</v>
      </c>
      <c r="D63" s="123">
        <v>49864653</v>
      </c>
      <c r="E63" s="125" t="s">
        <v>356</v>
      </c>
      <c r="F63" s="123">
        <v>3143</v>
      </c>
      <c r="G63" s="126" t="s">
        <v>636</v>
      </c>
      <c r="H63" s="126" t="s">
        <v>284</v>
      </c>
      <c r="I63" s="265">
        <v>64604</v>
      </c>
      <c r="J63" s="266">
        <v>45540</v>
      </c>
      <c r="K63" s="266">
        <v>0</v>
      </c>
      <c r="L63" s="831">
        <v>15393</v>
      </c>
      <c r="M63" s="831">
        <v>911</v>
      </c>
      <c r="N63" s="266">
        <v>2760</v>
      </c>
      <c r="O63" s="622">
        <v>0.19</v>
      </c>
      <c r="P63" s="678">
        <v>0</v>
      </c>
      <c r="Q63" s="744">
        <v>0.19</v>
      </c>
      <c r="R63" s="268">
        <f t="shared" si="1"/>
        <v>0</v>
      </c>
      <c r="S63" s="269">
        <v>0</v>
      </c>
      <c r="T63" s="269">
        <v>0</v>
      </c>
      <c r="U63" s="269">
        <v>0</v>
      </c>
      <c r="V63" s="269">
        <f t="shared" si="2"/>
        <v>0</v>
      </c>
      <c r="W63" s="269">
        <v>0</v>
      </c>
      <c r="X63" s="269">
        <v>0</v>
      </c>
      <c r="Y63" s="269">
        <f t="shared" si="47"/>
        <v>0</v>
      </c>
      <c r="Z63" s="269">
        <f t="shared" si="48"/>
        <v>0</v>
      </c>
      <c r="AA63" s="577">
        <f t="shared" si="49"/>
        <v>0</v>
      </c>
      <c r="AB63" s="270">
        <f t="shared" si="50"/>
        <v>0</v>
      </c>
      <c r="AC63" s="269">
        <v>0</v>
      </c>
      <c r="AD63" s="269">
        <v>0</v>
      </c>
      <c r="AE63" s="269">
        <f t="shared" si="3"/>
        <v>0</v>
      </c>
      <c r="AF63" s="269">
        <f t="shared" si="4"/>
        <v>0</v>
      </c>
      <c r="AG63" s="271">
        <v>0</v>
      </c>
      <c r="AH63" s="271">
        <v>0</v>
      </c>
      <c r="AI63" s="271">
        <v>0</v>
      </c>
      <c r="AJ63" s="271">
        <v>0</v>
      </c>
      <c r="AK63" s="271">
        <v>0</v>
      </c>
      <c r="AL63" s="271">
        <f t="shared" si="5"/>
        <v>0</v>
      </c>
      <c r="AM63" s="271">
        <f t="shared" si="6"/>
        <v>0</v>
      </c>
      <c r="AN63" s="272">
        <f t="shared" si="7"/>
        <v>0</v>
      </c>
      <c r="AO63" s="268">
        <f t="shared" si="51"/>
        <v>64604</v>
      </c>
      <c r="AP63" s="269">
        <f t="shared" si="52"/>
        <v>45540</v>
      </c>
      <c r="AQ63" s="269">
        <f t="shared" si="53"/>
        <v>0</v>
      </c>
      <c r="AR63" s="269">
        <f t="shared" si="54"/>
        <v>15393</v>
      </c>
      <c r="AS63" s="269">
        <f t="shared" si="54"/>
        <v>911</v>
      </c>
      <c r="AT63" s="269">
        <f t="shared" si="55"/>
        <v>2760</v>
      </c>
      <c r="AU63" s="271">
        <f t="shared" si="56"/>
        <v>0.19</v>
      </c>
      <c r="AV63" s="271">
        <f t="shared" si="57"/>
        <v>0</v>
      </c>
      <c r="AW63" s="272">
        <f t="shared" si="57"/>
        <v>0.19</v>
      </c>
    </row>
    <row r="64" spans="1:49" ht="12.95" customHeight="1" x14ac:dyDescent="0.25">
      <c r="A64" s="225">
        <v>12</v>
      </c>
      <c r="B64" s="117">
        <v>4451</v>
      </c>
      <c r="C64" s="117">
        <v>600074927</v>
      </c>
      <c r="D64" s="117">
        <v>49864653</v>
      </c>
      <c r="E64" s="128" t="s">
        <v>357</v>
      </c>
      <c r="F64" s="131"/>
      <c r="G64" s="132"/>
      <c r="H64" s="132"/>
      <c r="I64" s="216">
        <v>42157019</v>
      </c>
      <c r="J64" s="130">
        <v>30215680</v>
      </c>
      <c r="K64" s="130">
        <v>139512</v>
      </c>
      <c r="L64" s="130">
        <v>10260056</v>
      </c>
      <c r="M64" s="130">
        <v>604313</v>
      </c>
      <c r="N64" s="130">
        <v>937458</v>
      </c>
      <c r="O64" s="133">
        <v>70.029600000000002</v>
      </c>
      <c r="P64" s="133">
        <v>47.935299999999998</v>
      </c>
      <c r="Q64" s="483">
        <v>22.0943</v>
      </c>
      <c r="R64" s="211">
        <f t="shared" ref="R64:AW64" si="58">SUM(R58:R63)</f>
        <v>0</v>
      </c>
      <c r="S64" s="130">
        <f t="shared" si="58"/>
        <v>0</v>
      </c>
      <c r="T64" s="130">
        <f t="shared" si="58"/>
        <v>0</v>
      </c>
      <c r="U64" s="130">
        <f t="shared" si="58"/>
        <v>0</v>
      </c>
      <c r="V64" s="130">
        <f t="shared" si="58"/>
        <v>0</v>
      </c>
      <c r="W64" s="130">
        <f t="shared" si="58"/>
        <v>0</v>
      </c>
      <c r="X64" s="130">
        <f t="shared" si="58"/>
        <v>0</v>
      </c>
      <c r="Y64" s="130">
        <f t="shared" si="58"/>
        <v>0</v>
      </c>
      <c r="Z64" s="130">
        <f t="shared" si="58"/>
        <v>0</v>
      </c>
      <c r="AA64" s="130">
        <f t="shared" si="58"/>
        <v>0</v>
      </c>
      <c r="AB64" s="130">
        <f t="shared" si="58"/>
        <v>0</v>
      </c>
      <c r="AC64" s="130">
        <f t="shared" si="58"/>
        <v>0</v>
      </c>
      <c r="AD64" s="130">
        <f t="shared" si="58"/>
        <v>0</v>
      </c>
      <c r="AE64" s="130">
        <f t="shared" si="58"/>
        <v>0</v>
      </c>
      <c r="AF64" s="130">
        <f t="shared" si="58"/>
        <v>0</v>
      </c>
      <c r="AG64" s="133">
        <f t="shared" si="58"/>
        <v>0</v>
      </c>
      <c r="AH64" s="133">
        <f t="shared" si="58"/>
        <v>0</v>
      </c>
      <c r="AI64" s="133">
        <f t="shared" si="58"/>
        <v>0</v>
      </c>
      <c r="AJ64" s="133">
        <f t="shared" si="58"/>
        <v>0</v>
      </c>
      <c r="AK64" s="133">
        <f t="shared" si="58"/>
        <v>0</v>
      </c>
      <c r="AL64" s="133">
        <f t="shared" si="58"/>
        <v>0</v>
      </c>
      <c r="AM64" s="133">
        <f t="shared" si="58"/>
        <v>0</v>
      </c>
      <c r="AN64" s="483">
        <f t="shared" si="58"/>
        <v>0</v>
      </c>
      <c r="AO64" s="211">
        <f t="shared" si="58"/>
        <v>42157019</v>
      </c>
      <c r="AP64" s="130">
        <f t="shared" si="58"/>
        <v>30215680</v>
      </c>
      <c r="AQ64" s="130">
        <f t="shared" si="58"/>
        <v>139512</v>
      </c>
      <c r="AR64" s="130">
        <f t="shared" si="58"/>
        <v>10260056</v>
      </c>
      <c r="AS64" s="130">
        <f t="shared" si="58"/>
        <v>604313</v>
      </c>
      <c r="AT64" s="130">
        <f t="shared" si="58"/>
        <v>937458</v>
      </c>
      <c r="AU64" s="133">
        <f t="shared" si="58"/>
        <v>70.029600000000002</v>
      </c>
      <c r="AV64" s="133">
        <f t="shared" si="58"/>
        <v>47.935299999999998</v>
      </c>
      <c r="AW64" s="483">
        <f t="shared" si="58"/>
        <v>22.0943</v>
      </c>
    </row>
    <row r="65" spans="1:49" ht="12.95" customHeight="1" x14ac:dyDescent="0.25">
      <c r="A65" s="224">
        <v>13</v>
      </c>
      <c r="B65" s="123">
        <v>4450</v>
      </c>
      <c r="C65" s="123">
        <v>650033841</v>
      </c>
      <c r="D65" s="123">
        <v>72744995</v>
      </c>
      <c r="E65" s="125" t="s">
        <v>358</v>
      </c>
      <c r="F65" s="123">
        <v>3111</v>
      </c>
      <c r="G65" s="126" t="s">
        <v>359</v>
      </c>
      <c r="H65" s="126" t="s">
        <v>283</v>
      </c>
      <c r="I65" s="265">
        <v>1481821</v>
      </c>
      <c r="J65" s="266">
        <v>1058587</v>
      </c>
      <c r="K65" s="266">
        <v>20000</v>
      </c>
      <c r="L65" s="831">
        <v>364562</v>
      </c>
      <c r="M65" s="831">
        <v>21172</v>
      </c>
      <c r="N65" s="266">
        <v>17500</v>
      </c>
      <c r="O65" s="622">
        <v>2.4464000000000001</v>
      </c>
      <c r="P65" s="678">
        <v>1.9355</v>
      </c>
      <c r="Q65" s="744">
        <v>0.51090000000000002</v>
      </c>
      <c r="R65" s="268">
        <f t="shared" si="1"/>
        <v>0</v>
      </c>
      <c r="S65" s="269">
        <v>0</v>
      </c>
      <c r="T65" s="269">
        <v>0</v>
      </c>
      <c r="U65" s="269">
        <v>0</v>
      </c>
      <c r="V65" s="269">
        <f t="shared" si="2"/>
        <v>0</v>
      </c>
      <c r="W65" s="269">
        <v>0</v>
      </c>
      <c r="X65" s="269">
        <v>0</v>
      </c>
      <c r="Y65" s="269">
        <f t="shared" ref="Y65:Y70" si="59">SUM(W65:X65)</f>
        <v>0</v>
      </c>
      <c r="Z65" s="269">
        <f t="shared" ref="Z65:Z70" si="60">V65+Y65</f>
        <v>0</v>
      </c>
      <c r="AA65" s="577">
        <f t="shared" ref="AA65:AA70" si="61">ROUND((V65+W65)*33.8%,0)</f>
        <v>0</v>
      </c>
      <c r="AB65" s="270">
        <f t="shared" ref="AB65:AB70" si="62">ROUND(V65*2%,0)</f>
        <v>0</v>
      </c>
      <c r="AC65" s="269">
        <v>0</v>
      </c>
      <c r="AD65" s="269">
        <v>0</v>
      </c>
      <c r="AE65" s="269">
        <f t="shared" si="3"/>
        <v>0</v>
      </c>
      <c r="AF65" s="269">
        <f t="shared" si="4"/>
        <v>0</v>
      </c>
      <c r="AG65" s="271">
        <v>0</v>
      </c>
      <c r="AH65" s="271">
        <v>0</v>
      </c>
      <c r="AI65" s="271">
        <v>0</v>
      </c>
      <c r="AJ65" s="271">
        <v>0</v>
      </c>
      <c r="AK65" s="271">
        <v>0</v>
      </c>
      <c r="AL65" s="271">
        <f t="shared" si="5"/>
        <v>0</v>
      </c>
      <c r="AM65" s="271">
        <f t="shared" si="6"/>
        <v>0</v>
      </c>
      <c r="AN65" s="272">
        <f t="shared" si="7"/>
        <v>0</v>
      </c>
      <c r="AO65" s="268">
        <f t="shared" ref="AO65:AO70" si="63">I65+AF65</f>
        <v>1481821</v>
      </c>
      <c r="AP65" s="269">
        <f t="shared" ref="AP65:AP70" si="64">J65+V65</f>
        <v>1058587</v>
      </c>
      <c r="AQ65" s="269">
        <f t="shared" ref="AQ65:AQ70" si="65">K65+Y65</f>
        <v>20000</v>
      </c>
      <c r="AR65" s="269">
        <f t="shared" ref="AR65:AS70" si="66">L65+AA65</f>
        <v>364562</v>
      </c>
      <c r="AS65" s="269">
        <f t="shared" si="66"/>
        <v>21172</v>
      </c>
      <c r="AT65" s="269">
        <f t="shared" ref="AT65:AT70" si="67">N65+AE65</f>
        <v>17500</v>
      </c>
      <c r="AU65" s="271">
        <f t="shared" ref="AU65:AU70" si="68">O65+AN65</f>
        <v>2.4464000000000001</v>
      </c>
      <c r="AV65" s="271">
        <f t="shared" ref="AV65:AW70" si="69">P65+AL65</f>
        <v>1.9355</v>
      </c>
      <c r="AW65" s="272">
        <f t="shared" si="69"/>
        <v>0.51090000000000002</v>
      </c>
    </row>
    <row r="66" spans="1:49" ht="12.95" customHeight="1" x14ac:dyDescent="0.25">
      <c r="A66" s="224">
        <v>13</v>
      </c>
      <c r="B66" s="123">
        <v>4450</v>
      </c>
      <c r="C66" s="123">
        <v>650033841</v>
      </c>
      <c r="D66" s="123">
        <v>72744995</v>
      </c>
      <c r="E66" s="125" t="s">
        <v>358</v>
      </c>
      <c r="F66" s="123">
        <v>3117</v>
      </c>
      <c r="G66" s="126" t="s">
        <v>335</v>
      </c>
      <c r="H66" s="126" t="s">
        <v>283</v>
      </c>
      <c r="I66" s="265">
        <v>2917237</v>
      </c>
      <c r="J66" s="266">
        <v>2083105</v>
      </c>
      <c r="K66" s="266">
        <v>10000</v>
      </c>
      <c r="L66" s="831">
        <v>707470</v>
      </c>
      <c r="M66" s="831">
        <v>41662</v>
      </c>
      <c r="N66" s="266">
        <v>75000</v>
      </c>
      <c r="O66" s="622">
        <v>4.2004000000000001</v>
      </c>
      <c r="P66" s="678">
        <v>3</v>
      </c>
      <c r="Q66" s="744">
        <v>1.2004000000000001</v>
      </c>
      <c r="R66" s="268">
        <f t="shared" si="1"/>
        <v>0</v>
      </c>
      <c r="S66" s="269">
        <v>0</v>
      </c>
      <c r="T66" s="269">
        <v>0</v>
      </c>
      <c r="U66" s="269">
        <v>0</v>
      </c>
      <c r="V66" s="269">
        <f t="shared" si="2"/>
        <v>0</v>
      </c>
      <c r="W66" s="269">
        <v>0</v>
      </c>
      <c r="X66" s="269">
        <v>0</v>
      </c>
      <c r="Y66" s="269">
        <f t="shared" si="59"/>
        <v>0</v>
      </c>
      <c r="Z66" s="269">
        <f t="shared" si="60"/>
        <v>0</v>
      </c>
      <c r="AA66" s="577">
        <f t="shared" si="61"/>
        <v>0</v>
      </c>
      <c r="AB66" s="270">
        <f t="shared" si="62"/>
        <v>0</v>
      </c>
      <c r="AC66" s="269">
        <v>0</v>
      </c>
      <c r="AD66" s="269">
        <v>0</v>
      </c>
      <c r="AE66" s="269">
        <f t="shared" si="3"/>
        <v>0</v>
      </c>
      <c r="AF66" s="269">
        <f t="shared" si="4"/>
        <v>0</v>
      </c>
      <c r="AG66" s="271">
        <v>0</v>
      </c>
      <c r="AH66" s="271">
        <v>0</v>
      </c>
      <c r="AI66" s="271">
        <v>0</v>
      </c>
      <c r="AJ66" s="271">
        <v>0</v>
      </c>
      <c r="AK66" s="271">
        <v>0</v>
      </c>
      <c r="AL66" s="271">
        <f t="shared" si="5"/>
        <v>0</v>
      </c>
      <c r="AM66" s="271">
        <f t="shared" si="6"/>
        <v>0</v>
      </c>
      <c r="AN66" s="272">
        <f t="shared" si="7"/>
        <v>0</v>
      </c>
      <c r="AO66" s="268">
        <f t="shared" si="63"/>
        <v>2917237</v>
      </c>
      <c r="AP66" s="269">
        <f t="shared" si="64"/>
        <v>2083105</v>
      </c>
      <c r="AQ66" s="269">
        <f t="shared" si="65"/>
        <v>10000</v>
      </c>
      <c r="AR66" s="269">
        <f t="shared" si="66"/>
        <v>707470</v>
      </c>
      <c r="AS66" s="269">
        <f t="shared" si="66"/>
        <v>41662</v>
      </c>
      <c r="AT66" s="269">
        <f t="shared" si="67"/>
        <v>75000</v>
      </c>
      <c r="AU66" s="271">
        <f t="shared" si="68"/>
        <v>4.2004000000000001</v>
      </c>
      <c r="AV66" s="271">
        <f t="shared" si="69"/>
        <v>3</v>
      </c>
      <c r="AW66" s="272">
        <f t="shared" si="69"/>
        <v>1.2004000000000001</v>
      </c>
    </row>
    <row r="67" spans="1:49" ht="12.95" customHeight="1" x14ac:dyDescent="0.25">
      <c r="A67" s="224">
        <v>13</v>
      </c>
      <c r="B67" s="123">
        <v>4450</v>
      </c>
      <c r="C67" s="123">
        <v>650033841</v>
      </c>
      <c r="D67" s="123">
        <v>72744995</v>
      </c>
      <c r="E67" s="125" t="s">
        <v>358</v>
      </c>
      <c r="F67" s="123">
        <v>3117</v>
      </c>
      <c r="G67" s="126" t="s">
        <v>325</v>
      </c>
      <c r="H67" s="126" t="s">
        <v>284</v>
      </c>
      <c r="I67" s="265">
        <v>1214547</v>
      </c>
      <c r="J67" s="266">
        <v>894365</v>
      </c>
      <c r="K67" s="266">
        <v>0</v>
      </c>
      <c r="L67" s="831">
        <v>302295</v>
      </c>
      <c r="M67" s="831">
        <v>17887</v>
      </c>
      <c r="N67" s="266">
        <v>0</v>
      </c>
      <c r="O67" s="622">
        <v>2.6</v>
      </c>
      <c r="P67" s="678">
        <v>2.6</v>
      </c>
      <c r="Q67" s="744">
        <v>0</v>
      </c>
      <c r="R67" s="268">
        <f t="shared" si="1"/>
        <v>0</v>
      </c>
      <c r="S67" s="269">
        <v>0</v>
      </c>
      <c r="T67" s="269">
        <v>0</v>
      </c>
      <c r="U67" s="269">
        <v>0</v>
      </c>
      <c r="V67" s="269">
        <f t="shared" si="2"/>
        <v>0</v>
      </c>
      <c r="W67" s="269">
        <v>0</v>
      </c>
      <c r="X67" s="269">
        <v>0</v>
      </c>
      <c r="Y67" s="269">
        <f t="shared" si="59"/>
        <v>0</v>
      </c>
      <c r="Z67" s="269">
        <f t="shared" si="60"/>
        <v>0</v>
      </c>
      <c r="AA67" s="577">
        <f t="shared" si="61"/>
        <v>0</v>
      </c>
      <c r="AB67" s="270">
        <f t="shared" si="62"/>
        <v>0</v>
      </c>
      <c r="AC67" s="269">
        <v>0</v>
      </c>
      <c r="AD67" s="269">
        <v>0</v>
      </c>
      <c r="AE67" s="269">
        <f t="shared" si="3"/>
        <v>0</v>
      </c>
      <c r="AF67" s="269">
        <f t="shared" si="4"/>
        <v>0</v>
      </c>
      <c r="AG67" s="271">
        <v>0</v>
      </c>
      <c r="AH67" s="271">
        <v>0</v>
      </c>
      <c r="AI67" s="271">
        <v>0</v>
      </c>
      <c r="AJ67" s="271">
        <v>0</v>
      </c>
      <c r="AK67" s="271">
        <v>0</v>
      </c>
      <c r="AL67" s="271">
        <f t="shared" si="5"/>
        <v>0</v>
      </c>
      <c r="AM67" s="271">
        <f t="shared" si="6"/>
        <v>0</v>
      </c>
      <c r="AN67" s="272">
        <f t="shared" si="7"/>
        <v>0</v>
      </c>
      <c r="AO67" s="268">
        <f t="shared" si="63"/>
        <v>1214547</v>
      </c>
      <c r="AP67" s="269">
        <f t="shared" si="64"/>
        <v>894365</v>
      </c>
      <c r="AQ67" s="269">
        <f t="shared" si="65"/>
        <v>0</v>
      </c>
      <c r="AR67" s="269">
        <f t="shared" si="66"/>
        <v>302295</v>
      </c>
      <c r="AS67" s="269">
        <f t="shared" si="66"/>
        <v>17887</v>
      </c>
      <c r="AT67" s="269">
        <f t="shared" si="67"/>
        <v>0</v>
      </c>
      <c r="AU67" s="271">
        <f t="shared" si="68"/>
        <v>2.6</v>
      </c>
      <c r="AV67" s="271">
        <f t="shared" si="69"/>
        <v>2.6</v>
      </c>
      <c r="AW67" s="272">
        <f t="shared" si="69"/>
        <v>0</v>
      </c>
    </row>
    <row r="68" spans="1:49" ht="12.95" customHeight="1" x14ac:dyDescent="0.25">
      <c r="A68" s="224">
        <v>13</v>
      </c>
      <c r="B68" s="123">
        <v>4450</v>
      </c>
      <c r="C68" s="123">
        <v>650033841</v>
      </c>
      <c r="D68" s="123">
        <v>72744995</v>
      </c>
      <c r="E68" s="125" t="s">
        <v>358</v>
      </c>
      <c r="F68" s="123">
        <v>3141</v>
      </c>
      <c r="G68" s="126" t="s">
        <v>321</v>
      </c>
      <c r="H68" s="126" t="s">
        <v>284</v>
      </c>
      <c r="I68" s="265">
        <v>253864</v>
      </c>
      <c r="J68" s="266">
        <v>173801</v>
      </c>
      <c r="K68" s="266">
        <v>12000</v>
      </c>
      <c r="L68" s="831">
        <v>62801</v>
      </c>
      <c r="M68" s="831">
        <v>3476</v>
      </c>
      <c r="N68" s="266">
        <v>1786</v>
      </c>
      <c r="O68" s="622">
        <v>0.6</v>
      </c>
      <c r="P68" s="678">
        <v>0</v>
      </c>
      <c r="Q68" s="744">
        <v>0.6</v>
      </c>
      <c r="R68" s="268">
        <f t="shared" si="1"/>
        <v>0</v>
      </c>
      <c r="S68" s="269">
        <v>0</v>
      </c>
      <c r="T68" s="269">
        <v>0</v>
      </c>
      <c r="U68" s="269">
        <v>0</v>
      </c>
      <c r="V68" s="269">
        <f t="shared" si="2"/>
        <v>0</v>
      </c>
      <c r="W68" s="269">
        <v>0</v>
      </c>
      <c r="X68" s="269">
        <v>0</v>
      </c>
      <c r="Y68" s="269">
        <f t="shared" si="59"/>
        <v>0</v>
      </c>
      <c r="Z68" s="269">
        <f t="shared" si="60"/>
        <v>0</v>
      </c>
      <c r="AA68" s="577">
        <f t="shared" si="61"/>
        <v>0</v>
      </c>
      <c r="AB68" s="270">
        <f t="shared" si="62"/>
        <v>0</v>
      </c>
      <c r="AC68" s="269">
        <v>0</v>
      </c>
      <c r="AD68" s="269">
        <v>0</v>
      </c>
      <c r="AE68" s="269">
        <f t="shared" si="3"/>
        <v>0</v>
      </c>
      <c r="AF68" s="269">
        <f t="shared" si="4"/>
        <v>0</v>
      </c>
      <c r="AG68" s="271">
        <v>0</v>
      </c>
      <c r="AH68" s="271">
        <v>0</v>
      </c>
      <c r="AI68" s="271">
        <v>0</v>
      </c>
      <c r="AJ68" s="271">
        <v>0</v>
      </c>
      <c r="AK68" s="271">
        <v>0</v>
      </c>
      <c r="AL68" s="271">
        <f t="shared" si="5"/>
        <v>0</v>
      </c>
      <c r="AM68" s="271">
        <f t="shared" si="6"/>
        <v>0</v>
      </c>
      <c r="AN68" s="272">
        <f t="shared" si="7"/>
        <v>0</v>
      </c>
      <c r="AO68" s="268">
        <f t="shared" si="63"/>
        <v>253864</v>
      </c>
      <c r="AP68" s="269">
        <f t="shared" si="64"/>
        <v>173801</v>
      </c>
      <c r="AQ68" s="269">
        <f t="shared" si="65"/>
        <v>12000</v>
      </c>
      <c r="AR68" s="269">
        <f t="shared" si="66"/>
        <v>62801</v>
      </c>
      <c r="AS68" s="269">
        <f t="shared" si="66"/>
        <v>3476</v>
      </c>
      <c r="AT68" s="269">
        <f t="shared" si="67"/>
        <v>1786</v>
      </c>
      <c r="AU68" s="271">
        <f t="shared" si="68"/>
        <v>0.6</v>
      </c>
      <c r="AV68" s="271">
        <f t="shared" si="69"/>
        <v>0</v>
      </c>
      <c r="AW68" s="272">
        <f t="shared" si="69"/>
        <v>0.6</v>
      </c>
    </row>
    <row r="69" spans="1:49" ht="12.95" customHeight="1" x14ac:dyDescent="0.25">
      <c r="A69" s="224">
        <v>13</v>
      </c>
      <c r="B69" s="123">
        <v>4450</v>
      </c>
      <c r="C69" s="123">
        <v>650033841</v>
      </c>
      <c r="D69" s="123">
        <v>72744995</v>
      </c>
      <c r="E69" s="125" t="s">
        <v>358</v>
      </c>
      <c r="F69" s="123">
        <v>3143</v>
      </c>
      <c r="G69" s="126" t="s">
        <v>635</v>
      </c>
      <c r="H69" s="126" t="s">
        <v>283</v>
      </c>
      <c r="I69" s="265">
        <v>388950</v>
      </c>
      <c r="J69" s="266">
        <v>286414</v>
      </c>
      <c r="K69" s="266">
        <v>0</v>
      </c>
      <c r="L69" s="831">
        <v>96808</v>
      </c>
      <c r="M69" s="831">
        <v>5728</v>
      </c>
      <c r="N69" s="266">
        <v>0</v>
      </c>
      <c r="O69" s="622">
        <v>0.66669999999999996</v>
      </c>
      <c r="P69" s="678">
        <v>0.66669999999999996</v>
      </c>
      <c r="Q69" s="744">
        <v>0</v>
      </c>
      <c r="R69" s="268">
        <f t="shared" si="1"/>
        <v>0</v>
      </c>
      <c r="S69" s="269">
        <v>0</v>
      </c>
      <c r="T69" s="269">
        <v>0</v>
      </c>
      <c r="U69" s="269">
        <v>0</v>
      </c>
      <c r="V69" s="269">
        <f t="shared" si="2"/>
        <v>0</v>
      </c>
      <c r="W69" s="269">
        <v>0</v>
      </c>
      <c r="X69" s="269">
        <v>0</v>
      </c>
      <c r="Y69" s="269">
        <f t="shared" si="59"/>
        <v>0</v>
      </c>
      <c r="Z69" s="269">
        <f t="shared" si="60"/>
        <v>0</v>
      </c>
      <c r="AA69" s="577">
        <f t="shared" si="61"/>
        <v>0</v>
      </c>
      <c r="AB69" s="270">
        <f t="shared" si="62"/>
        <v>0</v>
      </c>
      <c r="AC69" s="269">
        <v>0</v>
      </c>
      <c r="AD69" s="269">
        <v>0</v>
      </c>
      <c r="AE69" s="269">
        <f t="shared" si="3"/>
        <v>0</v>
      </c>
      <c r="AF69" s="269">
        <f t="shared" si="4"/>
        <v>0</v>
      </c>
      <c r="AG69" s="271">
        <v>0</v>
      </c>
      <c r="AH69" s="271">
        <v>0</v>
      </c>
      <c r="AI69" s="271">
        <v>0</v>
      </c>
      <c r="AJ69" s="271">
        <v>0</v>
      </c>
      <c r="AK69" s="271">
        <v>0</v>
      </c>
      <c r="AL69" s="271">
        <f t="shared" si="5"/>
        <v>0</v>
      </c>
      <c r="AM69" s="271">
        <f t="shared" si="6"/>
        <v>0</v>
      </c>
      <c r="AN69" s="272">
        <f t="shared" si="7"/>
        <v>0</v>
      </c>
      <c r="AO69" s="268">
        <f t="shared" si="63"/>
        <v>388950</v>
      </c>
      <c r="AP69" s="269">
        <f t="shared" si="64"/>
        <v>286414</v>
      </c>
      <c r="AQ69" s="269">
        <f t="shared" si="65"/>
        <v>0</v>
      </c>
      <c r="AR69" s="269">
        <f t="shared" si="66"/>
        <v>96808</v>
      </c>
      <c r="AS69" s="269">
        <f t="shared" si="66"/>
        <v>5728</v>
      </c>
      <c r="AT69" s="269">
        <f t="shared" si="67"/>
        <v>0</v>
      </c>
      <c r="AU69" s="271">
        <f t="shared" si="68"/>
        <v>0.66669999999999996</v>
      </c>
      <c r="AV69" s="271">
        <f t="shared" si="69"/>
        <v>0.66669999999999996</v>
      </c>
      <c r="AW69" s="272">
        <f t="shared" si="69"/>
        <v>0</v>
      </c>
    </row>
    <row r="70" spans="1:49" ht="12.95" customHeight="1" x14ac:dyDescent="0.25">
      <c r="A70" s="224">
        <v>13</v>
      </c>
      <c r="B70" s="123">
        <v>4450</v>
      </c>
      <c r="C70" s="123">
        <v>650033841</v>
      </c>
      <c r="D70" s="123">
        <v>72744995</v>
      </c>
      <c r="E70" s="125" t="s">
        <v>358</v>
      </c>
      <c r="F70" s="123">
        <v>3143</v>
      </c>
      <c r="G70" s="126" t="s">
        <v>636</v>
      </c>
      <c r="H70" s="126" t="s">
        <v>284</v>
      </c>
      <c r="I70" s="265">
        <v>11937</v>
      </c>
      <c r="J70" s="266">
        <v>8415</v>
      </c>
      <c r="K70" s="266">
        <v>0</v>
      </c>
      <c r="L70" s="831">
        <v>2844</v>
      </c>
      <c r="M70" s="831">
        <v>168</v>
      </c>
      <c r="N70" s="266">
        <v>510</v>
      </c>
      <c r="O70" s="622">
        <v>0.04</v>
      </c>
      <c r="P70" s="678">
        <v>0</v>
      </c>
      <c r="Q70" s="744">
        <v>0.04</v>
      </c>
      <c r="R70" s="268">
        <f t="shared" si="1"/>
        <v>0</v>
      </c>
      <c r="S70" s="269">
        <v>0</v>
      </c>
      <c r="T70" s="269">
        <v>0</v>
      </c>
      <c r="U70" s="269">
        <v>0</v>
      </c>
      <c r="V70" s="269">
        <f t="shared" si="2"/>
        <v>0</v>
      </c>
      <c r="W70" s="269">
        <v>0</v>
      </c>
      <c r="X70" s="269">
        <v>0</v>
      </c>
      <c r="Y70" s="269">
        <f t="shared" si="59"/>
        <v>0</v>
      </c>
      <c r="Z70" s="269">
        <f t="shared" si="60"/>
        <v>0</v>
      </c>
      <c r="AA70" s="577">
        <f t="shared" si="61"/>
        <v>0</v>
      </c>
      <c r="AB70" s="270">
        <f t="shared" si="62"/>
        <v>0</v>
      </c>
      <c r="AC70" s="269">
        <v>0</v>
      </c>
      <c r="AD70" s="269">
        <v>0</v>
      </c>
      <c r="AE70" s="269">
        <f t="shared" si="3"/>
        <v>0</v>
      </c>
      <c r="AF70" s="269">
        <f t="shared" si="4"/>
        <v>0</v>
      </c>
      <c r="AG70" s="271">
        <v>0</v>
      </c>
      <c r="AH70" s="271">
        <v>0</v>
      </c>
      <c r="AI70" s="271">
        <v>0</v>
      </c>
      <c r="AJ70" s="271">
        <v>0</v>
      </c>
      <c r="AK70" s="271">
        <v>0</v>
      </c>
      <c r="AL70" s="271">
        <f t="shared" si="5"/>
        <v>0</v>
      </c>
      <c r="AM70" s="271">
        <f t="shared" si="6"/>
        <v>0</v>
      </c>
      <c r="AN70" s="272">
        <f t="shared" si="7"/>
        <v>0</v>
      </c>
      <c r="AO70" s="268">
        <f t="shared" si="63"/>
        <v>11937</v>
      </c>
      <c r="AP70" s="269">
        <f t="shared" si="64"/>
        <v>8415</v>
      </c>
      <c r="AQ70" s="269">
        <f t="shared" si="65"/>
        <v>0</v>
      </c>
      <c r="AR70" s="269">
        <f t="shared" si="66"/>
        <v>2844</v>
      </c>
      <c r="AS70" s="269">
        <f t="shared" si="66"/>
        <v>168</v>
      </c>
      <c r="AT70" s="269">
        <f t="shared" si="67"/>
        <v>510</v>
      </c>
      <c r="AU70" s="271">
        <f t="shared" si="68"/>
        <v>0.04</v>
      </c>
      <c r="AV70" s="271">
        <f t="shared" si="69"/>
        <v>0</v>
      </c>
      <c r="AW70" s="272">
        <f t="shared" si="69"/>
        <v>0.04</v>
      </c>
    </row>
    <row r="71" spans="1:49" ht="12.95" customHeight="1" x14ac:dyDescent="0.25">
      <c r="A71" s="225">
        <v>13</v>
      </c>
      <c r="B71" s="117">
        <v>4450</v>
      </c>
      <c r="C71" s="117">
        <v>650033841</v>
      </c>
      <c r="D71" s="117">
        <v>72744995</v>
      </c>
      <c r="E71" s="128" t="s">
        <v>360</v>
      </c>
      <c r="F71" s="131"/>
      <c r="G71" s="132"/>
      <c r="H71" s="132"/>
      <c r="I71" s="216">
        <v>6268356</v>
      </c>
      <c r="J71" s="130">
        <v>4504687</v>
      </c>
      <c r="K71" s="130">
        <v>42000</v>
      </c>
      <c r="L71" s="130">
        <v>1536780</v>
      </c>
      <c r="M71" s="130">
        <v>90093</v>
      </c>
      <c r="N71" s="130">
        <v>94796</v>
      </c>
      <c r="O71" s="133">
        <v>10.5535</v>
      </c>
      <c r="P71" s="133">
        <v>8.2022000000000013</v>
      </c>
      <c r="Q71" s="483">
        <v>2.3513000000000002</v>
      </c>
      <c r="R71" s="211">
        <f t="shared" ref="R71:AW71" si="70">SUM(R65:R70)</f>
        <v>0</v>
      </c>
      <c r="S71" s="130">
        <f t="shared" si="70"/>
        <v>0</v>
      </c>
      <c r="T71" s="130">
        <f t="shared" si="70"/>
        <v>0</v>
      </c>
      <c r="U71" s="130">
        <f t="shared" si="70"/>
        <v>0</v>
      </c>
      <c r="V71" s="130">
        <f t="shared" si="70"/>
        <v>0</v>
      </c>
      <c r="W71" s="130">
        <f t="shared" si="70"/>
        <v>0</v>
      </c>
      <c r="X71" s="130">
        <f t="shared" si="70"/>
        <v>0</v>
      </c>
      <c r="Y71" s="130">
        <f t="shared" si="70"/>
        <v>0</v>
      </c>
      <c r="Z71" s="130">
        <f t="shared" si="70"/>
        <v>0</v>
      </c>
      <c r="AA71" s="130">
        <f t="shared" si="70"/>
        <v>0</v>
      </c>
      <c r="AB71" s="130">
        <f t="shared" si="70"/>
        <v>0</v>
      </c>
      <c r="AC71" s="130">
        <f t="shared" si="70"/>
        <v>0</v>
      </c>
      <c r="AD71" s="130">
        <f t="shared" si="70"/>
        <v>0</v>
      </c>
      <c r="AE71" s="130">
        <f t="shared" si="70"/>
        <v>0</v>
      </c>
      <c r="AF71" s="130">
        <f t="shared" si="70"/>
        <v>0</v>
      </c>
      <c r="AG71" s="133">
        <f t="shared" si="70"/>
        <v>0</v>
      </c>
      <c r="AH71" s="133">
        <f t="shared" si="70"/>
        <v>0</v>
      </c>
      <c r="AI71" s="133">
        <f t="shared" si="70"/>
        <v>0</v>
      </c>
      <c r="AJ71" s="133">
        <f t="shared" si="70"/>
        <v>0</v>
      </c>
      <c r="AK71" s="133">
        <f t="shared" si="70"/>
        <v>0</v>
      </c>
      <c r="AL71" s="133">
        <f t="shared" si="70"/>
        <v>0</v>
      </c>
      <c r="AM71" s="133">
        <f t="shared" si="70"/>
        <v>0</v>
      </c>
      <c r="AN71" s="483">
        <f t="shared" si="70"/>
        <v>0</v>
      </c>
      <c r="AO71" s="211">
        <f t="shared" si="70"/>
        <v>6268356</v>
      </c>
      <c r="AP71" s="130">
        <f t="shared" si="70"/>
        <v>4504687</v>
      </c>
      <c r="AQ71" s="130">
        <f t="shared" si="70"/>
        <v>42000</v>
      </c>
      <c r="AR71" s="130">
        <f t="shared" si="70"/>
        <v>1536780</v>
      </c>
      <c r="AS71" s="130">
        <f t="shared" si="70"/>
        <v>90093</v>
      </c>
      <c r="AT71" s="130">
        <f t="shared" si="70"/>
        <v>94796</v>
      </c>
      <c r="AU71" s="133">
        <f t="shared" si="70"/>
        <v>10.5535</v>
      </c>
      <c r="AV71" s="133">
        <f t="shared" si="70"/>
        <v>8.2022000000000013</v>
      </c>
      <c r="AW71" s="483">
        <f t="shared" si="70"/>
        <v>2.3513000000000002</v>
      </c>
    </row>
    <row r="72" spans="1:49" ht="12.95" customHeight="1" x14ac:dyDescent="0.25">
      <c r="A72" s="224">
        <v>14</v>
      </c>
      <c r="B72" s="123">
        <v>4430</v>
      </c>
      <c r="C72" s="123">
        <v>600074862</v>
      </c>
      <c r="D72" s="123">
        <v>70695024</v>
      </c>
      <c r="E72" s="125" t="s">
        <v>361</v>
      </c>
      <c r="F72" s="123">
        <v>3111</v>
      </c>
      <c r="G72" s="126" t="s">
        <v>359</v>
      </c>
      <c r="H72" s="126" t="s">
        <v>283</v>
      </c>
      <c r="I72" s="265">
        <v>801099</v>
      </c>
      <c r="J72" s="266">
        <v>581664</v>
      </c>
      <c r="K72" s="266">
        <v>0</v>
      </c>
      <c r="L72" s="831">
        <v>196602</v>
      </c>
      <c r="M72" s="831">
        <v>11633</v>
      </c>
      <c r="N72" s="266">
        <v>11200</v>
      </c>
      <c r="O72" s="622">
        <v>1.4609000000000001</v>
      </c>
      <c r="P72" s="678">
        <v>1</v>
      </c>
      <c r="Q72" s="744">
        <v>0.46089999999999998</v>
      </c>
      <c r="R72" s="268">
        <f t="shared" si="1"/>
        <v>0</v>
      </c>
      <c r="S72" s="269">
        <v>0</v>
      </c>
      <c r="T72" s="269">
        <v>0</v>
      </c>
      <c r="U72" s="269">
        <v>0</v>
      </c>
      <c r="V72" s="269">
        <f t="shared" si="2"/>
        <v>0</v>
      </c>
      <c r="W72" s="269">
        <v>0</v>
      </c>
      <c r="X72" s="269">
        <v>0</v>
      </c>
      <c r="Y72" s="269">
        <f t="shared" ref="Y72:Y77" si="71">SUM(W72:X72)</f>
        <v>0</v>
      </c>
      <c r="Z72" s="269">
        <f t="shared" ref="Z72:Z77" si="72">V72+Y72</f>
        <v>0</v>
      </c>
      <c r="AA72" s="577">
        <f t="shared" ref="AA72:AA77" si="73">ROUND((V72+W72)*33.8%,0)</f>
        <v>0</v>
      </c>
      <c r="AB72" s="270">
        <f t="shared" ref="AB72:AB77" si="74">ROUND(V72*2%,0)</f>
        <v>0</v>
      </c>
      <c r="AC72" s="269">
        <v>0</v>
      </c>
      <c r="AD72" s="269">
        <v>0</v>
      </c>
      <c r="AE72" s="269">
        <f t="shared" si="3"/>
        <v>0</v>
      </c>
      <c r="AF72" s="269">
        <f t="shared" si="4"/>
        <v>0</v>
      </c>
      <c r="AG72" s="271">
        <v>0</v>
      </c>
      <c r="AH72" s="271">
        <v>0</v>
      </c>
      <c r="AI72" s="271">
        <v>0</v>
      </c>
      <c r="AJ72" s="271">
        <v>0</v>
      </c>
      <c r="AK72" s="271">
        <v>0</v>
      </c>
      <c r="AL72" s="271">
        <f t="shared" si="5"/>
        <v>0</v>
      </c>
      <c r="AM72" s="271">
        <f t="shared" si="6"/>
        <v>0</v>
      </c>
      <c r="AN72" s="272">
        <f t="shared" si="7"/>
        <v>0</v>
      </c>
      <c r="AO72" s="268">
        <f t="shared" ref="AO72:AO77" si="75">I72+AF72</f>
        <v>801099</v>
      </c>
      <c r="AP72" s="269">
        <f t="shared" ref="AP72:AP77" si="76">J72+V72</f>
        <v>581664</v>
      </c>
      <c r="AQ72" s="269">
        <f t="shared" ref="AQ72:AQ77" si="77">K72+Y72</f>
        <v>0</v>
      </c>
      <c r="AR72" s="269">
        <f t="shared" ref="AR72:AS77" si="78">L72+AA72</f>
        <v>196602</v>
      </c>
      <c r="AS72" s="269">
        <f t="shared" si="78"/>
        <v>11633</v>
      </c>
      <c r="AT72" s="269">
        <f t="shared" ref="AT72:AT77" si="79">N72+AE72</f>
        <v>11200</v>
      </c>
      <c r="AU72" s="271">
        <f t="shared" ref="AU72:AU77" si="80">O72+AN72</f>
        <v>1.4609000000000001</v>
      </c>
      <c r="AV72" s="271">
        <f t="shared" ref="AV72:AW77" si="81">P72+AL72</f>
        <v>1</v>
      </c>
      <c r="AW72" s="272">
        <f t="shared" si="81"/>
        <v>0.46089999999999998</v>
      </c>
    </row>
    <row r="73" spans="1:49" ht="12.95" customHeight="1" x14ac:dyDescent="0.25">
      <c r="A73" s="224">
        <v>14</v>
      </c>
      <c r="B73" s="123">
        <v>4430</v>
      </c>
      <c r="C73" s="123">
        <v>600074862</v>
      </c>
      <c r="D73" s="123">
        <v>70695024</v>
      </c>
      <c r="E73" s="125" t="s">
        <v>361</v>
      </c>
      <c r="F73" s="123">
        <v>3117</v>
      </c>
      <c r="G73" s="126" t="s">
        <v>320</v>
      </c>
      <c r="H73" s="126" t="s">
        <v>283</v>
      </c>
      <c r="I73" s="265">
        <v>2989039</v>
      </c>
      <c r="J73" s="266">
        <v>2145831</v>
      </c>
      <c r="K73" s="266">
        <v>0</v>
      </c>
      <c r="L73" s="831">
        <v>725291</v>
      </c>
      <c r="M73" s="831">
        <v>42917</v>
      </c>
      <c r="N73" s="266">
        <v>75000</v>
      </c>
      <c r="O73" s="622">
        <v>4.1538000000000004</v>
      </c>
      <c r="P73" s="678">
        <v>2.9533999999999998</v>
      </c>
      <c r="Q73" s="744">
        <v>1.2004000000000001</v>
      </c>
      <c r="R73" s="268">
        <f t="shared" si="1"/>
        <v>0</v>
      </c>
      <c r="S73" s="269">
        <v>0</v>
      </c>
      <c r="T73" s="269">
        <v>0</v>
      </c>
      <c r="U73" s="269">
        <v>0</v>
      </c>
      <c r="V73" s="269">
        <f t="shared" si="2"/>
        <v>0</v>
      </c>
      <c r="W73" s="269">
        <v>0</v>
      </c>
      <c r="X73" s="269">
        <v>0</v>
      </c>
      <c r="Y73" s="269">
        <f t="shared" si="71"/>
        <v>0</v>
      </c>
      <c r="Z73" s="269">
        <f t="shared" si="72"/>
        <v>0</v>
      </c>
      <c r="AA73" s="577">
        <f t="shared" si="73"/>
        <v>0</v>
      </c>
      <c r="AB73" s="270">
        <f t="shared" si="74"/>
        <v>0</v>
      </c>
      <c r="AC73" s="269">
        <v>0</v>
      </c>
      <c r="AD73" s="269">
        <v>0</v>
      </c>
      <c r="AE73" s="269">
        <f t="shared" si="3"/>
        <v>0</v>
      </c>
      <c r="AF73" s="269">
        <f t="shared" si="4"/>
        <v>0</v>
      </c>
      <c r="AG73" s="271">
        <v>0</v>
      </c>
      <c r="AH73" s="271">
        <v>0</v>
      </c>
      <c r="AI73" s="271">
        <v>0</v>
      </c>
      <c r="AJ73" s="271">
        <v>0</v>
      </c>
      <c r="AK73" s="271">
        <v>0</v>
      </c>
      <c r="AL73" s="271">
        <f t="shared" si="5"/>
        <v>0</v>
      </c>
      <c r="AM73" s="271">
        <f t="shared" si="6"/>
        <v>0</v>
      </c>
      <c r="AN73" s="272">
        <f t="shared" si="7"/>
        <v>0</v>
      </c>
      <c r="AO73" s="268">
        <f t="shared" si="75"/>
        <v>2989039</v>
      </c>
      <c r="AP73" s="269">
        <f t="shared" si="76"/>
        <v>2145831</v>
      </c>
      <c r="AQ73" s="269">
        <f t="shared" si="77"/>
        <v>0</v>
      </c>
      <c r="AR73" s="269">
        <f t="shared" si="78"/>
        <v>725291</v>
      </c>
      <c r="AS73" s="269">
        <f t="shared" si="78"/>
        <v>42917</v>
      </c>
      <c r="AT73" s="269">
        <f t="shared" si="79"/>
        <v>75000</v>
      </c>
      <c r="AU73" s="271">
        <f t="shared" si="80"/>
        <v>4.1538000000000004</v>
      </c>
      <c r="AV73" s="271">
        <f t="shared" si="81"/>
        <v>2.9533999999999998</v>
      </c>
      <c r="AW73" s="272">
        <f t="shared" si="81"/>
        <v>1.2004000000000001</v>
      </c>
    </row>
    <row r="74" spans="1:49" ht="12.95" customHeight="1" x14ac:dyDescent="0.25">
      <c r="A74" s="224">
        <v>14</v>
      </c>
      <c r="B74" s="123">
        <v>4430</v>
      </c>
      <c r="C74" s="123">
        <v>600074862</v>
      </c>
      <c r="D74" s="123">
        <v>70695024</v>
      </c>
      <c r="E74" s="125" t="s">
        <v>361</v>
      </c>
      <c r="F74" s="123">
        <v>3117</v>
      </c>
      <c r="G74" s="126" t="s">
        <v>325</v>
      </c>
      <c r="H74" s="126" t="s">
        <v>284</v>
      </c>
      <c r="I74" s="265">
        <v>2567</v>
      </c>
      <c r="J74" s="266">
        <v>1890</v>
      </c>
      <c r="K74" s="266">
        <v>0</v>
      </c>
      <c r="L74" s="831">
        <v>639</v>
      </c>
      <c r="M74" s="831">
        <v>38</v>
      </c>
      <c r="N74" s="266">
        <v>0</v>
      </c>
      <c r="O74" s="622">
        <v>0</v>
      </c>
      <c r="P74" s="678">
        <v>0</v>
      </c>
      <c r="Q74" s="744">
        <v>0</v>
      </c>
      <c r="R74" s="268">
        <f t="shared" si="1"/>
        <v>0</v>
      </c>
      <c r="S74" s="269">
        <v>0</v>
      </c>
      <c r="T74" s="269">
        <v>0</v>
      </c>
      <c r="U74" s="269">
        <v>0</v>
      </c>
      <c r="V74" s="269">
        <f t="shared" si="2"/>
        <v>0</v>
      </c>
      <c r="W74" s="269">
        <v>0</v>
      </c>
      <c r="X74" s="269">
        <v>0</v>
      </c>
      <c r="Y74" s="269">
        <f t="shared" si="71"/>
        <v>0</v>
      </c>
      <c r="Z74" s="269">
        <f t="shared" si="72"/>
        <v>0</v>
      </c>
      <c r="AA74" s="577">
        <f t="shared" si="73"/>
        <v>0</v>
      </c>
      <c r="AB74" s="270">
        <f t="shared" si="74"/>
        <v>0</v>
      </c>
      <c r="AC74" s="269">
        <v>0</v>
      </c>
      <c r="AD74" s="269">
        <v>0</v>
      </c>
      <c r="AE74" s="269">
        <f t="shared" si="3"/>
        <v>0</v>
      </c>
      <c r="AF74" s="269">
        <f t="shared" si="4"/>
        <v>0</v>
      </c>
      <c r="AG74" s="271">
        <v>0</v>
      </c>
      <c r="AH74" s="271">
        <v>0</v>
      </c>
      <c r="AI74" s="271">
        <v>0</v>
      </c>
      <c r="AJ74" s="271">
        <v>0</v>
      </c>
      <c r="AK74" s="271">
        <v>0</v>
      </c>
      <c r="AL74" s="271">
        <f t="shared" si="5"/>
        <v>0</v>
      </c>
      <c r="AM74" s="271">
        <f t="shared" si="6"/>
        <v>0</v>
      </c>
      <c r="AN74" s="272">
        <f t="shared" si="7"/>
        <v>0</v>
      </c>
      <c r="AO74" s="268">
        <f t="shared" si="75"/>
        <v>2567</v>
      </c>
      <c r="AP74" s="269">
        <f t="shared" si="76"/>
        <v>1890</v>
      </c>
      <c r="AQ74" s="269">
        <f t="shared" si="77"/>
        <v>0</v>
      </c>
      <c r="AR74" s="269">
        <f t="shared" si="78"/>
        <v>639</v>
      </c>
      <c r="AS74" s="269">
        <f t="shared" si="78"/>
        <v>38</v>
      </c>
      <c r="AT74" s="269">
        <f t="shared" si="79"/>
        <v>0</v>
      </c>
      <c r="AU74" s="271">
        <f t="shared" si="80"/>
        <v>0</v>
      </c>
      <c r="AV74" s="271">
        <f t="shared" si="81"/>
        <v>0</v>
      </c>
      <c r="AW74" s="272">
        <f t="shared" si="81"/>
        <v>0</v>
      </c>
    </row>
    <row r="75" spans="1:49" ht="12.95" customHeight="1" x14ac:dyDescent="0.25">
      <c r="A75" s="224">
        <v>14</v>
      </c>
      <c r="B75" s="123">
        <v>4430</v>
      </c>
      <c r="C75" s="123">
        <v>600074862</v>
      </c>
      <c r="D75" s="123">
        <v>70695024</v>
      </c>
      <c r="E75" s="125" t="s">
        <v>361</v>
      </c>
      <c r="F75" s="123">
        <v>3141</v>
      </c>
      <c r="G75" s="126" t="s">
        <v>321</v>
      </c>
      <c r="H75" s="126" t="s">
        <v>284</v>
      </c>
      <c r="I75" s="265">
        <v>551837</v>
      </c>
      <c r="J75" s="266">
        <v>404609</v>
      </c>
      <c r="K75" s="266">
        <v>0</v>
      </c>
      <c r="L75" s="831">
        <v>136758</v>
      </c>
      <c r="M75" s="831">
        <v>8092</v>
      </c>
      <c r="N75" s="266">
        <v>2378</v>
      </c>
      <c r="O75" s="622">
        <v>1.38</v>
      </c>
      <c r="P75" s="678">
        <v>0</v>
      </c>
      <c r="Q75" s="744">
        <v>1.38</v>
      </c>
      <c r="R75" s="268">
        <f t="shared" si="1"/>
        <v>0</v>
      </c>
      <c r="S75" s="269">
        <v>0</v>
      </c>
      <c r="T75" s="269">
        <v>0</v>
      </c>
      <c r="U75" s="269">
        <v>0</v>
      </c>
      <c r="V75" s="269">
        <f t="shared" si="2"/>
        <v>0</v>
      </c>
      <c r="W75" s="269">
        <v>0</v>
      </c>
      <c r="X75" s="269">
        <v>0</v>
      </c>
      <c r="Y75" s="269">
        <f t="shared" si="71"/>
        <v>0</v>
      </c>
      <c r="Z75" s="269">
        <f t="shared" si="72"/>
        <v>0</v>
      </c>
      <c r="AA75" s="577">
        <f t="shared" si="73"/>
        <v>0</v>
      </c>
      <c r="AB75" s="270">
        <f t="shared" si="74"/>
        <v>0</v>
      </c>
      <c r="AC75" s="269">
        <v>0</v>
      </c>
      <c r="AD75" s="269">
        <v>0</v>
      </c>
      <c r="AE75" s="269">
        <f t="shared" si="3"/>
        <v>0</v>
      </c>
      <c r="AF75" s="269">
        <f t="shared" si="4"/>
        <v>0</v>
      </c>
      <c r="AG75" s="271">
        <v>0</v>
      </c>
      <c r="AH75" s="271">
        <v>0</v>
      </c>
      <c r="AI75" s="271">
        <v>0</v>
      </c>
      <c r="AJ75" s="271">
        <v>0</v>
      </c>
      <c r="AK75" s="271">
        <v>0</v>
      </c>
      <c r="AL75" s="271">
        <f t="shared" si="5"/>
        <v>0</v>
      </c>
      <c r="AM75" s="271">
        <f t="shared" si="6"/>
        <v>0</v>
      </c>
      <c r="AN75" s="272">
        <f t="shared" si="7"/>
        <v>0</v>
      </c>
      <c r="AO75" s="268">
        <f t="shared" si="75"/>
        <v>551837</v>
      </c>
      <c r="AP75" s="269">
        <f t="shared" si="76"/>
        <v>404609</v>
      </c>
      <c r="AQ75" s="269">
        <f t="shared" si="77"/>
        <v>0</v>
      </c>
      <c r="AR75" s="269">
        <f t="shared" si="78"/>
        <v>136758</v>
      </c>
      <c r="AS75" s="269">
        <f t="shared" si="78"/>
        <v>8092</v>
      </c>
      <c r="AT75" s="269">
        <f t="shared" si="79"/>
        <v>2378</v>
      </c>
      <c r="AU75" s="271">
        <f t="shared" si="80"/>
        <v>1.38</v>
      </c>
      <c r="AV75" s="271">
        <f t="shared" si="81"/>
        <v>0</v>
      </c>
      <c r="AW75" s="272">
        <f t="shared" si="81"/>
        <v>1.38</v>
      </c>
    </row>
    <row r="76" spans="1:49" ht="12.95" customHeight="1" x14ac:dyDescent="0.25">
      <c r="A76" s="224">
        <v>14</v>
      </c>
      <c r="B76" s="123">
        <v>4430</v>
      </c>
      <c r="C76" s="123">
        <v>600074862</v>
      </c>
      <c r="D76" s="123">
        <v>70695024</v>
      </c>
      <c r="E76" s="125" t="s">
        <v>361</v>
      </c>
      <c r="F76" s="123">
        <v>3143</v>
      </c>
      <c r="G76" s="126" t="s">
        <v>635</v>
      </c>
      <c r="H76" s="126" t="s">
        <v>283</v>
      </c>
      <c r="I76" s="265">
        <v>462567</v>
      </c>
      <c r="J76" s="266">
        <v>340624</v>
      </c>
      <c r="K76" s="266">
        <v>0</v>
      </c>
      <c r="L76" s="831">
        <v>115131</v>
      </c>
      <c r="M76" s="831">
        <v>6812</v>
      </c>
      <c r="N76" s="266">
        <v>0</v>
      </c>
      <c r="O76" s="622">
        <v>0.75</v>
      </c>
      <c r="P76" s="678">
        <v>0.75</v>
      </c>
      <c r="Q76" s="744">
        <v>0</v>
      </c>
      <c r="R76" s="268">
        <f t="shared" si="1"/>
        <v>0</v>
      </c>
      <c r="S76" s="269">
        <v>0</v>
      </c>
      <c r="T76" s="269">
        <v>0</v>
      </c>
      <c r="U76" s="269">
        <v>0</v>
      </c>
      <c r="V76" s="269">
        <f t="shared" si="2"/>
        <v>0</v>
      </c>
      <c r="W76" s="269">
        <v>0</v>
      </c>
      <c r="X76" s="269">
        <v>0</v>
      </c>
      <c r="Y76" s="269">
        <f t="shared" si="71"/>
        <v>0</v>
      </c>
      <c r="Z76" s="269">
        <f t="shared" si="72"/>
        <v>0</v>
      </c>
      <c r="AA76" s="577">
        <f t="shared" si="73"/>
        <v>0</v>
      </c>
      <c r="AB76" s="270">
        <f t="shared" si="74"/>
        <v>0</v>
      </c>
      <c r="AC76" s="269">
        <v>0</v>
      </c>
      <c r="AD76" s="269">
        <v>0</v>
      </c>
      <c r="AE76" s="269">
        <f t="shared" si="3"/>
        <v>0</v>
      </c>
      <c r="AF76" s="269">
        <f t="shared" si="4"/>
        <v>0</v>
      </c>
      <c r="AG76" s="271">
        <v>0</v>
      </c>
      <c r="AH76" s="271">
        <v>0</v>
      </c>
      <c r="AI76" s="271">
        <v>0</v>
      </c>
      <c r="AJ76" s="271">
        <v>0</v>
      </c>
      <c r="AK76" s="271">
        <v>0</v>
      </c>
      <c r="AL76" s="271">
        <f t="shared" si="5"/>
        <v>0</v>
      </c>
      <c r="AM76" s="271">
        <f t="shared" si="6"/>
        <v>0</v>
      </c>
      <c r="AN76" s="272">
        <f t="shared" si="7"/>
        <v>0</v>
      </c>
      <c r="AO76" s="268">
        <f t="shared" si="75"/>
        <v>462567</v>
      </c>
      <c r="AP76" s="269">
        <f t="shared" si="76"/>
        <v>340624</v>
      </c>
      <c r="AQ76" s="269">
        <f t="shared" si="77"/>
        <v>0</v>
      </c>
      <c r="AR76" s="269">
        <f t="shared" si="78"/>
        <v>115131</v>
      </c>
      <c r="AS76" s="269">
        <f t="shared" si="78"/>
        <v>6812</v>
      </c>
      <c r="AT76" s="269">
        <f t="shared" si="79"/>
        <v>0</v>
      </c>
      <c r="AU76" s="271">
        <f t="shared" si="80"/>
        <v>0.75</v>
      </c>
      <c r="AV76" s="271">
        <f t="shared" si="81"/>
        <v>0.75</v>
      </c>
      <c r="AW76" s="272">
        <f t="shared" si="81"/>
        <v>0</v>
      </c>
    </row>
    <row r="77" spans="1:49" ht="12.95" customHeight="1" x14ac:dyDescent="0.25">
      <c r="A77" s="224">
        <v>14</v>
      </c>
      <c r="B77" s="123">
        <v>4430</v>
      </c>
      <c r="C77" s="123">
        <v>600074862</v>
      </c>
      <c r="D77" s="123">
        <v>70695024</v>
      </c>
      <c r="E77" s="125" t="s">
        <v>361</v>
      </c>
      <c r="F77" s="123">
        <v>3143</v>
      </c>
      <c r="G77" s="126" t="s">
        <v>636</v>
      </c>
      <c r="H77" s="126" t="s">
        <v>284</v>
      </c>
      <c r="I77" s="265">
        <v>14747</v>
      </c>
      <c r="J77" s="266">
        <v>10395</v>
      </c>
      <c r="K77" s="266">
        <v>0</v>
      </c>
      <c r="L77" s="831">
        <v>3514</v>
      </c>
      <c r="M77" s="831">
        <v>208</v>
      </c>
      <c r="N77" s="266">
        <v>630</v>
      </c>
      <c r="O77" s="622">
        <v>0.04</v>
      </c>
      <c r="P77" s="678">
        <v>0</v>
      </c>
      <c r="Q77" s="744">
        <v>0.04</v>
      </c>
      <c r="R77" s="268">
        <f t="shared" si="1"/>
        <v>0</v>
      </c>
      <c r="S77" s="269">
        <v>0</v>
      </c>
      <c r="T77" s="269">
        <v>0</v>
      </c>
      <c r="U77" s="269">
        <v>0</v>
      </c>
      <c r="V77" s="269">
        <f t="shared" si="2"/>
        <v>0</v>
      </c>
      <c r="W77" s="269">
        <v>0</v>
      </c>
      <c r="X77" s="269">
        <v>0</v>
      </c>
      <c r="Y77" s="269">
        <f t="shared" si="71"/>
        <v>0</v>
      </c>
      <c r="Z77" s="269">
        <f t="shared" si="72"/>
        <v>0</v>
      </c>
      <c r="AA77" s="577">
        <f t="shared" si="73"/>
        <v>0</v>
      </c>
      <c r="AB77" s="270">
        <f t="shared" si="74"/>
        <v>0</v>
      </c>
      <c r="AC77" s="269">
        <v>0</v>
      </c>
      <c r="AD77" s="269">
        <v>0</v>
      </c>
      <c r="AE77" s="269">
        <f t="shared" si="3"/>
        <v>0</v>
      </c>
      <c r="AF77" s="269">
        <f t="shared" si="4"/>
        <v>0</v>
      </c>
      <c r="AG77" s="271">
        <v>0</v>
      </c>
      <c r="AH77" s="271">
        <v>0</v>
      </c>
      <c r="AI77" s="271">
        <v>0</v>
      </c>
      <c r="AJ77" s="271">
        <v>0</v>
      </c>
      <c r="AK77" s="271">
        <v>0</v>
      </c>
      <c r="AL77" s="271">
        <f t="shared" si="5"/>
        <v>0</v>
      </c>
      <c r="AM77" s="271">
        <f t="shared" si="6"/>
        <v>0</v>
      </c>
      <c r="AN77" s="272">
        <f t="shared" si="7"/>
        <v>0</v>
      </c>
      <c r="AO77" s="268">
        <f t="shared" si="75"/>
        <v>14747</v>
      </c>
      <c r="AP77" s="269">
        <f t="shared" si="76"/>
        <v>10395</v>
      </c>
      <c r="AQ77" s="269">
        <f t="shared" si="77"/>
        <v>0</v>
      </c>
      <c r="AR77" s="269">
        <f t="shared" si="78"/>
        <v>3514</v>
      </c>
      <c r="AS77" s="269">
        <f t="shared" si="78"/>
        <v>208</v>
      </c>
      <c r="AT77" s="269">
        <f t="shared" si="79"/>
        <v>630</v>
      </c>
      <c r="AU77" s="271">
        <f t="shared" si="80"/>
        <v>0.04</v>
      </c>
      <c r="AV77" s="271">
        <f t="shared" si="81"/>
        <v>0</v>
      </c>
      <c r="AW77" s="272">
        <f t="shared" si="81"/>
        <v>0.04</v>
      </c>
    </row>
    <row r="78" spans="1:49" ht="12.95" customHeight="1" x14ac:dyDescent="0.25">
      <c r="A78" s="225">
        <v>14</v>
      </c>
      <c r="B78" s="117">
        <v>4430</v>
      </c>
      <c r="C78" s="117">
        <v>600074862</v>
      </c>
      <c r="D78" s="117">
        <v>70695024</v>
      </c>
      <c r="E78" s="128" t="s">
        <v>362</v>
      </c>
      <c r="F78" s="131"/>
      <c r="G78" s="132"/>
      <c r="H78" s="132"/>
      <c r="I78" s="216">
        <v>4821856</v>
      </c>
      <c r="J78" s="130">
        <v>3485013</v>
      </c>
      <c r="K78" s="130">
        <v>0</v>
      </c>
      <c r="L78" s="130">
        <v>1177935</v>
      </c>
      <c r="M78" s="130">
        <v>69700</v>
      </c>
      <c r="N78" s="130">
        <v>89208</v>
      </c>
      <c r="O78" s="133">
        <v>7.7847000000000008</v>
      </c>
      <c r="P78" s="133">
        <v>4.7034000000000002</v>
      </c>
      <c r="Q78" s="483">
        <v>3.0813000000000001</v>
      </c>
      <c r="R78" s="211">
        <f t="shared" ref="R78:AW78" si="82">SUM(R72:R77)</f>
        <v>0</v>
      </c>
      <c r="S78" s="130">
        <f t="shared" si="82"/>
        <v>0</v>
      </c>
      <c r="T78" s="130">
        <f t="shared" si="82"/>
        <v>0</v>
      </c>
      <c r="U78" s="130">
        <f t="shared" si="82"/>
        <v>0</v>
      </c>
      <c r="V78" s="130">
        <f t="shared" si="82"/>
        <v>0</v>
      </c>
      <c r="W78" s="130">
        <f t="shared" si="82"/>
        <v>0</v>
      </c>
      <c r="X78" s="130">
        <f t="shared" si="82"/>
        <v>0</v>
      </c>
      <c r="Y78" s="130">
        <f t="shared" si="82"/>
        <v>0</v>
      </c>
      <c r="Z78" s="130">
        <f t="shared" si="82"/>
        <v>0</v>
      </c>
      <c r="AA78" s="130">
        <f t="shared" si="82"/>
        <v>0</v>
      </c>
      <c r="AB78" s="130">
        <f t="shared" si="82"/>
        <v>0</v>
      </c>
      <c r="AC78" s="130">
        <f t="shared" si="82"/>
        <v>0</v>
      </c>
      <c r="AD78" s="130">
        <f t="shared" si="82"/>
        <v>0</v>
      </c>
      <c r="AE78" s="130">
        <f t="shared" si="82"/>
        <v>0</v>
      </c>
      <c r="AF78" s="130">
        <f t="shared" si="82"/>
        <v>0</v>
      </c>
      <c r="AG78" s="133">
        <f t="shared" si="82"/>
        <v>0</v>
      </c>
      <c r="AH78" s="133">
        <f t="shared" si="82"/>
        <v>0</v>
      </c>
      <c r="AI78" s="133">
        <f t="shared" si="82"/>
        <v>0</v>
      </c>
      <c r="AJ78" s="133">
        <f t="shared" si="82"/>
        <v>0</v>
      </c>
      <c r="AK78" s="133">
        <f t="shared" si="82"/>
        <v>0</v>
      </c>
      <c r="AL78" s="133">
        <f t="shared" si="82"/>
        <v>0</v>
      </c>
      <c r="AM78" s="133">
        <f t="shared" si="82"/>
        <v>0</v>
      </c>
      <c r="AN78" s="483">
        <f t="shared" si="82"/>
        <v>0</v>
      </c>
      <c r="AO78" s="211">
        <f t="shared" si="82"/>
        <v>4821856</v>
      </c>
      <c r="AP78" s="130">
        <f t="shared" si="82"/>
        <v>3485013</v>
      </c>
      <c r="AQ78" s="130">
        <f t="shared" si="82"/>
        <v>0</v>
      </c>
      <c r="AR78" s="130">
        <f t="shared" si="82"/>
        <v>1177935</v>
      </c>
      <c r="AS78" s="130">
        <f t="shared" si="82"/>
        <v>69700</v>
      </c>
      <c r="AT78" s="130">
        <f t="shared" si="82"/>
        <v>89208</v>
      </c>
      <c r="AU78" s="133">
        <f t="shared" si="82"/>
        <v>7.7847000000000008</v>
      </c>
      <c r="AV78" s="133">
        <f t="shared" si="82"/>
        <v>4.7034000000000002</v>
      </c>
      <c r="AW78" s="483">
        <f t="shared" si="82"/>
        <v>3.0813000000000001</v>
      </c>
    </row>
    <row r="79" spans="1:49" ht="12.95" customHeight="1" x14ac:dyDescent="0.25">
      <c r="A79" s="224">
        <v>15</v>
      </c>
      <c r="B79" s="123">
        <v>4433</v>
      </c>
      <c r="C79" s="123">
        <v>600075001</v>
      </c>
      <c r="D79" s="123">
        <v>70695440</v>
      </c>
      <c r="E79" s="125" t="s">
        <v>363</v>
      </c>
      <c r="F79" s="123">
        <v>3111</v>
      </c>
      <c r="G79" s="126" t="s">
        <v>331</v>
      </c>
      <c r="H79" s="126" t="s">
        <v>283</v>
      </c>
      <c r="I79" s="265">
        <v>1488667</v>
      </c>
      <c r="J79" s="266">
        <v>1085395</v>
      </c>
      <c r="K79" s="266">
        <v>0</v>
      </c>
      <c r="L79" s="831">
        <v>366864</v>
      </c>
      <c r="M79" s="831">
        <v>21708</v>
      </c>
      <c r="N79" s="266">
        <v>14700</v>
      </c>
      <c r="O79" s="622">
        <v>2.5108999999999999</v>
      </c>
      <c r="P79" s="678">
        <v>2</v>
      </c>
      <c r="Q79" s="744">
        <v>0.51090000000000002</v>
      </c>
      <c r="R79" s="268">
        <f t="shared" si="1"/>
        <v>0</v>
      </c>
      <c r="S79" s="269">
        <v>0</v>
      </c>
      <c r="T79" s="269">
        <v>0</v>
      </c>
      <c r="U79" s="269">
        <v>0</v>
      </c>
      <c r="V79" s="269">
        <f t="shared" ref="V79:V120" si="83">SUM(R79:U79)</f>
        <v>0</v>
      </c>
      <c r="W79" s="269">
        <v>0</v>
      </c>
      <c r="X79" s="269">
        <v>0</v>
      </c>
      <c r="Y79" s="269">
        <f t="shared" ref="Y79:Y84" si="84">SUM(W79:X79)</f>
        <v>0</v>
      </c>
      <c r="Z79" s="269">
        <f t="shared" ref="Z79:Z84" si="85">V79+Y79</f>
        <v>0</v>
      </c>
      <c r="AA79" s="577">
        <f t="shared" ref="AA79:AA84" si="86">ROUND((V79+W79)*33.8%,0)</f>
        <v>0</v>
      </c>
      <c r="AB79" s="270">
        <f t="shared" ref="AB79:AB84" si="87">ROUND(V79*2%,0)</f>
        <v>0</v>
      </c>
      <c r="AC79" s="269">
        <v>0</v>
      </c>
      <c r="AD79" s="269">
        <v>0</v>
      </c>
      <c r="AE79" s="269">
        <f t="shared" ref="AE79:AE120" si="88">SUM(AC79:AD79)</f>
        <v>0</v>
      </c>
      <c r="AF79" s="269">
        <f t="shared" ref="AF79:AF120" si="89">Z79+AA79+AB79+AE79</f>
        <v>0</v>
      </c>
      <c r="AG79" s="271">
        <v>0</v>
      </c>
      <c r="AH79" s="271">
        <v>0</v>
      </c>
      <c r="AI79" s="271">
        <v>0</v>
      </c>
      <c r="AJ79" s="271">
        <v>0</v>
      </c>
      <c r="AK79" s="271">
        <v>0</v>
      </c>
      <c r="AL79" s="271">
        <f t="shared" ref="AL79:AL120" si="90">AG79+AI79+AJ79</f>
        <v>0</v>
      </c>
      <c r="AM79" s="271">
        <f t="shared" ref="AM79:AM120" si="91">AH79+AK79</f>
        <v>0</v>
      </c>
      <c r="AN79" s="272">
        <f t="shared" ref="AN79:AN120" si="92">SUM(AL79:AM79)</f>
        <v>0</v>
      </c>
      <c r="AO79" s="268">
        <f t="shared" ref="AO79:AO84" si="93">I79+AF79</f>
        <v>1488667</v>
      </c>
      <c r="AP79" s="269">
        <f t="shared" ref="AP79:AP84" si="94">J79+V79</f>
        <v>1085395</v>
      </c>
      <c r="AQ79" s="269">
        <f t="shared" ref="AQ79:AQ84" si="95">K79+Y79</f>
        <v>0</v>
      </c>
      <c r="AR79" s="269">
        <f t="shared" ref="AR79:AS84" si="96">L79+AA79</f>
        <v>366864</v>
      </c>
      <c r="AS79" s="269">
        <f t="shared" si="96"/>
        <v>21708</v>
      </c>
      <c r="AT79" s="269">
        <f t="shared" ref="AT79:AT84" si="97">N79+AE79</f>
        <v>14700</v>
      </c>
      <c r="AU79" s="271">
        <f t="shared" ref="AU79:AU84" si="98">O79+AN79</f>
        <v>2.5108999999999999</v>
      </c>
      <c r="AV79" s="271">
        <f t="shared" ref="AV79:AW84" si="99">P79+AL79</f>
        <v>2</v>
      </c>
      <c r="AW79" s="272">
        <f t="shared" si="99"/>
        <v>0.51090000000000002</v>
      </c>
    </row>
    <row r="80" spans="1:49" ht="12.95" customHeight="1" x14ac:dyDescent="0.25">
      <c r="A80" s="224">
        <v>15</v>
      </c>
      <c r="B80" s="123">
        <v>4433</v>
      </c>
      <c r="C80" s="123">
        <v>600075001</v>
      </c>
      <c r="D80" s="123">
        <v>70695440</v>
      </c>
      <c r="E80" s="125" t="s">
        <v>363</v>
      </c>
      <c r="F80" s="123">
        <v>3117</v>
      </c>
      <c r="G80" s="126" t="s">
        <v>335</v>
      </c>
      <c r="H80" s="126" t="s">
        <v>283</v>
      </c>
      <c r="I80" s="265">
        <v>1570731</v>
      </c>
      <c r="J80" s="266">
        <v>1134559</v>
      </c>
      <c r="K80" s="266">
        <v>0</v>
      </c>
      <c r="L80" s="831">
        <v>383481</v>
      </c>
      <c r="M80" s="831">
        <v>22691</v>
      </c>
      <c r="N80" s="266">
        <v>30000</v>
      </c>
      <c r="O80" s="622">
        <v>2.3726000000000003</v>
      </c>
      <c r="P80" s="678">
        <v>1.5455000000000001</v>
      </c>
      <c r="Q80" s="744">
        <v>0.82710000000000006</v>
      </c>
      <c r="R80" s="268">
        <f t="shared" ref="R80:R84" si="100">W80*-1</f>
        <v>0</v>
      </c>
      <c r="S80" s="269">
        <v>0</v>
      </c>
      <c r="T80" s="269">
        <v>0</v>
      </c>
      <c r="U80" s="269">
        <v>0</v>
      </c>
      <c r="V80" s="269">
        <f t="shared" si="83"/>
        <v>0</v>
      </c>
      <c r="W80" s="269">
        <v>0</v>
      </c>
      <c r="X80" s="269">
        <v>0</v>
      </c>
      <c r="Y80" s="269">
        <f t="shared" si="84"/>
        <v>0</v>
      </c>
      <c r="Z80" s="269">
        <f t="shared" si="85"/>
        <v>0</v>
      </c>
      <c r="AA80" s="577">
        <f t="shared" si="86"/>
        <v>0</v>
      </c>
      <c r="AB80" s="270">
        <f t="shared" si="87"/>
        <v>0</v>
      </c>
      <c r="AC80" s="269">
        <v>0</v>
      </c>
      <c r="AD80" s="269">
        <v>0</v>
      </c>
      <c r="AE80" s="269">
        <f t="shared" si="88"/>
        <v>0</v>
      </c>
      <c r="AF80" s="269">
        <f t="shared" si="89"/>
        <v>0</v>
      </c>
      <c r="AG80" s="271">
        <v>0</v>
      </c>
      <c r="AH80" s="271">
        <v>0</v>
      </c>
      <c r="AI80" s="271">
        <v>0</v>
      </c>
      <c r="AJ80" s="271">
        <v>0</v>
      </c>
      <c r="AK80" s="271">
        <v>0</v>
      </c>
      <c r="AL80" s="271">
        <f t="shared" si="90"/>
        <v>0</v>
      </c>
      <c r="AM80" s="271">
        <f t="shared" si="91"/>
        <v>0</v>
      </c>
      <c r="AN80" s="272">
        <f t="shared" si="92"/>
        <v>0</v>
      </c>
      <c r="AO80" s="268">
        <f t="shared" si="93"/>
        <v>1570731</v>
      </c>
      <c r="AP80" s="269">
        <f t="shared" si="94"/>
        <v>1134559</v>
      </c>
      <c r="AQ80" s="269">
        <f t="shared" si="95"/>
        <v>0</v>
      </c>
      <c r="AR80" s="269">
        <f t="shared" si="96"/>
        <v>383481</v>
      </c>
      <c r="AS80" s="269">
        <f t="shared" si="96"/>
        <v>22691</v>
      </c>
      <c r="AT80" s="269">
        <f t="shared" si="97"/>
        <v>30000</v>
      </c>
      <c r="AU80" s="271">
        <f t="shared" si="98"/>
        <v>2.3726000000000003</v>
      </c>
      <c r="AV80" s="271">
        <f t="shared" si="99"/>
        <v>1.5455000000000001</v>
      </c>
      <c r="AW80" s="272">
        <f t="shared" si="99"/>
        <v>0.82710000000000006</v>
      </c>
    </row>
    <row r="81" spans="1:49" ht="12.95" customHeight="1" x14ac:dyDescent="0.25">
      <c r="A81" s="224">
        <v>15</v>
      </c>
      <c r="B81" s="123">
        <v>4433</v>
      </c>
      <c r="C81" s="123">
        <v>600075001</v>
      </c>
      <c r="D81" s="123">
        <v>70695440</v>
      </c>
      <c r="E81" s="125" t="s">
        <v>363</v>
      </c>
      <c r="F81" s="123">
        <v>3117</v>
      </c>
      <c r="G81" s="126" t="s">
        <v>325</v>
      </c>
      <c r="H81" s="126" t="s">
        <v>284</v>
      </c>
      <c r="I81" s="265">
        <v>0</v>
      </c>
      <c r="J81" s="266">
        <v>0</v>
      </c>
      <c r="K81" s="266">
        <v>0</v>
      </c>
      <c r="L81" s="831">
        <v>0</v>
      </c>
      <c r="M81" s="831">
        <v>0</v>
      </c>
      <c r="N81" s="266">
        <v>0</v>
      </c>
      <c r="O81" s="622">
        <v>0</v>
      </c>
      <c r="P81" s="678">
        <v>0</v>
      </c>
      <c r="Q81" s="744">
        <v>0</v>
      </c>
      <c r="R81" s="268">
        <f t="shared" si="100"/>
        <v>0</v>
      </c>
      <c r="S81" s="269">
        <v>0</v>
      </c>
      <c r="T81" s="269">
        <v>0</v>
      </c>
      <c r="U81" s="269">
        <v>0</v>
      </c>
      <c r="V81" s="269">
        <f t="shared" si="83"/>
        <v>0</v>
      </c>
      <c r="W81" s="269">
        <v>0</v>
      </c>
      <c r="X81" s="269">
        <v>0</v>
      </c>
      <c r="Y81" s="269">
        <f t="shared" si="84"/>
        <v>0</v>
      </c>
      <c r="Z81" s="269">
        <f t="shared" si="85"/>
        <v>0</v>
      </c>
      <c r="AA81" s="577">
        <f t="shared" si="86"/>
        <v>0</v>
      </c>
      <c r="AB81" s="270">
        <f t="shared" si="87"/>
        <v>0</v>
      </c>
      <c r="AC81" s="269">
        <v>0</v>
      </c>
      <c r="AD81" s="269">
        <v>0</v>
      </c>
      <c r="AE81" s="269">
        <f t="shared" si="88"/>
        <v>0</v>
      </c>
      <c r="AF81" s="269">
        <f t="shared" si="89"/>
        <v>0</v>
      </c>
      <c r="AG81" s="271">
        <v>0</v>
      </c>
      <c r="AH81" s="271">
        <v>0</v>
      </c>
      <c r="AI81" s="271">
        <v>0</v>
      </c>
      <c r="AJ81" s="271">
        <v>0</v>
      </c>
      <c r="AK81" s="271">
        <v>0</v>
      </c>
      <c r="AL81" s="271">
        <f t="shared" si="90"/>
        <v>0</v>
      </c>
      <c r="AM81" s="271">
        <f t="shared" si="91"/>
        <v>0</v>
      </c>
      <c r="AN81" s="272">
        <f t="shared" si="92"/>
        <v>0</v>
      </c>
      <c r="AO81" s="268">
        <f t="shared" si="93"/>
        <v>0</v>
      </c>
      <c r="AP81" s="269">
        <f t="shared" si="94"/>
        <v>0</v>
      </c>
      <c r="AQ81" s="269">
        <f t="shared" si="95"/>
        <v>0</v>
      </c>
      <c r="AR81" s="269">
        <f t="shared" si="96"/>
        <v>0</v>
      </c>
      <c r="AS81" s="269">
        <f t="shared" si="96"/>
        <v>0</v>
      </c>
      <c r="AT81" s="269">
        <f t="shared" si="97"/>
        <v>0</v>
      </c>
      <c r="AU81" s="271">
        <f t="shared" si="98"/>
        <v>0</v>
      </c>
      <c r="AV81" s="271">
        <f t="shared" si="99"/>
        <v>0</v>
      </c>
      <c r="AW81" s="272">
        <f t="shared" si="99"/>
        <v>0</v>
      </c>
    </row>
    <row r="82" spans="1:49" ht="12.95" customHeight="1" x14ac:dyDescent="0.25">
      <c r="A82" s="224">
        <v>15</v>
      </c>
      <c r="B82" s="123">
        <v>4433</v>
      </c>
      <c r="C82" s="123">
        <v>600075001</v>
      </c>
      <c r="D82" s="123">
        <v>70695440</v>
      </c>
      <c r="E82" s="125" t="s">
        <v>363</v>
      </c>
      <c r="F82" s="123">
        <v>3141</v>
      </c>
      <c r="G82" s="126" t="s">
        <v>321</v>
      </c>
      <c r="H82" s="126" t="s">
        <v>284</v>
      </c>
      <c r="I82" s="265">
        <v>450040</v>
      </c>
      <c r="J82" s="266">
        <v>330075</v>
      </c>
      <c r="K82" s="266">
        <v>0</v>
      </c>
      <c r="L82" s="831">
        <v>111565</v>
      </c>
      <c r="M82" s="831">
        <v>6602</v>
      </c>
      <c r="N82" s="266">
        <v>1798</v>
      </c>
      <c r="O82" s="622">
        <v>1.1200000000000001</v>
      </c>
      <c r="P82" s="678">
        <v>0</v>
      </c>
      <c r="Q82" s="744">
        <v>1.1200000000000001</v>
      </c>
      <c r="R82" s="268">
        <f t="shared" si="100"/>
        <v>0</v>
      </c>
      <c r="S82" s="269">
        <v>0</v>
      </c>
      <c r="T82" s="269">
        <v>0</v>
      </c>
      <c r="U82" s="269">
        <v>0</v>
      </c>
      <c r="V82" s="269">
        <f t="shared" si="83"/>
        <v>0</v>
      </c>
      <c r="W82" s="269">
        <v>0</v>
      </c>
      <c r="X82" s="269">
        <v>0</v>
      </c>
      <c r="Y82" s="269">
        <f t="shared" si="84"/>
        <v>0</v>
      </c>
      <c r="Z82" s="269">
        <f t="shared" si="85"/>
        <v>0</v>
      </c>
      <c r="AA82" s="577">
        <f t="shared" si="86"/>
        <v>0</v>
      </c>
      <c r="AB82" s="270">
        <f t="shared" si="87"/>
        <v>0</v>
      </c>
      <c r="AC82" s="269">
        <v>0</v>
      </c>
      <c r="AD82" s="269">
        <v>0</v>
      </c>
      <c r="AE82" s="269">
        <f t="shared" si="88"/>
        <v>0</v>
      </c>
      <c r="AF82" s="269">
        <f t="shared" si="89"/>
        <v>0</v>
      </c>
      <c r="AG82" s="271">
        <v>0</v>
      </c>
      <c r="AH82" s="271">
        <v>0</v>
      </c>
      <c r="AI82" s="271">
        <v>0</v>
      </c>
      <c r="AJ82" s="271">
        <v>0</v>
      </c>
      <c r="AK82" s="271">
        <v>0</v>
      </c>
      <c r="AL82" s="271">
        <f t="shared" si="90"/>
        <v>0</v>
      </c>
      <c r="AM82" s="271">
        <f t="shared" si="91"/>
        <v>0</v>
      </c>
      <c r="AN82" s="272">
        <f t="shared" si="92"/>
        <v>0</v>
      </c>
      <c r="AO82" s="268">
        <f t="shared" si="93"/>
        <v>450040</v>
      </c>
      <c r="AP82" s="269">
        <f t="shared" si="94"/>
        <v>330075</v>
      </c>
      <c r="AQ82" s="269">
        <f t="shared" si="95"/>
        <v>0</v>
      </c>
      <c r="AR82" s="269">
        <f t="shared" si="96"/>
        <v>111565</v>
      </c>
      <c r="AS82" s="269">
        <f t="shared" si="96"/>
        <v>6602</v>
      </c>
      <c r="AT82" s="269">
        <f t="shared" si="97"/>
        <v>1798</v>
      </c>
      <c r="AU82" s="271">
        <f t="shared" si="98"/>
        <v>1.1200000000000001</v>
      </c>
      <c r="AV82" s="271">
        <f t="shared" si="99"/>
        <v>0</v>
      </c>
      <c r="AW82" s="272">
        <f t="shared" si="99"/>
        <v>1.1200000000000001</v>
      </c>
    </row>
    <row r="83" spans="1:49" ht="12.95" customHeight="1" x14ac:dyDescent="0.25">
      <c r="A83" s="224">
        <v>15</v>
      </c>
      <c r="B83" s="123">
        <v>4433</v>
      </c>
      <c r="C83" s="123">
        <v>600075001</v>
      </c>
      <c r="D83" s="123">
        <v>70695440</v>
      </c>
      <c r="E83" s="125" t="s">
        <v>363</v>
      </c>
      <c r="F83" s="123">
        <v>3143</v>
      </c>
      <c r="G83" s="126" t="s">
        <v>635</v>
      </c>
      <c r="H83" s="126" t="s">
        <v>283</v>
      </c>
      <c r="I83" s="265">
        <v>220611</v>
      </c>
      <c r="J83" s="266">
        <v>162453</v>
      </c>
      <c r="K83" s="266">
        <v>0</v>
      </c>
      <c r="L83" s="831">
        <v>54909</v>
      </c>
      <c r="M83" s="831">
        <v>3249</v>
      </c>
      <c r="N83" s="266">
        <v>0</v>
      </c>
      <c r="O83" s="622">
        <v>0.5</v>
      </c>
      <c r="P83" s="678">
        <v>0.5</v>
      </c>
      <c r="Q83" s="744">
        <v>0</v>
      </c>
      <c r="R83" s="268">
        <f t="shared" si="100"/>
        <v>0</v>
      </c>
      <c r="S83" s="269">
        <v>0</v>
      </c>
      <c r="T83" s="269">
        <v>0</v>
      </c>
      <c r="U83" s="269">
        <v>0</v>
      </c>
      <c r="V83" s="269">
        <f t="shared" si="83"/>
        <v>0</v>
      </c>
      <c r="W83" s="269">
        <v>0</v>
      </c>
      <c r="X83" s="269">
        <v>0</v>
      </c>
      <c r="Y83" s="269">
        <f t="shared" si="84"/>
        <v>0</v>
      </c>
      <c r="Z83" s="269">
        <f t="shared" si="85"/>
        <v>0</v>
      </c>
      <c r="AA83" s="577">
        <f t="shared" si="86"/>
        <v>0</v>
      </c>
      <c r="AB83" s="270">
        <f t="shared" si="87"/>
        <v>0</v>
      </c>
      <c r="AC83" s="269">
        <v>0</v>
      </c>
      <c r="AD83" s="269">
        <v>0</v>
      </c>
      <c r="AE83" s="269">
        <f t="shared" si="88"/>
        <v>0</v>
      </c>
      <c r="AF83" s="269">
        <f t="shared" si="89"/>
        <v>0</v>
      </c>
      <c r="AG83" s="271">
        <v>0</v>
      </c>
      <c r="AH83" s="271">
        <v>0</v>
      </c>
      <c r="AI83" s="271">
        <v>0</v>
      </c>
      <c r="AJ83" s="271">
        <v>0</v>
      </c>
      <c r="AK83" s="271">
        <v>0</v>
      </c>
      <c r="AL83" s="271">
        <f t="shared" si="90"/>
        <v>0</v>
      </c>
      <c r="AM83" s="271">
        <f t="shared" si="91"/>
        <v>0</v>
      </c>
      <c r="AN83" s="272">
        <f t="shared" si="92"/>
        <v>0</v>
      </c>
      <c r="AO83" s="268">
        <f t="shared" si="93"/>
        <v>220611</v>
      </c>
      <c r="AP83" s="269">
        <f t="shared" si="94"/>
        <v>162453</v>
      </c>
      <c r="AQ83" s="269">
        <f t="shared" si="95"/>
        <v>0</v>
      </c>
      <c r="AR83" s="269">
        <f t="shared" si="96"/>
        <v>54909</v>
      </c>
      <c r="AS83" s="269">
        <f t="shared" si="96"/>
        <v>3249</v>
      </c>
      <c r="AT83" s="269">
        <f t="shared" si="97"/>
        <v>0</v>
      </c>
      <c r="AU83" s="271">
        <f t="shared" si="98"/>
        <v>0.5</v>
      </c>
      <c r="AV83" s="271">
        <f t="shared" si="99"/>
        <v>0.5</v>
      </c>
      <c r="AW83" s="272">
        <f t="shared" si="99"/>
        <v>0</v>
      </c>
    </row>
    <row r="84" spans="1:49" ht="12.95" customHeight="1" x14ac:dyDescent="0.25">
      <c r="A84" s="224">
        <v>15</v>
      </c>
      <c r="B84" s="123">
        <v>4433</v>
      </c>
      <c r="C84" s="123">
        <v>600075001</v>
      </c>
      <c r="D84" s="123">
        <v>70695440</v>
      </c>
      <c r="E84" s="125" t="s">
        <v>363</v>
      </c>
      <c r="F84" s="123">
        <v>3143</v>
      </c>
      <c r="G84" s="126" t="s">
        <v>636</v>
      </c>
      <c r="H84" s="126" t="s">
        <v>284</v>
      </c>
      <c r="I84" s="265">
        <v>7022</v>
      </c>
      <c r="J84" s="266">
        <v>4950</v>
      </c>
      <c r="K84" s="266">
        <v>0</v>
      </c>
      <c r="L84" s="831">
        <v>1673</v>
      </c>
      <c r="M84" s="831">
        <v>99</v>
      </c>
      <c r="N84" s="266">
        <v>300</v>
      </c>
      <c r="O84" s="622">
        <v>0.02</v>
      </c>
      <c r="P84" s="678">
        <v>0</v>
      </c>
      <c r="Q84" s="744">
        <v>0.02</v>
      </c>
      <c r="R84" s="268">
        <f t="shared" si="100"/>
        <v>0</v>
      </c>
      <c r="S84" s="269">
        <v>0</v>
      </c>
      <c r="T84" s="269">
        <v>0</v>
      </c>
      <c r="U84" s="269">
        <v>0</v>
      </c>
      <c r="V84" s="269">
        <f t="shared" si="83"/>
        <v>0</v>
      </c>
      <c r="W84" s="269">
        <v>0</v>
      </c>
      <c r="X84" s="269">
        <v>0</v>
      </c>
      <c r="Y84" s="269">
        <f t="shared" si="84"/>
        <v>0</v>
      </c>
      <c r="Z84" s="269">
        <f t="shared" si="85"/>
        <v>0</v>
      </c>
      <c r="AA84" s="577">
        <f t="shared" si="86"/>
        <v>0</v>
      </c>
      <c r="AB84" s="270">
        <f t="shared" si="87"/>
        <v>0</v>
      </c>
      <c r="AC84" s="269">
        <v>0</v>
      </c>
      <c r="AD84" s="269">
        <v>0</v>
      </c>
      <c r="AE84" s="269">
        <f t="shared" si="88"/>
        <v>0</v>
      </c>
      <c r="AF84" s="269">
        <f t="shared" si="89"/>
        <v>0</v>
      </c>
      <c r="AG84" s="271">
        <v>0</v>
      </c>
      <c r="AH84" s="271">
        <v>0</v>
      </c>
      <c r="AI84" s="271">
        <v>0</v>
      </c>
      <c r="AJ84" s="271">
        <v>0</v>
      </c>
      <c r="AK84" s="271">
        <v>0</v>
      </c>
      <c r="AL84" s="271">
        <f t="shared" si="90"/>
        <v>0</v>
      </c>
      <c r="AM84" s="271">
        <f t="shared" si="91"/>
        <v>0</v>
      </c>
      <c r="AN84" s="272">
        <f t="shared" si="92"/>
        <v>0</v>
      </c>
      <c r="AO84" s="268">
        <f t="shared" si="93"/>
        <v>7022</v>
      </c>
      <c r="AP84" s="269">
        <f t="shared" si="94"/>
        <v>4950</v>
      </c>
      <c r="AQ84" s="269">
        <f t="shared" si="95"/>
        <v>0</v>
      </c>
      <c r="AR84" s="269">
        <f t="shared" si="96"/>
        <v>1673</v>
      </c>
      <c r="AS84" s="269">
        <f t="shared" si="96"/>
        <v>99</v>
      </c>
      <c r="AT84" s="269">
        <f t="shared" si="97"/>
        <v>300</v>
      </c>
      <c r="AU84" s="271">
        <f t="shared" si="98"/>
        <v>0.02</v>
      </c>
      <c r="AV84" s="271">
        <f t="shared" si="99"/>
        <v>0</v>
      </c>
      <c r="AW84" s="272">
        <f t="shared" si="99"/>
        <v>0.02</v>
      </c>
    </row>
    <row r="85" spans="1:49" ht="12.95" customHeight="1" x14ac:dyDescent="0.25">
      <c r="A85" s="225">
        <v>15</v>
      </c>
      <c r="B85" s="117">
        <v>4433</v>
      </c>
      <c r="C85" s="117">
        <v>600075001</v>
      </c>
      <c r="D85" s="117">
        <v>70695440</v>
      </c>
      <c r="E85" s="128" t="s">
        <v>364</v>
      </c>
      <c r="F85" s="131"/>
      <c r="G85" s="132"/>
      <c r="H85" s="132"/>
      <c r="I85" s="216">
        <v>3737071</v>
      </c>
      <c r="J85" s="130">
        <v>2717432</v>
      </c>
      <c r="K85" s="130">
        <v>0</v>
      </c>
      <c r="L85" s="130">
        <v>918492</v>
      </c>
      <c r="M85" s="130">
        <v>54349</v>
      </c>
      <c r="N85" s="130">
        <v>46798</v>
      </c>
      <c r="O85" s="133">
        <v>6.5234999999999994</v>
      </c>
      <c r="P85" s="133">
        <v>4.0455000000000005</v>
      </c>
      <c r="Q85" s="483">
        <v>2.4780000000000002</v>
      </c>
      <c r="R85" s="211">
        <f t="shared" ref="R85:AW85" si="101">SUM(R79:R84)</f>
        <v>0</v>
      </c>
      <c r="S85" s="130">
        <f t="shared" si="101"/>
        <v>0</v>
      </c>
      <c r="T85" s="130">
        <f t="shared" si="101"/>
        <v>0</v>
      </c>
      <c r="U85" s="130">
        <f t="shared" si="101"/>
        <v>0</v>
      </c>
      <c r="V85" s="130">
        <f t="shared" si="101"/>
        <v>0</v>
      </c>
      <c r="W85" s="130">
        <f t="shared" si="101"/>
        <v>0</v>
      </c>
      <c r="X85" s="130">
        <f t="shared" si="101"/>
        <v>0</v>
      </c>
      <c r="Y85" s="130">
        <f t="shared" si="101"/>
        <v>0</v>
      </c>
      <c r="Z85" s="130">
        <f t="shared" si="101"/>
        <v>0</v>
      </c>
      <c r="AA85" s="130">
        <f t="shared" si="101"/>
        <v>0</v>
      </c>
      <c r="AB85" s="130">
        <f t="shared" si="101"/>
        <v>0</v>
      </c>
      <c r="AC85" s="130">
        <f t="shared" si="101"/>
        <v>0</v>
      </c>
      <c r="AD85" s="130">
        <f t="shared" si="101"/>
        <v>0</v>
      </c>
      <c r="AE85" s="130">
        <f t="shared" si="101"/>
        <v>0</v>
      </c>
      <c r="AF85" s="130">
        <f t="shared" si="101"/>
        <v>0</v>
      </c>
      <c r="AG85" s="133">
        <f t="shared" si="101"/>
        <v>0</v>
      </c>
      <c r="AH85" s="133">
        <f t="shared" si="101"/>
        <v>0</v>
      </c>
      <c r="AI85" s="133">
        <f t="shared" si="101"/>
        <v>0</v>
      </c>
      <c r="AJ85" s="133">
        <f t="shared" si="101"/>
        <v>0</v>
      </c>
      <c r="AK85" s="133">
        <f t="shared" si="101"/>
        <v>0</v>
      </c>
      <c r="AL85" s="133">
        <f t="shared" si="101"/>
        <v>0</v>
      </c>
      <c r="AM85" s="133">
        <f t="shared" si="101"/>
        <v>0</v>
      </c>
      <c r="AN85" s="483">
        <f t="shared" si="101"/>
        <v>0</v>
      </c>
      <c r="AO85" s="211">
        <f t="shared" si="101"/>
        <v>3737071</v>
      </c>
      <c r="AP85" s="130">
        <f t="shared" si="101"/>
        <v>2717432</v>
      </c>
      <c r="AQ85" s="130">
        <f t="shared" si="101"/>
        <v>0</v>
      </c>
      <c r="AR85" s="130">
        <f t="shared" si="101"/>
        <v>918492</v>
      </c>
      <c r="AS85" s="130">
        <f t="shared" si="101"/>
        <v>54349</v>
      </c>
      <c r="AT85" s="130">
        <f t="shared" si="101"/>
        <v>46798</v>
      </c>
      <c r="AU85" s="133">
        <f t="shared" si="101"/>
        <v>6.5234999999999994</v>
      </c>
      <c r="AV85" s="133">
        <f t="shared" si="101"/>
        <v>4.0455000000000005</v>
      </c>
      <c r="AW85" s="483">
        <f t="shared" si="101"/>
        <v>2.4780000000000002</v>
      </c>
    </row>
    <row r="86" spans="1:49" ht="12.95" customHeight="1" x14ac:dyDescent="0.25">
      <c r="A86" s="224">
        <v>16</v>
      </c>
      <c r="B86" s="123">
        <v>4487</v>
      </c>
      <c r="C86" s="123">
        <v>600074854</v>
      </c>
      <c r="D86" s="123">
        <v>70698503</v>
      </c>
      <c r="E86" s="125" t="s">
        <v>365</v>
      </c>
      <c r="F86" s="123">
        <v>3111</v>
      </c>
      <c r="G86" s="126" t="s">
        <v>331</v>
      </c>
      <c r="H86" s="126" t="s">
        <v>283</v>
      </c>
      <c r="I86" s="265">
        <v>2361240</v>
      </c>
      <c r="J86" s="266">
        <v>1676384</v>
      </c>
      <c r="K86" s="266">
        <v>45000</v>
      </c>
      <c r="L86" s="831">
        <v>581828</v>
      </c>
      <c r="M86" s="831">
        <v>33528</v>
      </c>
      <c r="N86" s="266">
        <v>24500</v>
      </c>
      <c r="O86" s="622">
        <v>4.0918000000000001</v>
      </c>
      <c r="P86" s="678">
        <v>3.3</v>
      </c>
      <c r="Q86" s="744">
        <v>0.79179999999999995</v>
      </c>
      <c r="R86" s="268">
        <f t="shared" ref="R86:R91" si="102">W86*-1</f>
        <v>0</v>
      </c>
      <c r="S86" s="269">
        <v>0</v>
      </c>
      <c r="T86" s="269">
        <v>0</v>
      </c>
      <c r="U86" s="269">
        <v>0</v>
      </c>
      <c r="V86" s="269">
        <f t="shared" si="83"/>
        <v>0</v>
      </c>
      <c r="W86" s="269">
        <v>0</v>
      </c>
      <c r="X86" s="269">
        <v>0</v>
      </c>
      <c r="Y86" s="269">
        <f t="shared" ref="Y86:Y91" si="103">SUM(W86:X86)</f>
        <v>0</v>
      </c>
      <c r="Z86" s="269">
        <f t="shared" ref="Z86:Z91" si="104">V86+Y86</f>
        <v>0</v>
      </c>
      <c r="AA86" s="577">
        <f t="shared" ref="AA86:AA91" si="105">ROUND((V86+W86)*33.8%,0)</f>
        <v>0</v>
      </c>
      <c r="AB86" s="270">
        <f t="shared" ref="AB86:AB91" si="106">ROUND(V86*2%,0)</f>
        <v>0</v>
      </c>
      <c r="AC86" s="269">
        <v>0</v>
      </c>
      <c r="AD86" s="269">
        <v>0</v>
      </c>
      <c r="AE86" s="269">
        <f t="shared" si="88"/>
        <v>0</v>
      </c>
      <c r="AF86" s="269">
        <f t="shared" si="89"/>
        <v>0</v>
      </c>
      <c r="AG86" s="271">
        <v>0</v>
      </c>
      <c r="AH86" s="271">
        <v>0</v>
      </c>
      <c r="AI86" s="271">
        <v>0</v>
      </c>
      <c r="AJ86" s="271">
        <v>0</v>
      </c>
      <c r="AK86" s="271">
        <v>0</v>
      </c>
      <c r="AL86" s="271">
        <f t="shared" si="90"/>
        <v>0</v>
      </c>
      <c r="AM86" s="271">
        <f t="shared" si="91"/>
        <v>0</v>
      </c>
      <c r="AN86" s="272">
        <f t="shared" si="92"/>
        <v>0</v>
      </c>
      <c r="AO86" s="268">
        <f t="shared" ref="AO86:AO91" si="107">I86+AF86</f>
        <v>2361240</v>
      </c>
      <c r="AP86" s="269">
        <f t="shared" ref="AP86:AP91" si="108">J86+V86</f>
        <v>1676384</v>
      </c>
      <c r="AQ86" s="269">
        <f t="shared" ref="AQ86:AQ91" si="109">K86+Y86</f>
        <v>45000</v>
      </c>
      <c r="AR86" s="269">
        <f t="shared" ref="AR86:AS91" si="110">L86+AA86</f>
        <v>581828</v>
      </c>
      <c r="AS86" s="269">
        <f t="shared" si="110"/>
        <v>33528</v>
      </c>
      <c r="AT86" s="269">
        <f t="shared" ref="AT86:AT91" si="111">N86+AE86</f>
        <v>24500</v>
      </c>
      <c r="AU86" s="271">
        <f t="shared" ref="AU86:AU91" si="112">O86+AN86</f>
        <v>4.0918000000000001</v>
      </c>
      <c r="AV86" s="271">
        <f t="shared" ref="AV86:AW91" si="113">P86+AL86</f>
        <v>3.3</v>
      </c>
      <c r="AW86" s="272">
        <f t="shared" si="113"/>
        <v>0.79179999999999995</v>
      </c>
    </row>
    <row r="87" spans="1:49" ht="12.95" customHeight="1" x14ac:dyDescent="0.25">
      <c r="A87" s="224">
        <v>16</v>
      </c>
      <c r="B87" s="123">
        <v>4487</v>
      </c>
      <c r="C87" s="123">
        <v>600074854</v>
      </c>
      <c r="D87" s="123">
        <v>70698503</v>
      </c>
      <c r="E87" s="125" t="s">
        <v>365</v>
      </c>
      <c r="F87" s="123">
        <v>3117</v>
      </c>
      <c r="G87" s="126" t="s">
        <v>335</v>
      </c>
      <c r="H87" s="126" t="s">
        <v>283</v>
      </c>
      <c r="I87" s="265">
        <v>4455183</v>
      </c>
      <c r="J87" s="266">
        <v>3165820</v>
      </c>
      <c r="K87" s="266">
        <v>0</v>
      </c>
      <c r="L87" s="831">
        <v>1070047</v>
      </c>
      <c r="M87" s="831">
        <v>63316</v>
      </c>
      <c r="N87" s="266">
        <v>156000</v>
      </c>
      <c r="O87" s="622">
        <v>6.5366999999999997</v>
      </c>
      <c r="P87" s="678">
        <v>4.3362999999999996</v>
      </c>
      <c r="Q87" s="744">
        <v>2.2004000000000001</v>
      </c>
      <c r="R87" s="268">
        <f t="shared" si="102"/>
        <v>0</v>
      </c>
      <c r="S87" s="269">
        <v>0</v>
      </c>
      <c r="T87" s="269">
        <v>0</v>
      </c>
      <c r="U87" s="269">
        <v>0</v>
      </c>
      <c r="V87" s="269">
        <f t="shared" si="83"/>
        <v>0</v>
      </c>
      <c r="W87" s="269">
        <v>0</v>
      </c>
      <c r="X87" s="269">
        <v>0</v>
      </c>
      <c r="Y87" s="269">
        <f t="shared" si="103"/>
        <v>0</v>
      </c>
      <c r="Z87" s="269">
        <f t="shared" si="104"/>
        <v>0</v>
      </c>
      <c r="AA87" s="577">
        <f t="shared" si="105"/>
        <v>0</v>
      </c>
      <c r="AB87" s="270">
        <f t="shared" si="106"/>
        <v>0</v>
      </c>
      <c r="AC87" s="269">
        <v>0</v>
      </c>
      <c r="AD87" s="269">
        <v>0</v>
      </c>
      <c r="AE87" s="269">
        <f t="shared" si="88"/>
        <v>0</v>
      </c>
      <c r="AF87" s="269">
        <f t="shared" si="89"/>
        <v>0</v>
      </c>
      <c r="AG87" s="271">
        <v>0</v>
      </c>
      <c r="AH87" s="271">
        <v>0</v>
      </c>
      <c r="AI87" s="271">
        <v>0</v>
      </c>
      <c r="AJ87" s="271">
        <v>0</v>
      </c>
      <c r="AK87" s="271">
        <v>0</v>
      </c>
      <c r="AL87" s="271">
        <f t="shared" si="90"/>
        <v>0</v>
      </c>
      <c r="AM87" s="271">
        <f t="shared" si="91"/>
        <v>0</v>
      </c>
      <c r="AN87" s="272">
        <f t="shared" si="92"/>
        <v>0</v>
      </c>
      <c r="AO87" s="268">
        <f t="shared" si="107"/>
        <v>4455183</v>
      </c>
      <c r="AP87" s="269">
        <f t="shared" si="108"/>
        <v>3165820</v>
      </c>
      <c r="AQ87" s="269">
        <f t="shared" si="109"/>
        <v>0</v>
      </c>
      <c r="AR87" s="269">
        <f t="shared" si="110"/>
        <v>1070047</v>
      </c>
      <c r="AS87" s="269">
        <f t="shared" si="110"/>
        <v>63316</v>
      </c>
      <c r="AT87" s="269">
        <f t="shared" si="111"/>
        <v>156000</v>
      </c>
      <c r="AU87" s="271">
        <f t="shared" si="112"/>
        <v>6.5366999999999997</v>
      </c>
      <c r="AV87" s="271">
        <f t="shared" si="113"/>
        <v>4.3362999999999996</v>
      </c>
      <c r="AW87" s="272">
        <f t="shared" si="113"/>
        <v>2.2004000000000001</v>
      </c>
    </row>
    <row r="88" spans="1:49" ht="12.95" customHeight="1" x14ac:dyDescent="0.25">
      <c r="A88" s="224">
        <v>16</v>
      </c>
      <c r="B88" s="123">
        <v>4487</v>
      </c>
      <c r="C88" s="123">
        <v>600074854</v>
      </c>
      <c r="D88" s="123">
        <v>70698503</v>
      </c>
      <c r="E88" s="125" t="s">
        <v>365</v>
      </c>
      <c r="F88" s="123">
        <v>3117</v>
      </c>
      <c r="G88" s="126" t="s">
        <v>325</v>
      </c>
      <c r="H88" s="126" t="s">
        <v>284</v>
      </c>
      <c r="I88" s="265">
        <v>1281531</v>
      </c>
      <c r="J88" s="266">
        <v>943322</v>
      </c>
      <c r="K88" s="266">
        <v>0</v>
      </c>
      <c r="L88" s="831">
        <v>318843</v>
      </c>
      <c r="M88" s="831">
        <v>18866</v>
      </c>
      <c r="N88" s="266">
        <v>500</v>
      </c>
      <c r="O88" s="622">
        <v>3.04</v>
      </c>
      <c r="P88" s="678">
        <v>3.04</v>
      </c>
      <c r="Q88" s="744">
        <v>0</v>
      </c>
      <c r="R88" s="268">
        <f t="shared" si="102"/>
        <v>0</v>
      </c>
      <c r="S88" s="269">
        <v>0</v>
      </c>
      <c r="T88" s="269">
        <v>0</v>
      </c>
      <c r="U88" s="269">
        <v>0</v>
      </c>
      <c r="V88" s="269">
        <f t="shared" si="83"/>
        <v>0</v>
      </c>
      <c r="W88" s="269">
        <v>0</v>
      </c>
      <c r="X88" s="269">
        <v>0</v>
      </c>
      <c r="Y88" s="269">
        <f t="shared" si="103"/>
        <v>0</v>
      </c>
      <c r="Z88" s="269">
        <f t="shared" si="104"/>
        <v>0</v>
      </c>
      <c r="AA88" s="577">
        <f t="shared" si="105"/>
        <v>0</v>
      </c>
      <c r="AB88" s="270">
        <f t="shared" si="106"/>
        <v>0</v>
      </c>
      <c r="AC88" s="269">
        <v>0</v>
      </c>
      <c r="AD88" s="269">
        <v>0</v>
      </c>
      <c r="AE88" s="269">
        <f t="shared" si="88"/>
        <v>0</v>
      </c>
      <c r="AF88" s="269">
        <f t="shared" si="89"/>
        <v>0</v>
      </c>
      <c r="AG88" s="271">
        <v>0</v>
      </c>
      <c r="AH88" s="271">
        <v>0</v>
      </c>
      <c r="AI88" s="271">
        <v>0</v>
      </c>
      <c r="AJ88" s="271">
        <v>0</v>
      </c>
      <c r="AK88" s="271">
        <v>0</v>
      </c>
      <c r="AL88" s="271">
        <f t="shared" si="90"/>
        <v>0</v>
      </c>
      <c r="AM88" s="271">
        <f t="shared" si="91"/>
        <v>0</v>
      </c>
      <c r="AN88" s="272">
        <f t="shared" si="92"/>
        <v>0</v>
      </c>
      <c r="AO88" s="268">
        <f t="shared" si="107"/>
        <v>1281531</v>
      </c>
      <c r="AP88" s="269">
        <f t="shared" si="108"/>
        <v>943322</v>
      </c>
      <c r="AQ88" s="269">
        <f t="shared" si="109"/>
        <v>0</v>
      </c>
      <c r="AR88" s="269">
        <f t="shared" si="110"/>
        <v>318843</v>
      </c>
      <c r="AS88" s="269">
        <f t="shared" si="110"/>
        <v>18866</v>
      </c>
      <c r="AT88" s="269">
        <f t="shared" si="111"/>
        <v>500</v>
      </c>
      <c r="AU88" s="271">
        <f t="shared" si="112"/>
        <v>3.04</v>
      </c>
      <c r="AV88" s="271">
        <f t="shared" si="113"/>
        <v>3.04</v>
      </c>
      <c r="AW88" s="272">
        <f t="shared" si="113"/>
        <v>0</v>
      </c>
    </row>
    <row r="89" spans="1:49" ht="12.95" customHeight="1" x14ac:dyDescent="0.25">
      <c r="A89" s="224">
        <v>16</v>
      </c>
      <c r="B89" s="123">
        <v>4487</v>
      </c>
      <c r="C89" s="123">
        <v>600074854</v>
      </c>
      <c r="D89" s="123">
        <v>70698503</v>
      </c>
      <c r="E89" s="125" t="s">
        <v>365</v>
      </c>
      <c r="F89" s="123">
        <v>3141</v>
      </c>
      <c r="G89" s="126" t="s">
        <v>321</v>
      </c>
      <c r="H89" s="126" t="s">
        <v>284</v>
      </c>
      <c r="I89" s="265">
        <v>983776</v>
      </c>
      <c r="J89" s="266">
        <v>720800</v>
      </c>
      <c r="K89" s="266">
        <v>0</v>
      </c>
      <c r="L89" s="831">
        <v>243630</v>
      </c>
      <c r="M89" s="831">
        <v>14416</v>
      </c>
      <c r="N89" s="266">
        <v>4930</v>
      </c>
      <c r="O89" s="622">
        <v>2.4500000000000002</v>
      </c>
      <c r="P89" s="678">
        <v>0</v>
      </c>
      <c r="Q89" s="744">
        <v>2.4500000000000002</v>
      </c>
      <c r="R89" s="268">
        <f t="shared" si="102"/>
        <v>0</v>
      </c>
      <c r="S89" s="269">
        <v>0</v>
      </c>
      <c r="T89" s="269">
        <v>0</v>
      </c>
      <c r="U89" s="269">
        <v>0</v>
      </c>
      <c r="V89" s="269">
        <f t="shared" si="83"/>
        <v>0</v>
      </c>
      <c r="W89" s="269">
        <v>0</v>
      </c>
      <c r="X89" s="269">
        <v>0</v>
      </c>
      <c r="Y89" s="269">
        <f t="shared" si="103"/>
        <v>0</v>
      </c>
      <c r="Z89" s="269">
        <f t="shared" si="104"/>
        <v>0</v>
      </c>
      <c r="AA89" s="577">
        <f t="shared" si="105"/>
        <v>0</v>
      </c>
      <c r="AB89" s="270">
        <f t="shared" si="106"/>
        <v>0</v>
      </c>
      <c r="AC89" s="269">
        <v>0</v>
      </c>
      <c r="AD89" s="269">
        <v>0</v>
      </c>
      <c r="AE89" s="269">
        <f t="shared" si="88"/>
        <v>0</v>
      </c>
      <c r="AF89" s="269">
        <f t="shared" si="89"/>
        <v>0</v>
      </c>
      <c r="AG89" s="271">
        <v>0</v>
      </c>
      <c r="AH89" s="271">
        <v>0</v>
      </c>
      <c r="AI89" s="271">
        <v>0</v>
      </c>
      <c r="AJ89" s="271">
        <v>0</v>
      </c>
      <c r="AK89" s="271">
        <v>0</v>
      </c>
      <c r="AL89" s="271">
        <f t="shared" si="90"/>
        <v>0</v>
      </c>
      <c r="AM89" s="271">
        <f t="shared" si="91"/>
        <v>0</v>
      </c>
      <c r="AN89" s="272">
        <f t="shared" si="92"/>
        <v>0</v>
      </c>
      <c r="AO89" s="268">
        <f t="shared" si="107"/>
        <v>983776</v>
      </c>
      <c r="AP89" s="269">
        <f t="shared" si="108"/>
        <v>720800</v>
      </c>
      <c r="AQ89" s="269">
        <f t="shared" si="109"/>
        <v>0</v>
      </c>
      <c r="AR89" s="269">
        <f t="shared" si="110"/>
        <v>243630</v>
      </c>
      <c r="AS89" s="269">
        <f t="shared" si="110"/>
        <v>14416</v>
      </c>
      <c r="AT89" s="269">
        <f t="shared" si="111"/>
        <v>4930</v>
      </c>
      <c r="AU89" s="271">
        <f t="shared" si="112"/>
        <v>2.4500000000000002</v>
      </c>
      <c r="AV89" s="271">
        <f t="shared" si="113"/>
        <v>0</v>
      </c>
      <c r="AW89" s="272">
        <f t="shared" si="113"/>
        <v>2.4500000000000002</v>
      </c>
    </row>
    <row r="90" spans="1:49" ht="12.95" customHeight="1" x14ac:dyDescent="0.25">
      <c r="A90" s="224">
        <v>16</v>
      </c>
      <c r="B90" s="123">
        <v>4487</v>
      </c>
      <c r="C90" s="123">
        <v>600074854</v>
      </c>
      <c r="D90" s="123">
        <v>70698503</v>
      </c>
      <c r="E90" s="125" t="s">
        <v>365</v>
      </c>
      <c r="F90" s="123">
        <v>3143</v>
      </c>
      <c r="G90" s="126" t="s">
        <v>635</v>
      </c>
      <c r="H90" s="126" t="s">
        <v>283</v>
      </c>
      <c r="I90" s="265">
        <v>642054</v>
      </c>
      <c r="J90" s="266">
        <v>472794</v>
      </c>
      <c r="K90" s="266">
        <v>0</v>
      </c>
      <c r="L90" s="831">
        <v>159804</v>
      </c>
      <c r="M90" s="831">
        <v>9456</v>
      </c>
      <c r="N90" s="266">
        <v>0</v>
      </c>
      <c r="O90" s="622">
        <v>1</v>
      </c>
      <c r="P90" s="678">
        <v>1</v>
      </c>
      <c r="Q90" s="744">
        <v>0</v>
      </c>
      <c r="R90" s="268">
        <f t="shared" si="102"/>
        <v>0</v>
      </c>
      <c r="S90" s="269">
        <v>0</v>
      </c>
      <c r="T90" s="269">
        <v>0</v>
      </c>
      <c r="U90" s="269">
        <v>0</v>
      </c>
      <c r="V90" s="269">
        <f t="shared" si="83"/>
        <v>0</v>
      </c>
      <c r="W90" s="269">
        <v>0</v>
      </c>
      <c r="X90" s="269">
        <v>0</v>
      </c>
      <c r="Y90" s="269">
        <f t="shared" si="103"/>
        <v>0</v>
      </c>
      <c r="Z90" s="269">
        <f t="shared" si="104"/>
        <v>0</v>
      </c>
      <c r="AA90" s="577">
        <f t="shared" si="105"/>
        <v>0</v>
      </c>
      <c r="AB90" s="270">
        <f t="shared" si="106"/>
        <v>0</v>
      </c>
      <c r="AC90" s="269">
        <v>0</v>
      </c>
      <c r="AD90" s="269">
        <v>0</v>
      </c>
      <c r="AE90" s="269">
        <f t="shared" si="88"/>
        <v>0</v>
      </c>
      <c r="AF90" s="269">
        <f t="shared" si="89"/>
        <v>0</v>
      </c>
      <c r="AG90" s="271">
        <v>0</v>
      </c>
      <c r="AH90" s="271">
        <v>0</v>
      </c>
      <c r="AI90" s="271">
        <v>0</v>
      </c>
      <c r="AJ90" s="271">
        <v>0</v>
      </c>
      <c r="AK90" s="271">
        <v>0</v>
      </c>
      <c r="AL90" s="271">
        <f t="shared" si="90"/>
        <v>0</v>
      </c>
      <c r="AM90" s="271">
        <f t="shared" si="91"/>
        <v>0</v>
      </c>
      <c r="AN90" s="272">
        <f t="shared" si="92"/>
        <v>0</v>
      </c>
      <c r="AO90" s="268">
        <f t="shared" si="107"/>
        <v>642054</v>
      </c>
      <c r="AP90" s="269">
        <f t="shared" si="108"/>
        <v>472794</v>
      </c>
      <c r="AQ90" s="269">
        <f t="shared" si="109"/>
        <v>0</v>
      </c>
      <c r="AR90" s="269">
        <f t="shared" si="110"/>
        <v>159804</v>
      </c>
      <c r="AS90" s="269">
        <f t="shared" si="110"/>
        <v>9456</v>
      </c>
      <c r="AT90" s="269">
        <f t="shared" si="111"/>
        <v>0</v>
      </c>
      <c r="AU90" s="271">
        <f t="shared" si="112"/>
        <v>1</v>
      </c>
      <c r="AV90" s="271">
        <f t="shared" si="113"/>
        <v>1</v>
      </c>
      <c r="AW90" s="272">
        <f t="shared" si="113"/>
        <v>0</v>
      </c>
    </row>
    <row r="91" spans="1:49" ht="12.95" customHeight="1" x14ac:dyDescent="0.25">
      <c r="A91" s="224">
        <v>16</v>
      </c>
      <c r="B91" s="123">
        <v>4487</v>
      </c>
      <c r="C91" s="123">
        <v>600074854</v>
      </c>
      <c r="D91" s="123">
        <v>70698503</v>
      </c>
      <c r="E91" s="125" t="s">
        <v>365</v>
      </c>
      <c r="F91" s="123">
        <v>3143</v>
      </c>
      <c r="G91" s="126" t="s">
        <v>636</v>
      </c>
      <c r="H91" s="126" t="s">
        <v>284</v>
      </c>
      <c r="I91" s="265">
        <v>21066</v>
      </c>
      <c r="J91" s="266">
        <v>14850</v>
      </c>
      <c r="K91" s="266">
        <v>0</v>
      </c>
      <c r="L91" s="831">
        <v>5019</v>
      </c>
      <c r="M91" s="831">
        <v>297</v>
      </c>
      <c r="N91" s="266">
        <v>900</v>
      </c>
      <c r="O91" s="622">
        <v>0.06</v>
      </c>
      <c r="P91" s="678">
        <v>0</v>
      </c>
      <c r="Q91" s="744">
        <v>0.06</v>
      </c>
      <c r="R91" s="268">
        <f t="shared" si="102"/>
        <v>0</v>
      </c>
      <c r="S91" s="269">
        <v>0</v>
      </c>
      <c r="T91" s="269">
        <v>0</v>
      </c>
      <c r="U91" s="269">
        <v>0</v>
      </c>
      <c r="V91" s="269">
        <f t="shared" si="83"/>
        <v>0</v>
      </c>
      <c r="W91" s="269">
        <v>0</v>
      </c>
      <c r="X91" s="269">
        <v>0</v>
      </c>
      <c r="Y91" s="269">
        <f t="shared" si="103"/>
        <v>0</v>
      </c>
      <c r="Z91" s="269">
        <f t="shared" si="104"/>
        <v>0</v>
      </c>
      <c r="AA91" s="577">
        <f t="shared" si="105"/>
        <v>0</v>
      </c>
      <c r="AB91" s="270">
        <f t="shared" si="106"/>
        <v>0</v>
      </c>
      <c r="AC91" s="269">
        <v>0</v>
      </c>
      <c r="AD91" s="269">
        <v>0</v>
      </c>
      <c r="AE91" s="269">
        <f t="shared" si="88"/>
        <v>0</v>
      </c>
      <c r="AF91" s="269">
        <f t="shared" si="89"/>
        <v>0</v>
      </c>
      <c r="AG91" s="271">
        <v>0</v>
      </c>
      <c r="AH91" s="271">
        <v>0</v>
      </c>
      <c r="AI91" s="271">
        <v>0</v>
      </c>
      <c r="AJ91" s="271">
        <v>0</v>
      </c>
      <c r="AK91" s="271">
        <v>0</v>
      </c>
      <c r="AL91" s="271">
        <f t="shared" si="90"/>
        <v>0</v>
      </c>
      <c r="AM91" s="271">
        <f t="shared" si="91"/>
        <v>0</v>
      </c>
      <c r="AN91" s="272">
        <f t="shared" si="92"/>
        <v>0</v>
      </c>
      <c r="AO91" s="268">
        <f t="shared" si="107"/>
        <v>21066</v>
      </c>
      <c r="AP91" s="269">
        <f t="shared" si="108"/>
        <v>14850</v>
      </c>
      <c r="AQ91" s="269">
        <f t="shared" si="109"/>
        <v>0</v>
      </c>
      <c r="AR91" s="269">
        <f t="shared" si="110"/>
        <v>5019</v>
      </c>
      <c r="AS91" s="269">
        <f t="shared" si="110"/>
        <v>297</v>
      </c>
      <c r="AT91" s="269">
        <f t="shared" si="111"/>
        <v>900</v>
      </c>
      <c r="AU91" s="271">
        <f t="shared" si="112"/>
        <v>0.06</v>
      </c>
      <c r="AV91" s="271">
        <f t="shared" si="113"/>
        <v>0</v>
      </c>
      <c r="AW91" s="272">
        <f t="shared" si="113"/>
        <v>0.06</v>
      </c>
    </row>
    <row r="92" spans="1:49" ht="12.95" customHeight="1" x14ac:dyDescent="0.25">
      <c r="A92" s="225">
        <v>16</v>
      </c>
      <c r="B92" s="117">
        <v>4487</v>
      </c>
      <c r="C92" s="117">
        <v>600074854</v>
      </c>
      <c r="D92" s="117">
        <v>70698503</v>
      </c>
      <c r="E92" s="128" t="s">
        <v>366</v>
      </c>
      <c r="F92" s="131"/>
      <c r="G92" s="132"/>
      <c r="H92" s="132"/>
      <c r="I92" s="216">
        <v>9744850</v>
      </c>
      <c r="J92" s="130">
        <v>6993970</v>
      </c>
      <c r="K92" s="130">
        <v>45000</v>
      </c>
      <c r="L92" s="130">
        <v>2379171</v>
      </c>
      <c r="M92" s="130">
        <v>139879</v>
      </c>
      <c r="N92" s="130">
        <v>186830</v>
      </c>
      <c r="O92" s="133">
        <v>17.178499999999996</v>
      </c>
      <c r="P92" s="133">
        <v>11.676299999999999</v>
      </c>
      <c r="Q92" s="483">
        <v>5.5021999999999993</v>
      </c>
      <c r="R92" s="211">
        <f t="shared" ref="R92:AW92" si="114">SUM(R86:R91)</f>
        <v>0</v>
      </c>
      <c r="S92" s="130">
        <f t="shared" si="114"/>
        <v>0</v>
      </c>
      <c r="T92" s="130">
        <f t="shared" si="114"/>
        <v>0</v>
      </c>
      <c r="U92" s="130">
        <f t="shared" si="114"/>
        <v>0</v>
      </c>
      <c r="V92" s="130">
        <f t="shared" si="114"/>
        <v>0</v>
      </c>
      <c r="W92" s="130">
        <f t="shared" si="114"/>
        <v>0</v>
      </c>
      <c r="X92" s="130">
        <f t="shared" si="114"/>
        <v>0</v>
      </c>
      <c r="Y92" s="130">
        <f t="shared" si="114"/>
        <v>0</v>
      </c>
      <c r="Z92" s="130">
        <f t="shared" si="114"/>
        <v>0</v>
      </c>
      <c r="AA92" s="130">
        <f t="shared" si="114"/>
        <v>0</v>
      </c>
      <c r="AB92" s="130">
        <f t="shared" si="114"/>
        <v>0</v>
      </c>
      <c r="AC92" s="130">
        <f t="shared" si="114"/>
        <v>0</v>
      </c>
      <c r="AD92" s="130">
        <f t="shared" si="114"/>
        <v>0</v>
      </c>
      <c r="AE92" s="130">
        <f t="shared" si="114"/>
        <v>0</v>
      </c>
      <c r="AF92" s="130">
        <f t="shared" si="114"/>
        <v>0</v>
      </c>
      <c r="AG92" s="133">
        <f t="shared" si="114"/>
        <v>0</v>
      </c>
      <c r="AH92" s="133">
        <f t="shared" si="114"/>
        <v>0</v>
      </c>
      <c r="AI92" s="133">
        <f t="shared" si="114"/>
        <v>0</v>
      </c>
      <c r="AJ92" s="133">
        <f t="shared" si="114"/>
        <v>0</v>
      </c>
      <c r="AK92" s="133">
        <f t="shared" si="114"/>
        <v>0</v>
      </c>
      <c r="AL92" s="133">
        <f t="shared" si="114"/>
        <v>0</v>
      </c>
      <c r="AM92" s="133">
        <f t="shared" si="114"/>
        <v>0</v>
      </c>
      <c r="AN92" s="483">
        <f t="shared" si="114"/>
        <v>0</v>
      </c>
      <c r="AO92" s="211">
        <f t="shared" si="114"/>
        <v>9744850</v>
      </c>
      <c r="AP92" s="130">
        <f t="shared" si="114"/>
        <v>6993970</v>
      </c>
      <c r="AQ92" s="130">
        <f t="shared" si="114"/>
        <v>45000</v>
      </c>
      <c r="AR92" s="130">
        <f t="shared" si="114"/>
        <v>2379171</v>
      </c>
      <c r="AS92" s="130">
        <f t="shared" si="114"/>
        <v>139879</v>
      </c>
      <c r="AT92" s="130">
        <f t="shared" si="114"/>
        <v>186830</v>
      </c>
      <c r="AU92" s="133">
        <f t="shared" si="114"/>
        <v>17.178499999999996</v>
      </c>
      <c r="AV92" s="133">
        <f t="shared" si="114"/>
        <v>11.676299999999999</v>
      </c>
      <c r="AW92" s="483">
        <f t="shared" si="114"/>
        <v>5.5021999999999993</v>
      </c>
    </row>
    <row r="93" spans="1:49" ht="12.95" customHeight="1" x14ac:dyDescent="0.25">
      <c r="A93" s="224">
        <v>17</v>
      </c>
      <c r="B93" s="123">
        <v>4488</v>
      </c>
      <c r="C93" s="123">
        <v>600074803</v>
      </c>
      <c r="D93" s="123">
        <v>72742089</v>
      </c>
      <c r="E93" s="125" t="s">
        <v>367</v>
      </c>
      <c r="F93" s="123">
        <v>3111</v>
      </c>
      <c r="G93" s="126" t="s">
        <v>331</v>
      </c>
      <c r="H93" s="126" t="s">
        <v>283</v>
      </c>
      <c r="I93" s="265">
        <v>1395029</v>
      </c>
      <c r="J93" s="266">
        <v>1017474</v>
      </c>
      <c r="K93" s="266">
        <v>0</v>
      </c>
      <c r="L93" s="831">
        <v>343906</v>
      </c>
      <c r="M93" s="831">
        <v>20349</v>
      </c>
      <c r="N93" s="266">
        <v>13300</v>
      </c>
      <c r="O93" s="622">
        <v>2.4609000000000001</v>
      </c>
      <c r="P93" s="678">
        <v>2</v>
      </c>
      <c r="Q93" s="744">
        <v>0.46089999999999998</v>
      </c>
      <c r="R93" s="268">
        <f t="shared" ref="R93:R98" si="115">W93*-1</f>
        <v>0</v>
      </c>
      <c r="S93" s="269">
        <v>0</v>
      </c>
      <c r="T93" s="269">
        <v>0</v>
      </c>
      <c r="U93" s="269">
        <v>0</v>
      </c>
      <c r="V93" s="269">
        <f t="shared" si="83"/>
        <v>0</v>
      </c>
      <c r="W93" s="269">
        <v>0</v>
      </c>
      <c r="X93" s="269">
        <v>0</v>
      </c>
      <c r="Y93" s="269">
        <f t="shared" ref="Y93:Y98" si="116">SUM(W93:X93)</f>
        <v>0</v>
      </c>
      <c r="Z93" s="269">
        <f t="shared" ref="Z93:Z98" si="117">V93+Y93</f>
        <v>0</v>
      </c>
      <c r="AA93" s="577">
        <f t="shared" ref="AA93:AA98" si="118">ROUND((V93+W93)*33.8%,0)</f>
        <v>0</v>
      </c>
      <c r="AB93" s="270">
        <f t="shared" ref="AB93:AB98" si="119">ROUND(V93*2%,0)</f>
        <v>0</v>
      </c>
      <c r="AC93" s="269">
        <v>0</v>
      </c>
      <c r="AD93" s="269">
        <v>0</v>
      </c>
      <c r="AE93" s="269">
        <f t="shared" si="88"/>
        <v>0</v>
      </c>
      <c r="AF93" s="269">
        <f t="shared" si="89"/>
        <v>0</v>
      </c>
      <c r="AG93" s="271">
        <v>0</v>
      </c>
      <c r="AH93" s="271">
        <v>0</v>
      </c>
      <c r="AI93" s="271">
        <v>0</v>
      </c>
      <c r="AJ93" s="271">
        <v>0</v>
      </c>
      <c r="AK93" s="271">
        <v>0</v>
      </c>
      <c r="AL93" s="271">
        <f t="shared" si="90"/>
        <v>0</v>
      </c>
      <c r="AM93" s="271">
        <f t="shared" si="91"/>
        <v>0</v>
      </c>
      <c r="AN93" s="272">
        <f t="shared" si="92"/>
        <v>0</v>
      </c>
      <c r="AO93" s="268">
        <f t="shared" ref="AO93:AO98" si="120">I93+AF93</f>
        <v>1395029</v>
      </c>
      <c r="AP93" s="269">
        <f t="shared" ref="AP93:AP98" si="121">J93+V93</f>
        <v>1017474</v>
      </c>
      <c r="AQ93" s="269">
        <f t="shared" ref="AQ93:AQ98" si="122">K93+Y93</f>
        <v>0</v>
      </c>
      <c r="AR93" s="269">
        <f t="shared" ref="AR93:AS98" si="123">L93+AA93</f>
        <v>343906</v>
      </c>
      <c r="AS93" s="269">
        <f t="shared" si="123"/>
        <v>20349</v>
      </c>
      <c r="AT93" s="269">
        <f t="shared" ref="AT93:AT98" si="124">N93+AE93</f>
        <v>13300</v>
      </c>
      <c r="AU93" s="271">
        <f t="shared" ref="AU93:AU98" si="125">O93+AN93</f>
        <v>2.4609000000000001</v>
      </c>
      <c r="AV93" s="271">
        <f t="shared" ref="AV93:AW98" si="126">P93+AL93</f>
        <v>2</v>
      </c>
      <c r="AW93" s="272">
        <f t="shared" si="126"/>
        <v>0.46089999999999998</v>
      </c>
    </row>
    <row r="94" spans="1:49" ht="12.95" customHeight="1" x14ac:dyDescent="0.25">
      <c r="A94" s="224">
        <v>17</v>
      </c>
      <c r="B94" s="123">
        <v>4488</v>
      </c>
      <c r="C94" s="123">
        <v>600074803</v>
      </c>
      <c r="D94" s="123">
        <v>72742089</v>
      </c>
      <c r="E94" s="125" t="s">
        <v>367</v>
      </c>
      <c r="F94" s="123">
        <v>3117</v>
      </c>
      <c r="G94" s="126" t="s">
        <v>335</v>
      </c>
      <c r="H94" s="126" t="s">
        <v>283</v>
      </c>
      <c r="I94" s="265">
        <v>3368874</v>
      </c>
      <c r="J94" s="266">
        <v>2404635</v>
      </c>
      <c r="K94" s="266">
        <v>10000</v>
      </c>
      <c r="L94" s="831">
        <v>816146</v>
      </c>
      <c r="M94" s="831">
        <v>48093</v>
      </c>
      <c r="N94" s="266">
        <v>90000</v>
      </c>
      <c r="O94" s="622">
        <v>4.8459000000000003</v>
      </c>
      <c r="P94" s="678">
        <v>3.2982</v>
      </c>
      <c r="Q94" s="744">
        <v>1.5477000000000001</v>
      </c>
      <c r="R94" s="268">
        <f t="shared" si="115"/>
        <v>0</v>
      </c>
      <c r="S94" s="269">
        <v>0</v>
      </c>
      <c r="T94" s="269">
        <v>0</v>
      </c>
      <c r="U94" s="269">
        <v>0</v>
      </c>
      <c r="V94" s="269">
        <f t="shared" si="83"/>
        <v>0</v>
      </c>
      <c r="W94" s="269">
        <v>0</v>
      </c>
      <c r="X94" s="269">
        <v>0</v>
      </c>
      <c r="Y94" s="269">
        <f t="shared" si="116"/>
        <v>0</v>
      </c>
      <c r="Z94" s="269">
        <f t="shared" si="117"/>
        <v>0</v>
      </c>
      <c r="AA94" s="577">
        <f t="shared" si="118"/>
        <v>0</v>
      </c>
      <c r="AB94" s="270">
        <f t="shared" si="119"/>
        <v>0</v>
      </c>
      <c r="AC94" s="269">
        <v>0</v>
      </c>
      <c r="AD94" s="269">
        <v>0</v>
      </c>
      <c r="AE94" s="269">
        <f t="shared" si="88"/>
        <v>0</v>
      </c>
      <c r="AF94" s="269">
        <f t="shared" si="89"/>
        <v>0</v>
      </c>
      <c r="AG94" s="271">
        <v>0</v>
      </c>
      <c r="AH94" s="271">
        <v>0</v>
      </c>
      <c r="AI94" s="271">
        <v>0</v>
      </c>
      <c r="AJ94" s="271">
        <v>0</v>
      </c>
      <c r="AK94" s="271">
        <v>0</v>
      </c>
      <c r="AL94" s="271">
        <f t="shared" si="90"/>
        <v>0</v>
      </c>
      <c r="AM94" s="271">
        <f t="shared" si="91"/>
        <v>0</v>
      </c>
      <c r="AN94" s="272">
        <f t="shared" si="92"/>
        <v>0</v>
      </c>
      <c r="AO94" s="268">
        <f t="shared" si="120"/>
        <v>3368874</v>
      </c>
      <c r="AP94" s="269">
        <f t="shared" si="121"/>
        <v>2404635</v>
      </c>
      <c r="AQ94" s="269">
        <f t="shared" si="122"/>
        <v>10000</v>
      </c>
      <c r="AR94" s="269">
        <f t="shared" si="123"/>
        <v>816146</v>
      </c>
      <c r="AS94" s="269">
        <f t="shared" si="123"/>
        <v>48093</v>
      </c>
      <c r="AT94" s="269">
        <f t="shared" si="124"/>
        <v>90000</v>
      </c>
      <c r="AU94" s="271">
        <f t="shared" si="125"/>
        <v>4.8459000000000003</v>
      </c>
      <c r="AV94" s="271">
        <f t="shared" si="126"/>
        <v>3.2982</v>
      </c>
      <c r="AW94" s="272">
        <f t="shared" si="126"/>
        <v>1.5477000000000001</v>
      </c>
    </row>
    <row r="95" spans="1:49" ht="12.95" customHeight="1" x14ac:dyDescent="0.25">
      <c r="A95" s="224">
        <v>17</v>
      </c>
      <c r="B95" s="123">
        <v>4488</v>
      </c>
      <c r="C95" s="123">
        <v>600074803</v>
      </c>
      <c r="D95" s="123">
        <v>72742089</v>
      </c>
      <c r="E95" s="125" t="s">
        <v>367</v>
      </c>
      <c r="F95" s="123">
        <v>3117</v>
      </c>
      <c r="G95" s="126" t="s">
        <v>325</v>
      </c>
      <c r="H95" s="126" t="s">
        <v>284</v>
      </c>
      <c r="I95" s="265">
        <v>351019</v>
      </c>
      <c r="J95" s="266">
        <v>258482</v>
      </c>
      <c r="K95" s="266">
        <v>0</v>
      </c>
      <c r="L95" s="831">
        <v>87367</v>
      </c>
      <c r="M95" s="831">
        <v>5170</v>
      </c>
      <c r="N95" s="266">
        <v>0</v>
      </c>
      <c r="O95" s="622">
        <v>0.76</v>
      </c>
      <c r="P95" s="678">
        <v>0.76</v>
      </c>
      <c r="Q95" s="744">
        <v>0</v>
      </c>
      <c r="R95" s="268">
        <f t="shared" si="115"/>
        <v>0</v>
      </c>
      <c r="S95" s="269">
        <v>0</v>
      </c>
      <c r="T95" s="269">
        <v>0</v>
      </c>
      <c r="U95" s="269">
        <v>0</v>
      </c>
      <c r="V95" s="269">
        <f t="shared" si="83"/>
        <v>0</v>
      </c>
      <c r="W95" s="269">
        <v>0</v>
      </c>
      <c r="X95" s="269">
        <v>0</v>
      </c>
      <c r="Y95" s="269">
        <f t="shared" si="116"/>
        <v>0</v>
      </c>
      <c r="Z95" s="269">
        <f t="shared" si="117"/>
        <v>0</v>
      </c>
      <c r="AA95" s="577">
        <f t="shared" si="118"/>
        <v>0</v>
      </c>
      <c r="AB95" s="270">
        <f t="shared" si="119"/>
        <v>0</v>
      </c>
      <c r="AC95" s="269">
        <v>0</v>
      </c>
      <c r="AD95" s="269">
        <v>0</v>
      </c>
      <c r="AE95" s="269">
        <f t="shared" si="88"/>
        <v>0</v>
      </c>
      <c r="AF95" s="269">
        <f t="shared" si="89"/>
        <v>0</v>
      </c>
      <c r="AG95" s="271">
        <v>0</v>
      </c>
      <c r="AH95" s="271">
        <v>0</v>
      </c>
      <c r="AI95" s="271">
        <v>0</v>
      </c>
      <c r="AJ95" s="271">
        <v>0</v>
      </c>
      <c r="AK95" s="271">
        <v>0</v>
      </c>
      <c r="AL95" s="271">
        <f t="shared" si="90"/>
        <v>0</v>
      </c>
      <c r="AM95" s="271">
        <f t="shared" si="91"/>
        <v>0</v>
      </c>
      <c r="AN95" s="272">
        <f t="shared" si="92"/>
        <v>0</v>
      </c>
      <c r="AO95" s="268">
        <f t="shared" si="120"/>
        <v>351019</v>
      </c>
      <c r="AP95" s="269">
        <f t="shared" si="121"/>
        <v>258482</v>
      </c>
      <c r="AQ95" s="269">
        <f t="shared" si="122"/>
        <v>0</v>
      </c>
      <c r="AR95" s="269">
        <f t="shared" si="123"/>
        <v>87367</v>
      </c>
      <c r="AS95" s="269">
        <f t="shared" si="123"/>
        <v>5170</v>
      </c>
      <c r="AT95" s="269">
        <f t="shared" si="124"/>
        <v>0</v>
      </c>
      <c r="AU95" s="271">
        <f t="shared" si="125"/>
        <v>0.76</v>
      </c>
      <c r="AV95" s="271">
        <f t="shared" si="126"/>
        <v>0.76</v>
      </c>
      <c r="AW95" s="272">
        <f t="shared" si="126"/>
        <v>0</v>
      </c>
    </row>
    <row r="96" spans="1:49" ht="12.95" customHeight="1" x14ac:dyDescent="0.25">
      <c r="A96" s="224">
        <v>17</v>
      </c>
      <c r="B96" s="123">
        <v>4488</v>
      </c>
      <c r="C96" s="123">
        <v>600074803</v>
      </c>
      <c r="D96" s="123">
        <v>72742089</v>
      </c>
      <c r="E96" s="125" t="s">
        <v>367</v>
      </c>
      <c r="F96" s="123">
        <v>3141</v>
      </c>
      <c r="G96" s="126" t="s">
        <v>321</v>
      </c>
      <c r="H96" s="126" t="s">
        <v>284</v>
      </c>
      <c r="I96" s="265">
        <v>251140</v>
      </c>
      <c r="J96" s="266">
        <v>183619</v>
      </c>
      <c r="K96" s="266">
        <v>0</v>
      </c>
      <c r="L96" s="831">
        <v>62063</v>
      </c>
      <c r="M96" s="831">
        <v>3672</v>
      </c>
      <c r="N96" s="266">
        <v>1786</v>
      </c>
      <c r="O96" s="622">
        <v>0.62</v>
      </c>
      <c r="P96" s="678">
        <v>0</v>
      </c>
      <c r="Q96" s="744">
        <v>0.62</v>
      </c>
      <c r="R96" s="268">
        <f t="shared" si="115"/>
        <v>0</v>
      </c>
      <c r="S96" s="269">
        <v>0</v>
      </c>
      <c r="T96" s="269">
        <v>0</v>
      </c>
      <c r="U96" s="269">
        <v>0</v>
      </c>
      <c r="V96" s="269">
        <f t="shared" si="83"/>
        <v>0</v>
      </c>
      <c r="W96" s="269">
        <v>0</v>
      </c>
      <c r="X96" s="269">
        <v>0</v>
      </c>
      <c r="Y96" s="269">
        <f t="shared" si="116"/>
        <v>0</v>
      </c>
      <c r="Z96" s="269">
        <f t="shared" si="117"/>
        <v>0</v>
      </c>
      <c r="AA96" s="577">
        <f t="shared" si="118"/>
        <v>0</v>
      </c>
      <c r="AB96" s="270">
        <f t="shared" si="119"/>
        <v>0</v>
      </c>
      <c r="AC96" s="269">
        <v>0</v>
      </c>
      <c r="AD96" s="269">
        <v>0</v>
      </c>
      <c r="AE96" s="269">
        <f t="shared" si="88"/>
        <v>0</v>
      </c>
      <c r="AF96" s="269">
        <f t="shared" si="89"/>
        <v>0</v>
      </c>
      <c r="AG96" s="271">
        <v>0</v>
      </c>
      <c r="AH96" s="271">
        <v>0</v>
      </c>
      <c r="AI96" s="271">
        <v>0</v>
      </c>
      <c r="AJ96" s="271">
        <v>0</v>
      </c>
      <c r="AK96" s="271">
        <v>0</v>
      </c>
      <c r="AL96" s="271">
        <f t="shared" si="90"/>
        <v>0</v>
      </c>
      <c r="AM96" s="271">
        <f t="shared" si="91"/>
        <v>0</v>
      </c>
      <c r="AN96" s="272">
        <f t="shared" si="92"/>
        <v>0</v>
      </c>
      <c r="AO96" s="268">
        <f t="shared" si="120"/>
        <v>251140</v>
      </c>
      <c r="AP96" s="269">
        <f t="shared" si="121"/>
        <v>183619</v>
      </c>
      <c r="AQ96" s="269">
        <f t="shared" si="122"/>
        <v>0</v>
      </c>
      <c r="AR96" s="269">
        <f t="shared" si="123"/>
        <v>62063</v>
      </c>
      <c r="AS96" s="269">
        <f t="shared" si="123"/>
        <v>3672</v>
      </c>
      <c r="AT96" s="269">
        <f t="shared" si="124"/>
        <v>1786</v>
      </c>
      <c r="AU96" s="271">
        <f t="shared" si="125"/>
        <v>0.62</v>
      </c>
      <c r="AV96" s="271">
        <f t="shared" si="126"/>
        <v>0</v>
      </c>
      <c r="AW96" s="272">
        <f t="shared" si="126"/>
        <v>0.62</v>
      </c>
    </row>
    <row r="97" spans="1:49" ht="12.95" customHeight="1" x14ac:dyDescent="0.25">
      <c r="A97" s="224">
        <v>17</v>
      </c>
      <c r="B97" s="123">
        <v>4488</v>
      </c>
      <c r="C97" s="123">
        <v>600074803</v>
      </c>
      <c r="D97" s="123">
        <v>72742089</v>
      </c>
      <c r="E97" s="125" t="s">
        <v>367</v>
      </c>
      <c r="F97" s="123">
        <v>3143</v>
      </c>
      <c r="G97" s="126" t="s">
        <v>635</v>
      </c>
      <c r="H97" s="126" t="s">
        <v>283</v>
      </c>
      <c r="I97" s="265">
        <v>602336</v>
      </c>
      <c r="J97" s="266">
        <v>443546</v>
      </c>
      <c r="K97" s="266">
        <v>0</v>
      </c>
      <c r="L97" s="831">
        <v>149919</v>
      </c>
      <c r="M97" s="831">
        <v>8871</v>
      </c>
      <c r="N97" s="266">
        <v>0</v>
      </c>
      <c r="O97" s="622">
        <v>0.93100000000000005</v>
      </c>
      <c r="P97" s="678">
        <v>0.93100000000000005</v>
      </c>
      <c r="Q97" s="744">
        <v>0</v>
      </c>
      <c r="R97" s="268">
        <f t="shared" si="115"/>
        <v>0</v>
      </c>
      <c r="S97" s="269">
        <v>0</v>
      </c>
      <c r="T97" s="269">
        <v>0</v>
      </c>
      <c r="U97" s="269">
        <v>0</v>
      </c>
      <c r="V97" s="269">
        <f t="shared" si="83"/>
        <v>0</v>
      </c>
      <c r="W97" s="269">
        <v>0</v>
      </c>
      <c r="X97" s="269">
        <v>0</v>
      </c>
      <c r="Y97" s="269">
        <f t="shared" si="116"/>
        <v>0</v>
      </c>
      <c r="Z97" s="269">
        <f t="shared" si="117"/>
        <v>0</v>
      </c>
      <c r="AA97" s="577">
        <f t="shared" si="118"/>
        <v>0</v>
      </c>
      <c r="AB97" s="270">
        <f t="shared" si="119"/>
        <v>0</v>
      </c>
      <c r="AC97" s="269">
        <v>0</v>
      </c>
      <c r="AD97" s="269">
        <v>0</v>
      </c>
      <c r="AE97" s="269">
        <f t="shared" si="88"/>
        <v>0</v>
      </c>
      <c r="AF97" s="269">
        <f t="shared" si="89"/>
        <v>0</v>
      </c>
      <c r="AG97" s="271">
        <v>0</v>
      </c>
      <c r="AH97" s="271">
        <v>0</v>
      </c>
      <c r="AI97" s="271">
        <v>0</v>
      </c>
      <c r="AJ97" s="271">
        <v>0</v>
      </c>
      <c r="AK97" s="271">
        <v>0</v>
      </c>
      <c r="AL97" s="271">
        <f t="shared" si="90"/>
        <v>0</v>
      </c>
      <c r="AM97" s="271">
        <f t="shared" si="91"/>
        <v>0</v>
      </c>
      <c r="AN97" s="272">
        <f t="shared" si="92"/>
        <v>0</v>
      </c>
      <c r="AO97" s="268">
        <f t="shared" si="120"/>
        <v>602336</v>
      </c>
      <c r="AP97" s="269">
        <f t="shared" si="121"/>
        <v>443546</v>
      </c>
      <c r="AQ97" s="269">
        <f t="shared" si="122"/>
        <v>0</v>
      </c>
      <c r="AR97" s="269">
        <f t="shared" si="123"/>
        <v>149919</v>
      </c>
      <c r="AS97" s="269">
        <f t="shared" si="123"/>
        <v>8871</v>
      </c>
      <c r="AT97" s="269">
        <f t="shared" si="124"/>
        <v>0</v>
      </c>
      <c r="AU97" s="271">
        <f t="shared" si="125"/>
        <v>0.93100000000000005</v>
      </c>
      <c r="AV97" s="271">
        <f t="shared" si="126"/>
        <v>0.93100000000000005</v>
      </c>
      <c r="AW97" s="272">
        <f t="shared" si="126"/>
        <v>0</v>
      </c>
    </row>
    <row r="98" spans="1:49" ht="12.95" customHeight="1" x14ac:dyDescent="0.25">
      <c r="A98" s="224">
        <v>17</v>
      </c>
      <c r="B98" s="123">
        <v>4488</v>
      </c>
      <c r="C98" s="123">
        <v>600074803</v>
      </c>
      <c r="D98" s="123">
        <v>72742089</v>
      </c>
      <c r="E98" s="125" t="s">
        <v>367</v>
      </c>
      <c r="F98" s="123">
        <v>3143</v>
      </c>
      <c r="G98" s="126" t="s">
        <v>636</v>
      </c>
      <c r="H98" s="126" t="s">
        <v>284</v>
      </c>
      <c r="I98" s="265">
        <v>17556</v>
      </c>
      <c r="J98" s="266">
        <v>12375</v>
      </c>
      <c r="K98" s="266">
        <v>0</v>
      </c>
      <c r="L98" s="831">
        <v>4183</v>
      </c>
      <c r="M98" s="831">
        <v>248</v>
      </c>
      <c r="N98" s="266">
        <v>750</v>
      </c>
      <c r="O98" s="622">
        <v>0.05</v>
      </c>
      <c r="P98" s="678">
        <v>0</v>
      </c>
      <c r="Q98" s="744">
        <v>0.05</v>
      </c>
      <c r="R98" s="268">
        <f t="shared" si="115"/>
        <v>0</v>
      </c>
      <c r="S98" s="269">
        <v>0</v>
      </c>
      <c r="T98" s="269">
        <v>0</v>
      </c>
      <c r="U98" s="269">
        <v>0</v>
      </c>
      <c r="V98" s="269">
        <f t="shared" si="83"/>
        <v>0</v>
      </c>
      <c r="W98" s="269">
        <v>0</v>
      </c>
      <c r="X98" s="269">
        <v>0</v>
      </c>
      <c r="Y98" s="269">
        <f t="shared" si="116"/>
        <v>0</v>
      </c>
      <c r="Z98" s="269">
        <f t="shared" si="117"/>
        <v>0</v>
      </c>
      <c r="AA98" s="577">
        <f t="shared" si="118"/>
        <v>0</v>
      </c>
      <c r="AB98" s="270">
        <f t="shared" si="119"/>
        <v>0</v>
      </c>
      <c r="AC98" s="269">
        <v>0</v>
      </c>
      <c r="AD98" s="269">
        <v>0</v>
      </c>
      <c r="AE98" s="269">
        <f t="shared" si="88"/>
        <v>0</v>
      </c>
      <c r="AF98" s="269">
        <f t="shared" si="89"/>
        <v>0</v>
      </c>
      <c r="AG98" s="271">
        <v>0</v>
      </c>
      <c r="AH98" s="271">
        <v>0</v>
      </c>
      <c r="AI98" s="271">
        <v>0</v>
      </c>
      <c r="AJ98" s="271">
        <v>0</v>
      </c>
      <c r="AK98" s="271">
        <v>0</v>
      </c>
      <c r="AL98" s="271">
        <f t="shared" si="90"/>
        <v>0</v>
      </c>
      <c r="AM98" s="271">
        <f t="shared" si="91"/>
        <v>0</v>
      </c>
      <c r="AN98" s="272">
        <f t="shared" si="92"/>
        <v>0</v>
      </c>
      <c r="AO98" s="268">
        <f t="shared" si="120"/>
        <v>17556</v>
      </c>
      <c r="AP98" s="269">
        <f t="shared" si="121"/>
        <v>12375</v>
      </c>
      <c r="AQ98" s="269">
        <f t="shared" si="122"/>
        <v>0</v>
      </c>
      <c r="AR98" s="269">
        <f t="shared" si="123"/>
        <v>4183</v>
      </c>
      <c r="AS98" s="269">
        <f t="shared" si="123"/>
        <v>248</v>
      </c>
      <c r="AT98" s="269">
        <f t="shared" si="124"/>
        <v>750</v>
      </c>
      <c r="AU98" s="271">
        <f t="shared" si="125"/>
        <v>0.05</v>
      </c>
      <c r="AV98" s="271">
        <f t="shared" si="126"/>
        <v>0</v>
      </c>
      <c r="AW98" s="272">
        <f t="shared" si="126"/>
        <v>0.05</v>
      </c>
    </row>
    <row r="99" spans="1:49" ht="12.95" customHeight="1" x14ac:dyDescent="0.25">
      <c r="A99" s="225">
        <v>17</v>
      </c>
      <c r="B99" s="117">
        <v>4488</v>
      </c>
      <c r="C99" s="117">
        <v>600074803</v>
      </c>
      <c r="D99" s="117">
        <v>72742089</v>
      </c>
      <c r="E99" s="128" t="s">
        <v>368</v>
      </c>
      <c r="F99" s="131"/>
      <c r="G99" s="132"/>
      <c r="H99" s="132"/>
      <c r="I99" s="216">
        <v>5985954</v>
      </c>
      <c r="J99" s="130">
        <v>4320131</v>
      </c>
      <c r="K99" s="130">
        <v>10000</v>
      </c>
      <c r="L99" s="130">
        <v>1463584</v>
      </c>
      <c r="M99" s="130">
        <v>86403</v>
      </c>
      <c r="N99" s="130">
        <v>105836</v>
      </c>
      <c r="O99" s="133">
        <v>9.6677999999999997</v>
      </c>
      <c r="P99" s="133">
        <v>6.9891999999999994</v>
      </c>
      <c r="Q99" s="483">
        <v>2.6785999999999999</v>
      </c>
      <c r="R99" s="211">
        <f t="shared" ref="R99:AW99" si="127">SUM(R93:R98)</f>
        <v>0</v>
      </c>
      <c r="S99" s="130">
        <f t="shared" si="127"/>
        <v>0</v>
      </c>
      <c r="T99" s="130">
        <f t="shared" si="127"/>
        <v>0</v>
      </c>
      <c r="U99" s="130">
        <f t="shared" si="127"/>
        <v>0</v>
      </c>
      <c r="V99" s="130">
        <f t="shared" si="127"/>
        <v>0</v>
      </c>
      <c r="W99" s="130">
        <f t="shared" si="127"/>
        <v>0</v>
      </c>
      <c r="X99" s="130">
        <f t="shared" si="127"/>
        <v>0</v>
      </c>
      <c r="Y99" s="130">
        <f t="shared" si="127"/>
        <v>0</v>
      </c>
      <c r="Z99" s="130">
        <f t="shared" si="127"/>
        <v>0</v>
      </c>
      <c r="AA99" s="130">
        <f t="shared" si="127"/>
        <v>0</v>
      </c>
      <c r="AB99" s="130">
        <f t="shared" si="127"/>
        <v>0</v>
      </c>
      <c r="AC99" s="130">
        <f t="shared" si="127"/>
        <v>0</v>
      </c>
      <c r="AD99" s="130">
        <f t="shared" si="127"/>
        <v>0</v>
      </c>
      <c r="AE99" s="130">
        <f t="shared" si="127"/>
        <v>0</v>
      </c>
      <c r="AF99" s="130">
        <f t="shared" si="127"/>
        <v>0</v>
      </c>
      <c r="AG99" s="133">
        <f t="shared" si="127"/>
        <v>0</v>
      </c>
      <c r="AH99" s="133">
        <f t="shared" si="127"/>
        <v>0</v>
      </c>
      <c r="AI99" s="133">
        <f t="shared" si="127"/>
        <v>0</v>
      </c>
      <c r="AJ99" s="133">
        <f t="shared" si="127"/>
        <v>0</v>
      </c>
      <c r="AK99" s="133">
        <f t="shared" si="127"/>
        <v>0</v>
      </c>
      <c r="AL99" s="133">
        <f t="shared" si="127"/>
        <v>0</v>
      </c>
      <c r="AM99" s="133">
        <f t="shared" si="127"/>
        <v>0</v>
      </c>
      <c r="AN99" s="483">
        <f t="shared" si="127"/>
        <v>0</v>
      </c>
      <c r="AO99" s="211">
        <f t="shared" si="127"/>
        <v>5985954</v>
      </c>
      <c r="AP99" s="130">
        <f t="shared" si="127"/>
        <v>4320131</v>
      </c>
      <c r="AQ99" s="130">
        <f t="shared" si="127"/>
        <v>10000</v>
      </c>
      <c r="AR99" s="130">
        <f t="shared" si="127"/>
        <v>1463584</v>
      </c>
      <c r="AS99" s="130">
        <f t="shared" si="127"/>
        <v>86403</v>
      </c>
      <c r="AT99" s="130">
        <f t="shared" si="127"/>
        <v>105836</v>
      </c>
      <c r="AU99" s="133">
        <f t="shared" si="127"/>
        <v>9.6677999999999997</v>
      </c>
      <c r="AV99" s="133">
        <f t="shared" si="127"/>
        <v>6.9891999999999994</v>
      </c>
      <c r="AW99" s="483">
        <f t="shared" si="127"/>
        <v>2.6785999999999999</v>
      </c>
    </row>
    <row r="100" spans="1:49" ht="12.95" customHeight="1" x14ac:dyDescent="0.25">
      <c r="A100" s="224">
        <v>18</v>
      </c>
      <c r="B100" s="123">
        <v>4434</v>
      </c>
      <c r="C100" s="123">
        <v>650025768</v>
      </c>
      <c r="D100" s="123">
        <v>72744481</v>
      </c>
      <c r="E100" s="125" t="s">
        <v>369</v>
      </c>
      <c r="F100" s="123">
        <v>3111</v>
      </c>
      <c r="G100" s="126" t="s">
        <v>331</v>
      </c>
      <c r="H100" s="126" t="s">
        <v>283</v>
      </c>
      <c r="I100" s="265">
        <v>3073056</v>
      </c>
      <c r="J100" s="266">
        <v>2233259</v>
      </c>
      <c r="K100" s="266">
        <v>5000</v>
      </c>
      <c r="L100" s="831">
        <v>756532</v>
      </c>
      <c r="M100" s="831">
        <v>44665</v>
      </c>
      <c r="N100" s="266">
        <v>33600</v>
      </c>
      <c r="O100" s="622">
        <v>5.0217999999999998</v>
      </c>
      <c r="P100" s="678">
        <v>4</v>
      </c>
      <c r="Q100" s="744">
        <v>1.0218</v>
      </c>
      <c r="R100" s="268">
        <f t="shared" ref="R100:R105" si="128">W100*-1</f>
        <v>0</v>
      </c>
      <c r="S100" s="269">
        <v>0</v>
      </c>
      <c r="T100" s="269">
        <v>0</v>
      </c>
      <c r="U100" s="269">
        <v>0</v>
      </c>
      <c r="V100" s="269">
        <f t="shared" si="83"/>
        <v>0</v>
      </c>
      <c r="W100" s="269">
        <v>0</v>
      </c>
      <c r="X100" s="269">
        <v>0</v>
      </c>
      <c r="Y100" s="269">
        <f t="shared" ref="Y100:Y105" si="129">SUM(W100:X100)</f>
        <v>0</v>
      </c>
      <c r="Z100" s="269">
        <f t="shared" ref="Z100:Z105" si="130">V100+Y100</f>
        <v>0</v>
      </c>
      <c r="AA100" s="577">
        <f t="shared" ref="AA100:AA105" si="131">ROUND((V100+W100)*33.8%,0)</f>
        <v>0</v>
      </c>
      <c r="AB100" s="270">
        <f t="shared" ref="AB100:AB105" si="132">ROUND(V100*2%,0)</f>
        <v>0</v>
      </c>
      <c r="AC100" s="269">
        <v>0</v>
      </c>
      <c r="AD100" s="269">
        <v>0</v>
      </c>
      <c r="AE100" s="269">
        <f t="shared" si="88"/>
        <v>0</v>
      </c>
      <c r="AF100" s="269">
        <f t="shared" si="89"/>
        <v>0</v>
      </c>
      <c r="AG100" s="271">
        <v>0</v>
      </c>
      <c r="AH100" s="271">
        <v>0</v>
      </c>
      <c r="AI100" s="271">
        <v>0</v>
      </c>
      <c r="AJ100" s="271">
        <v>0</v>
      </c>
      <c r="AK100" s="271">
        <v>0</v>
      </c>
      <c r="AL100" s="271">
        <f t="shared" si="90"/>
        <v>0</v>
      </c>
      <c r="AM100" s="271">
        <f t="shared" si="91"/>
        <v>0</v>
      </c>
      <c r="AN100" s="272">
        <f t="shared" si="92"/>
        <v>0</v>
      </c>
      <c r="AO100" s="268">
        <f t="shared" ref="AO100:AO105" si="133">I100+AF100</f>
        <v>3073056</v>
      </c>
      <c r="AP100" s="269">
        <f t="shared" ref="AP100:AP105" si="134">J100+V100</f>
        <v>2233259</v>
      </c>
      <c r="AQ100" s="269">
        <f t="shared" ref="AQ100:AQ105" si="135">K100+Y100</f>
        <v>5000</v>
      </c>
      <c r="AR100" s="269">
        <f t="shared" ref="AR100:AS105" si="136">L100+AA100</f>
        <v>756532</v>
      </c>
      <c r="AS100" s="269">
        <f t="shared" si="136"/>
        <v>44665</v>
      </c>
      <c r="AT100" s="269">
        <f t="shared" ref="AT100:AT105" si="137">N100+AE100</f>
        <v>33600</v>
      </c>
      <c r="AU100" s="271">
        <f t="shared" ref="AU100:AU105" si="138">O100+AN100</f>
        <v>5.0217999999999998</v>
      </c>
      <c r="AV100" s="271">
        <f t="shared" ref="AV100:AW105" si="139">P100+AL100</f>
        <v>4</v>
      </c>
      <c r="AW100" s="272">
        <f t="shared" si="139"/>
        <v>1.0218</v>
      </c>
    </row>
    <row r="101" spans="1:49" ht="12.95" customHeight="1" x14ac:dyDescent="0.25">
      <c r="A101" s="224">
        <v>18</v>
      </c>
      <c r="B101" s="123">
        <v>4434</v>
      </c>
      <c r="C101" s="123">
        <v>650025768</v>
      </c>
      <c r="D101" s="123">
        <v>72744481</v>
      </c>
      <c r="E101" s="125" t="s">
        <v>369</v>
      </c>
      <c r="F101" s="123">
        <v>3113</v>
      </c>
      <c r="G101" s="126" t="s">
        <v>335</v>
      </c>
      <c r="H101" s="126" t="s">
        <v>283</v>
      </c>
      <c r="I101" s="265">
        <v>12123903</v>
      </c>
      <c r="J101" s="266">
        <v>8550702</v>
      </c>
      <c r="K101" s="266">
        <v>125000</v>
      </c>
      <c r="L101" s="831">
        <v>2932387</v>
      </c>
      <c r="M101" s="831">
        <v>171014</v>
      </c>
      <c r="N101" s="266">
        <v>344800</v>
      </c>
      <c r="O101" s="622">
        <v>17.100099999999998</v>
      </c>
      <c r="P101" s="678">
        <v>12.4999</v>
      </c>
      <c r="Q101" s="744">
        <v>4.6002000000000001</v>
      </c>
      <c r="R101" s="268">
        <f t="shared" si="128"/>
        <v>0</v>
      </c>
      <c r="S101" s="269">
        <v>0</v>
      </c>
      <c r="T101" s="269">
        <v>0</v>
      </c>
      <c r="U101" s="269">
        <v>0</v>
      </c>
      <c r="V101" s="269">
        <f t="shared" si="83"/>
        <v>0</v>
      </c>
      <c r="W101" s="269">
        <v>0</v>
      </c>
      <c r="X101" s="269">
        <v>0</v>
      </c>
      <c r="Y101" s="269">
        <f t="shared" si="129"/>
        <v>0</v>
      </c>
      <c r="Z101" s="269">
        <f t="shared" si="130"/>
        <v>0</v>
      </c>
      <c r="AA101" s="577">
        <f t="shared" si="131"/>
        <v>0</v>
      </c>
      <c r="AB101" s="270">
        <f t="shared" si="132"/>
        <v>0</v>
      </c>
      <c r="AC101" s="269">
        <v>0</v>
      </c>
      <c r="AD101" s="269">
        <v>0</v>
      </c>
      <c r="AE101" s="269">
        <f t="shared" si="88"/>
        <v>0</v>
      </c>
      <c r="AF101" s="269">
        <f t="shared" si="89"/>
        <v>0</v>
      </c>
      <c r="AG101" s="271">
        <v>0</v>
      </c>
      <c r="AH101" s="271">
        <v>0</v>
      </c>
      <c r="AI101" s="271">
        <v>0</v>
      </c>
      <c r="AJ101" s="271">
        <v>0</v>
      </c>
      <c r="AK101" s="271">
        <v>0</v>
      </c>
      <c r="AL101" s="271">
        <f t="shared" si="90"/>
        <v>0</v>
      </c>
      <c r="AM101" s="271">
        <f t="shared" si="91"/>
        <v>0</v>
      </c>
      <c r="AN101" s="272">
        <f t="shared" si="92"/>
        <v>0</v>
      </c>
      <c r="AO101" s="268">
        <f t="shared" si="133"/>
        <v>12123903</v>
      </c>
      <c r="AP101" s="269">
        <f t="shared" si="134"/>
        <v>8550702</v>
      </c>
      <c r="AQ101" s="269">
        <f t="shared" si="135"/>
        <v>125000</v>
      </c>
      <c r="AR101" s="269">
        <f t="shared" si="136"/>
        <v>2932387</v>
      </c>
      <c r="AS101" s="269">
        <f t="shared" si="136"/>
        <v>171014</v>
      </c>
      <c r="AT101" s="269">
        <f t="shared" si="137"/>
        <v>344800</v>
      </c>
      <c r="AU101" s="271">
        <f t="shared" si="138"/>
        <v>17.100099999999998</v>
      </c>
      <c r="AV101" s="271">
        <f t="shared" si="139"/>
        <v>12.4999</v>
      </c>
      <c r="AW101" s="272">
        <f t="shared" si="139"/>
        <v>4.6002000000000001</v>
      </c>
    </row>
    <row r="102" spans="1:49" ht="12.95" customHeight="1" x14ac:dyDescent="0.25">
      <c r="A102" s="224">
        <v>18</v>
      </c>
      <c r="B102" s="123">
        <v>4434</v>
      </c>
      <c r="C102" s="123">
        <v>650025768</v>
      </c>
      <c r="D102" s="123">
        <v>72744481</v>
      </c>
      <c r="E102" s="125" t="s">
        <v>369</v>
      </c>
      <c r="F102" s="123">
        <v>3113</v>
      </c>
      <c r="G102" s="126" t="s">
        <v>325</v>
      </c>
      <c r="H102" s="126" t="s">
        <v>284</v>
      </c>
      <c r="I102" s="265">
        <v>3097549</v>
      </c>
      <c r="J102" s="266">
        <v>2280964</v>
      </c>
      <c r="K102" s="266">
        <v>0</v>
      </c>
      <c r="L102" s="831">
        <v>770966</v>
      </c>
      <c r="M102" s="831">
        <v>45619</v>
      </c>
      <c r="N102" s="266">
        <v>0</v>
      </c>
      <c r="O102" s="622">
        <v>7.18</v>
      </c>
      <c r="P102" s="678">
        <v>7.18</v>
      </c>
      <c r="Q102" s="744">
        <v>0</v>
      </c>
      <c r="R102" s="268">
        <f t="shared" si="128"/>
        <v>0</v>
      </c>
      <c r="S102" s="269">
        <v>0</v>
      </c>
      <c r="T102" s="269">
        <v>0</v>
      </c>
      <c r="U102" s="269">
        <v>0</v>
      </c>
      <c r="V102" s="269">
        <f t="shared" si="83"/>
        <v>0</v>
      </c>
      <c r="W102" s="269">
        <v>0</v>
      </c>
      <c r="X102" s="269">
        <v>0</v>
      </c>
      <c r="Y102" s="269">
        <f t="shared" si="129"/>
        <v>0</v>
      </c>
      <c r="Z102" s="269">
        <f t="shared" si="130"/>
        <v>0</v>
      </c>
      <c r="AA102" s="577">
        <f t="shared" si="131"/>
        <v>0</v>
      </c>
      <c r="AB102" s="270">
        <f t="shared" si="132"/>
        <v>0</v>
      </c>
      <c r="AC102" s="269">
        <v>0</v>
      </c>
      <c r="AD102" s="269">
        <v>0</v>
      </c>
      <c r="AE102" s="269">
        <f t="shared" si="88"/>
        <v>0</v>
      </c>
      <c r="AF102" s="269">
        <f t="shared" si="89"/>
        <v>0</v>
      </c>
      <c r="AG102" s="271">
        <v>0</v>
      </c>
      <c r="AH102" s="271">
        <v>0</v>
      </c>
      <c r="AI102" s="271">
        <v>0</v>
      </c>
      <c r="AJ102" s="271">
        <v>0</v>
      </c>
      <c r="AK102" s="271">
        <v>0</v>
      </c>
      <c r="AL102" s="271">
        <f t="shared" si="90"/>
        <v>0</v>
      </c>
      <c r="AM102" s="271">
        <f t="shared" si="91"/>
        <v>0</v>
      </c>
      <c r="AN102" s="272">
        <f t="shared" si="92"/>
        <v>0</v>
      </c>
      <c r="AO102" s="268">
        <f t="shared" si="133"/>
        <v>3097549</v>
      </c>
      <c r="AP102" s="269">
        <f t="shared" si="134"/>
        <v>2280964</v>
      </c>
      <c r="AQ102" s="269">
        <f t="shared" si="135"/>
        <v>0</v>
      </c>
      <c r="AR102" s="269">
        <f t="shared" si="136"/>
        <v>770966</v>
      </c>
      <c r="AS102" s="269">
        <f t="shared" si="136"/>
        <v>45619</v>
      </c>
      <c r="AT102" s="269">
        <f t="shared" si="137"/>
        <v>0</v>
      </c>
      <c r="AU102" s="271">
        <f t="shared" si="138"/>
        <v>7.18</v>
      </c>
      <c r="AV102" s="271">
        <f t="shared" si="139"/>
        <v>7.18</v>
      </c>
      <c r="AW102" s="272">
        <f t="shared" si="139"/>
        <v>0</v>
      </c>
    </row>
    <row r="103" spans="1:49" ht="12.95" customHeight="1" x14ac:dyDescent="0.25">
      <c r="A103" s="224">
        <v>18</v>
      </c>
      <c r="B103" s="123">
        <v>4434</v>
      </c>
      <c r="C103" s="123">
        <v>650025768</v>
      </c>
      <c r="D103" s="123">
        <v>72744481</v>
      </c>
      <c r="E103" s="125" t="s">
        <v>369</v>
      </c>
      <c r="F103" s="123">
        <v>3141</v>
      </c>
      <c r="G103" s="126" t="s">
        <v>321</v>
      </c>
      <c r="H103" s="126" t="s">
        <v>284</v>
      </c>
      <c r="I103" s="265">
        <v>1607218</v>
      </c>
      <c r="J103" s="266">
        <v>1097179</v>
      </c>
      <c r="K103" s="266">
        <v>80000</v>
      </c>
      <c r="L103" s="831">
        <v>397887</v>
      </c>
      <c r="M103" s="831">
        <v>21944</v>
      </c>
      <c r="N103" s="266">
        <v>10208</v>
      </c>
      <c r="O103" s="622">
        <v>3.73</v>
      </c>
      <c r="P103" s="678">
        <v>0</v>
      </c>
      <c r="Q103" s="744">
        <v>3.73</v>
      </c>
      <c r="R103" s="268">
        <f t="shared" si="128"/>
        <v>0</v>
      </c>
      <c r="S103" s="269">
        <v>0</v>
      </c>
      <c r="T103" s="269">
        <v>0</v>
      </c>
      <c r="U103" s="269">
        <v>0</v>
      </c>
      <c r="V103" s="269">
        <f t="shared" si="83"/>
        <v>0</v>
      </c>
      <c r="W103" s="269">
        <v>0</v>
      </c>
      <c r="X103" s="269">
        <v>0</v>
      </c>
      <c r="Y103" s="269">
        <f t="shared" si="129"/>
        <v>0</v>
      </c>
      <c r="Z103" s="269">
        <f t="shared" si="130"/>
        <v>0</v>
      </c>
      <c r="AA103" s="577">
        <f t="shared" si="131"/>
        <v>0</v>
      </c>
      <c r="AB103" s="270">
        <f t="shared" si="132"/>
        <v>0</v>
      </c>
      <c r="AC103" s="269">
        <v>0</v>
      </c>
      <c r="AD103" s="269">
        <v>0</v>
      </c>
      <c r="AE103" s="269">
        <f t="shared" si="88"/>
        <v>0</v>
      </c>
      <c r="AF103" s="269">
        <f t="shared" si="89"/>
        <v>0</v>
      </c>
      <c r="AG103" s="271">
        <v>0</v>
      </c>
      <c r="AH103" s="271">
        <v>0</v>
      </c>
      <c r="AI103" s="271">
        <v>0</v>
      </c>
      <c r="AJ103" s="271">
        <v>0</v>
      </c>
      <c r="AK103" s="271">
        <v>0</v>
      </c>
      <c r="AL103" s="271">
        <f t="shared" si="90"/>
        <v>0</v>
      </c>
      <c r="AM103" s="271">
        <f t="shared" si="91"/>
        <v>0</v>
      </c>
      <c r="AN103" s="272">
        <f t="shared" si="92"/>
        <v>0</v>
      </c>
      <c r="AO103" s="268">
        <f t="shared" si="133"/>
        <v>1607218</v>
      </c>
      <c r="AP103" s="269">
        <f t="shared" si="134"/>
        <v>1097179</v>
      </c>
      <c r="AQ103" s="269">
        <f t="shared" si="135"/>
        <v>80000</v>
      </c>
      <c r="AR103" s="269">
        <f t="shared" si="136"/>
        <v>397887</v>
      </c>
      <c r="AS103" s="269">
        <f t="shared" si="136"/>
        <v>21944</v>
      </c>
      <c r="AT103" s="269">
        <f t="shared" si="137"/>
        <v>10208</v>
      </c>
      <c r="AU103" s="271">
        <f t="shared" si="138"/>
        <v>3.73</v>
      </c>
      <c r="AV103" s="271">
        <f t="shared" si="139"/>
        <v>0</v>
      </c>
      <c r="AW103" s="272">
        <f t="shared" si="139"/>
        <v>3.73</v>
      </c>
    </row>
    <row r="104" spans="1:49" ht="12.95" customHeight="1" x14ac:dyDescent="0.25">
      <c r="A104" s="224">
        <v>18</v>
      </c>
      <c r="B104" s="123">
        <v>4434</v>
      </c>
      <c r="C104" s="123">
        <v>650025768</v>
      </c>
      <c r="D104" s="123">
        <v>72744481</v>
      </c>
      <c r="E104" s="125" t="s">
        <v>369</v>
      </c>
      <c r="F104" s="123">
        <v>3143</v>
      </c>
      <c r="G104" s="126" t="s">
        <v>635</v>
      </c>
      <c r="H104" s="126" t="s">
        <v>283</v>
      </c>
      <c r="I104" s="265">
        <v>935493</v>
      </c>
      <c r="J104" s="266">
        <v>688875</v>
      </c>
      <c r="K104" s="266">
        <v>0</v>
      </c>
      <c r="L104" s="831">
        <v>232840</v>
      </c>
      <c r="M104" s="831">
        <v>13778</v>
      </c>
      <c r="N104" s="266">
        <v>0</v>
      </c>
      <c r="O104" s="622">
        <v>1.5</v>
      </c>
      <c r="P104" s="678">
        <v>1.5</v>
      </c>
      <c r="Q104" s="744">
        <v>0</v>
      </c>
      <c r="R104" s="268">
        <f t="shared" si="128"/>
        <v>0</v>
      </c>
      <c r="S104" s="269">
        <v>0</v>
      </c>
      <c r="T104" s="269">
        <v>0</v>
      </c>
      <c r="U104" s="269">
        <v>0</v>
      </c>
      <c r="V104" s="269">
        <f t="shared" si="83"/>
        <v>0</v>
      </c>
      <c r="W104" s="269">
        <v>0</v>
      </c>
      <c r="X104" s="269">
        <v>0</v>
      </c>
      <c r="Y104" s="269">
        <f t="shared" si="129"/>
        <v>0</v>
      </c>
      <c r="Z104" s="269">
        <f t="shared" si="130"/>
        <v>0</v>
      </c>
      <c r="AA104" s="577">
        <f t="shared" si="131"/>
        <v>0</v>
      </c>
      <c r="AB104" s="270">
        <f t="shared" si="132"/>
        <v>0</v>
      </c>
      <c r="AC104" s="269">
        <v>0</v>
      </c>
      <c r="AD104" s="269">
        <v>0</v>
      </c>
      <c r="AE104" s="269">
        <f t="shared" si="88"/>
        <v>0</v>
      </c>
      <c r="AF104" s="269">
        <f t="shared" si="89"/>
        <v>0</v>
      </c>
      <c r="AG104" s="271">
        <v>0</v>
      </c>
      <c r="AH104" s="271">
        <v>0</v>
      </c>
      <c r="AI104" s="271">
        <v>0</v>
      </c>
      <c r="AJ104" s="271">
        <v>0</v>
      </c>
      <c r="AK104" s="271">
        <v>0</v>
      </c>
      <c r="AL104" s="271">
        <f t="shared" si="90"/>
        <v>0</v>
      </c>
      <c r="AM104" s="271">
        <f t="shared" si="91"/>
        <v>0</v>
      </c>
      <c r="AN104" s="272">
        <f t="shared" si="92"/>
        <v>0</v>
      </c>
      <c r="AO104" s="268">
        <f t="shared" si="133"/>
        <v>935493</v>
      </c>
      <c r="AP104" s="269">
        <f t="shared" si="134"/>
        <v>688875</v>
      </c>
      <c r="AQ104" s="269">
        <f t="shared" si="135"/>
        <v>0</v>
      </c>
      <c r="AR104" s="269">
        <f t="shared" si="136"/>
        <v>232840</v>
      </c>
      <c r="AS104" s="269">
        <f t="shared" si="136"/>
        <v>13778</v>
      </c>
      <c r="AT104" s="269">
        <f t="shared" si="137"/>
        <v>0</v>
      </c>
      <c r="AU104" s="271">
        <f t="shared" si="138"/>
        <v>1.5</v>
      </c>
      <c r="AV104" s="271">
        <f t="shared" si="139"/>
        <v>1.5</v>
      </c>
      <c r="AW104" s="272">
        <f t="shared" si="139"/>
        <v>0</v>
      </c>
    </row>
    <row r="105" spans="1:49" ht="12.95" customHeight="1" x14ac:dyDescent="0.25">
      <c r="A105" s="224">
        <v>18</v>
      </c>
      <c r="B105" s="123">
        <v>4434</v>
      </c>
      <c r="C105" s="123">
        <v>650025768</v>
      </c>
      <c r="D105" s="123">
        <v>72744481</v>
      </c>
      <c r="E105" s="125" t="s">
        <v>369</v>
      </c>
      <c r="F105" s="123">
        <v>3143</v>
      </c>
      <c r="G105" s="126" t="s">
        <v>636</v>
      </c>
      <c r="H105" s="126" t="s">
        <v>284</v>
      </c>
      <c r="I105" s="265">
        <v>30195</v>
      </c>
      <c r="J105" s="266">
        <v>21285</v>
      </c>
      <c r="K105" s="266">
        <v>0</v>
      </c>
      <c r="L105" s="831">
        <v>7194</v>
      </c>
      <c r="M105" s="831">
        <v>426</v>
      </c>
      <c r="N105" s="266">
        <v>1290</v>
      </c>
      <c r="O105" s="622">
        <v>0.09</v>
      </c>
      <c r="P105" s="678">
        <v>0</v>
      </c>
      <c r="Q105" s="744">
        <v>0.09</v>
      </c>
      <c r="R105" s="268">
        <f t="shared" si="128"/>
        <v>0</v>
      </c>
      <c r="S105" s="269">
        <v>0</v>
      </c>
      <c r="T105" s="269">
        <v>0</v>
      </c>
      <c r="U105" s="269">
        <v>0</v>
      </c>
      <c r="V105" s="269">
        <f t="shared" si="83"/>
        <v>0</v>
      </c>
      <c r="W105" s="269">
        <v>0</v>
      </c>
      <c r="X105" s="269">
        <v>0</v>
      </c>
      <c r="Y105" s="269">
        <f t="shared" si="129"/>
        <v>0</v>
      </c>
      <c r="Z105" s="269">
        <f t="shared" si="130"/>
        <v>0</v>
      </c>
      <c r="AA105" s="577">
        <f t="shared" si="131"/>
        <v>0</v>
      </c>
      <c r="AB105" s="270">
        <f t="shared" si="132"/>
        <v>0</v>
      </c>
      <c r="AC105" s="269">
        <v>0</v>
      </c>
      <c r="AD105" s="269">
        <v>0</v>
      </c>
      <c r="AE105" s="269">
        <f t="shared" si="88"/>
        <v>0</v>
      </c>
      <c r="AF105" s="269">
        <f t="shared" si="89"/>
        <v>0</v>
      </c>
      <c r="AG105" s="271">
        <v>0</v>
      </c>
      <c r="AH105" s="271">
        <v>0</v>
      </c>
      <c r="AI105" s="271">
        <v>0</v>
      </c>
      <c r="AJ105" s="271">
        <v>0</v>
      </c>
      <c r="AK105" s="271">
        <v>0</v>
      </c>
      <c r="AL105" s="271">
        <f t="shared" si="90"/>
        <v>0</v>
      </c>
      <c r="AM105" s="271">
        <f t="shared" si="91"/>
        <v>0</v>
      </c>
      <c r="AN105" s="272">
        <f t="shared" si="92"/>
        <v>0</v>
      </c>
      <c r="AO105" s="268">
        <f t="shared" si="133"/>
        <v>30195</v>
      </c>
      <c r="AP105" s="269">
        <f t="shared" si="134"/>
        <v>21285</v>
      </c>
      <c r="AQ105" s="269">
        <f t="shared" si="135"/>
        <v>0</v>
      </c>
      <c r="AR105" s="269">
        <f t="shared" si="136"/>
        <v>7194</v>
      </c>
      <c r="AS105" s="269">
        <f t="shared" si="136"/>
        <v>426</v>
      </c>
      <c r="AT105" s="269">
        <f t="shared" si="137"/>
        <v>1290</v>
      </c>
      <c r="AU105" s="271">
        <f t="shared" si="138"/>
        <v>0.09</v>
      </c>
      <c r="AV105" s="271">
        <f t="shared" si="139"/>
        <v>0</v>
      </c>
      <c r="AW105" s="272">
        <f t="shared" si="139"/>
        <v>0.09</v>
      </c>
    </row>
    <row r="106" spans="1:49" ht="12.95" customHeight="1" x14ac:dyDescent="0.25">
      <c r="A106" s="225">
        <v>18</v>
      </c>
      <c r="B106" s="117">
        <v>4434</v>
      </c>
      <c r="C106" s="117">
        <v>650025768</v>
      </c>
      <c r="D106" s="117">
        <v>72744481</v>
      </c>
      <c r="E106" s="134" t="s">
        <v>370</v>
      </c>
      <c r="F106" s="135"/>
      <c r="G106" s="136"/>
      <c r="H106" s="136"/>
      <c r="I106" s="216">
        <v>20867414</v>
      </c>
      <c r="J106" s="130">
        <v>14872264</v>
      </c>
      <c r="K106" s="130">
        <v>210000</v>
      </c>
      <c r="L106" s="130">
        <v>5097806</v>
      </c>
      <c r="M106" s="130">
        <v>297446</v>
      </c>
      <c r="N106" s="130">
        <v>389898</v>
      </c>
      <c r="O106" s="133">
        <v>34.621899999999997</v>
      </c>
      <c r="P106" s="133">
        <v>25.1799</v>
      </c>
      <c r="Q106" s="483">
        <v>9.4420000000000002</v>
      </c>
      <c r="R106" s="211">
        <f t="shared" ref="R106:AW106" si="140">SUM(R100:R105)</f>
        <v>0</v>
      </c>
      <c r="S106" s="130">
        <f t="shared" si="140"/>
        <v>0</v>
      </c>
      <c r="T106" s="130">
        <f t="shared" si="140"/>
        <v>0</v>
      </c>
      <c r="U106" s="130">
        <f t="shared" si="140"/>
        <v>0</v>
      </c>
      <c r="V106" s="130">
        <f t="shared" si="140"/>
        <v>0</v>
      </c>
      <c r="W106" s="130">
        <f t="shared" si="140"/>
        <v>0</v>
      </c>
      <c r="X106" s="130">
        <f t="shared" si="140"/>
        <v>0</v>
      </c>
      <c r="Y106" s="130">
        <f t="shared" si="140"/>
        <v>0</v>
      </c>
      <c r="Z106" s="130">
        <f t="shared" si="140"/>
        <v>0</v>
      </c>
      <c r="AA106" s="130">
        <f t="shared" si="140"/>
        <v>0</v>
      </c>
      <c r="AB106" s="130">
        <f t="shared" si="140"/>
        <v>0</v>
      </c>
      <c r="AC106" s="130">
        <f t="shared" si="140"/>
        <v>0</v>
      </c>
      <c r="AD106" s="130">
        <f t="shared" si="140"/>
        <v>0</v>
      </c>
      <c r="AE106" s="130">
        <f t="shared" si="140"/>
        <v>0</v>
      </c>
      <c r="AF106" s="130">
        <f t="shared" si="140"/>
        <v>0</v>
      </c>
      <c r="AG106" s="133">
        <f t="shared" si="140"/>
        <v>0</v>
      </c>
      <c r="AH106" s="133">
        <f t="shared" si="140"/>
        <v>0</v>
      </c>
      <c r="AI106" s="133">
        <f t="shared" si="140"/>
        <v>0</v>
      </c>
      <c r="AJ106" s="133">
        <f t="shared" si="140"/>
        <v>0</v>
      </c>
      <c r="AK106" s="133">
        <f t="shared" si="140"/>
        <v>0</v>
      </c>
      <c r="AL106" s="133">
        <f t="shared" si="140"/>
        <v>0</v>
      </c>
      <c r="AM106" s="133">
        <f t="shared" si="140"/>
        <v>0</v>
      </c>
      <c r="AN106" s="483">
        <f t="shared" si="140"/>
        <v>0</v>
      </c>
      <c r="AO106" s="211">
        <f t="shared" si="140"/>
        <v>20867414</v>
      </c>
      <c r="AP106" s="130">
        <f t="shared" si="140"/>
        <v>14872264</v>
      </c>
      <c r="AQ106" s="130">
        <f t="shared" si="140"/>
        <v>210000</v>
      </c>
      <c r="AR106" s="130">
        <f t="shared" si="140"/>
        <v>5097806</v>
      </c>
      <c r="AS106" s="130">
        <f t="shared" si="140"/>
        <v>297446</v>
      </c>
      <c r="AT106" s="130">
        <f t="shared" si="140"/>
        <v>389898</v>
      </c>
      <c r="AU106" s="133">
        <f t="shared" si="140"/>
        <v>34.621899999999997</v>
      </c>
      <c r="AV106" s="133">
        <f t="shared" si="140"/>
        <v>25.1799</v>
      </c>
      <c r="AW106" s="483">
        <f t="shared" si="140"/>
        <v>9.4420000000000002</v>
      </c>
    </row>
    <row r="107" spans="1:49" ht="12.95" customHeight="1" x14ac:dyDescent="0.25">
      <c r="A107" s="224">
        <v>19</v>
      </c>
      <c r="B107" s="123">
        <v>4441</v>
      </c>
      <c r="C107" s="123">
        <v>600074668</v>
      </c>
      <c r="D107" s="123">
        <v>46750495</v>
      </c>
      <c r="E107" s="137" t="s">
        <v>371</v>
      </c>
      <c r="F107" s="138">
        <v>3111</v>
      </c>
      <c r="G107" s="126" t="s">
        <v>331</v>
      </c>
      <c r="H107" s="126" t="s">
        <v>283</v>
      </c>
      <c r="I107" s="265">
        <v>3755657</v>
      </c>
      <c r="J107" s="266">
        <v>2734652</v>
      </c>
      <c r="K107" s="266">
        <v>0</v>
      </c>
      <c r="L107" s="831">
        <v>924312</v>
      </c>
      <c r="M107" s="831">
        <v>54693</v>
      </c>
      <c r="N107" s="266">
        <v>42000</v>
      </c>
      <c r="O107" s="622">
        <v>6.8666999999999998</v>
      </c>
      <c r="P107" s="678">
        <v>5.4839000000000002</v>
      </c>
      <c r="Q107" s="744">
        <v>1.3828</v>
      </c>
      <c r="R107" s="268">
        <f t="shared" ref="R107:R112" si="141">W107*-1</f>
        <v>0</v>
      </c>
      <c r="S107" s="269">
        <v>0</v>
      </c>
      <c r="T107" s="269">
        <v>0</v>
      </c>
      <c r="U107" s="269">
        <v>0</v>
      </c>
      <c r="V107" s="269">
        <f t="shared" si="83"/>
        <v>0</v>
      </c>
      <c r="W107" s="269">
        <v>0</v>
      </c>
      <c r="X107" s="269">
        <v>0</v>
      </c>
      <c r="Y107" s="269">
        <f t="shared" ref="Y107:Y112" si="142">SUM(W107:X107)</f>
        <v>0</v>
      </c>
      <c r="Z107" s="269">
        <f t="shared" ref="Z107:Z112" si="143">V107+Y107</f>
        <v>0</v>
      </c>
      <c r="AA107" s="577">
        <f t="shared" ref="AA107:AA112" si="144">ROUND((V107+W107)*33.8%,0)</f>
        <v>0</v>
      </c>
      <c r="AB107" s="270">
        <f t="shared" ref="AB107:AB112" si="145">ROUND(V107*2%,0)</f>
        <v>0</v>
      </c>
      <c r="AC107" s="269">
        <v>0</v>
      </c>
      <c r="AD107" s="269">
        <v>0</v>
      </c>
      <c r="AE107" s="269">
        <f t="shared" si="88"/>
        <v>0</v>
      </c>
      <c r="AF107" s="269">
        <f t="shared" si="89"/>
        <v>0</v>
      </c>
      <c r="AG107" s="271">
        <v>0</v>
      </c>
      <c r="AH107" s="271">
        <v>0</v>
      </c>
      <c r="AI107" s="271">
        <v>0</v>
      </c>
      <c r="AJ107" s="271">
        <v>0</v>
      </c>
      <c r="AK107" s="271">
        <v>0</v>
      </c>
      <c r="AL107" s="271">
        <f t="shared" si="90"/>
        <v>0</v>
      </c>
      <c r="AM107" s="271">
        <f t="shared" si="91"/>
        <v>0</v>
      </c>
      <c r="AN107" s="272">
        <f t="shared" si="92"/>
        <v>0</v>
      </c>
      <c r="AO107" s="268">
        <f t="shared" ref="AO107:AO112" si="146">I107+AF107</f>
        <v>3755657</v>
      </c>
      <c r="AP107" s="269">
        <f t="shared" ref="AP107:AP112" si="147">J107+V107</f>
        <v>2734652</v>
      </c>
      <c r="AQ107" s="269">
        <f t="shared" ref="AQ107:AQ112" si="148">K107+Y107</f>
        <v>0</v>
      </c>
      <c r="AR107" s="269">
        <f t="shared" ref="AR107:AS112" si="149">L107+AA107</f>
        <v>924312</v>
      </c>
      <c r="AS107" s="269">
        <f t="shared" si="149"/>
        <v>54693</v>
      </c>
      <c r="AT107" s="269">
        <f t="shared" ref="AT107:AT112" si="150">N107+AE107</f>
        <v>42000</v>
      </c>
      <c r="AU107" s="271">
        <f t="shared" ref="AU107:AU112" si="151">O107+AN107</f>
        <v>6.8666999999999998</v>
      </c>
      <c r="AV107" s="271">
        <f t="shared" ref="AV107:AW112" si="152">P107+AL107</f>
        <v>5.4839000000000002</v>
      </c>
      <c r="AW107" s="272">
        <f t="shared" si="152"/>
        <v>1.3828</v>
      </c>
    </row>
    <row r="108" spans="1:49" ht="12.95" customHeight="1" x14ac:dyDescent="0.25">
      <c r="A108" s="224">
        <v>19</v>
      </c>
      <c r="B108" s="123">
        <v>4441</v>
      </c>
      <c r="C108" s="123">
        <v>600074668</v>
      </c>
      <c r="D108" s="123">
        <v>46750495</v>
      </c>
      <c r="E108" s="137" t="s">
        <v>371</v>
      </c>
      <c r="F108" s="138">
        <v>3117</v>
      </c>
      <c r="G108" s="126" t="s">
        <v>335</v>
      </c>
      <c r="H108" s="126" t="s">
        <v>283</v>
      </c>
      <c r="I108" s="265">
        <v>4361497</v>
      </c>
      <c r="J108" s="266">
        <v>3043834</v>
      </c>
      <c r="K108" s="266">
        <v>65000</v>
      </c>
      <c r="L108" s="831">
        <v>1050786</v>
      </c>
      <c r="M108" s="831">
        <v>60877</v>
      </c>
      <c r="N108" s="266">
        <v>141000</v>
      </c>
      <c r="O108" s="622">
        <v>6.4809999999999999</v>
      </c>
      <c r="P108" s="678">
        <v>4.2835999999999999</v>
      </c>
      <c r="Q108" s="744">
        <v>2.1974</v>
      </c>
      <c r="R108" s="268">
        <f t="shared" si="141"/>
        <v>0</v>
      </c>
      <c r="S108" s="269">
        <v>0</v>
      </c>
      <c r="T108" s="269">
        <v>0</v>
      </c>
      <c r="U108" s="269">
        <v>0</v>
      </c>
      <c r="V108" s="269">
        <f t="shared" si="83"/>
        <v>0</v>
      </c>
      <c r="W108" s="269">
        <v>0</v>
      </c>
      <c r="X108" s="269">
        <v>0</v>
      </c>
      <c r="Y108" s="269">
        <f t="shared" si="142"/>
        <v>0</v>
      </c>
      <c r="Z108" s="269">
        <f t="shared" si="143"/>
        <v>0</v>
      </c>
      <c r="AA108" s="577">
        <f t="shared" si="144"/>
        <v>0</v>
      </c>
      <c r="AB108" s="270">
        <f t="shared" si="145"/>
        <v>0</v>
      </c>
      <c r="AC108" s="269">
        <v>0</v>
      </c>
      <c r="AD108" s="269">
        <v>0</v>
      </c>
      <c r="AE108" s="269">
        <f t="shared" si="88"/>
        <v>0</v>
      </c>
      <c r="AF108" s="269">
        <f t="shared" si="89"/>
        <v>0</v>
      </c>
      <c r="AG108" s="271">
        <v>0</v>
      </c>
      <c r="AH108" s="271">
        <v>0</v>
      </c>
      <c r="AI108" s="271">
        <v>0</v>
      </c>
      <c r="AJ108" s="271">
        <v>0</v>
      </c>
      <c r="AK108" s="271">
        <v>0</v>
      </c>
      <c r="AL108" s="271">
        <f t="shared" si="90"/>
        <v>0</v>
      </c>
      <c r="AM108" s="271">
        <f t="shared" si="91"/>
        <v>0</v>
      </c>
      <c r="AN108" s="272">
        <f t="shared" si="92"/>
        <v>0</v>
      </c>
      <c r="AO108" s="268">
        <f t="shared" si="146"/>
        <v>4361497</v>
      </c>
      <c r="AP108" s="269">
        <f t="shared" si="147"/>
        <v>3043834</v>
      </c>
      <c r="AQ108" s="269">
        <f t="shared" si="148"/>
        <v>65000</v>
      </c>
      <c r="AR108" s="269">
        <f t="shared" si="149"/>
        <v>1050786</v>
      </c>
      <c r="AS108" s="269">
        <f t="shared" si="149"/>
        <v>60877</v>
      </c>
      <c r="AT108" s="269">
        <f t="shared" si="150"/>
        <v>141000</v>
      </c>
      <c r="AU108" s="271">
        <f t="shared" si="151"/>
        <v>6.4809999999999999</v>
      </c>
      <c r="AV108" s="271">
        <f t="shared" si="152"/>
        <v>4.2835999999999999</v>
      </c>
      <c r="AW108" s="272">
        <f t="shared" si="152"/>
        <v>2.1974</v>
      </c>
    </row>
    <row r="109" spans="1:49" ht="12.95" customHeight="1" x14ac:dyDescent="0.25">
      <c r="A109" s="224">
        <v>19</v>
      </c>
      <c r="B109" s="123">
        <v>4441</v>
      </c>
      <c r="C109" s="123">
        <v>600074668</v>
      </c>
      <c r="D109" s="123">
        <v>46750495</v>
      </c>
      <c r="E109" s="137" t="s">
        <v>371</v>
      </c>
      <c r="F109" s="138">
        <v>3117</v>
      </c>
      <c r="G109" s="126" t="s">
        <v>325</v>
      </c>
      <c r="H109" s="126" t="s">
        <v>284</v>
      </c>
      <c r="I109" s="265">
        <v>445877</v>
      </c>
      <c r="J109" s="266">
        <v>328333</v>
      </c>
      <c r="K109" s="266">
        <v>0</v>
      </c>
      <c r="L109" s="831">
        <v>110977</v>
      </c>
      <c r="M109" s="831">
        <v>6567</v>
      </c>
      <c r="N109" s="266">
        <v>0</v>
      </c>
      <c r="O109" s="622">
        <v>0.95</v>
      </c>
      <c r="P109" s="678">
        <v>0.95</v>
      </c>
      <c r="Q109" s="744">
        <v>0</v>
      </c>
      <c r="R109" s="268">
        <f t="shared" si="141"/>
        <v>0</v>
      </c>
      <c r="S109" s="269">
        <v>0</v>
      </c>
      <c r="T109" s="269">
        <v>0</v>
      </c>
      <c r="U109" s="269">
        <v>0</v>
      </c>
      <c r="V109" s="269">
        <f t="shared" si="83"/>
        <v>0</v>
      </c>
      <c r="W109" s="269">
        <v>0</v>
      </c>
      <c r="X109" s="269">
        <v>0</v>
      </c>
      <c r="Y109" s="269">
        <f t="shared" si="142"/>
        <v>0</v>
      </c>
      <c r="Z109" s="269">
        <f t="shared" si="143"/>
        <v>0</v>
      </c>
      <c r="AA109" s="577">
        <f t="shared" si="144"/>
        <v>0</v>
      </c>
      <c r="AB109" s="270">
        <f t="shared" si="145"/>
        <v>0</v>
      </c>
      <c r="AC109" s="269">
        <v>0</v>
      </c>
      <c r="AD109" s="269">
        <v>0</v>
      </c>
      <c r="AE109" s="269">
        <f t="shared" si="88"/>
        <v>0</v>
      </c>
      <c r="AF109" s="269">
        <f t="shared" si="89"/>
        <v>0</v>
      </c>
      <c r="AG109" s="271">
        <v>0</v>
      </c>
      <c r="AH109" s="271">
        <v>0</v>
      </c>
      <c r="AI109" s="271">
        <v>0</v>
      </c>
      <c r="AJ109" s="271">
        <v>0</v>
      </c>
      <c r="AK109" s="271">
        <v>0</v>
      </c>
      <c r="AL109" s="271">
        <f t="shared" si="90"/>
        <v>0</v>
      </c>
      <c r="AM109" s="271">
        <f t="shared" si="91"/>
        <v>0</v>
      </c>
      <c r="AN109" s="272">
        <f t="shared" si="92"/>
        <v>0</v>
      </c>
      <c r="AO109" s="268">
        <f t="shared" si="146"/>
        <v>445877</v>
      </c>
      <c r="AP109" s="269">
        <f t="shared" si="147"/>
        <v>328333</v>
      </c>
      <c r="AQ109" s="269">
        <f t="shared" si="148"/>
        <v>0</v>
      </c>
      <c r="AR109" s="269">
        <f t="shared" si="149"/>
        <v>110977</v>
      </c>
      <c r="AS109" s="269">
        <f t="shared" si="149"/>
        <v>6567</v>
      </c>
      <c r="AT109" s="269">
        <f t="shared" si="150"/>
        <v>0</v>
      </c>
      <c r="AU109" s="271">
        <f t="shared" si="151"/>
        <v>0.95</v>
      </c>
      <c r="AV109" s="271">
        <f t="shared" si="152"/>
        <v>0.95</v>
      </c>
      <c r="AW109" s="272">
        <f t="shared" si="152"/>
        <v>0</v>
      </c>
    </row>
    <row r="110" spans="1:49" ht="12.95" customHeight="1" x14ac:dyDescent="0.25">
      <c r="A110" s="224">
        <v>19</v>
      </c>
      <c r="B110" s="123">
        <v>4441</v>
      </c>
      <c r="C110" s="123">
        <v>600074668</v>
      </c>
      <c r="D110" s="123">
        <v>46750495</v>
      </c>
      <c r="E110" s="137" t="s">
        <v>371</v>
      </c>
      <c r="F110" s="138">
        <v>3141</v>
      </c>
      <c r="G110" s="126" t="s">
        <v>321</v>
      </c>
      <c r="H110" s="126" t="s">
        <v>284</v>
      </c>
      <c r="I110" s="265">
        <v>1187004</v>
      </c>
      <c r="J110" s="266">
        <v>869513</v>
      </c>
      <c r="K110" s="266">
        <v>0</v>
      </c>
      <c r="L110" s="831">
        <v>293895</v>
      </c>
      <c r="M110" s="831">
        <v>17390</v>
      </c>
      <c r="N110" s="266">
        <v>6206</v>
      </c>
      <c r="O110" s="622">
        <v>2.96</v>
      </c>
      <c r="P110" s="678">
        <v>0</v>
      </c>
      <c r="Q110" s="744">
        <v>2.96</v>
      </c>
      <c r="R110" s="268">
        <f t="shared" si="141"/>
        <v>0</v>
      </c>
      <c r="S110" s="269">
        <v>0</v>
      </c>
      <c r="T110" s="269">
        <v>0</v>
      </c>
      <c r="U110" s="269">
        <v>0</v>
      </c>
      <c r="V110" s="269">
        <f t="shared" si="83"/>
        <v>0</v>
      </c>
      <c r="W110" s="269">
        <v>0</v>
      </c>
      <c r="X110" s="269">
        <v>0</v>
      </c>
      <c r="Y110" s="269">
        <f t="shared" si="142"/>
        <v>0</v>
      </c>
      <c r="Z110" s="269">
        <f t="shared" si="143"/>
        <v>0</v>
      </c>
      <c r="AA110" s="577">
        <f t="shared" si="144"/>
        <v>0</v>
      </c>
      <c r="AB110" s="270">
        <f t="shared" si="145"/>
        <v>0</v>
      </c>
      <c r="AC110" s="269">
        <v>0</v>
      </c>
      <c r="AD110" s="269">
        <v>0</v>
      </c>
      <c r="AE110" s="269">
        <f t="shared" si="88"/>
        <v>0</v>
      </c>
      <c r="AF110" s="269">
        <f t="shared" si="89"/>
        <v>0</v>
      </c>
      <c r="AG110" s="271">
        <v>0</v>
      </c>
      <c r="AH110" s="271">
        <v>0</v>
      </c>
      <c r="AI110" s="271">
        <v>0</v>
      </c>
      <c r="AJ110" s="271">
        <v>0</v>
      </c>
      <c r="AK110" s="271">
        <v>0</v>
      </c>
      <c r="AL110" s="271">
        <f t="shared" si="90"/>
        <v>0</v>
      </c>
      <c r="AM110" s="271">
        <f t="shared" si="91"/>
        <v>0</v>
      </c>
      <c r="AN110" s="272">
        <f t="shared" si="92"/>
        <v>0</v>
      </c>
      <c r="AO110" s="268">
        <f t="shared" si="146"/>
        <v>1187004</v>
      </c>
      <c r="AP110" s="269">
        <f t="shared" si="147"/>
        <v>869513</v>
      </c>
      <c r="AQ110" s="269">
        <f t="shared" si="148"/>
        <v>0</v>
      </c>
      <c r="AR110" s="269">
        <f t="shared" si="149"/>
        <v>293895</v>
      </c>
      <c r="AS110" s="269">
        <f t="shared" si="149"/>
        <v>17390</v>
      </c>
      <c r="AT110" s="269">
        <f t="shared" si="150"/>
        <v>6206</v>
      </c>
      <c r="AU110" s="271">
        <f t="shared" si="151"/>
        <v>2.96</v>
      </c>
      <c r="AV110" s="271">
        <f t="shared" si="152"/>
        <v>0</v>
      </c>
      <c r="AW110" s="272">
        <f t="shared" si="152"/>
        <v>2.96</v>
      </c>
    </row>
    <row r="111" spans="1:49" ht="12.95" customHeight="1" x14ac:dyDescent="0.25">
      <c r="A111" s="224">
        <v>19</v>
      </c>
      <c r="B111" s="123">
        <v>4441</v>
      </c>
      <c r="C111" s="123">
        <v>600074668</v>
      </c>
      <c r="D111" s="123">
        <v>46750495</v>
      </c>
      <c r="E111" s="137" t="s">
        <v>371</v>
      </c>
      <c r="F111" s="138">
        <v>3143</v>
      </c>
      <c r="G111" s="126" t="s">
        <v>635</v>
      </c>
      <c r="H111" s="126" t="s">
        <v>283</v>
      </c>
      <c r="I111" s="265">
        <v>675298</v>
      </c>
      <c r="J111" s="266">
        <v>497274</v>
      </c>
      <c r="K111" s="266">
        <v>0</v>
      </c>
      <c r="L111" s="831">
        <v>168079</v>
      </c>
      <c r="M111" s="831">
        <v>9945</v>
      </c>
      <c r="N111" s="266">
        <v>0</v>
      </c>
      <c r="O111" s="622">
        <v>1</v>
      </c>
      <c r="P111" s="678">
        <v>1</v>
      </c>
      <c r="Q111" s="744">
        <v>0</v>
      </c>
      <c r="R111" s="268">
        <f t="shared" si="141"/>
        <v>0</v>
      </c>
      <c r="S111" s="269">
        <v>0</v>
      </c>
      <c r="T111" s="269">
        <v>0</v>
      </c>
      <c r="U111" s="269">
        <v>0</v>
      </c>
      <c r="V111" s="269">
        <f t="shared" si="83"/>
        <v>0</v>
      </c>
      <c r="W111" s="269">
        <v>0</v>
      </c>
      <c r="X111" s="269">
        <v>0</v>
      </c>
      <c r="Y111" s="269">
        <f t="shared" si="142"/>
        <v>0</v>
      </c>
      <c r="Z111" s="269">
        <f t="shared" si="143"/>
        <v>0</v>
      </c>
      <c r="AA111" s="577">
        <f t="shared" si="144"/>
        <v>0</v>
      </c>
      <c r="AB111" s="270">
        <f t="shared" si="145"/>
        <v>0</v>
      </c>
      <c r="AC111" s="269">
        <v>0</v>
      </c>
      <c r="AD111" s="269">
        <v>0</v>
      </c>
      <c r="AE111" s="269">
        <f t="shared" si="88"/>
        <v>0</v>
      </c>
      <c r="AF111" s="269">
        <f t="shared" si="89"/>
        <v>0</v>
      </c>
      <c r="AG111" s="271">
        <v>0</v>
      </c>
      <c r="AH111" s="271">
        <v>0</v>
      </c>
      <c r="AI111" s="271">
        <v>0</v>
      </c>
      <c r="AJ111" s="271">
        <v>0</v>
      </c>
      <c r="AK111" s="271">
        <v>0</v>
      </c>
      <c r="AL111" s="271">
        <f t="shared" si="90"/>
        <v>0</v>
      </c>
      <c r="AM111" s="271">
        <f t="shared" si="91"/>
        <v>0</v>
      </c>
      <c r="AN111" s="272">
        <f t="shared" si="92"/>
        <v>0</v>
      </c>
      <c r="AO111" s="268">
        <f t="shared" si="146"/>
        <v>675298</v>
      </c>
      <c r="AP111" s="269">
        <f t="shared" si="147"/>
        <v>497274</v>
      </c>
      <c r="AQ111" s="269">
        <f t="shared" si="148"/>
        <v>0</v>
      </c>
      <c r="AR111" s="269">
        <f t="shared" si="149"/>
        <v>168079</v>
      </c>
      <c r="AS111" s="269">
        <f t="shared" si="149"/>
        <v>9945</v>
      </c>
      <c r="AT111" s="269">
        <f t="shared" si="150"/>
        <v>0</v>
      </c>
      <c r="AU111" s="271">
        <f t="shared" si="151"/>
        <v>1</v>
      </c>
      <c r="AV111" s="271">
        <f t="shared" si="152"/>
        <v>1</v>
      </c>
      <c r="AW111" s="272">
        <f t="shared" si="152"/>
        <v>0</v>
      </c>
    </row>
    <row r="112" spans="1:49" ht="12.95" customHeight="1" x14ac:dyDescent="0.25">
      <c r="A112" s="224">
        <v>19</v>
      </c>
      <c r="B112" s="123">
        <v>4441</v>
      </c>
      <c r="C112" s="123">
        <v>600074668</v>
      </c>
      <c r="D112" s="123">
        <v>46750495</v>
      </c>
      <c r="E112" s="137" t="s">
        <v>371</v>
      </c>
      <c r="F112" s="138">
        <v>3143</v>
      </c>
      <c r="G112" s="126" t="s">
        <v>636</v>
      </c>
      <c r="H112" s="126" t="s">
        <v>284</v>
      </c>
      <c r="I112" s="265">
        <v>21066</v>
      </c>
      <c r="J112" s="266">
        <v>14850</v>
      </c>
      <c r="K112" s="266">
        <v>0</v>
      </c>
      <c r="L112" s="831">
        <v>5019</v>
      </c>
      <c r="M112" s="831">
        <v>297</v>
      </c>
      <c r="N112" s="266">
        <v>900</v>
      </c>
      <c r="O112" s="622">
        <v>0.06</v>
      </c>
      <c r="P112" s="678">
        <v>0</v>
      </c>
      <c r="Q112" s="744">
        <v>0.06</v>
      </c>
      <c r="R112" s="268">
        <f t="shared" si="141"/>
        <v>0</v>
      </c>
      <c r="S112" s="269">
        <v>0</v>
      </c>
      <c r="T112" s="269">
        <v>0</v>
      </c>
      <c r="U112" s="269">
        <v>0</v>
      </c>
      <c r="V112" s="269">
        <f t="shared" si="83"/>
        <v>0</v>
      </c>
      <c r="W112" s="269">
        <v>0</v>
      </c>
      <c r="X112" s="269">
        <v>0</v>
      </c>
      <c r="Y112" s="269">
        <f t="shared" si="142"/>
        <v>0</v>
      </c>
      <c r="Z112" s="269">
        <f t="shared" si="143"/>
        <v>0</v>
      </c>
      <c r="AA112" s="577">
        <f t="shared" si="144"/>
        <v>0</v>
      </c>
      <c r="AB112" s="270">
        <f t="shared" si="145"/>
        <v>0</v>
      </c>
      <c r="AC112" s="269">
        <v>0</v>
      </c>
      <c r="AD112" s="269">
        <v>0</v>
      </c>
      <c r="AE112" s="269">
        <f t="shared" si="88"/>
        <v>0</v>
      </c>
      <c r="AF112" s="269">
        <f t="shared" si="89"/>
        <v>0</v>
      </c>
      <c r="AG112" s="271">
        <v>0</v>
      </c>
      <c r="AH112" s="271">
        <v>0</v>
      </c>
      <c r="AI112" s="271">
        <v>0</v>
      </c>
      <c r="AJ112" s="271">
        <v>0</v>
      </c>
      <c r="AK112" s="271">
        <v>0</v>
      </c>
      <c r="AL112" s="271">
        <f t="shared" si="90"/>
        <v>0</v>
      </c>
      <c r="AM112" s="271">
        <f t="shared" si="91"/>
        <v>0</v>
      </c>
      <c r="AN112" s="272">
        <f t="shared" si="92"/>
        <v>0</v>
      </c>
      <c r="AO112" s="268">
        <f t="shared" si="146"/>
        <v>21066</v>
      </c>
      <c r="AP112" s="269">
        <f t="shared" si="147"/>
        <v>14850</v>
      </c>
      <c r="AQ112" s="269">
        <f t="shared" si="148"/>
        <v>0</v>
      </c>
      <c r="AR112" s="269">
        <f t="shared" si="149"/>
        <v>5019</v>
      </c>
      <c r="AS112" s="269">
        <f t="shared" si="149"/>
        <v>297</v>
      </c>
      <c r="AT112" s="269">
        <f t="shared" si="150"/>
        <v>900</v>
      </c>
      <c r="AU112" s="271">
        <f t="shared" si="151"/>
        <v>0.06</v>
      </c>
      <c r="AV112" s="271">
        <f t="shared" si="152"/>
        <v>0</v>
      </c>
      <c r="AW112" s="272">
        <f t="shared" si="152"/>
        <v>0.06</v>
      </c>
    </row>
    <row r="113" spans="1:49" ht="12.95" customHeight="1" x14ac:dyDescent="0.25">
      <c r="A113" s="225">
        <v>19</v>
      </c>
      <c r="B113" s="117">
        <v>4441</v>
      </c>
      <c r="C113" s="117">
        <v>600074668</v>
      </c>
      <c r="D113" s="117">
        <v>46750495</v>
      </c>
      <c r="E113" s="134" t="s">
        <v>372</v>
      </c>
      <c r="F113" s="135"/>
      <c r="G113" s="136"/>
      <c r="H113" s="136"/>
      <c r="I113" s="216">
        <v>10446399</v>
      </c>
      <c r="J113" s="130">
        <v>7488456</v>
      </c>
      <c r="K113" s="130">
        <v>65000</v>
      </c>
      <c r="L113" s="130">
        <v>2553068</v>
      </c>
      <c r="M113" s="130">
        <v>149769</v>
      </c>
      <c r="N113" s="130">
        <v>190106</v>
      </c>
      <c r="O113" s="133">
        <v>18.317699999999999</v>
      </c>
      <c r="P113" s="133">
        <v>11.717499999999999</v>
      </c>
      <c r="Q113" s="483">
        <v>6.6002000000000001</v>
      </c>
      <c r="R113" s="211">
        <f t="shared" ref="R113:AW113" si="153">SUM(R107:R112)</f>
        <v>0</v>
      </c>
      <c r="S113" s="130">
        <f t="shared" si="153"/>
        <v>0</v>
      </c>
      <c r="T113" s="130">
        <f t="shared" si="153"/>
        <v>0</v>
      </c>
      <c r="U113" s="130">
        <f t="shared" si="153"/>
        <v>0</v>
      </c>
      <c r="V113" s="130">
        <f t="shared" si="153"/>
        <v>0</v>
      </c>
      <c r="W113" s="130">
        <f t="shared" si="153"/>
        <v>0</v>
      </c>
      <c r="X113" s="130">
        <f t="shared" si="153"/>
        <v>0</v>
      </c>
      <c r="Y113" s="130">
        <f t="shared" si="153"/>
        <v>0</v>
      </c>
      <c r="Z113" s="130">
        <f t="shared" si="153"/>
        <v>0</v>
      </c>
      <c r="AA113" s="130">
        <f t="shared" si="153"/>
        <v>0</v>
      </c>
      <c r="AB113" s="130">
        <f t="shared" si="153"/>
        <v>0</v>
      </c>
      <c r="AC113" s="130">
        <f t="shared" si="153"/>
        <v>0</v>
      </c>
      <c r="AD113" s="130">
        <f t="shared" si="153"/>
        <v>0</v>
      </c>
      <c r="AE113" s="130">
        <f t="shared" si="153"/>
        <v>0</v>
      </c>
      <c r="AF113" s="130">
        <f t="shared" si="153"/>
        <v>0</v>
      </c>
      <c r="AG113" s="133">
        <f t="shared" si="153"/>
        <v>0</v>
      </c>
      <c r="AH113" s="133">
        <f t="shared" si="153"/>
        <v>0</v>
      </c>
      <c r="AI113" s="133">
        <f t="shared" si="153"/>
        <v>0</v>
      </c>
      <c r="AJ113" s="133">
        <f t="shared" si="153"/>
        <v>0</v>
      </c>
      <c r="AK113" s="133">
        <f t="shared" si="153"/>
        <v>0</v>
      </c>
      <c r="AL113" s="133">
        <f t="shared" si="153"/>
        <v>0</v>
      </c>
      <c r="AM113" s="133">
        <f t="shared" si="153"/>
        <v>0</v>
      </c>
      <c r="AN113" s="483">
        <f t="shared" si="153"/>
        <v>0</v>
      </c>
      <c r="AO113" s="211">
        <f t="shared" si="153"/>
        <v>10446399</v>
      </c>
      <c r="AP113" s="130">
        <f t="shared" si="153"/>
        <v>7488456</v>
      </c>
      <c r="AQ113" s="130">
        <f t="shared" si="153"/>
        <v>65000</v>
      </c>
      <c r="AR113" s="130">
        <f t="shared" si="153"/>
        <v>2553068</v>
      </c>
      <c r="AS113" s="130">
        <f t="shared" si="153"/>
        <v>149769</v>
      </c>
      <c r="AT113" s="130">
        <f t="shared" si="153"/>
        <v>190106</v>
      </c>
      <c r="AU113" s="133">
        <f t="shared" si="153"/>
        <v>18.317699999999999</v>
      </c>
      <c r="AV113" s="133">
        <f t="shared" si="153"/>
        <v>11.717499999999999</v>
      </c>
      <c r="AW113" s="483">
        <f t="shared" si="153"/>
        <v>6.6002000000000001</v>
      </c>
    </row>
    <row r="114" spans="1:49" ht="12.95" customHeight="1" x14ac:dyDescent="0.25">
      <c r="A114" s="224">
        <v>20</v>
      </c>
      <c r="B114" s="123">
        <v>4428</v>
      </c>
      <c r="C114" s="123">
        <v>600074242</v>
      </c>
      <c r="D114" s="123">
        <v>71010513</v>
      </c>
      <c r="E114" s="137" t="s">
        <v>373</v>
      </c>
      <c r="F114" s="138">
        <v>3111</v>
      </c>
      <c r="G114" s="126" t="s">
        <v>331</v>
      </c>
      <c r="H114" s="126" t="s">
        <v>283</v>
      </c>
      <c r="I114" s="265">
        <v>1626634</v>
      </c>
      <c r="J114" s="266">
        <v>1187507</v>
      </c>
      <c r="K114" s="266">
        <v>0</v>
      </c>
      <c r="L114" s="831">
        <v>401377</v>
      </c>
      <c r="M114" s="831">
        <v>23750</v>
      </c>
      <c r="N114" s="266">
        <v>14000</v>
      </c>
      <c r="O114" s="622">
        <v>2.3239999999999998</v>
      </c>
      <c r="P114" s="678">
        <v>2</v>
      </c>
      <c r="Q114" s="744">
        <v>0.32400000000000001</v>
      </c>
      <c r="R114" s="268">
        <f t="shared" ref="R114:R115" si="154">W114*-1</f>
        <v>0</v>
      </c>
      <c r="S114" s="269">
        <v>0</v>
      </c>
      <c r="T114" s="269">
        <v>0</v>
      </c>
      <c r="U114" s="269">
        <v>0</v>
      </c>
      <c r="V114" s="269">
        <f t="shared" si="83"/>
        <v>0</v>
      </c>
      <c r="W114" s="269">
        <v>0</v>
      </c>
      <c r="X114" s="269">
        <v>0</v>
      </c>
      <c r="Y114" s="269">
        <f>SUM(W114:X114)</f>
        <v>0</v>
      </c>
      <c r="Z114" s="269">
        <f>V114+Y114</f>
        <v>0</v>
      </c>
      <c r="AA114" s="577">
        <f t="shared" ref="AA114:AA115" si="155">ROUND((V114+W114)*33.8%,0)</f>
        <v>0</v>
      </c>
      <c r="AB114" s="270">
        <f>ROUND(V114*2%,0)</f>
        <v>0</v>
      </c>
      <c r="AC114" s="269">
        <v>0</v>
      </c>
      <c r="AD114" s="269">
        <v>0</v>
      </c>
      <c r="AE114" s="269">
        <f t="shared" si="88"/>
        <v>0</v>
      </c>
      <c r="AF114" s="269">
        <f t="shared" si="89"/>
        <v>0</v>
      </c>
      <c r="AG114" s="271">
        <v>0</v>
      </c>
      <c r="AH114" s="271">
        <v>0</v>
      </c>
      <c r="AI114" s="271">
        <v>0</v>
      </c>
      <c r="AJ114" s="271">
        <v>0</v>
      </c>
      <c r="AK114" s="271">
        <v>0</v>
      </c>
      <c r="AL114" s="271">
        <f t="shared" si="90"/>
        <v>0</v>
      </c>
      <c r="AM114" s="271">
        <f t="shared" si="91"/>
        <v>0</v>
      </c>
      <c r="AN114" s="272">
        <f t="shared" si="92"/>
        <v>0</v>
      </c>
      <c r="AO114" s="268">
        <f>I114+AF114</f>
        <v>1626634</v>
      </c>
      <c r="AP114" s="269">
        <f>J114+V114</f>
        <v>1187507</v>
      </c>
      <c r="AQ114" s="269">
        <f t="shared" ref="AQ114:AQ115" si="156">K114+Y114</f>
        <v>0</v>
      </c>
      <c r="AR114" s="269">
        <f>L114+AA114</f>
        <v>401377</v>
      </c>
      <c r="AS114" s="269">
        <f>M114+AB114</f>
        <v>23750</v>
      </c>
      <c r="AT114" s="269">
        <f>N114+AE114</f>
        <v>14000</v>
      </c>
      <c r="AU114" s="271">
        <f>O114+AN114</f>
        <v>2.3239999999999998</v>
      </c>
      <c r="AV114" s="271">
        <f>P114+AL114</f>
        <v>2</v>
      </c>
      <c r="AW114" s="272">
        <f>Q114+AM114</f>
        <v>0.32400000000000001</v>
      </c>
    </row>
    <row r="115" spans="1:49" ht="12.95" customHeight="1" x14ac:dyDescent="0.25">
      <c r="A115" s="224">
        <v>20</v>
      </c>
      <c r="B115" s="123">
        <v>4428</v>
      </c>
      <c r="C115" s="123">
        <v>600074242</v>
      </c>
      <c r="D115" s="123">
        <v>71010513</v>
      </c>
      <c r="E115" s="137" t="s">
        <v>373</v>
      </c>
      <c r="F115" s="138">
        <v>3141</v>
      </c>
      <c r="G115" s="139" t="s">
        <v>321</v>
      </c>
      <c r="H115" s="126" t="s">
        <v>284</v>
      </c>
      <c r="I115" s="265">
        <v>627920</v>
      </c>
      <c r="J115" s="266">
        <v>460378</v>
      </c>
      <c r="K115" s="266">
        <v>0</v>
      </c>
      <c r="L115" s="831">
        <v>155608</v>
      </c>
      <c r="M115" s="831">
        <v>9208</v>
      </c>
      <c r="N115" s="266">
        <v>2726</v>
      </c>
      <c r="O115" s="622">
        <v>1.57</v>
      </c>
      <c r="P115" s="678">
        <v>0</v>
      </c>
      <c r="Q115" s="744">
        <v>1.57</v>
      </c>
      <c r="R115" s="268">
        <f t="shared" si="154"/>
        <v>0</v>
      </c>
      <c r="S115" s="269">
        <v>0</v>
      </c>
      <c r="T115" s="269">
        <v>0</v>
      </c>
      <c r="U115" s="269">
        <v>0</v>
      </c>
      <c r="V115" s="269">
        <f t="shared" si="83"/>
        <v>0</v>
      </c>
      <c r="W115" s="269">
        <v>0</v>
      </c>
      <c r="X115" s="269">
        <v>0</v>
      </c>
      <c r="Y115" s="269">
        <f>SUM(W115:X115)</f>
        <v>0</v>
      </c>
      <c r="Z115" s="269">
        <f>V115+Y115</f>
        <v>0</v>
      </c>
      <c r="AA115" s="577">
        <f t="shared" si="155"/>
        <v>0</v>
      </c>
      <c r="AB115" s="270">
        <f>ROUND(V115*2%,0)</f>
        <v>0</v>
      </c>
      <c r="AC115" s="269">
        <v>0</v>
      </c>
      <c r="AD115" s="269">
        <v>0</v>
      </c>
      <c r="AE115" s="269">
        <f t="shared" si="88"/>
        <v>0</v>
      </c>
      <c r="AF115" s="269">
        <f t="shared" si="89"/>
        <v>0</v>
      </c>
      <c r="AG115" s="271">
        <v>0</v>
      </c>
      <c r="AH115" s="271">
        <v>0</v>
      </c>
      <c r="AI115" s="271">
        <v>0</v>
      </c>
      <c r="AJ115" s="271">
        <v>0</v>
      </c>
      <c r="AK115" s="271">
        <v>0</v>
      </c>
      <c r="AL115" s="271">
        <f t="shared" si="90"/>
        <v>0</v>
      </c>
      <c r="AM115" s="271">
        <f t="shared" si="91"/>
        <v>0</v>
      </c>
      <c r="AN115" s="272">
        <f t="shared" si="92"/>
        <v>0</v>
      </c>
      <c r="AO115" s="268">
        <f>I115+AF115</f>
        <v>627920</v>
      </c>
      <c r="AP115" s="269">
        <f>J115+V115</f>
        <v>460378</v>
      </c>
      <c r="AQ115" s="269">
        <f t="shared" si="156"/>
        <v>0</v>
      </c>
      <c r="AR115" s="269">
        <f>L115+AA115</f>
        <v>155608</v>
      </c>
      <c r="AS115" s="269">
        <f>M115+AB115</f>
        <v>9208</v>
      </c>
      <c r="AT115" s="269">
        <f>N115+AE115</f>
        <v>2726</v>
      </c>
      <c r="AU115" s="271">
        <f>O115+AN115</f>
        <v>1.57</v>
      </c>
      <c r="AV115" s="271">
        <f>P115+AL115</f>
        <v>0</v>
      </c>
      <c r="AW115" s="272">
        <f>Q115+AM115</f>
        <v>1.57</v>
      </c>
    </row>
    <row r="116" spans="1:49" ht="12.95" customHeight="1" x14ac:dyDescent="0.25">
      <c r="A116" s="225">
        <v>20</v>
      </c>
      <c r="B116" s="117">
        <v>4428</v>
      </c>
      <c r="C116" s="117">
        <v>600074242</v>
      </c>
      <c r="D116" s="117">
        <v>71010513</v>
      </c>
      <c r="E116" s="134" t="s">
        <v>374</v>
      </c>
      <c r="F116" s="135"/>
      <c r="G116" s="136"/>
      <c r="H116" s="136"/>
      <c r="I116" s="216">
        <v>2254554</v>
      </c>
      <c r="J116" s="130">
        <v>1647885</v>
      </c>
      <c r="K116" s="130">
        <v>0</v>
      </c>
      <c r="L116" s="130">
        <v>556985</v>
      </c>
      <c r="M116" s="130">
        <v>32958</v>
      </c>
      <c r="N116" s="130">
        <v>16726</v>
      </c>
      <c r="O116" s="133">
        <v>3.8940000000000001</v>
      </c>
      <c r="P116" s="133">
        <v>2</v>
      </c>
      <c r="Q116" s="483">
        <v>1.8940000000000001</v>
      </c>
      <c r="R116" s="211">
        <f t="shared" ref="R116:AW116" si="157">SUM(R114:R115)</f>
        <v>0</v>
      </c>
      <c r="S116" s="130">
        <f t="shared" si="157"/>
        <v>0</v>
      </c>
      <c r="T116" s="130">
        <f t="shared" si="157"/>
        <v>0</v>
      </c>
      <c r="U116" s="130">
        <f t="shared" si="157"/>
        <v>0</v>
      </c>
      <c r="V116" s="130">
        <f t="shared" si="157"/>
        <v>0</v>
      </c>
      <c r="W116" s="130">
        <f t="shared" si="157"/>
        <v>0</v>
      </c>
      <c r="X116" s="130">
        <f t="shared" si="157"/>
        <v>0</v>
      </c>
      <c r="Y116" s="130">
        <f t="shared" si="157"/>
        <v>0</v>
      </c>
      <c r="Z116" s="130">
        <f t="shared" si="157"/>
        <v>0</v>
      </c>
      <c r="AA116" s="130">
        <f t="shared" si="157"/>
        <v>0</v>
      </c>
      <c r="AB116" s="130">
        <f t="shared" si="157"/>
        <v>0</v>
      </c>
      <c r="AC116" s="130">
        <f t="shared" si="157"/>
        <v>0</v>
      </c>
      <c r="AD116" s="130">
        <f t="shared" si="157"/>
        <v>0</v>
      </c>
      <c r="AE116" s="130">
        <f t="shared" si="157"/>
        <v>0</v>
      </c>
      <c r="AF116" s="130">
        <f t="shared" si="157"/>
        <v>0</v>
      </c>
      <c r="AG116" s="133">
        <f t="shared" si="157"/>
        <v>0</v>
      </c>
      <c r="AH116" s="133">
        <f t="shared" si="157"/>
        <v>0</v>
      </c>
      <c r="AI116" s="133">
        <f t="shared" si="157"/>
        <v>0</v>
      </c>
      <c r="AJ116" s="133">
        <f t="shared" si="157"/>
        <v>0</v>
      </c>
      <c r="AK116" s="133">
        <f t="shared" si="157"/>
        <v>0</v>
      </c>
      <c r="AL116" s="133">
        <f t="shared" si="157"/>
        <v>0</v>
      </c>
      <c r="AM116" s="133">
        <f t="shared" si="157"/>
        <v>0</v>
      </c>
      <c r="AN116" s="483">
        <f t="shared" si="157"/>
        <v>0</v>
      </c>
      <c r="AO116" s="211">
        <f t="shared" si="157"/>
        <v>2254554</v>
      </c>
      <c r="AP116" s="130">
        <f t="shared" si="157"/>
        <v>1647885</v>
      </c>
      <c r="AQ116" s="130">
        <f t="shared" si="157"/>
        <v>0</v>
      </c>
      <c r="AR116" s="130">
        <f t="shared" si="157"/>
        <v>556985</v>
      </c>
      <c r="AS116" s="130">
        <f t="shared" si="157"/>
        <v>32958</v>
      </c>
      <c r="AT116" s="130">
        <f t="shared" si="157"/>
        <v>16726</v>
      </c>
      <c r="AU116" s="133">
        <f t="shared" si="157"/>
        <v>3.8940000000000001</v>
      </c>
      <c r="AV116" s="133">
        <f t="shared" si="157"/>
        <v>2</v>
      </c>
      <c r="AW116" s="483">
        <f t="shared" si="157"/>
        <v>1.8940000000000001</v>
      </c>
    </row>
    <row r="117" spans="1:49" ht="12.95" customHeight="1" x14ac:dyDescent="0.25">
      <c r="A117" s="224">
        <v>21</v>
      </c>
      <c r="B117" s="123">
        <v>4463</v>
      </c>
      <c r="C117" s="123">
        <v>600074684</v>
      </c>
      <c r="D117" s="123">
        <v>71010467</v>
      </c>
      <c r="E117" s="137" t="s">
        <v>375</v>
      </c>
      <c r="F117" s="138">
        <v>3117</v>
      </c>
      <c r="G117" s="139" t="s">
        <v>335</v>
      </c>
      <c r="H117" s="126" t="s">
        <v>283</v>
      </c>
      <c r="I117" s="265">
        <v>2853997</v>
      </c>
      <c r="J117" s="266">
        <v>2041971</v>
      </c>
      <c r="K117" s="266">
        <v>0</v>
      </c>
      <c r="L117" s="831">
        <v>690186</v>
      </c>
      <c r="M117" s="831">
        <v>40840</v>
      </c>
      <c r="N117" s="266">
        <v>81000</v>
      </c>
      <c r="O117" s="622">
        <v>3.7943000000000002</v>
      </c>
      <c r="P117" s="678">
        <v>2.7273000000000001</v>
      </c>
      <c r="Q117" s="744">
        <v>1.0670000000000002</v>
      </c>
      <c r="R117" s="268">
        <f t="shared" ref="R117:R120" si="158">W117*-1</f>
        <v>0</v>
      </c>
      <c r="S117" s="269">
        <v>0</v>
      </c>
      <c r="T117" s="269">
        <v>0</v>
      </c>
      <c r="U117" s="269">
        <v>0</v>
      </c>
      <c r="V117" s="269">
        <f t="shared" si="83"/>
        <v>0</v>
      </c>
      <c r="W117" s="269">
        <v>0</v>
      </c>
      <c r="X117" s="269">
        <v>0</v>
      </c>
      <c r="Y117" s="269">
        <f>SUM(W117:X117)</f>
        <v>0</v>
      </c>
      <c r="Z117" s="269">
        <f>V117+Y117</f>
        <v>0</v>
      </c>
      <c r="AA117" s="577">
        <f t="shared" ref="AA117:AA120" si="159">ROUND((V117+W117)*33.8%,0)</f>
        <v>0</v>
      </c>
      <c r="AB117" s="270">
        <f>ROUND(V117*2%,0)</f>
        <v>0</v>
      </c>
      <c r="AC117" s="269">
        <v>0</v>
      </c>
      <c r="AD117" s="269">
        <v>0</v>
      </c>
      <c r="AE117" s="269">
        <f t="shared" si="88"/>
        <v>0</v>
      </c>
      <c r="AF117" s="269">
        <f t="shared" si="89"/>
        <v>0</v>
      </c>
      <c r="AG117" s="271">
        <v>0</v>
      </c>
      <c r="AH117" s="271">
        <v>0</v>
      </c>
      <c r="AI117" s="271">
        <v>0</v>
      </c>
      <c r="AJ117" s="271">
        <v>0</v>
      </c>
      <c r="AK117" s="271">
        <v>0</v>
      </c>
      <c r="AL117" s="271">
        <f t="shared" si="90"/>
        <v>0</v>
      </c>
      <c r="AM117" s="271">
        <f t="shared" si="91"/>
        <v>0</v>
      </c>
      <c r="AN117" s="272">
        <f t="shared" si="92"/>
        <v>0</v>
      </c>
      <c r="AO117" s="268">
        <f>I117+AF117</f>
        <v>2853997</v>
      </c>
      <c r="AP117" s="269">
        <f>J117+V117</f>
        <v>2041971</v>
      </c>
      <c r="AQ117" s="269">
        <f t="shared" ref="AQ117:AQ120" si="160">K117+Y117</f>
        <v>0</v>
      </c>
      <c r="AR117" s="269">
        <f t="shared" ref="AR117:AS120" si="161">L117+AA117</f>
        <v>690186</v>
      </c>
      <c r="AS117" s="269">
        <f t="shared" si="161"/>
        <v>40840</v>
      </c>
      <c r="AT117" s="269">
        <f>N117+AE117</f>
        <v>81000</v>
      </c>
      <c r="AU117" s="271">
        <f>O117+AN117</f>
        <v>3.7943000000000002</v>
      </c>
      <c r="AV117" s="271">
        <f t="shared" ref="AV117:AW120" si="162">P117+AL117</f>
        <v>2.7273000000000001</v>
      </c>
      <c r="AW117" s="272">
        <f t="shared" si="162"/>
        <v>1.0670000000000002</v>
      </c>
    </row>
    <row r="118" spans="1:49" ht="12.95" customHeight="1" x14ac:dyDescent="0.25">
      <c r="A118" s="224">
        <v>21</v>
      </c>
      <c r="B118" s="123">
        <v>4463</v>
      </c>
      <c r="C118" s="123">
        <v>600074684</v>
      </c>
      <c r="D118" s="123">
        <v>71010467</v>
      </c>
      <c r="E118" s="137" t="s">
        <v>375</v>
      </c>
      <c r="F118" s="138">
        <v>3117</v>
      </c>
      <c r="G118" s="126" t="s">
        <v>325</v>
      </c>
      <c r="H118" s="126" t="s">
        <v>284</v>
      </c>
      <c r="I118" s="265">
        <v>233157</v>
      </c>
      <c r="J118" s="266">
        <v>171691</v>
      </c>
      <c r="K118" s="266">
        <v>0</v>
      </c>
      <c r="L118" s="831">
        <v>58032</v>
      </c>
      <c r="M118" s="831">
        <v>3434</v>
      </c>
      <c r="N118" s="266">
        <v>0</v>
      </c>
      <c r="O118" s="622">
        <v>0.5</v>
      </c>
      <c r="P118" s="678">
        <v>0.5</v>
      </c>
      <c r="Q118" s="744">
        <v>0</v>
      </c>
      <c r="R118" s="268">
        <f t="shared" si="158"/>
        <v>0</v>
      </c>
      <c r="S118" s="269">
        <v>0</v>
      </c>
      <c r="T118" s="269">
        <v>0</v>
      </c>
      <c r="U118" s="269">
        <v>0</v>
      </c>
      <c r="V118" s="269">
        <f t="shared" si="83"/>
        <v>0</v>
      </c>
      <c r="W118" s="269">
        <v>0</v>
      </c>
      <c r="X118" s="269">
        <v>0</v>
      </c>
      <c r="Y118" s="269">
        <f>SUM(W118:X118)</f>
        <v>0</v>
      </c>
      <c r="Z118" s="269">
        <f>V118+Y118</f>
        <v>0</v>
      </c>
      <c r="AA118" s="577">
        <f t="shared" si="159"/>
        <v>0</v>
      </c>
      <c r="AB118" s="270">
        <f>ROUND(V118*2%,0)</f>
        <v>0</v>
      </c>
      <c r="AC118" s="269">
        <v>0</v>
      </c>
      <c r="AD118" s="269">
        <v>0</v>
      </c>
      <c r="AE118" s="269">
        <f t="shared" si="88"/>
        <v>0</v>
      </c>
      <c r="AF118" s="269">
        <f t="shared" si="89"/>
        <v>0</v>
      </c>
      <c r="AG118" s="271">
        <v>0</v>
      </c>
      <c r="AH118" s="271">
        <v>0</v>
      </c>
      <c r="AI118" s="271">
        <v>0</v>
      </c>
      <c r="AJ118" s="271">
        <v>0</v>
      </c>
      <c r="AK118" s="271">
        <v>0</v>
      </c>
      <c r="AL118" s="271">
        <f t="shared" si="90"/>
        <v>0</v>
      </c>
      <c r="AM118" s="271">
        <f t="shared" si="91"/>
        <v>0</v>
      </c>
      <c r="AN118" s="272">
        <f t="shared" si="92"/>
        <v>0</v>
      </c>
      <c r="AO118" s="268">
        <f>I118+AF118</f>
        <v>233157</v>
      </c>
      <c r="AP118" s="269">
        <f>J118+V118</f>
        <v>171691</v>
      </c>
      <c r="AQ118" s="269">
        <f t="shared" si="160"/>
        <v>0</v>
      </c>
      <c r="AR118" s="269">
        <f t="shared" si="161"/>
        <v>58032</v>
      </c>
      <c r="AS118" s="269">
        <f t="shared" si="161"/>
        <v>3434</v>
      </c>
      <c r="AT118" s="269">
        <f>N118+AE118</f>
        <v>0</v>
      </c>
      <c r="AU118" s="271">
        <f>O118+AN118</f>
        <v>0.5</v>
      </c>
      <c r="AV118" s="271">
        <f t="shared" si="162"/>
        <v>0.5</v>
      </c>
      <c r="AW118" s="272">
        <f t="shared" si="162"/>
        <v>0</v>
      </c>
    </row>
    <row r="119" spans="1:49" ht="12.95" customHeight="1" x14ac:dyDescent="0.25">
      <c r="A119" s="224">
        <v>21</v>
      </c>
      <c r="B119" s="123">
        <v>4463</v>
      </c>
      <c r="C119" s="123">
        <v>600074684</v>
      </c>
      <c r="D119" s="123">
        <v>71010467</v>
      </c>
      <c r="E119" s="137" t="s">
        <v>375</v>
      </c>
      <c r="F119" s="138">
        <v>3143</v>
      </c>
      <c r="G119" s="126" t="s">
        <v>635</v>
      </c>
      <c r="H119" s="126" t="s">
        <v>283</v>
      </c>
      <c r="I119" s="265">
        <v>570101</v>
      </c>
      <c r="J119" s="266">
        <v>419809</v>
      </c>
      <c r="K119" s="266">
        <v>0</v>
      </c>
      <c r="L119" s="831">
        <v>141895</v>
      </c>
      <c r="M119" s="831">
        <v>8397</v>
      </c>
      <c r="N119" s="266">
        <v>0</v>
      </c>
      <c r="O119" s="622">
        <v>0.85709999999999997</v>
      </c>
      <c r="P119" s="678">
        <v>0.85709999999999997</v>
      </c>
      <c r="Q119" s="744">
        <v>0</v>
      </c>
      <c r="R119" s="268">
        <f t="shared" si="158"/>
        <v>0</v>
      </c>
      <c r="S119" s="269">
        <v>0</v>
      </c>
      <c r="T119" s="269">
        <v>0</v>
      </c>
      <c r="U119" s="269">
        <v>0</v>
      </c>
      <c r="V119" s="269">
        <f t="shared" si="83"/>
        <v>0</v>
      </c>
      <c r="W119" s="269">
        <v>0</v>
      </c>
      <c r="X119" s="269">
        <v>0</v>
      </c>
      <c r="Y119" s="269">
        <f>SUM(W119:X119)</f>
        <v>0</v>
      </c>
      <c r="Z119" s="269">
        <f>V119+Y119</f>
        <v>0</v>
      </c>
      <c r="AA119" s="577">
        <f t="shared" si="159"/>
        <v>0</v>
      </c>
      <c r="AB119" s="270">
        <f>ROUND(V119*2%,0)</f>
        <v>0</v>
      </c>
      <c r="AC119" s="269">
        <v>0</v>
      </c>
      <c r="AD119" s="269">
        <v>0</v>
      </c>
      <c r="AE119" s="269">
        <f t="shared" si="88"/>
        <v>0</v>
      </c>
      <c r="AF119" s="269">
        <f t="shared" si="89"/>
        <v>0</v>
      </c>
      <c r="AG119" s="271">
        <v>0</v>
      </c>
      <c r="AH119" s="271">
        <v>0</v>
      </c>
      <c r="AI119" s="271">
        <v>0</v>
      </c>
      <c r="AJ119" s="271">
        <v>0</v>
      </c>
      <c r="AK119" s="271">
        <v>0</v>
      </c>
      <c r="AL119" s="271">
        <f t="shared" si="90"/>
        <v>0</v>
      </c>
      <c r="AM119" s="271">
        <f t="shared" si="91"/>
        <v>0</v>
      </c>
      <c r="AN119" s="272">
        <f t="shared" si="92"/>
        <v>0</v>
      </c>
      <c r="AO119" s="268">
        <f>I119+AF119</f>
        <v>570101</v>
      </c>
      <c r="AP119" s="269">
        <f>J119+V119</f>
        <v>419809</v>
      </c>
      <c r="AQ119" s="269">
        <f t="shared" si="160"/>
        <v>0</v>
      </c>
      <c r="AR119" s="269">
        <f t="shared" si="161"/>
        <v>141895</v>
      </c>
      <c r="AS119" s="269">
        <f t="shared" si="161"/>
        <v>8397</v>
      </c>
      <c r="AT119" s="269">
        <f>N119+AE119</f>
        <v>0</v>
      </c>
      <c r="AU119" s="271">
        <f>O119+AN119</f>
        <v>0.85709999999999997</v>
      </c>
      <c r="AV119" s="271">
        <f t="shared" si="162"/>
        <v>0.85709999999999997</v>
      </c>
      <c r="AW119" s="272">
        <f t="shared" si="162"/>
        <v>0</v>
      </c>
    </row>
    <row r="120" spans="1:49" ht="12.95" customHeight="1" x14ac:dyDescent="0.25">
      <c r="A120" s="224">
        <v>21</v>
      </c>
      <c r="B120" s="123">
        <v>4463</v>
      </c>
      <c r="C120" s="123">
        <v>600074684</v>
      </c>
      <c r="D120" s="123">
        <v>71010467</v>
      </c>
      <c r="E120" s="137" t="s">
        <v>375</v>
      </c>
      <c r="F120" s="138">
        <v>3143</v>
      </c>
      <c r="G120" s="126" t="s">
        <v>636</v>
      </c>
      <c r="H120" s="126" t="s">
        <v>284</v>
      </c>
      <c r="I120" s="265">
        <v>17556</v>
      </c>
      <c r="J120" s="266">
        <v>12375</v>
      </c>
      <c r="K120" s="266">
        <v>0</v>
      </c>
      <c r="L120" s="831">
        <v>4183</v>
      </c>
      <c r="M120" s="831">
        <v>248</v>
      </c>
      <c r="N120" s="266">
        <v>750</v>
      </c>
      <c r="O120" s="622">
        <v>0.05</v>
      </c>
      <c r="P120" s="678">
        <v>0</v>
      </c>
      <c r="Q120" s="744">
        <v>0.05</v>
      </c>
      <c r="R120" s="268">
        <f t="shared" si="158"/>
        <v>0</v>
      </c>
      <c r="S120" s="269">
        <v>0</v>
      </c>
      <c r="T120" s="269">
        <v>0</v>
      </c>
      <c r="U120" s="269">
        <v>0</v>
      </c>
      <c r="V120" s="269">
        <f t="shared" si="83"/>
        <v>0</v>
      </c>
      <c r="W120" s="269">
        <v>0</v>
      </c>
      <c r="X120" s="269">
        <v>0</v>
      </c>
      <c r="Y120" s="269">
        <f>SUM(W120:X120)</f>
        <v>0</v>
      </c>
      <c r="Z120" s="269">
        <f>V120+Y120</f>
        <v>0</v>
      </c>
      <c r="AA120" s="577">
        <f t="shared" si="159"/>
        <v>0</v>
      </c>
      <c r="AB120" s="270">
        <f>ROUND(V120*2%,0)</f>
        <v>0</v>
      </c>
      <c r="AC120" s="269">
        <v>0</v>
      </c>
      <c r="AD120" s="269">
        <v>0</v>
      </c>
      <c r="AE120" s="269">
        <f t="shared" si="88"/>
        <v>0</v>
      </c>
      <c r="AF120" s="269">
        <f t="shared" si="89"/>
        <v>0</v>
      </c>
      <c r="AG120" s="271">
        <v>0</v>
      </c>
      <c r="AH120" s="271">
        <v>0</v>
      </c>
      <c r="AI120" s="271">
        <v>0</v>
      </c>
      <c r="AJ120" s="271">
        <v>0</v>
      </c>
      <c r="AK120" s="271">
        <v>0</v>
      </c>
      <c r="AL120" s="271">
        <f t="shared" si="90"/>
        <v>0</v>
      </c>
      <c r="AM120" s="271">
        <f t="shared" si="91"/>
        <v>0</v>
      </c>
      <c r="AN120" s="272">
        <f t="shared" si="92"/>
        <v>0</v>
      </c>
      <c r="AO120" s="268">
        <f>I120+AF120</f>
        <v>17556</v>
      </c>
      <c r="AP120" s="269">
        <f>J120+V120</f>
        <v>12375</v>
      </c>
      <c r="AQ120" s="269">
        <f t="shared" si="160"/>
        <v>0</v>
      </c>
      <c r="AR120" s="269">
        <f t="shared" si="161"/>
        <v>4183</v>
      </c>
      <c r="AS120" s="269">
        <f t="shared" si="161"/>
        <v>248</v>
      </c>
      <c r="AT120" s="269">
        <f>N120+AE120</f>
        <v>750</v>
      </c>
      <c r="AU120" s="271">
        <f>O120+AN120</f>
        <v>0.05</v>
      </c>
      <c r="AV120" s="271">
        <f t="shared" si="162"/>
        <v>0</v>
      </c>
      <c r="AW120" s="272">
        <f t="shared" si="162"/>
        <v>0.05</v>
      </c>
    </row>
    <row r="121" spans="1:49" ht="12.95" customHeight="1" thickBot="1" x14ac:dyDescent="0.3">
      <c r="A121" s="236">
        <v>21</v>
      </c>
      <c r="B121" s="237">
        <v>4463</v>
      </c>
      <c r="C121" s="237">
        <v>600074684</v>
      </c>
      <c r="D121" s="237">
        <v>71010467</v>
      </c>
      <c r="E121" s="134" t="s">
        <v>376</v>
      </c>
      <c r="F121" s="135"/>
      <c r="G121" s="136"/>
      <c r="H121" s="136"/>
      <c r="I121" s="816">
        <v>3674811</v>
      </c>
      <c r="J121" s="213">
        <v>2645846</v>
      </c>
      <c r="K121" s="213">
        <v>0</v>
      </c>
      <c r="L121" s="213">
        <v>894296</v>
      </c>
      <c r="M121" s="213">
        <v>52919</v>
      </c>
      <c r="N121" s="213">
        <v>81750</v>
      </c>
      <c r="O121" s="221">
        <v>5.2013999999999996</v>
      </c>
      <c r="P121" s="221">
        <v>4.0844000000000005</v>
      </c>
      <c r="Q121" s="484">
        <v>1.1170000000000002</v>
      </c>
      <c r="R121" s="212">
        <f t="shared" ref="R121:AW121" si="163">SUM(R117:R120)</f>
        <v>0</v>
      </c>
      <c r="S121" s="213">
        <f t="shared" si="163"/>
        <v>0</v>
      </c>
      <c r="T121" s="213">
        <f t="shared" si="163"/>
        <v>0</v>
      </c>
      <c r="U121" s="213">
        <f t="shared" si="163"/>
        <v>0</v>
      </c>
      <c r="V121" s="213">
        <f t="shared" si="163"/>
        <v>0</v>
      </c>
      <c r="W121" s="213">
        <f t="shared" si="163"/>
        <v>0</v>
      </c>
      <c r="X121" s="213">
        <f t="shared" si="163"/>
        <v>0</v>
      </c>
      <c r="Y121" s="213">
        <f t="shared" si="163"/>
        <v>0</v>
      </c>
      <c r="Z121" s="213">
        <f t="shared" si="163"/>
        <v>0</v>
      </c>
      <c r="AA121" s="213">
        <f t="shared" si="163"/>
        <v>0</v>
      </c>
      <c r="AB121" s="213">
        <f t="shared" si="163"/>
        <v>0</v>
      </c>
      <c r="AC121" s="213">
        <f t="shared" si="163"/>
        <v>0</v>
      </c>
      <c r="AD121" s="213">
        <f t="shared" si="163"/>
        <v>0</v>
      </c>
      <c r="AE121" s="213">
        <f t="shared" si="163"/>
        <v>0</v>
      </c>
      <c r="AF121" s="213">
        <f t="shared" si="163"/>
        <v>0</v>
      </c>
      <c r="AG121" s="221">
        <f t="shared" si="163"/>
        <v>0</v>
      </c>
      <c r="AH121" s="221">
        <f t="shared" si="163"/>
        <v>0</v>
      </c>
      <c r="AI121" s="221">
        <f t="shared" si="163"/>
        <v>0</v>
      </c>
      <c r="AJ121" s="221">
        <f t="shared" si="163"/>
        <v>0</v>
      </c>
      <c r="AK121" s="221">
        <f t="shared" si="163"/>
        <v>0</v>
      </c>
      <c r="AL121" s="221">
        <f t="shared" si="163"/>
        <v>0</v>
      </c>
      <c r="AM121" s="221">
        <f t="shared" si="163"/>
        <v>0</v>
      </c>
      <c r="AN121" s="484">
        <f t="shared" si="163"/>
        <v>0</v>
      </c>
      <c r="AO121" s="212">
        <f t="shared" si="163"/>
        <v>3674811</v>
      </c>
      <c r="AP121" s="213">
        <f t="shared" si="163"/>
        <v>2645846</v>
      </c>
      <c r="AQ121" s="213">
        <f t="shared" si="163"/>
        <v>0</v>
      </c>
      <c r="AR121" s="213">
        <f t="shared" si="163"/>
        <v>894296</v>
      </c>
      <c r="AS121" s="213">
        <f t="shared" si="163"/>
        <v>52919</v>
      </c>
      <c r="AT121" s="213">
        <f t="shared" si="163"/>
        <v>81750</v>
      </c>
      <c r="AU121" s="221">
        <f t="shared" si="163"/>
        <v>5.2013999999999996</v>
      </c>
      <c r="AV121" s="221">
        <f t="shared" si="163"/>
        <v>4.0844000000000005</v>
      </c>
      <c r="AW121" s="484">
        <f t="shared" si="163"/>
        <v>1.1170000000000002</v>
      </c>
    </row>
    <row r="122" spans="1:49" ht="14.25" customHeight="1" thickBot="1" x14ac:dyDescent="0.3">
      <c r="A122" s="238"/>
      <c r="B122" s="155"/>
      <c r="C122" s="140"/>
      <c r="D122" s="155"/>
      <c r="E122" s="306" t="s">
        <v>803</v>
      </c>
      <c r="F122" s="140"/>
      <c r="G122" s="141"/>
      <c r="H122" s="814"/>
      <c r="I122" s="214">
        <f>I121+I116+I113+I106+I99+I92+I85+I78+I71+I64+I57+I55+I49+I45+I43+I41+I36+I30+I24+I18+I13</f>
        <v>308327754</v>
      </c>
      <c r="J122" s="215">
        <f t="shared" ref="J122:AW122" si="164">J121+J116+J113+J106+J99+J92+J85+J78+J71+J64+J57+J55+J49+J45+J43+J41+J36+J30+J24+J18+J13</f>
        <v>221464226</v>
      </c>
      <c r="K122" s="215">
        <f t="shared" si="164"/>
        <v>831612</v>
      </c>
      <c r="L122" s="215">
        <f t="shared" si="164"/>
        <v>75135992</v>
      </c>
      <c r="M122" s="215">
        <f t="shared" si="164"/>
        <v>4429284</v>
      </c>
      <c r="N122" s="215">
        <f t="shared" si="164"/>
        <v>6466640</v>
      </c>
      <c r="O122" s="222">
        <f t="shared" si="164"/>
        <v>491.04410000000007</v>
      </c>
      <c r="P122" s="222">
        <f t="shared" si="164"/>
        <v>340.64570000000003</v>
      </c>
      <c r="Q122" s="223">
        <f t="shared" si="164"/>
        <v>150.39840000000001</v>
      </c>
      <c r="R122" s="481">
        <f t="shared" si="164"/>
        <v>0</v>
      </c>
      <c r="S122" s="215">
        <f t="shared" si="164"/>
        <v>-34020</v>
      </c>
      <c r="T122" s="215">
        <f t="shared" si="164"/>
        <v>0</v>
      </c>
      <c r="U122" s="215">
        <f t="shared" si="164"/>
        <v>0</v>
      </c>
      <c r="V122" s="215">
        <f t="shared" si="164"/>
        <v>-34020</v>
      </c>
      <c r="W122" s="215">
        <f t="shared" si="164"/>
        <v>0</v>
      </c>
      <c r="X122" s="215">
        <f t="shared" si="164"/>
        <v>0</v>
      </c>
      <c r="Y122" s="215">
        <f t="shared" si="164"/>
        <v>0</v>
      </c>
      <c r="Z122" s="215">
        <f t="shared" si="164"/>
        <v>-34020</v>
      </c>
      <c r="AA122" s="215">
        <f t="shared" si="164"/>
        <v>-11499</v>
      </c>
      <c r="AB122" s="215">
        <f t="shared" si="164"/>
        <v>-680</v>
      </c>
      <c r="AC122" s="215">
        <f t="shared" si="164"/>
        <v>0</v>
      </c>
      <c r="AD122" s="215">
        <f t="shared" si="164"/>
        <v>0</v>
      </c>
      <c r="AE122" s="215">
        <f t="shared" si="164"/>
        <v>0</v>
      </c>
      <c r="AF122" s="215">
        <f t="shared" si="164"/>
        <v>-46199</v>
      </c>
      <c r="AG122" s="222">
        <f t="shared" si="164"/>
        <v>0</v>
      </c>
      <c r="AH122" s="222">
        <f t="shared" si="164"/>
        <v>0</v>
      </c>
      <c r="AI122" s="222">
        <f t="shared" si="164"/>
        <v>-0.08</v>
      </c>
      <c r="AJ122" s="222">
        <f t="shared" si="164"/>
        <v>0</v>
      </c>
      <c r="AK122" s="222">
        <f t="shared" si="164"/>
        <v>0</v>
      </c>
      <c r="AL122" s="222">
        <f t="shared" si="164"/>
        <v>-0.08</v>
      </c>
      <c r="AM122" s="222">
        <f t="shared" si="164"/>
        <v>0</v>
      </c>
      <c r="AN122" s="223">
        <f t="shared" si="164"/>
        <v>-0.08</v>
      </c>
      <c r="AO122" s="481">
        <f t="shared" si="164"/>
        <v>308281555</v>
      </c>
      <c r="AP122" s="215">
        <f t="shared" si="164"/>
        <v>221430206</v>
      </c>
      <c r="AQ122" s="215">
        <f t="shared" si="164"/>
        <v>831612</v>
      </c>
      <c r="AR122" s="215">
        <f t="shared" si="164"/>
        <v>75124493</v>
      </c>
      <c r="AS122" s="215">
        <f t="shared" si="164"/>
        <v>4428604</v>
      </c>
      <c r="AT122" s="215">
        <f t="shared" si="164"/>
        <v>6466640</v>
      </c>
      <c r="AU122" s="222">
        <f t="shared" si="164"/>
        <v>490.96410000000003</v>
      </c>
      <c r="AV122" s="222">
        <f t="shared" si="164"/>
        <v>340.56570000000005</v>
      </c>
      <c r="AW122" s="223">
        <f t="shared" si="164"/>
        <v>150.39840000000001</v>
      </c>
    </row>
    <row r="123" spans="1:49" ht="12.75" customHeight="1" x14ac:dyDescent="0.25">
      <c r="B123" s="110"/>
      <c r="D123" s="110"/>
      <c r="E123" s="142"/>
      <c r="I123" s="249">
        <f>SUM(J122:N122)</f>
        <v>308327754</v>
      </c>
      <c r="J123" s="249"/>
      <c r="K123" s="249"/>
      <c r="L123" s="249"/>
      <c r="M123" s="249"/>
      <c r="N123" s="249"/>
      <c r="O123" s="250">
        <f>SUM(P122:Q122)</f>
        <v>491.04410000000007</v>
      </c>
      <c r="P123" s="250"/>
      <c r="Q123" s="250"/>
      <c r="R123" s="326"/>
      <c r="S123" s="326"/>
      <c r="T123" s="326"/>
      <c r="U123" s="326"/>
      <c r="V123" s="458">
        <f>SUM(R122:U122)</f>
        <v>-34020</v>
      </c>
      <c r="W123" s="459"/>
      <c r="X123" s="459"/>
      <c r="Y123" s="458">
        <f>SUM(W122:X122)</f>
        <v>0</v>
      </c>
      <c r="Z123" s="458">
        <f>V122+Y122</f>
        <v>-34020</v>
      </c>
      <c r="AA123" s="460"/>
      <c r="AB123" s="460"/>
      <c r="AC123" s="459"/>
      <c r="AD123" s="459"/>
      <c r="AE123" s="458">
        <f>SUM(AC122:AD122)</f>
        <v>0</v>
      </c>
      <c r="AF123" s="458">
        <f>Z122+AA122+AB122+AE122</f>
        <v>-46199</v>
      </c>
      <c r="AG123" s="307"/>
      <c r="AH123" s="307"/>
      <c r="AI123" s="307"/>
      <c r="AJ123" s="307"/>
      <c r="AK123" s="307"/>
      <c r="AL123" s="308">
        <f>AG122+AI122+AJ122</f>
        <v>-0.08</v>
      </c>
      <c r="AM123" s="308">
        <f>AH122+AK122</f>
        <v>0</v>
      </c>
      <c r="AN123" s="308">
        <f>SUM(AL122:AM122)</f>
        <v>-0.08</v>
      </c>
      <c r="AO123" s="575">
        <f>SUM(AP122:AT122)</f>
        <v>308281555</v>
      </c>
      <c r="AP123" s="309"/>
      <c r="AQ123" s="309"/>
      <c r="AR123" s="309"/>
      <c r="AS123" s="309"/>
      <c r="AT123" s="309"/>
      <c r="AU123" s="310">
        <f>SUM(AV122:AW122)</f>
        <v>490.96410000000003</v>
      </c>
      <c r="AV123" s="309"/>
      <c r="AW123" s="309"/>
    </row>
    <row r="124" spans="1:49" ht="12.75" customHeight="1" thickBot="1" x14ac:dyDescent="0.3">
      <c r="B124" s="110"/>
      <c r="D124" s="110"/>
      <c r="E124" s="112"/>
      <c r="I124" s="311">
        <f ca="1">SUM(J125:N125)</f>
        <v>308327754</v>
      </c>
      <c r="J124" s="312"/>
      <c r="K124" s="312"/>
      <c r="L124" s="312"/>
      <c r="M124" s="312"/>
      <c r="N124" s="312"/>
      <c r="O124" s="313">
        <f ca="1">SUM(P125:Q125)</f>
        <v>491.04410000000001</v>
      </c>
      <c r="P124" s="607"/>
      <c r="Q124" s="607"/>
      <c r="R124" s="732"/>
      <c r="S124" s="732"/>
      <c r="T124" s="732"/>
      <c r="U124" s="732"/>
      <c r="V124" s="711">
        <f ca="1">SUM(R125:U125)</f>
        <v>-34020</v>
      </c>
      <c r="W124" s="712"/>
      <c r="X124" s="712"/>
      <c r="Y124" s="711">
        <f ca="1">SUM(W125:X125)</f>
        <v>0</v>
      </c>
      <c r="Z124" s="711">
        <f ca="1">V125+Y125</f>
        <v>-34020</v>
      </c>
      <c r="AA124" s="713"/>
      <c r="AB124" s="713"/>
      <c r="AC124" s="712"/>
      <c r="AD124" s="712"/>
      <c r="AE124" s="711">
        <f ca="1">SUM(AC125:AD125)</f>
        <v>0</v>
      </c>
      <c r="AF124" s="711">
        <f ca="1">Z125+AA125+AB125+AE125</f>
        <v>-46199</v>
      </c>
      <c r="AG124" s="714"/>
      <c r="AH124" s="714"/>
      <c r="AI124" s="714"/>
      <c r="AJ124" s="714"/>
      <c r="AK124" s="714"/>
      <c r="AL124" s="715">
        <f ca="1">AG125+AI125+AJ125</f>
        <v>-0.08</v>
      </c>
      <c r="AM124" s="715">
        <f ca="1">AH125+AK125</f>
        <v>0</v>
      </c>
      <c r="AN124" s="715">
        <f ca="1">SUM(AL125:AM125)</f>
        <v>-0.08</v>
      </c>
      <c r="AO124" s="733">
        <f ca="1">SUM(AP125:AT125)</f>
        <v>308281555</v>
      </c>
      <c r="AP124" s="734"/>
      <c r="AQ124" s="734"/>
      <c r="AR124" s="734"/>
      <c r="AS124" s="734"/>
      <c r="AT124" s="734"/>
      <c r="AU124" s="716">
        <f ca="1">SUM(AV125:AW125)</f>
        <v>490.96410000000009</v>
      </c>
      <c r="AV124" s="734"/>
      <c r="AW124" s="734"/>
    </row>
    <row r="125" spans="1:49" customFormat="1" ht="13.5" thickBot="1" x14ac:dyDescent="0.25">
      <c r="D125" s="21"/>
      <c r="E125" s="16"/>
      <c r="F125" s="21"/>
      <c r="G125" s="48"/>
      <c r="H125" s="55" t="s">
        <v>0</v>
      </c>
      <c r="I125" s="453">
        <f t="shared" ref="I125:AW125" ca="1" si="165">SUM(I126:I135)</f>
        <v>308327754</v>
      </c>
      <c r="J125" s="72">
        <f t="shared" ca="1" si="165"/>
        <v>221464226</v>
      </c>
      <c r="K125" s="72">
        <f t="shared" ca="1" si="165"/>
        <v>831612</v>
      </c>
      <c r="L125" s="72">
        <f t="shared" ca="1" si="165"/>
        <v>75135992</v>
      </c>
      <c r="M125" s="72">
        <f t="shared" ca="1" si="165"/>
        <v>4429284</v>
      </c>
      <c r="N125" s="72">
        <f t="shared" ca="1" si="165"/>
        <v>6466640</v>
      </c>
      <c r="O125" s="73">
        <f t="shared" ca="1" si="165"/>
        <v>491.04409999999996</v>
      </c>
      <c r="P125" s="73">
        <f t="shared" ca="1" si="165"/>
        <v>340.64569999999998</v>
      </c>
      <c r="Q125" s="74">
        <f t="shared" ca="1" si="165"/>
        <v>150.39840000000004</v>
      </c>
      <c r="R125" s="471">
        <f t="shared" ca="1" si="165"/>
        <v>0</v>
      </c>
      <c r="S125" s="471">
        <f t="shared" ca="1" si="165"/>
        <v>-34020</v>
      </c>
      <c r="T125" s="471">
        <f t="shared" ca="1" si="165"/>
        <v>0</v>
      </c>
      <c r="U125" s="471">
        <f t="shared" ca="1" si="165"/>
        <v>0</v>
      </c>
      <c r="V125" s="471">
        <f t="shared" ca="1" si="165"/>
        <v>-34020</v>
      </c>
      <c r="W125" s="471">
        <f t="shared" ca="1" si="165"/>
        <v>0</v>
      </c>
      <c r="X125" s="471">
        <f t="shared" ca="1" si="165"/>
        <v>0</v>
      </c>
      <c r="Y125" s="471">
        <f t="shared" ca="1" si="165"/>
        <v>0</v>
      </c>
      <c r="Z125" s="471">
        <f t="shared" ca="1" si="165"/>
        <v>-34020</v>
      </c>
      <c r="AA125" s="471">
        <f t="shared" ca="1" si="165"/>
        <v>-11499</v>
      </c>
      <c r="AB125" s="471">
        <f t="shared" ca="1" si="165"/>
        <v>-680</v>
      </c>
      <c r="AC125" s="471">
        <f t="shared" ca="1" si="165"/>
        <v>0</v>
      </c>
      <c r="AD125" s="471">
        <f t="shared" ca="1" si="165"/>
        <v>0</v>
      </c>
      <c r="AE125" s="471">
        <f t="shared" ca="1" si="165"/>
        <v>0</v>
      </c>
      <c r="AF125" s="471">
        <f t="shared" ca="1" si="165"/>
        <v>-46199</v>
      </c>
      <c r="AG125" s="782">
        <f t="shared" ca="1" si="165"/>
        <v>0</v>
      </c>
      <c r="AH125" s="782">
        <f t="shared" ca="1" si="165"/>
        <v>0</v>
      </c>
      <c r="AI125" s="782">
        <f t="shared" ca="1" si="165"/>
        <v>-0.08</v>
      </c>
      <c r="AJ125" s="782">
        <f t="shared" ca="1" si="165"/>
        <v>0</v>
      </c>
      <c r="AK125" s="782">
        <f t="shared" ca="1" si="165"/>
        <v>0</v>
      </c>
      <c r="AL125" s="782">
        <f t="shared" ca="1" si="165"/>
        <v>-0.08</v>
      </c>
      <c r="AM125" s="782">
        <f t="shared" ca="1" si="165"/>
        <v>0</v>
      </c>
      <c r="AN125" s="747">
        <f t="shared" ca="1" si="165"/>
        <v>-0.08</v>
      </c>
      <c r="AO125" s="453">
        <f t="shared" ca="1" si="165"/>
        <v>308281555</v>
      </c>
      <c r="AP125" s="471">
        <f t="shared" ca="1" si="165"/>
        <v>221430206</v>
      </c>
      <c r="AQ125" s="471">
        <f t="shared" ca="1" si="165"/>
        <v>831612</v>
      </c>
      <c r="AR125" s="471">
        <f t="shared" ca="1" si="165"/>
        <v>75124493</v>
      </c>
      <c r="AS125" s="471">
        <f t="shared" ca="1" si="165"/>
        <v>4428604</v>
      </c>
      <c r="AT125" s="471">
        <f t="shared" ca="1" si="165"/>
        <v>6466640</v>
      </c>
      <c r="AU125" s="782">
        <f t="shared" ca="1" si="165"/>
        <v>490.96410000000003</v>
      </c>
      <c r="AV125" s="782">
        <f t="shared" ca="1" si="165"/>
        <v>340.56570000000005</v>
      </c>
      <c r="AW125" s="804">
        <f t="shared" ca="1" si="165"/>
        <v>150.39840000000004</v>
      </c>
    </row>
    <row r="126" spans="1:49" customFormat="1" ht="12.75" x14ac:dyDescent="0.2">
      <c r="D126" s="21"/>
      <c r="E126" s="16"/>
      <c r="F126" s="21"/>
      <c r="G126" s="48"/>
      <c r="H126" s="2">
        <v>3111</v>
      </c>
      <c r="I126" s="581">
        <f t="shared" ref="I126:AW126" ca="1" si="166">SUMIF($F$12:$F$426,"=3111",I$12:I$382)</f>
        <v>59568072</v>
      </c>
      <c r="J126" s="582">
        <f t="shared" ca="1" si="166"/>
        <v>43376777</v>
      </c>
      <c r="K126" s="582">
        <f t="shared" ca="1" si="166"/>
        <v>70000</v>
      </c>
      <c r="L126" s="582">
        <f t="shared" ca="1" si="166"/>
        <v>14685010</v>
      </c>
      <c r="M126" s="582">
        <f t="shared" ca="1" si="166"/>
        <v>867535</v>
      </c>
      <c r="N126" s="582">
        <f t="shared" ca="1" si="166"/>
        <v>568750</v>
      </c>
      <c r="O126" s="583">
        <f t="shared" ca="1" si="166"/>
        <v>103.6511</v>
      </c>
      <c r="P126" s="583">
        <f t="shared" ca="1" si="166"/>
        <v>79.017300000000006</v>
      </c>
      <c r="Q126" s="584">
        <f t="shared" ca="1" si="166"/>
        <v>24.633799999999997</v>
      </c>
      <c r="R126" s="585">
        <f t="shared" ca="1" si="166"/>
        <v>0</v>
      </c>
      <c r="S126" s="585">
        <f t="shared" ca="1" si="166"/>
        <v>-34020</v>
      </c>
      <c r="T126" s="585">
        <f t="shared" ca="1" si="166"/>
        <v>0</v>
      </c>
      <c r="U126" s="585">
        <f t="shared" ca="1" si="166"/>
        <v>0</v>
      </c>
      <c r="V126" s="585">
        <f t="shared" ca="1" si="166"/>
        <v>-34020</v>
      </c>
      <c r="W126" s="585">
        <f t="shared" ca="1" si="166"/>
        <v>0</v>
      </c>
      <c r="X126" s="585">
        <f t="shared" ca="1" si="166"/>
        <v>0</v>
      </c>
      <c r="Y126" s="585">
        <f t="shared" ca="1" si="166"/>
        <v>0</v>
      </c>
      <c r="Z126" s="585">
        <f t="shared" ca="1" si="166"/>
        <v>-34020</v>
      </c>
      <c r="AA126" s="585">
        <f t="shared" ca="1" si="166"/>
        <v>-11499</v>
      </c>
      <c r="AB126" s="585">
        <f t="shared" ca="1" si="166"/>
        <v>-680</v>
      </c>
      <c r="AC126" s="585">
        <f t="shared" ca="1" si="166"/>
        <v>0</v>
      </c>
      <c r="AD126" s="585">
        <f t="shared" ca="1" si="166"/>
        <v>0</v>
      </c>
      <c r="AE126" s="585">
        <f t="shared" ca="1" si="166"/>
        <v>0</v>
      </c>
      <c r="AF126" s="585">
        <f t="shared" ca="1" si="166"/>
        <v>-46199</v>
      </c>
      <c r="AG126" s="751">
        <f t="shared" ca="1" si="166"/>
        <v>0</v>
      </c>
      <c r="AH126" s="751">
        <f t="shared" ca="1" si="166"/>
        <v>0</v>
      </c>
      <c r="AI126" s="751">
        <f t="shared" ca="1" si="166"/>
        <v>-0.08</v>
      </c>
      <c r="AJ126" s="751">
        <f t="shared" ca="1" si="166"/>
        <v>0</v>
      </c>
      <c r="AK126" s="751">
        <f t="shared" ca="1" si="166"/>
        <v>0</v>
      </c>
      <c r="AL126" s="751">
        <f t="shared" ca="1" si="166"/>
        <v>-0.08</v>
      </c>
      <c r="AM126" s="751">
        <f t="shared" ca="1" si="166"/>
        <v>0</v>
      </c>
      <c r="AN126" s="748">
        <f t="shared" ca="1" si="166"/>
        <v>-0.08</v>
      </c>
      <c r="AO126" s="581">
        <f t="shared" ca="1" si="166"/>
        <v>59521873</v>
      </c>
      <c r="AP126" s="585">
        <f t="shared" ca="1" si="166"/>
        <v>43342757</v>
      </c>
      <c r="AQ126" s="585">
        <f t="shared" ca="1" si="166"/>
        <v>70000</v>
      </c>
      <c r="AR126" s="585">
        <f t="shared" ca="1" si="166"/>
        <v>14673511</v>
      </c>
      <c r="AS126" s="585">
        <f t="shared" ca="1" si="166"/>
        <v>866855</v>
      </c>
      <c r="AT126" s="585">
        <f t="shared" ca="1" si="166"/>
        <v>568750</v>
      </c>
      <c r="AU126" s="751">
        <f t="shared" ca="1" si="166"/>
        <v>103.5711</v>
      </c>
      <c r="AV126" s="751">
        <f t="shared" ca="1" si="166"/>
        <v>78.937300000000008</v>
      </c>
      <c r="AW126" s="805">
        <f t="shared" ca="1" si="166"/>
        <v>24.633799999999997</v>
      </c>
    </row>
    <row r="127" spans="1:49" customFormat="1" ht="12.75" x14ac:dyDescent="0.2">
      <c r="D127" s="21"/>
      <c r="E127" s="16"/>
      <c r="F127" s="21"/>
      <c r="G127" s="48"/>
      <c r="H127" s="3">
        <v>3113</v>
      </c>
      <c r="I127" s="587">
        <f t="shared" ref="I127:AW127" si="167">SUMIF($F$12:$F$426,"=3113",I$12:I$426)</f>
        <v>147595596</v>
      </c>
      <c r="J127" s="588">
        <f t="shared" si="167"/>
        <v>104950755</v>
      </c>
      <c r="K127" s="588">
        <f t="shared" si="167"/>
        <v>398112</v>
      </c>
      <c r="L127" s="588">
        <f t="shared" si="167"/>
        <v>35607916</v>
      </c>
      <c r="M127" s="588">
        <f t="shared" si="167"/>
        <v>2099013</v>
      </c>
      <c r="N127" s="588">
        <f t="shared" si="167"/>
        <v>4539800</v>
      </c>
      <c r="O127" s="589">
        <f t="shared" si="167"/>
        <v>209.31909999999999</v>
      </c>
      <c r="P127" s="589">
        <f t="shared" si="167"/>
        <v>166.26899999999998</v>
      </c>
      <c r="Q127" s="590">
        <f t="shared" si="167"/>
        <v>43.0501</v>
      </c>
      <c r="R127" s="591">
        <f t="shared" si="167"/>
        <v>0</v>
      </c>
      <c r="S127" s="591">
        <f t="shared" si="167"/>
        <v>0</v>
      </c>
      <c r="T127" s="591">
        <f t="shared" si="167"/>
        <v>0</v>
      </c>
      <c r="U127" s="591">
        <f t="shared" si="167"/>
        <v>0</v>
      </c>
      <c r="V127" s="591">
        <f t="shared" si="167"/>
        <v>0</v>
      </c>
      <c r="W127" s="591">
        <f t="shared" si="167"/>
        <v>0</v>
      </c>
      <c r="X127" s="591">
        <f t="shared" si="167"/>
        <v>0</v>
      </c>
      <c r="Y127" s="591">
        <f t="shared" si="167"/>
        <v>0</v>
      </c>
      <c r="Z127" s="591">
        <f t="shared" si="167"/>
        <v>0</v>
      </c>
      <c r="AA127" s="591">
        <f t="shared" si="167"/>
        <v>0</v>
      </c>
      <c r="AB127" s="591">
        <f t="shared" si="167"/>
        <v>0</v>
      </c>
      <c r="AC127" s="591">
        <f t="shared" si="167"/>
        <v>0</v>
      </c>
      <c r="AD127" s="591">
        <f t="shared" si="167"/>
        <v>0</v>
      </c>
      <c r="AE127" s="591">
        <f t="shared" si="167"/>
        <v>0</v>
      </c>
      <c r="AF127" s="591">
        <f t="shared" si="167"/>
        <v>0</v>
      </c>
      <c r="AG127" s="752">
        <f t="shared" si="167"/>
        <v>0</v>
      </c>
      <c r="AH127" s="752">
        <f t="shared" si="167"/>
        <v>0</v>
      </c>
      <c r="AI127" s="752">
        <f t="shared" si="167"/>
        <v>0</v>
      </c>
      <c r="AJ127" s="752">
        <f t="shared" si="167"/>
        <v>0</v>
      </c>
      <c r="AK127" s="752">
        <f t="shared" si="167"/>
        <v>0</v>
      </c>
      <c r="AL127" s="752">
        <f t="shared" si="167"/>
        <v>0</v>
      </c>
      <c r="AM127" s="752">
        <f t="shared" si="167"/>
        <v>0</v>
      </c>
      <c r="AN127" s="749">
        <f t="shared" si="167"/>
        <v>0</v>
      </c>
      <c r="AO127" s="587">
        <f t="shared" si="167"/>
        <v>147595596</v>
      </c>
      <c r="AP127" s="591">
        <f t="shared" si="167"/>
        <v>104950755</v>
      </c>
      <c r="AQ127" s="591">
        <f t="shared" si="167"/>
        <v>398112</v>
      </c>
      <c r="AR127" s="591">
        <f t="shared" si="167"/>
        <v>35607916</v>
      </c>
      <c r="AS127" s="591">
        <f t="shared" si="167"/>
        <v>2099013</v>
      </c>
      <c r="AT127" s="591">
        <f t="shared" si="167"/>
        <v>4539800</v>
      </c>
      <c r="AU127" s="752">
        <f t="shared" si="167"/>
        <v>209.31909999999999</v>
      </c>
      <c r="AV127" s="752">
        <f t="shared" si="167"/>
        <v>166.26899999999998</v>
      </c>
      <c r="AW127" s="806">
        <f t="shared" si="167"/>
        <v>43.0501</v>
      </c>
    </row>
    <row r="128" spans="1:49" customFormat="1" ht="12.75" x14ac:dyDescent="0.2">
      <c r="D128" s="21"/>
      <c r="E128" s="16"/>
      <c r="F128" s="21"/>
      <c r="G128" s="48"/>
      <c r="H128" s="3">
        <v>3114</v>
      </c>
      <c r="I128" s="587">
        <f t="shared" ref="I128:AW128" si="168">SUMIF($F$12:$F$426,"=3114",I$12:I$426)</f>
        <v>8064052</v>
      </c>
      <c r="J128" s="588">
        <f t="shared" si="168"/>
        <v>5836416</v>
      </c>
      <c r="K128" s="588">
        <f t="shared" si="168"/>
        <v>0</v>
      </c>
      <c r="L128" s="588">
        <f t="shared" si="168"/>
        <v>1972708</v>
      </c>
      <c r="M128" s="588">
        <f t="shared" si="168"/>
        <v>116728</v>
      </c>
      <c r="N128" s="588">
        <f t="shared" si="168"/>
        <v>138200</v>
      </c>
      <c r="O128" s="589">
        <f t="shared" si="168"/>
        <v>11.094800000000001</v>
      </c>
      <c r="P128" s="589">
        <f t="shared" si="168"/>
        <v>7.9671000000000003</v>
      </c>
      <c r="Q128" s="590">
        <f t="shared" si="168"/>
        <v>3.1276999999999999</v>
      </c>
      <c r="R128" s="591">
        <f t="shared" si="168"/>
        <v>0</v>
      </c>
      <c r="S128" s="591">
        <f t="shared" si="168"/>
        <v>0</v>
      </c>
      <c r="T128" s="591">
        <f t="shared" si="168"/>
        <v>0</v>
      </c>
      <c r="U128" s="591">
        <f t="shared" si="168"/>
        <v>0</v>
      </c>
      <c r="V128" s="591">
        <f t="shared" si="168"/>
        <v>0</v>
      </c>
      <c r="W128" s="591">
        <f t="shared" si="168"/>
        <v>0</v>
      </c>
      <c r="X128" s="591">
        <f t="shared" si="168"/>
        <v>0</v>
      </c>
      <c r="Y128" s="591">
        <f t="shared" si="168"/>
        <v>0</v>
      </c>
      <c r="Z128" s="591">
        <f t="shared" si="168"/>
        <v>0</v>
      </c>
      <c r="AA128" s="591">
        <f t="shared" si="168"/>
        <v>0</v>
      </c>
      <c r="AB128" s="591">
        <f t="shared" si="168"/>
        <v>0</v>
      </c>
      <c r="AC128" s="591">
        <f t="shared" si="168"/>
        <v>0</v>
      </c>
      <c r="AD128" s="591">
        <f t="shared" si="168"/>
        <v>0</v>
      </c>
      <c r="AE128" s="591">
        <f t="shared" si="168"/>
        <v>0</v>
      </c>
      <c r="AF128" s="591">
        <f t="shared" si="168"/>
        <v>0</v>
      </c>
      <c r="AG128" s="752">
        <f t="shared" si="168"/>
        <v>0</v>
      </c>
      <c r="AH128" s="752">
        <f t="shared" si="168"/>
        <v>0</v>
      </c>
      <c r="AI128" s="752">
        <f t="shared" si="168"/>
        <v>0</v>
      </c>
      <c r="AJ128" s="752">
        <f t="shared" si="168"/>
        <v>0</v>
      </c>
      <c r="AK128" s="752">
        <f t="shared" si="168"/>
        <v>0</v>
      </c>
      <c r="AL128" s="752">
        <f t="shared" si="168"/>
        <v>0</v>
      </c>
      <c r="AM128" s="752">
        <f t="shared" si="168"/>
        <v>0</v>
      </c>
      <c r="AN128" s="749">
        <f t="shared" si="168"/>
        <v>0</v>
      </c>
      <c r="AO128" s="587">
        <f t="shared" si="168"/>
        <v>8064052</v>
      </c>
      <c r="AP128" s="591">
        <f t="shared" si="168"/>
        <v>5836416</v>
      </c>
      <c r="AQ128" s="591">
        <f t="shared" si="168"/>
        <v>0</v>
      </c>
      <c r="AR128" s="591">
        <f t="shared" si="168"/>
        <v>1972708</v>
      </c>
      <c r="AS128" s="591">
        <f t="shared" si="168"/>
        <v>116728</v>
      </c>
      <c r="AT128" s="591">
        <f t="shared" si="168"/>
        <v>138200</v>
      </c>
      <c r="AU128" s="752">
        <f t="shared" si="168"/>
        <v>11.094800000000001</v>
      </c>
      <c r="AV128" s="752">
        <f t="shared" si="168"/>
        <v>7.9671000000000003</v>
      </c>
      <c r="AW128" s="806">
        <f t="shared" si="168"/>
        <v>3.1276999999999999</v>
      </c>
    </row>
    <row r="129" spans="4:49" customFormat="1" ht="12.75" x14ac:dyDescent="0.2">
      <c r="D129" s="21"/>
      <c r="E129" s="16"/>
      <c r="F129" s="21"/>
      <c r="G129" s="48"/>
      <c r="H129" s="3">
        <v>3117</v>
      </c>
      <c r="I129" s="587">
        <f t="shared" ref="I129:AW129" si="169">SUMIF($F$12:$F$426,"=3117",I$12:I$426)</f>
        <v>34931932</v>
      </c>
      <c r="J129" s="588">
        <f t="shared" si="169"/>
        <v>24915361</v>
      </c>
      <c r="K129" s="588">
        <f t="shared" si="169"/>
        <v>115000</v>
      </c>
      <c r="L129" s="588">
        <f t="shared" si="169"/>
        <v>8460263</v>
      </c>
      <c r="M129" s="588">
        <f t="shared" si="169"/>
        <v>498308</v>
      </c>
      <c r="N129" s="588">
        <f t="shared" si="169"/>
        <v>943000</v>
      </c>
      <c r="O129" s="589">
        <f t="shared" si="169"/>
        <v>53.731300000000005</v>
      </c>
      <c r="P129" s="589">
        <f t="shared" si="169"/>
        <v>40.743200000000002</v>
      </c>
      <c r="Q129" s="590">
        <f t="shared" si="169"/>
        <v>12.988100000000001</v>
      </c>
      <c r="R129" s="591">
        <f t="shared" si="169"/>
        <v>0</v>
      </c>
      <c r="S129" s="591">
        <f t="shared" si="169"/>
        <v>0</v>
      </c>
      <c r="T129" s="591">
        <f t="shared" si="169"/>
        <v>0</v>
      </c>
      <c r="U129" s="591">
        <f t="shared" si="169"/>
        <v>0</v>
      </c>
      <c r="V129" s="591">
        <f t="shared" si="169"/>
        <v>0</v>
      </c>
      <c r="W129" s="591">
        <f t="shared" si="169"/>
        <v>0</v>
      </c>
      <c r="X129" s="591">
        <f t="shared" si="169"/>
        <v>0</v>
      </c>
      <c r="Y129" s="591">
        <f t="shared" si="169"/>
        <v>0</v>
      </c>
      <c r="Z129" s="591">
        <f t="shared" si="169"/>
        <v>0</v>
      </c>
      <c r="AA129" s="591">
        <f t="shared" si="169"/>
        <v>0</v>
      </c>
      <c r="AB129" s="591">
        <f t="shared" si="169"/>
        <v>0</v>
      </c>
      <c r="AC129" s="591">
        <f t="shared" si="169"/>
        <v>0</v>
      </c>
      <c r="AD129" s="591">
        <f t="shared" si="169"/>
        <v>0</v>
      </c>
      <c r="AE129" s="591">
        <f t="shared" si="169"/>
        <v>0</v>
      </c>
      <c r="AF129" s="591">
        <f t="shared" si="169"/>
        <v>0</v>
      </c>
      <c r="AG129" s="752">
        <f t="shared" si="169"/>
        <v>0</v>
      </c>
      <c r="AH129" s="752">
        <f t="shared" si="169"/>
        <v>0</v>
      </c>
      <c r="AI129" s="752">
        <f t="shared" si="169"/>
        <v>0</v>
      </c>
      <c r="AJ129" s="752">
        <f t="shared" si="169"/>
        <v>0</v>
      </c>
      <c r="AK129" s="752">
        <f t="shared" si="169"/>
        <v>0</v>
      </c>
      <c r="AL129" s="752">
        <f t="shared" si="169"/>
        <v>0</v>
      </c>
      <c r="AM129" s="752">
        <f t="shared" si="169"/>
        <v>0</v>
      </c>
      <c r="AN129" s="749">
        <f t="shared" si="169"/>
        <v>0</v>
      </c>
      <c r="AO129" s="587">
        <f t="shared" si="169"/>
        <v>34931932</v>
      </c>
      <c r="AP129" s="591">
        <f t="shared" si="169"/>
        <v>24915361</v>
      </c>
      <c r="AQ129" s="591">
        <f t="shared" si="169"/>
        <v>115000</v>
      </c>
      <c r="AR129" s="591">
        <f t="shared" si="169"/>
        <v>8460263</v>
      </c>
      <c r="AS129" s="591">
        <f t="shared" si="169"/>
        <v>498308</v>
      </c>
      <c r="AT129" s="591">
        <f t="shared" si="169"/>
        <v>943000</v>
      </c>
      <c r="AU129" s="752">
        <f t="shared" si="169"/>
        <v>53.731300000000005</v>
      </c>
      <c r="AV129" s="752">
        <f t="shared" si="169"/>
        <v>40.743200000000002</v>
      </c>
      <c r="AW129" s="806">
        <f t="shared" si="169"/>
        <v>12.988100000000001</v>
      </c>
    </row>
    <row r="130" spans="4:49" customFormat="1" ht="12.75" x14ac:dyDescent="0.2">
      <c r="D130" s="21"/>
      <c r="E130" s="16"/>
      <c r="F130" s="21"/>
      <c r="G130" s="48"/>
      <c r="H130" s="3">
        <v>3122</v>
      </c>
      <c r="I130" s="587">
        <f t="shared" ref="I130:AW130" si="170">SUMIF($F$12:$F$382,"=3122",I$12:I$382)</f>
        <v>0</v>
      </c>
      <c r="J130" s="588">
        <f t="shared" si="170"/>
        <v>0</v>
      </c>
      <c r="K130" s="588">
        <f t="shared" si="170"/>
        <v>0</v>
      </c>
      <c r="L130" s="588">
        <f t="shared" si="170"/>
        <v>0</v>
      </c>
      <c r="M130" s="588">
        <f t="shared" si="170"/>
        <v>0</v>
      </c>
      <c r="N130" s="588">
        <f t="shared" si="170"/>
        <v>0</v>
      </c>
      <c r="O130" s="589">
        <f t="shared" si="170"/>
        <v>0</v>
      </c>
      <c r="P130" s="589">
        <f t="shared" si="170"/>
        <v>0</v>
      </c>
      <c r="Q130" s="590">
        <f t="shared" si="170"/>
        <v>0</v>
      </c>
      <c r="R130" s="591">
        <f t="shared" si="170"/>
        <v>0</v>
      </c>
      <c r="S130" s="591">
        <f t="shared" si="170"/>
        <v>0</v>
      </c>
      <c r="T130" s="591">
        <f t="shared" si="170"/>
        <v>0</v>
      </c>
      <c r="U130" s="591">
        <f t="shared" si="170"/>
        <v>0</v>
      </c>
      <c r="V130" s="591">
        <f t="shared" si="170"/>
        <v>0</v>
      </c>
      <c r="W130" s="591">
        <f t="shared" si="170"/>
        <v>0</v>
      </c>
      <c r="X130" s="591">
        <f t="shared" si="170"/>
        <v>0</v>
      </c>
      <c r="Y130" s="591">
        <f t="shared" si="170"/>
        <v>0</v>
      </c>
      <c r="Z130" s="591">
        <f t="shared" si="170"/>
        <v>0</v>
      </c>
      <c r="AA130" s="591">
        <f t="shared" si="170"/>
        <v>0</v>
      </c>
      <c r="AB130" s="591">
        <f t="shared" si="170"/>
        <v>0</v>
      </c>
      <c r="AC130" s="591">
        <f t="shared" si="170"/>
        <v>0</v>
      </c>
      <c r="AD130" s="591">
        <f t="shared" si="170"/>
        <v>0</v>
      </c>
      <c r="AE130" s="591">
        <f t="shared" si="170"/>
        <v>0</v>
      </c>
      <c r="AF130" s="591">
        <f t="shared" si="170"/>
        <v>0</v>
      </c>
      <c r="AG130" s="752">
        <f t="shared" si="170"/>
        <v>0</v>
      </c>
      <c r="AH130" s="752">
        <f t="shared" si="170"/>
        <v>0</v>
      </c>
      <c r="AI130" s="752">
        <f t="shared" si="170"/>
        <v>0</v>
      </c>
      <c r="AJ130" s="752">
        <f t="shared" si="170"/>
        <v>0</v>
      </c>
      <c r="AK130" s="752">
        <f t="shared" si="170"/>
        <v>0</v>
      </c>
      <c r="AL130" s="752">
        <f t="shared" si="170"/>
        <v>0</v>
      </c>
      <c r="AM130" s="752">
        <f t="shared" si="170"/>
        <v>0</v>
      </c>
      <c r="AN130" s="749">
        <f t="shared" si="170"/>
        <v>0</v>
      </c>
      <c r="AO130" s="587">
        <f t="shared" si="170"/>
        <v>0</v>
      </c>
      <c r="AP130" s="591">
        <f t="shared" si="170"/>
        <v>0</v>
      </c>
      <c r="AQ130" s="591">
        <f t="shared" si="170"/>
        <v>0</v>
      </c>
      <c r="AR130" s="591">
        <f t="shared" si="170"/>
        <v>0</v>
      </c>
      <c r="AS130" s="591">
        <f t="shared" si="170"/>
        <v>0</v>
      </c>
      <c r="AT130" s="591">
        <f t="shared" si="170"/>
        <v>0</v>
      </c>
      <c r="AU130" s="752">
        <f t="shared" si="170"/>
        <v>0</v>
      </c>
      <c r="AV130" s="752">
        <f t="shared" si="170"/>
        <v>0</v>
      </c>
      <c r="AW130" s="806">
        <f t="shared" si="170"/>
        <v>0</v>
      </c>
    </row>
    <row r="131" spans="4:49" customFormat="1" ht="12.75" x14ac:dyDescent="0.2">
      <c r="D131" s="21"/>
      <c r="E131" s="16"/>
      <c r="F131" s="21"/>
      <c r="G131" s="48"/>
      <c r="H131" s="3">
        <v>3124</v>
      </c>
      <c r="I131" s="587">
        <f t="shared" ref="I131:AW131" si="171">SUMIF($F$12:$F$382,"=3124",I$12:I$382)</f>
        <v>0</v>
      </c>
      <c r="J131" s="588">
        <f t="shared" si="171"/>
        <v>0</v>
      </c>
      <c r="K131" s="588">
        <f t="shared" si="171"/>
        <v>0</v>
      </c>
      <c r="L131" s="588">
        <f t="shared" si="171"/>
        <v>0</v>
      </c>
      <c r="M131" s="588">
        <f t="shared" si="171"/>
        <v>0</v>
      </c>
      <c r="N131" s="588">
        <f t="shared" si="171"/>
        <v>0</v>
      </c>
      <c r="O131" s="589">
        <f t="shared" si="171"/>
        <v>0</v>
      </c>
      <c r="P131" s="589">
        <f t="shared" si="171"/>
        <v>0</v>
      </c>
      <c r="Q131" s="590">
        <f t="shared" si="171"/>
        <v>0</v>
      </c>
      <c r="R131" s="591">
        <f t="shared" si="171"/>
        <v>0</v>
      </c>
      <c r="S131" s="591">
        <f t="shared" si="171"/>
        <v>0</v>
      </c>
      <c r="T131" s="591">
        <f t="shared" si="171"/>
        <v>0</v>
      </c>
      <c r="U131" s="591">
        <f t="shared" si="171"/>
        <v>0</v>
      </c>
      <c r="V131" s="591">
        <f t="shared" si="171"/>
        <v>0</v>
      </c>
      <c r="W131" s="591">
        <f t="shared" si="171"/>
        <v>0</v>
      </c>
      <c r="X131" s="591">
        <f t="shared" si="171"/>
        <v>0</v>
      </c>
      <c r="Y131" s="591">
        <f t="shared" si="171"/>
        <v>0</v>
      </c>
      <c r="Z131" s="591">
        <f t="shared" si="171"/>
        <v>0</v>
      </c>
      <c r="AA131" s="591">
        <f t="shared" si="171"/>
        <v>0</v>
      </c>
      <c r="AB131" s="591">
        <f t="shared" si="171"/>
        <v>0</v>
      </c>
      <c r="AC131" s="591">
        <f t="shared" si="171"/>
        <v>0</v>
      </c>
      <c r="AD131" s="591">
        <f t="shared" si="171"/>
        <v>0</v>
      </c>
      <c r="AE131" s="591">
        <f t="shared" si="171"/>
        <v>0</v>
      </c>
      <c r="AF131" s="591">
        <f t="shared" si="171"/>
        <v>0</v>
      </c>
      <c r="AG131" s="752">
        <f t="shared" si="171"/>
        <v>0</v>
      </c>
      <c r="AH131" s="752">
        <f t="shared" si="171"/>
        <v>0</v>
      </c>
      <c r="AI131" s="752">
        <f t="shared" si="171"/>
        <v>0</v>
      </c>
      <c r="AJ131" s="752">
        <f t="shared" si="171"/>
        <v>0</v>
      </c>
      <c r="AK131" s="752">
        <f t="shared" si="171"/>
        <v>0</v>
      </c>
      <c r="AL131" s="752">
        <f t="shared" si="171"/>
        <v>0</v>
      </c>
      <c r="AM131" s="752">
        <f t="shared" si="171"/>
        <v>0</v>
      </c>
      <c r="AN131" s="749">
        <f t="shared" si="171"/>
        <v>0</v>
      </c>
      <c r="AO131" s="587">
        <f t="shared" si="171"/>
        <v>0</v>
      </c>
      <c r="AP131" s="591">
        <f t="shared" si="171"/>
        <v>0</v>
      </c>
      <c r="AQ131" s="591">
        <f t="shared" si="171"/>
        <v>0</v>
      </c>
      <c r="AR131" s="591">
        <f t="shared" si="171"/>
        <v>0</v>
      </c>
      <c r="AS131" s="591">
        <f t="shared" si="171"/>
        <v>0</v>
      </c>
      <c r="AT131" s="591">
        <f t="shared" si="171"/>
        <v>0</v>
      </c>
      <c r="AU131" s="752">
        <f t="shared" si="171"/>
        <v>0</v>
      </c>
      <c r="AV131" s="752">
        <f t="shared" si="171"/>
        <v>0</v>
      </c>
      <c r="AW131" s="806">
        <f t="shared" si="171"/>
        <v>0</v>
      </c>
    </row>
    <row r="132" spans="4:49" customFormat="1" ht="12.75" x14ac:dyDescent="0.2">
      <c r="D132" s="21"/>
      <c r="E132" s="16"/>
      <c r="F132" s="21"/>
      <c r="G132" s="48"/>
      <c r="H132" s="3">
        <v>3141</v>
      </c>
      <c r="I132" s="587">
        <f t="shared" ref="I132:AW132" si="172">SUMIF($F$12:$F$426,"=3141",I$12:I$426)</f>
        <v>24274789</v>
      </c>
      <c r="J132" s="588">
        <f t="shared" si="172"/>
        <v>17655771</v>
      </c>
      <c r="K132" s="588">
        <f t="shared" si="172"/>
        <v>93500</v>
      </c>
      <c r="L132" s="588">
        <f t="shared" si="172"/>
        <v>5999253</v>
      </c>
      <c r="M132" s="588">
        <f t="shared" si="172"/>
        <v>353115</v>
      </c>
      <c r="N132" s="588">
        <f t="shared" si="172"/>
        <v>173150</v>
      </c>
      <c r="O132" s="589">
        <f t="shared" si="172"/>
        <v>60.080000000000005</v>
      </c>
      <c r="P132" s="589">
        <f t="shared" si="172"/>
        <v>0</v>
      </c>
      <c r="Q132" s="590">
        <f t="shared" si="172"/>
        <v>60.080000000000005</v>
      </c>
      <c r="R132" s="591">
        <f t="shared" si="172"/>
        <v>0</v>
      </c>
      <c r="S132" s="591">
        <f t="shared" si="172"/>
        <v>0</v>
      </c>
      <c r="T132" s="591">
        <f t="shared" si="172"/>
        <v>0</v>
      </c>
      <c r="U132" s="591">
        <f t="shared" si="172"/>
        <v>0</v>
      </c>
      <c r="V132" s="591">
        <f t="shared" si="172"/>
        <v>0</v>
      </c>
      <c r="W132" s="591">
        <f t="shared" si="172"/>
        <v>0</v>
      </c>
      <c r="X132" s="591">
        <f t="shared" si="172"/>
        <v>0</v>
      </c>
      <c r="Y132" s="591">
        <f t="shared" si="172"/>
        <v>0</v>
      </c>
      <c r="Z132" s="591">
        <f t="shared" si="172"/>
        <v>0</v>
      </c>
      <c r="AA132" s="591">
        <f t="shared" si="172"/>
        <v>0</v>
      </c>
      <c r="AB132" s="591">
        <f t="shared" si="172"/>
        <v>0</v>
      </c>
      <c r="AC132" s="591">
        <f t="shared" si="172"/>
        <v>0</v>
      </c>
      <c r="AD132" s="591">
        <f t="shared" si="172"/>
        <v>0</v>
      </c>
      <c r="AE132" s="591">
        <f t="shared" si="172"/>
        <v>0</v>
      </c>
      <c r="AF132" s="591">
        <f t="shared" si="172"/>
        <v>0</v>
      </c>
      <c r="AG132" s="752">
        <f t="shared" si="172"/>
        <v>0</v>
      </c>
      <c r="AH132" s="752">
        <f t="shared" si="172"/>
        <v>0</v>
      </c>
      <c r="AI132" s="752">
        <f t="shared" si="172"/>
        <v>0</v>
      </c>
      <c r="AJ132" s="752">
        <f t="shared" si="172"/>
        <v>0</v>
      </c>
      <c r="AK132" s="752">
        <f t="shared" si="172"/>
        <v>0</v>
      </c>
      <c r="AL132" s="752">
        <f t="shared" si="172"/>
        <v>0</v>
      </c>
      <c r="AM132" s="752">
        <f t="shared" si="172"/>
        <v>0</v>
      </c>
      <c r="AN132" s="749">
        <f t="shared" si="172"/>
        <v>0</v>
      </c>
      <c r="AO132" s="587">
        <f t="shared" si="172"/>
        <v>24274789</v>
      </c>
      <c r="AP132" s="591">
        <f t="shared" si="172"/>
        <v>17655771</v>
      </c>
      <c r="AQ132" s="591">
        <f t="shared" si="172"/>
        <v>93500</v>
      </c>
      <c r="AR132" s="591">
        <f t="shared" si="172"/>
        <v>5999253</v>
      </c>
      <c r="AS132" s="591">
        <f t="shared" si="172"/>
        <v>353115</v>
      </c>
      <c r="AT132" s="591">
        <f t="shared" si="172"/>
        <v>173150</v>
      </c>
      <c r="AU132" s="752">
        <f t="shared" si="172"/>
        <v>60.080000000000005</v>
      </c>
      <c r="AV132" s="752">
        <f t="shared" si="172"/>
        <v>0</v>
      </c>
      <c r="AW132" s="806">
        <f t="shared" si="172"/>
        <v>60.080000000000005</v>
      </c>
    </row>
    <row r="133" spans="4:49" customFormat="1" ht="12.75" x14ac:dyDescent="0.2">
      <c r="D133" s="21"/>
      <c r="E133" s="16"/>
      <c r="F133" s="21"/>
      <c r="G133" s="48"/>
      <c r="H133" s="3">
        <v>3143</v>
      </c>
      <c r="I133" s="587">
        <f t="shared" ref="I133:AW133" si="173">SUMIF($F$12:$F$426,"=3143",I$12:I$426)</f>
        <v>16166016</v>
      </c>
      <c r="J133" s="588">
        <f t="shared" si="173"/>
        <v>11863124</v>
      </c>
      <c r="K133" s="588">
        <f t="shared" si="173"/>
        <v>25000</v>
      </c>
      <c r="L133" s="588">
        <f t="shared" si="173"/>
        <v>4018187</v>
      </c>
      <c r="M133" s="588">
        <f t="shared" si="173"/>
        <v>237265</v>
      </c>
      <c r="N133" s="588">
        <f t="shared" si="173"/>
        <v>22440</v>
      </c>
      <c r="O133" s="589">
        <f t="shared" si="173"/>
        <v>26.504399999999997</v>
      </c>
      <c r="P133" s="589">
        <f t="shared" si="173"/>
        <v>24.9544</v>
      </c>
      <c r="Q133" s="590">
        <f t="shared" si="173"/>
        <v>1.5500000000000005</v>
      </c>
      <c r="R133" s="591">
        <f t="shared" si="173"/>
        <v>0</v>
      </c>
      <c r="S133" s="591">
        <f t="shared" si="173"/>
        <v>0</v>
      </c>
      <c r="T133" s="591">
        <f t="shared" si="173"/>
        <v>0</v>
      </c>
      <c r="U133" s="591">
        <f t="shared" si="173"/>
        <v>0</v>
      </c>
      <c r="V133" s="591">
        <f t="shared" si="173"/>
        <v>0</v>
      </c>
      <c r="W133" s="591">
        <f t="shared" si="173"/>
        <v>0</v>
      </c>
      <c r="X133" s="591">
        <f t="shared" si="173"/>
        <v>0</v>
      </c>
      <c r="Y133" s="591">
        <f t="shared" si="173"/>
        <v>0</v>
      </c>
      <c r="Z133" s="591">
        <f t="shared" si="173"/>
        <v>0</v>
      </c>
      <c r="AA133" s="591">
        <f t="shared" si="173"/>
        <v>0</v>
      </c>
      <c r="AB133" s="591">
        <f t="shared" si="173"/>
        <v>0</v>
      </c>
      <c r="AC133" s="591">
        <f t="shared" si="173"/>
        <v>0</v>
      </c>
      <c r="AD133" s="591">
        <f t="shared" si="173"/>
        <v>0</v>
      </c>
      <c r="AE133" s="591">
        <f t="shared" si="173"/>
        <v>0</v>
      </c>
      <c r="AF133" s="591">
        <f t="shared" si="173"/>
        <v>0</v>
      </c>
      <c r="AG133" s="752">
        <f t="shared" si="173"/>
        <v>0</v>
      </c>
      <c r="AH133" s="752">
        <f t="shared" si="173"/>
        <v>0</v>
      </c>
      <c r="AI133" s="752">
        <f t="shared" si="173"/>
        <v>0</v>
      </c>
      <c r="AJ133" s="752">
        <f t="shared" si="173"/>
        <v>0</v>
      </c>
      <c r="AK133" s="752">
        <f t="shared" si="173"/>
        <v>0</v>
      </c>
      <c r="AL133" s="752">
        <f t="shared" si="173"/>
        <v>0</v>
      </c>
      <c r="AM133" s="752">
        <f t="shared" si="173"/>
        <v>0</v>
      </c>
      <c r="AN133" s="749">
        <f t="shared" si="173"/>
        <v>0</v>
      </c>
      <c r="AO133" s="587">
        <f t="shared" si="173"/>
        <v>16166016</v>
      </c>
      <c r="AP133" s="591">
        <f t="shared" si="173"/>
        <v>11863124</v>
      </c>
      <c r="AQ133" s="591">
        <f t="shared" si="173"/>
        <v>25000</v>
      </c>
      <c r="AR133" s="591">
        <f t="shared" si="173"/>
        <v>4018187</v>
      </c>
      <c r="AS133" s="591">
        <f t="shared" si="173"/>
        <v>237265</v>
      </c>
      <c r="AT133" s="591">
        <f t="shared" si="173"/>
        <v>22440</v>
      </c>
      <c r="AU133" s="752">
        <f t="shared" si="173"/>
        <v>26.504399999999997</v>
      </c>
      <c r="AV133" s="752">
        <f t="shared" si="173"/>
        <v>24.9544</v>
      </c>
      <c r="AW133" s="806">
        <f t="shared" si="173"/>
        <v>1.5500000000000005</v>
      </c>
    </row>
    <row r="134" spans="4:49" customFormat="1" ht="12.75" x14ac:dyDescent="0.2">
      <c r="D134" s="21"/>
      <c r="E134" s="16"/>
      <c r="F134" s="21"/>
      <c r="G134" s="48"/>
      <c r="H134" s="3">
        <v>3231</v>
      </c>
      <c r="I134" s="587">
        <f t="shared" ref="I134:AW134" si="174">SUMIF($F$12:$F$426,"=3231",I$12:I$426)</f>
        <v>12035228</v>
      </c>
      <c r="J134" s="588">
        <f t="shared" si="174"/>
        <v>8832053</v>
      </c>
      <c r="K134" s="588">
        <f t="shared" si="174"/>
        <v>0</v>
      </c>
      <c r="L134" s="588">
        <f t="shared" si="174"/>
        <v>2985234</v>
      </c>
      <c r="M134" s="588">
        <f t="shared" si="174"/>
        <v>176641</v>
      </c>
      <c r="N134" s="588">
        <f t="shared" si="174"/>
        <v>41300</v>
      </c>
      <c r="O134" s="589">
        <f t="shared" si="174"/>
        <v>17.3734</v>
      </c>
      <c r="P134" s="589">
        <f t="shared" si="174"/>
        <v>15.4047</v>
      </c>
      <c r="Q134" s="590">
        <f t="shared" si="174"/>
        <v>1.9687000000000001</v>
      </c>
      <c r="R134" s="591">
        <f t="shared" si="174"/>
        <v>0</v>
      </c>
      <c r="S134" s="591">
        <f t="shared" si="174"/>
        <v>0</v>
      </c>
      <c r="T134" s="591">
        <f t="shared" si="174"/>
        <v>0</v>
      </c>
      <c r="U134" s="591">
        <f t="shared" si="174"/>
        <v>0</v>
      </c>
      <c r="V134" s="591">
        <f t="shared" si="174"/>
        <v>0</v>
      </c>
      <c r="W134" s="591">
        <f t="shared" si="174"/>
        <v>0</v>
      </c>
      <c r="X134" s="591">
        <f t="shared" si="174"/>
        <v>0</v>
      </c>
      <c r="Y134" s="591">
        <f t="shared" si="174"/>
        <v>0</v>
      </c>
      <c r="Z134" s="591">
        <f t="shared" si="174"/>
        <v>0</v>
      </c>
      <c r="AA134" s="591">
        <f t="shared" si="174"/>
        <v>0</v>
      </c>
      <c r="AB134" s="591">
        <f t="shared" si="174"/>
        <v>0</v>
      </c>
      <c r="AC134" s="591">
        <f t="shared" si="174"/>
        <v>0</v>
      </c>
      <c r="AD134" s="591">
        <f t="shared" si="174"/>
        <v>0</v>
      </c>
      <c r="AE134" s="591">
        <f t="shared" si="174"/>
        <v>0</v>
      </c>
      <c r="AF134" s="591">
        <f t="shared" si="174"/>
        <v>0</v>
      </c>
      <c r="AG134" s="752">
        <f t="shared" si="174"/>
        <v>0</v>
      </c>
      <c r="AH134" s="752">
        <f t="shared" si="174"/>
        <v>0</v>
      </c>
      <c r="AI134" s="752">
        <f t="shared" si="174"/>
        <v>0</v>
      </c>
      <c r="AJ134" s="752">
        <f t="shared" si="174"/>
        <v>0</v>
      </c>
      <c r="AK134" s="752">
        <f t="shared" si="174"/>
        <v>0</v>
      </c>
      <c r="AL134" s="752">
        <f t="shared" si="174"/>
        <v>0</v>
      </c>
      <c r="AM134" s="752">
        <f t="shared" si="174"/>
        <v>0</v>
      </c>
      <c r="AN134" s="749">
        <f t="shared" si="174"/>
        <v>0</v>
      </c>
      <c r="AO134" s="587">
        <f t="shared" si="174"/>
        <v>12035228</v>
      </c>
      <c r="AP134" s="591">
        <f t="shared" si="174"/>
        <v>8832053</v>
      </c>
      <c r="AQ134" s="591">
        <f t="shared" si="174"/>
        <v>0</v>
      </c>
      <c r="AR134" s="591">
        <f t="shared" si="174"/>
        <v>2985234</v>
      </c>
      <c r="AS134" s="591">
        <f t="shared" si="174"/>
        <v>176641</v>
      </c>
      <c r="AT134" s="591">
        <f t="shared" si="174"/>
        <v>41300</v>
      </c>
      <c r="AU134" s="752">
        <f t="shared" si="174"/>
        <v>17.3734</v>
      </c>
      <c r="AV134" s="752">
        <f t="shared" si="174"/>
        <v>15.4047</v>
      </c>
      <c r="AW134" s="806">
        <f t="shared" si="174"/>
        <v>1.9687000000000001</v>
      </c>
    </row>
    <row r="135" spans="4:49" customFormat="1" ht="13.5" thickBot="1" x14ac:dyDescent="0.25">
      <c r="D135" s="21"/>
      <c r="E135" s="16"/>
      <c r="F135" s="21"/>
      <c r="G135" s="48"/>
      <c r="H135" s="473">
        <v>3233</v>
      </c>
      <c r="I135" s="593">
        <f t="shared" ref="I135:AW135" si="175">SUMIF($F$12:$F$426,"=3233",I$12:I$426)</f>
        <v>5692069</v>
      </c>
      <c r="J135" s="594">
        <f t="shared" si="175"/>
        <v>4033969</v>
      </c>
      <c r="K135" s="594">
        <f t="shared" si="175"/>
        <v>130000</v>
      </c>
      <c r="L135" s="594">
        <f t="shared" si="175"/>
        <v>1407421</v>
      </c>
      <c r="M135" s="594">
        <f t="shared" si="175"/>
        <v>80679</v>
      </c>
      <c r="N135" s="594">
        <f t="shared" si="175"/>
        <v>40000</v>
      </c>
      <c r="O135" s="595">
        <f t="shared" si="175"/>
        <v>9.2900000000000009</v>
      </c>
      <c r="P135" s="595">
        <f t="shared" si="175"/>
        <v>6.29</v>
      </c>
      <c r="Q135" s="596">
        <f t="shared" si="175"/>
        <v>3</v>
      </c>
      <c r="R135" s="597">
        <f t="shared" si="175"/>
        <v>0</v>
      </c>
      <c r="S135" s="597">
        <f t="shared" si="175"/>
        <v>0</v>
      </c>
      <c r="T135" s="597">
        <f t="shared" si="175"/>
        <v>0</v>
      </c>
      <c r="U135" s="597">
        <f t="shared" si="175"/>
        <v>0</v>
      </c>
      <c r="V135" s="597">
        <f t="shared" si="175"/>
        <v>0</v>
      </c>
      <c r="W135" s="597">
        <f t="shared" si="175"/>
        <v>0</v>
      </c>
      <c r="X135" s="597">
        <f t="shared" si="175"/>
        <v>0</v>
      </c>
      <c r="Y135" s="597">
        <f t="shared" si="175"/>
        <v>0</v>
      </c>
      <c r="Z135" s="597">
        <f t="shared" si="175"/>
        <v>0</v>
      </c>
      <c r="AA135" s="597">
        <f t="shared" si="175"/>
        <v>0</v>
      </c>
      <c r="AB135" s="597">
        <f t="shared" si="175"/>
        <v>0</v>
      </c>
      <c r="AC135" s="597">
        <f t="shared" si="175"/>
        <v>0</v>
      </c>
      <c r="AD135" s="597">
        <f t="shared" si="175"/>
        <v>0</v>
      </c>
      <c r="AE135" s="597">
        <f t="shared" si="175"/>
        <v>0</v>
      </c>
      <c r="AF135" s="597">
        <f t="shared" si="175"/>
        <v>0</v>
      </c>
      <c r="AG135" s="753">
        <f t="shared" si="175"/>
        <v>0</v>
      </c>
      <c r="AH135" s="753">
        <f t="shared" si="175"/>
        <v>0</v>
      </c>
      <c r="AI135" s="753">
        <f t="shared" si="175"/>
        <v>0</v>
      </c>
      <c r="AJ135" s="753">
        <f t="shared" si="175"/>
        <v>0</v>
      </c>
      <c r="AK135" s="753">
        <f t="shared" si="175"/>
        <v>0</v>
      </c>
      <c r="AL135" s="753">
        <f t="shared" si="175"/>
        <v>0</v>
      </c>
      <c r="AM135" s="753">
        <f t="shared" si="175"/>
        <v>0</v>
      </c>
      <c r="AN135" s="750">
        <f t="shared" si="175"/>
        <v>0</v>
      </c>
      <c r="AO135" s="593">
        <f t="shared" si="175"/>
        <v>5692069</v>
      </c>
      <c r="AP135" s="597">
        <f t="shared" si="175"/>
        <v>4033969</v>
      </c>
      <c r="AQ135" s="597">
        <f t="shared" si="175"/>
        <v>130000</v>
      </c>
      <c r="AR135" s="597">
        <f t="shared" si="175"/>
        <v>1407421</v>
      </c>
      <c r="AS135" s="597">
        <f t="shared" si="175"/>
        <v>80679</v>
      </c>
      <c r="AT135" s="597">
        <f t="shared" si="175"/>
        <v>40000</v>
      </c>
      <c r="AU135" s="753">
        <f t="shared" si="175"/>
        <v>9.2900000000000009</v>
      </c>
      <c r="AV135" s="753">
        <f t="shared" si="175"/>
        <v>6.29</v>
      </c>
      <c r="AW135" s="807">
        <f t="shared" si="175"/>
        <v>3</v>
      </c>
    </row>
    <row r="136" spans="4:49" ht="12.95" customHeight="1" x14ac:dyDescent="0.25">
      <c r="E136" s="112"/>
    </row>
    <row r="137" spans="4:49" ht="12.95" customHeight="1" x14ac:dyDescent="0.25">
      <c r="E137" s="112"/>
    </row>
    <row r="138" spans="4:49" x14ac:dyDescent="0.25">
      <c r="E138" s="112"/>
    </row>
    <row r="140" spans="4:49" x14ac:dyDescent="0.25">
      <c r="O140" s="111"/>
      <c r="P140" s="111"/>
      <c r="Q140" s="111"/>
    </row>
    <row r="142" spans="4:49" x14ac:dyDescent="0.25">
      <c r="O142" s="111"/>
      <c r="P142" s="111"/>
      <c r="Q142" s="111"/>
    </row>
    <row r="144" spans="4:49" x14ac:dyDescent="0.25">
      <c r="O144" s="111"/>
      <c r="P144" s="111"/>
      <c r="Q144" s="111"/>
    </row>
  </sheetData>
  <mergeCells count="24">
    <mergeCell ref="AV8:AW9"/>
    <mergeCell ref="A3:E3"/>
    <mergeCell ref="AO6:AW7"/>
    <mergeCell ref="AB7:AB10"/>
    <mergeCell ref="AC7:AE9"/>
    <mergeCell ref="AF7:AF10"/>
    <mergeCell ref="AG7:AN7"/>
    <mergeCell ref="AG8:AH9"/>
    <mergeCell ref="AI8:AI9"/>
    <mergeCell ref="AJ8:AK9"/>
    <mergeCell ref="AL8:AN9"/>
    <mergeCell ref="AO8:AO10"/>
    <mergeCell ref="AP8:AT9"/>
    <mergeCell ref="AU8:AU10"/>
    <mergeCell ref="Z7:Z10"/>
    <mergeCell ref="I8:I10"/>
    <mergeCell ref="AA7:AA10"/>
    <mergeCell ref="I6:Q7"/>
    <mergeCell ref="R6:AN6"/>
    <mergeCell ref="R7:V9"/>
    <mergeCell ref="W7:Y9"/>
    <mergeCell ref="J8:N9"/>
    <mergeCell ref="O8:O10"/>
    <mergeCell ref="P8:Q9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W182"/>
  <sheetViews>
    <sheetView workbookViewId="0">
      <pane xSplit="8" ySplit="11" topLeftCell="AL153" activePane="bottomRight" state="frozen"/>
      <selection activeCell="AO8" sqref="AO8:AO10"/>
      <selection pane="topRight" activeCell="AO8" sqref="AO8:AO10"/>
      <selection pane="bottomLeft" activeCell="AO8" sqref="AO8:AO10"/>
      <selection pane="bottomRight" activeCell="AO8" sqref="AO8:AO10"/>
    </sheetView>
  </sheetViews>
  <sheetFormatPr defaultColWidth="9.140625" defaultRowHeight="15" x14ac:dyDescent="0.25"/>
  <cols>
    <col min="1" max="1" width="5" style="209" customWidth="1"/>
    <col min="2" max="2" width="7.140625" style="112" bestFit="1" customWidth="1"/>
    <col min="3" max="3" width="9.28515625" style="156" customWidth="1"/>
    <col min="4" max="4" width="7.85546875" style="112" bestFit="1" customWidth="1"/>
    <col min="5" max="5" width="52.42578125" style="112" customWidth="1"/>
    <col min="6" max="6" width="7.85546875" style="112" customWidth="1"/>
    <col min="7" max="7" width="10.7109375" style="112" customWidth="1"/>
    <col min="8" max="8" width="8" style="112" bestFit="1" customWidth="1"/>
    <col min="9" max="9" width="12.42578125" style="112" customWidth="1"/>
    <col min="10" max="10" width="11.140625" style="112" customWidth="1"/>
    <col min="11" max="11" width="10.42578125" style="112" customWidth="1"/>
    <col min="12" max="12" width="12.85546875" style="112" customWidth="1"/>
    <col min="13" max="13" width="10.28515625" style="112" customWidth="1"/>
    <col min="14" max="14" width="10.140625" style="112" customWidth="1"/>
    <col min="15" max="15" width="11.85546875" style="157" customWidth="1"/>
    <col min="16" max="16" width="11.140625" style="157" customWidth="1"/>
    <col min="17" max="17" width="8" style="157" customWidth="1"/>
    <col min="18" max="18" width="9.140625" style="111" customWidth="1"/>
    <col min="19" max="20" width="9.140625" style="112" customWidth="1"/>
    <col min="21" max="21" width="9.7109375" style="112" customWidth="1"/>
    <col min="22" max="25" width="9.140625" style="112" customWidth="1"/>
    <col min="26" max="26" width="9.85546875" style="112" customWidth="1"/>
    <col min="27" max="32" width="9.140625" style="112" customWidth="1"/>
    <col min="33" max="34" width="9.140625" style="157" customWidth="1"/>
    <col min="35" max="35" width="9.85546875" style="157" customWidth="1"/>
    <col min="36" max="40" width="9.140625" style="157" customWidth="1"/>
    <col min="41" max="41" width="11.5703125" style="112" customWidth="1"/>
    <col min="42" max="42" width="10.28515625" style="112" customWidth="1"/>
    <col min="43" max="46" width="9.140625" style="112" customWidth="1"/>
    <col min="47" max="47" width="12" style="157" customWidth="1"/>
    <col min="48" max="49" width="9.140625" style="157" customWidth="1"/>
    <col min="50" max="50" width="9.140625" style="112" customWidth="1"/>
    <col min="51" max="16384" width="9.140625" style="112"/>
  </cols>
  <sheetData>
    <row r="1" spans="1:49" ht="12" customHeight="1" x14ac:dyDescent="0.25">
      <c r="A1" s="911" t="s">
        <v>2</v>
      </c>
      <c r="B1" s="911"/>
      <c r="C1" s="107"/>
      <c r="D1" s="911"/>
      <c r="E1" s="911"/>
      <c r="F1" s="330"/>
      <c r="G1" s="330"/>
      <c r="H1" s="330"/>
      <c r="I1" s="912"/>
      <c r="J1" s="332"/>
      <c r="K1" s="332"/>
      <c r="L1" s="332"/>
      <c r="M1" s="332"/>
      <c r="N1" s="332"/>
      <c r="O1" s="913"/>
      <c r="P1" s="334"/>
      <c r="Q1" s="334"/>
      <c r="R1" s="334"/>
      <c r="S1" s="251"/>
      <c r="T1" s="251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627"/>
      <c r="AH1" s="627"/>
      <c r="AI1" s="627"/>
      <c r="AJ1" s="252"/>
      <c r="AK1" s="252"/>
      <c r="AL1" s="252"/>
      <c r="AM1" s="252"/>
      <c r="AN1" s="252"/>
      <c r="AO1" s="251"/>
      <c r="AP1" s="251"/>
      <c r="AQ1" s="251"/>
      <c r="AR1" s="251"/>
      <c r="AS1" s="251"/>
      <c r="AT1" s="252"/>
      <c r="AU1" s="252"/>
      <c r="AV1" s="252"/>
      <c r="AW1" s="252"/>
    </row>
    <row r="2" spans="1:49" ht="12" customHeight="1" x14ac:dyDescent="0.25">
      <c r="A2" s="911" t="s">
        <v>3</v>
      </c>
      <c r="B2" s="911"/>
      <c r="C2" s="107"/>
      <c r="D2" s="911"/>
      <c r="E2" s="911"/>
      <c r="F2" s="330"/>
      <c r="G2" s="330"/>
      <c r="H2" s="330"/>
      <c r="I2" s="386"/>
      <c r="J2" s="386"/>
      <c r="K2" s="386"/>
      <c r="L2" s="386"/>
      <c r="M2" s="386"/>
      <c r="N2" s="386"/>
      <c r="O2" s="465"/>
      <c r="P2" s="465"/>
      <c r="Q2" s="465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465"/>
      <c r="AG2" s="465"/>
      <c r="AH2" s="465"/>
      <c r="AI2" s="465"/>
      <c r="AJ2" s="465"/>
      <c r="AK2" s="465"/>
      <c r="AL2" s="465"/>
      <c r="AM2" s="465"/>
      <c r="AN2" s="465"/>
      <c r="AO2" s="386"/>
      <c r="AP2" s="386"/>
      <c r="AQ2" s="386"/>
      <c r="AR2" s="386"/>
      <c r="AS2" s="386"/>
      <c r="AT2" s="465"/>
      <c r="AU2" s="465"/>
      <c r="AV2" s="465"/>
      <c r="AW2" s="252"/>
    </row>
    <row r="3" spans="1:49" ht="12" customHeight="1" x14ac:dyDescent="0.25">
      <c r="A3" s="956" t="s">
        <v>4</v>
      </c>
      <c r="B3" s="956"/>
      <c r="C3" s="956"/>
      <c r="D3" s="956"/>
      <c r="E3" s="956"/>
      <c r="F3" s="330"/>
      <c r="G3" s="330"/>
      <c r="H3" s="330"/>
      <c r="I3" s="386"/>
      <c r="J3" s="386"/>
      <c r="K3" s="386"/>
      <c r="L3" s="386"/>
      <c r="M3" s="386"/>
      <c r="N3" s="386"/>
      <c r="O3" s="465"/>
      <c r="P3" s="465"/>
      <c r="Q3" s="465"/>
      <c r="R3" s="390"/>
      <c r="S3" s="390"/>
      <c r="T3" s="390"/>
      <c r="U3" s="390"/>
      <c r="V3" s="390"/>
      <c r="W3" s="390"/>
      <c r="X3" s="390"/>
      <c r="Y3" s="391"/>
      <c r="Z3" s="391"/>
      <c r="AA3" s="391"/>
      <c r="AB3" s="392"/>
      <c r="AC3" s="392"/>
      <c r="AD3" s="392"/>
      <c r="AE3" s="391"/>
      <c r="AF3" s="387"/>
      <c r="AG3" s="387"/>
      <c r="AH3" s="387"/>
      <c r="AI3" s="387"/>
      <c r="AJ3" s="387"/>
      <c r="AK3" s="387"/>
      <c r="AL3" s="387"/>
      <c r="AM3" s="387"/>
      <c r="AN3" s="465"/>
      <c r="AO3" s="386"/>
      <c r="AP3" s="386"/>
      <c r="AQ3" s="386"/>
      <c r="AR3" s="386"/>
      <c r="AS3" s="386"/>
      <c r="AT3" s="465"/>
      <c r="AU3" s="465"/>
      <c r="AV3" s="465"/>
      <c r="AW3" s="252"/>
    </row>
    <row r="4" spans="1:49" ht="12" customHeight="1" x14ac:dyDescent="0.25">
      <c r="A4" s="335"/>
      <c r="B4" s="911"/>
      <c r="C4" s="911"/>
      <c r="D4" s="911"/>
      <c r="E4" s="911"/>
      <c r="F4" s="330"/>
      <c r="G4" s="330"/>
      <c r="H4" s="330"/>
      <c r="I4" s="386"/>
      <c r="J4" s="386"/>
      <c r="K4" s="386"/>
      <c r="L4" s="386"/>
      <c r="M4" s="386"/>
      <c r="N4" s="386"/>
      <c r="O4" s="465"/>
      <c r="P4" s="465"/>
      <c r="Q4" s="465"/>
      <c r="R4" s="390"/>
      <c r="S4" s="390"/>
      <c r="T4" s="390"/>
      <c r="U4" s="390"/>
      <c r="V4" s="390"/>
      <c r="W4" s="390"/>
      <c r="X4" s="390"/>
      <c r="Y4" s="391"/>
      <c r="Z4" s="391"/>
      <c r="AA4" s="391"/>
      <c r="AB4" s="392"/>
      <c r="AC4" s="392"/>
      <c r="AD4" s="392"/>
      <c r="AE4" s="391"/>
      <c r="AF4" s="387"/>
      <c r="AG4" s="387"/>
      <c r="AH4" s="387"/>
      <c r="AI4" s="387"/>
      <c r="AJ4" s="387"/>
      <c r="AK4" s="387"/>
      <c r="AL4" s="387"/>
      <c r="AM4" s="387"/>
      <c r="AN4" s="465"/>
      <c r="AO4" s="386"/>
      <c r="AP4" s="386"/>
      <c r="AQ4" s="386"/>
      <c r="AR4" s="386"/>
      <c r="AS4" s="386"/>
      <c r="AT4" s="465"/>
      <c r="AU4" s="465"/>
      <c r="AV4" s="465"/>
      <c r="AW4" s="252"/>
    </row>
    <row r="5" spans="1:49" ht="16.5" thickBot="1" x14ac:dyDescent="0.3">
      <c r="A5" s="688" t="s">
        <v>837</v>
      </c>
      <c r="B5" s="246"/>
      <c r="C5" s="246"/>
      <c r="D5" s="246"/>
      <c r="E5" s="247"/>
      <c r="F5" s="247"/>
      <c r="G5" s="247"/>
      <c r="H5" s="247"/>
      <c r="I5" s="393"/>
      <c r="J5" s="393"/>
      <c r="K5" s="393"/>
      <c r="L5" s="393"/>
      <c r="M5" s="393"/>
      <c r="N5" s="393"/>
      <c r="O5" s="619"/>
      <c r="P5" s="619"/>
      <c r="Q5" s="619"/>
      <c r="R5" s="390"/>
      <c r="S5" s="390"/>
      <c r="T5" s="390"/>
      <c r="U5" s="390"/>
      <c r="V5" s="251"/>
      <c r="W5" s="390"/>
      <c r="X5" s="390"/>
      <c r="Y5" s="391"/>
      <c r="Z5" s="391"/>
      <c r="AA5" s="391"/>
      <c r="AB5" s="392"/>
      <c r="AC5" s="392"/>
      <c r="AD5" s="392"/>
      <c r="AE5" s="391"/>
      <c r="AF5" s="252"/>
      <c r="AG5" s="252"/>
      <c r="AH5" s="388"/>
      <c r="AI5" s="388"/>
      <c r="AJ5" s="388"/>
      <c r="AK5" s="388"/>
      <c r="AL5" s="388"/>
      <c r="AM5" s="388"/>
      <c r="AN5" s="619"/>
      <c r="AO5" s="393"/>
      <c r="AP5" s="393"/>
      <c r="AQ5" s="393"/>
      <c r="AR5" s="393"/>
      <c r="AS5" s="393"/>
      <c r="AT5" s="619"/>
      <c r="AU5" s="619"/>
      <c r="AV5" s="619"/>
      <c r="AW5" s="252"/>
    </row>
    <row r="6" spans="1:49" ht="10.5" customHeight="1" x14ac:dyDescent="0.25">
      <c r="A6" s="330"/>
      <c r="B6" s="329"/>
      <c r="C6" s="329"/>
      <c r="D6" s="329"/>
      <c r="E6" s="330"/>
      <c r="F6" s="330"/>
      <c r="G6" s="330"/>
      <c r="H6" s="330"/>
      <c r="I6" s="950" t="s">
        <v>834</v>
      </c>
      <c r="J6" s="951"/>
      <c r="K6" s="951"/>
      <c r="L6" s="951"/>
      <c r="M6" s="951"/>
      <c r="N6" s="951"/>
      <c r="O6" s="951"/>
      <c r="P6" s="951"/>
      <c r="Q6" s="952"/>
      <c r="R6" s="974" t="s">
        <v>835</v>
      </c>
      <c r="S6" s="975"/>
      <c r="T6" s="975"/>
      <c r="U6" s="975"/>
      <c r="V6" s="975"/>
      <c r="W6" s="975"/>
      <c r="X6" s="975"/>
      <c r="Y6" s="975"/>
      <c r="Z6" s="975"/>
      <c r="AA6" s="975"/>
      <c r="AB6" s="975"/>
      <c r="AC6" s="975"/>
      <c r="AD6" s="975"/>
      <c r="AE6" s="975"/>
      <c r="AF6" s="975"/>
      <c r="AG6" s="975"/>
      <c r="AH6" s="975"/>
      <c r="AI6" s="975"/>
      <c r="AJ6" s="975"/>
      <c r="AK6" s="975"/>
      <c r="AL6" s="975"/>
      <c r="AM6" s="975"/>
      <c r="AN6" s="976"/>
      <c r="AO6" s="977" t="s">
        <v>838</v>
      </c>
      <c r="AP6" s="978"/>
      <c r="AQ6" s="978"/>
      <c r="AR6" s="978"/>
      <c r="AS6" s="978"/>
      <c r="AT6" s="978"/>
      <c r="AU6" s="978"/>
      <c r="AV6" s="978"/>
      <c r="AW6" s="979"/>
    </row>
    <row r="7" spans="1:49" ht="17.25" customHeight="1" thickBot="1" x14ac:dyDescent="0.3">
      <c r="A7" s="335"/>
      <c r="B7" s="17"/>
      <c r="C7"/>
      <c r="D7" s="22"/>
      <c r="E7" s="17"/>
      <c r="F7" s="330"/>
      <c r="G7" s="330"/>
      <c r="H7" s="330"/>
      <c r="I7" s="953"/>
      <c r="J7" s="954"/>
      <c r="K7" s="954"/>
      <c r="L7" s="954"/>
      <c r="M7" s="954"/>
      <c r="N7" s="954"/>
      <c r="O7" s="954"/>
      <c r="P7" s="954"/>
      <c r="Q7" s="955"/>
      <c r="R7" s="1025" t="s">
        <v>289</v>
      </c>
      <c r="S7" s="1026"/>
      <c r="T7" s="1026"/>
      <c r="U7" s="1026"/>
      <c r="V7" s="1027"/>
      <c r="W7" s="1034" t="s">
        <v>290</v>
      </c>
      <c r="X7" s="1026"/>
      <c r="Y7" s="1027"/>
      <c r="Z7" s="957" t="s">
        <v>291</v>
      </c>
      <c r="AA7" s="957" t="s">
        <v>5</v>
      </c>
      <c r="AB7" s="957" t="s">
        <v>292</v>
      </c>
      <c r="AC7" s="995" t="s">
        <v>293</v>
      </c>
      <c r="AD7" s="996"/>
      <c r="AE7" s="997"/>
      <c r="AF7" s="957" t="s">
        <v>315</v>
      </c>
      <c r="AG7" s="1004" t="s">
        <v>294</v>
      </c>
      <c r="AH7" s="1005"/>
      <c r="AI7" s="1005"/>
      <c r="AJ7" s="1005"/>
      <c r="AK7" s="1005"/>
      <c r="AL7" s="1005"/>
      <c r="AM7" s="1005"/>
      <c r="AN7" s="1006"/>
      <c r="AO7" s="980"/>
      <c r="AP7" s="981"/>
      <c r="AQ7" s="981"/>
      <c r="AR7" s="981"/>
      <c r="AS7" s="981"/>
      <c r="AT7" s="981"/>
      <c r="AU7" s="981"/>
      <c r="AV7" s="981"/>
      <c r="AW7" s="982"/>
    </row>
    <row r="8" spans="1:49" ht="12" customHeight="1" x14ac:dyDescent="0.25">
      <c r="A8" s="397"/>
      <c r="B8" s="336"/>
      <c r="C8" s="336"/>
      <c r="D8" s="336"/>
      <c r="E8" s="337"/>
      <c r="F8" s="337"/>
      <c r="G8" s="337"/>
      <c r="H8" s="337"/>
      <c r="I8" s="960" t="s">
        <v>6</v>
      </c>
      <c r="J8" s="963" t="s">
        <v>826</v>
      </c>
      <c r="K8" s="964"/>
      <c r="L8" s="964"/>
      <c r="M8" s="964"/>
      <c r="N8" s="965"/>
      <c r="O8" s="969" t="s">
        <v>286</v>
      </c>
      <c r="P8" s="963" t="s">
        <v>827</v>
      </c>
      <c r="Q8" s="972"/>
      <c r="R8" s="1028"/>
      <c r="S8" s="1029"/>
      <c r="T8" s="1029"/>
      <c r="U8" s="1029"/>
      <c r="V8" s="1030"/>
      <c r="W8" s="1035"/>
      <c r="X8" s="1029"/>
      <c r="Y8" s="1030"/>
      <c r="Z8" s="958"/>
      <c r="AA8" s="958"/>
      <c r="AB8" s="958"/>
      <c r="AC8" s="998"/>
      <c r="AD8" s="999"/>
      <c r="AE8" s="1000"/>
      <c r="AF8" s="958"/>
      <c r="AG8" s="1007" t="s">
        <v>295</v>
      </c>
      <c r="AH8" s="1008"/>
      <c r="AI8" s="1023" t="s">
        <v>296</v>
      </c>
      <c r="AJ8" s="1007" t="s">
        <v>297</v>
      </c>
      <c r="AK8" s="1008"/>
      <c r="AL8" s="1011" t="s">
        <v>298</v>
      </c>
      <c r="AM8" s="1012"/>
      <c r="AN8" s="1013"/>
      <c r="AO8" s="960" t="s">
        <v>6</v>
      </c>
      <c r="AP8" s="1017" t="s">
        <v>826</v>
      </c>
      <c r="AQ8" s="1018"/>
      <c r="AR8" s="1018"/>
      <c r="AS8" s="1018"/>
      <c r="AT8" s="1019"/>
      <c r="AU8" s="969" t="s">
        <v>286</v>
      </c>
      <c r="AV8" s="963" t="s">
        <v>828</v>
      </c>
      <c r="AW8" s="972"/>
    </row>
    <row r="9" spans="1:49" ht="15.75" thickBot="1" x14ac:dyDescent="0.3">
      <c r="A9" s="540" t="s">
        <v>823</v>
      </c>
      <c r="B9" s="18"/>
      <c r="C9"/>
      <c r="D9" s="25"/>
      <c r="E9" s="18"/>
      <c r="F9" s="338"/>
      <c r="G9" s="339"/>
      <c r="H9" s="339"/>
      <c r="I9" s="961"/>
      <c r="J9" s="966"/>
      <c r="K9" s="967"/>
      <c r="L9" s="967"/>
      <c r="M9" s="967"/>
      <c r="N9" s="968"/>
      <c r="O9" s="970"/>
      <c r="P9" s="966"/>
      <c r="Q9" s="973"/>
      <c r="R9" s="1031"/>
      <c r="S9" s="1032"/>
      <c r="T9" s="1032"/>
      <c r="U9" s="1032"/>
      <c r="V9" s="1033"/>
      <c r="W9" s="1036"/>
      <c r="X9" s="1032"/>
      <c r="Y9" s="1033"/>
      <c r="Z9" s="958"/>
      <c r="AA9" s="958"/>
      <c r="AB9" s="958"/>
      <c r="AC9" s="1001"/>
      <c r="AD9" s="1002"/>
      <c r="AE9" s="1003"/>
      <c r="AF9" s="958"/>
      <c r="AG9" s="1009"/>
      <c r="AH9" s="1010"/>
      <c r="AI9" s="1024"/>
      <c r="AJ9" s="1009"/>
      <c r="AK9" s="1010"/>
      <c r="AL9" s="1014"/>
      <c r="AM9" s="1015"/>
      <c r="AN9" s="1016"/>
      <c r="AO9" s="961"/>
      <c r="AP9" s="1020"/>
      <c r="AQ9" s="1021"/>
      <c r="AR9" s="1021"/>
      <c r="AS9" s="1021"/>
      <c r="AT9" s="1022"/>
      <c r="AU9" s="970"/>
      <c r="AV9" s="966"/>
      <c r="AW9" s="973"/>
    </row>
    <row r="10" spans="1:49" ht="42" customHeight="1" thickBot="1" x14ac:dyDescent="0.3">
      <c r="A10" s="341" t="s">
        <v>800</v>
      </c>
      <c r="B10" s="342" t="s">
        <v>566</v>
      </c>
      <c r="C10" s="342" t="s">
        <v>567</v>
      </c>
      <c r="D10" s="342" t="s">
        <v>270</v>
      </c>
      <c r="E10" s="515" t="s">
        <v>802</v>
      </c>
      <c r="F10" s="342" t="s">
        <v>0</v>
      </c>
      <c r="G10" s="402" t="s">
        <v>271</v>
      </c>
      <c r="H10" s="83" t="s">
        <v>282</v>
      </c>
      <c r="I10" s="962"/>
      <c r="J10" s="84" t="s">
        <v>280</v>
      </c>
      <c r="K10" s="84" t="s">
        <v>290</v>
      </c>
      <c r="L10" s="85" t="s">
        <v>5</v>
      </c>
      <c r="M10" s="85" t="s">
        <v>1</v>
      </c>
      <c r="N10" s="85" t="s">
        <v>7</v>
      </c>
      <c r="O10" s="971"/>
      <c r="P10" s="86" t="s">
        <v>287</v>
      </c>
      <c r="Q10" s="87" t="s">
        <v>288</v>
      </c>
      <c r="R10" s="881" t="s">
        <v>299</v>
      </c>
      <c r="S10" s="90" t="s">
        <v>296</v>
      </c>
      <c r="T10" s="90" t="s">
        <v>815</v>
      </c>
      <c r="U10" s="91" t="s">
        <v>297</v>
      </c>
      <c r="V10" s="90" t="s">
        <v>791</v>
      </c>
      <c r="W10" s="94" t="s">
        <v>300</v>
      </c>
      <c r="X10" s="94" t="s">
        <v>301</v>
      </c>
      <c r="Y10" s="90" t="s">
        <v>792</v>
      </c>
      <c r="Z10" s="959"/>
      <c r="AA10" s="959"/>
      <c r="AB10" s="959"/>
      <c r="AC10" s="90" t="s">
        <v>296</v>
      </c>
      <c r="AD10" s="91" t="s">
        <v>302</v>
      </c>
      <c r="AE10" s="90" t="s">
        <v>793</v>
      </c>
      <c r="AF10" s="959"/>
      <c r="AG10" s="578" t="s">
        <v>287</v>
      </c>
      <c r="AH10" s="608" t="s">
        <v>288</v>
      </c>
      <c r="AI10" s="578" t="s">
        <v>287</v>
      </c>
      <c r="AJ10" s="578" t="s">
        <v>287</v>
      </c>
      <c r="AK10" s="608" t="s">
        <v>288</v>
      </c>
      <c r="AL10" s="578" t="s">
        <v>287</v>
      </c>
      <c r="AM10" s="608" t="s">
        <v>288</v>
      </c>
      <c r="AN10" s="617" t="s">
        <v>311</v>
      </c>
      <c r="AO10" s="962"/>
      <c r="AP10" s="88" t="s">
        <v>280</v>
      </c>
      <c r="AQ10" s="89" t="s">
        <v>290</v>
      </c>
      <c r="AR10" s="85" t="s">
        <v>5</v>
      </c>
      <c r="AS10" s="85" t="s">
        <v>1</v>
      </c>
      <c r="AT10" s="85" t="s">
        <v>7</v>
      </c>
      <c r="AU10" s="971"/>
      <c r="AV10" s="86" t="s">
        <v>287</v>
      </c>
      <c r="AW10" s="87" t="s">
        <v>288</v>
      </c>
    </row>
    <row r="11" spans="1:49" s="415" customFormat="1" ht="11.25" customHeight="1" thickBot="1" x14ac:dyDescent="0.25">
      <c r="A11" s="445" t="s">
        <v>568</v>
      </c>
      <c r="B11" s="446" t="s">
        <v>569</v>
      </c>
      <c r="C11" s="446" t="s">
        <v>272</v>
      </c>
      <c r="D11" s="446" t="s">
        <v>273</v>
      </c>
      <c r="E11" s="446" t="s">
        <v>570</v>
      </c>
      <c r="F11" s="446" t="s">
        <v>0</v>
      </c>
      <c r="G11" s="446" t="s">
        <v>571</v>
      </c>
      <c r="H11" s="447" t="s">
        <v>796</v>
      </c>
      <c r="I11" s="448" t="s">
        <v>274</v>
      </c>
      <c r="J11" s="449" t="s">
        <v>275</v>
      </c>
      <c r="K11" s="455" t="s">
        <v>281</v>
      </c>
      <c r="L11" s="449" t="s">
        <v>276</v>
      </c>
      <c r="M11" s="449" t="s">
        <v>277</v>
      </c>
      <c r="N11" s="449" t="s">
        <v>278</v>
      </c>
      <c r="O11" s="905" t="s">
        <v>279</v>
      </c>
      <c r="P11" s="853" t="s">
        <v>572</v>
      </c>
      <c r="Q11" s="854" t="s">
        <v>573</v>
      </c>
      <c r="R11" s="884" t="s">
        <v>303</v>
      </c>
      <c r="S11" s="884" t="s">
        <v>303</v>
      </c>
      <c r="T11" s="449" t="s">
        <v>303</v>
      </c>
      <c r="U11" s="449" t="s">
        <v>303</v>
      </c>
      <c r="V11" s="449" t="s">
        <v>303</v>
      </c>
      <c r="W11" s="449" t="s">
        <v>304</v>
      </c>
      <c r="X11" s="449" t="s">
        <v>305</v>
      </c>
      <c r="Y11" s="449" t="s">
        <v>304</v>
      </c>
      <c r="Z11" s="449" t="s">
        <v>306</v>
      </c>
      <c r="AA11" s="449" t="s">
        <v>307</v>
      </c>
      <c r="AB11" s="449" t="s">
        <v>308</v>
      </c>
      <c r="AC11" s="449" t="s">
        <v>310</v>
      </c>
      <c r="AD11" s="449" t="s">
        <v>309</v>
      </c>
      <c r="AE11" s="449" t="s">
        <v>309</v>
      </c>
      <c r="AF11" s="449" t="s">
        <v>316</v>
      </c>
      <c r="AG11" s="853" t="s">
        <v>312</v>
      </c>
      <c r="AH11" s="853" t="s">
        <v>313</v>
      </c>
      <c r="AI11" s="853" t="s">
        <v>312</v>
      </c>
      <c r="AJ11" s="853" t="s">
        <v>312</v>
      </c>
      <c r="AK11" s="853" t="s">
        <v>313</v>
      </c>
      <c r="AL11" s="853" t="s">
        <v>312</v>
      </c>
      <c r="AM11" s="853" t="s">
        <v>313</v>
      </c>
      <c r="AN11" s="885" t="s">
        <v>314</v>
      </c>
      <c r="AO11" s="448" t="s">
        <v>274</v>
      </c>
      <c r="AP11" s="449" t="s">
        <v>275</v>
      </c>
      <c r="AQ11" s="449" t="s">
        <v>281</v>
      </c>
      <c r="AR11" s="449" t="s">
        <v>276</v>
      </c>
      <c r="AS11" s="449" t="s">
        <v>277</v>
      </c>
      <c r="AT11" s="449" t="s">
        <v>278</v>
      </c>
      <c r="AU11" s="853" t="s">
        <v>279</v>
      </c>
      <c r="AV11" s="853" t="s">
        <v>572</v>
      </c>
      <c r="AW11" s="854" t="s">
        <v>573</v>
      </c>
    </row>
    <row r="12" spans="1:49" ht="15" customHeight="1" x14ac:dyDescent="0.25">
      <c r="A12" s="432">
        <v>1</v>
      </c>
      <c r="B12" s="427">
        <v>5489</v>
      </c>
      <c r="C12" s="428">
        <v>600099482</v>
      </c>
      <c r="D12" s="147">
        <v>71166289</v>
      </c>
      <c r="E12" s="537" t="s">
        <v>377</v>
      </c>
      <c r="F12" s="433">
        <v>3111</v>
      </c>
      <c r="G12" s="537" t="s">
        <v>331</v>
      </c>
      <c r="H12" s="431" t="s">
        <v>283</v>
      </c>
      <c r="I12" s="887">
        <v>3316691</v>
      </c>
      <c r="J12" s="882">
        <v>2408347</v>
      </c>
      <c r="K12" s="882">
        <v>12000</v>
      </c>
      <c r="L12" s="904">
        <v>818077</v>
      </c>
      <c r="M12" s="904">
        <v>48167</v>
      </c>
      <c r="N12" s="882">
        <v>30100</v>
      </c>
      <c r="O12" s="889">
        <v>5.4398</v>
      </c>
      <c r="P12" s="888">
        <v>4</v>
      </c>
      <c r="Q12" s="890">
        <v>1.4398</v>
      </c>
      <c r="R12" s="675">
        <f>W12*-1</f>
        <v>0</v>
      </c>
      <c r="S12" s="421">
        <v>0</v>
      </c>
      <c r="T12" s="421">
        <v>0</v>
      </c>
      <c r="U12" s="421">
        <v>0</v>
      </c>
      <c r="V12" s="421">
        <f>SUM(R12:U12)</f>
        <v>0</v>
      </c>
      <c r="W12" s="421">
        <v>0</v>
      </c>
      <c r="X12" s="421">
        <v>0</v>
      </c>
      <c r="Y12" s="421">
        <f>SUM(W12:X12)</f>
        <v>0</v>
      </c>
      <c r="Z12" s="421">
        <f>V12+Y12</f>
        <v>0</v>
      </c>
      <c r="AA12" s="577">
        <f>ROUND((V12+W12)*33.8%,0)</f>
        <v>0</v>
      </c>
      <c r="AB12" s="577">
        <f>ROUND(V12*2%,0)</f>
        <v>0</v>
      </c>
      <c r="AC12" s="421">
        <v>0</v>
      </c>
      <c r="AD12" s="421">
        <v>0</v>
      </c>
      <c r="AE12" s="421">
        <f>SUM(AC12:AD12)</f>
        <v>0</v>
      </c>
      <c r="AF12" s="421">
        <f>Z12+AA12+AB12+AE12</f>
        <v>0</v>
      </c>
      <c r="AG12" s="422">
        <v>0</v>
      </c>
      <c r="AH12" s="422">
        <v>0</v>
      </c>
      <c r="AI12" s="422">
        <v>0</v>
      </c>
      <c r="AJ12" s="422">
        <v>0</v>
      </c>
      <c r="AK12" s="422">
        <v>0</v>
      </c>
      <c r="AL12" s="422">
        <f>AG12+AI12+AJ12</f>
        <v>0</v>
      </c>
      <c r="AM12" s="422">
        <f>AH12+AK12</f>
        <v>0</v>
      </c>
      <c r="AN12" s="739">
        <f>SUM(AL12:AM12)</f>
        <v>0</v>
      </c>
      <c r="AO12" s="576">
        <f>I12+AF12</f>
        <v>3316691</v>
      </c>
      <c r="AP12" s="421">
        <f>J12+V12</f>
        <v>2408347</v>
      </c>
      <c r="AQ12" s="421">
        <f>K12+Y12</f>
        <v>12000</v>
      </c>
      <c r="AR12" s="421">
        <f t="shared" ref="AR12:AS14" si="0">L12+AA12</f>
        <v>818077</v>
      </c>
      <c r="AS12" s="421">
        <f t="shared" si="0"/>
        <v>48167</v>
      </c>
      <c r="AT12" s="421">
        <f>N12+AE12</f>
        <v>30100</v>
      </c>
      <c r="AU12" s="422">
        <f>O12+AN12</f>
        <v>5.4398</v>
      </c>
      <c r="AV12" s="422">
        <f t="shared" ref="AV12:AW14" si="1">P12+AL12</f>
        <v>4</v>
      </c>
      <c r="AW12" s="423">
        <f t="shared" si="1"/>
        <v>1.4398</v>
      </c>
    </row>
    <row r="13" spans="1:49" ht="12.95" customHeight="1" x14ac:dyDescent="0.25">
      <c r="A13" s="224">
        <v>1</v>
      </c>
      <c r="B13" s="145">
        <v>5489</v>
      </c>
      <c r="C13" s="146">
        <v>600099482</v>
      </c>
      <c r="D13" s="114">
        <v>71166289</v>
      </c>
      <c r="E13" s="533" t="s">
        <v>377</v>
      </c>
      <c r="F13" s="123">
        <v>3111</v>
      </c>
      <c r="G13" s="533" t="s">
        <v>325</v>
      </c>
      <c r="H13" s="126" t="s">
        <v>284</v>
      </c>
      <c r="I13" s="265">
        <v>0</v>
      </c>
      <c r="J13" s="266">
        <v>0</v>
      </c>
      <c r="K13" s="266">
        <v>0</v>
      </c>
      <c r="L13" s="831">
        <v>0</v>
      </c>
      <c r="M13" s="831">
        <v>0</v>
      </c>
      <c r="N13" s="266">
        <v>0</v>
      </c>
      <c r="O13" s="622">
        <v>0</v>
      </c>
      <c r="P13" s="678">
        <v>0</v>
      </c>
      <c r="Q13" s="744">
        <v>0</v>
      </c>
      <c r="R13" s="675">
        <f>W13*-1</f>
        <v>0</v>
      </c>
      <c r="S13" s="269">
        <v>0</v>
      </c>
      <c r="T13" s="269">
        <v>0</v>
      </c>
      <c r="U13" s="269">
        <v>0</v>
      </c>
      <c r="V13" s="269">
        <f t="shared" ref="V13:V76" si="2">SUM(R13:U13)</f>
        <v>0</v>
      </c>
      <c r="W13" s="269">
        <v>0</v>
      </c>
      <c r="X13" s="269">
        <v>0</v>
      </c>
      <c r="Y13" s="269">
        <f>SUM(W13:X13)</f>
        <v>0</v>
      </c>
      <c r="Z13" s="269">
        <f>V13+Y13</f>
        <v>0</v>
      </c>
      <c r="AA13" s="577">
        <f>ROUND((V13+W13)*33.8%,0)</f>
        <v>0</v>
      </c>
      <c r="AB13" s="270">
        <f>ROUND(V13*2%,0)</f>
        <v>0</v>
      </c>
      <c r="AC13" s="269">
        <v>0</v>
      </c>
      <c r="AD13" s="269">
        <v>0</v>
      </c>
      <c r="AE13" s="269">
        <f t="shared" ref="AE13:AE76" si="3">SUM(AC13:AD13)</f>
        <v>0</v>
      </c>
      <c r="AF13" s="269">
        <f t="shared" ref="AF13:AF76" si="4">Z13+AA13+AB13+AE13</f>
        <v>0</v>
      </c>
      <c r="AG13" s="271">
        <v>0</v>
      </c>
      <c r="AH13" s="271">
        <v>0</v>
      </c>
      <c r="AI13" s="271">
        <v>0</v>
      </c>
      <c r="AJ13" s="271">
        <v>0</v>
      </c>
      <c r="AK13" s="271">
        <v>0</v>
      </c>
      <c r="AL13" s="271">
        <f t="shared" ref="AL13:AL76" si="5">AG13+AI13+AJ13</f>
        <v>0</v>
      </c>
      <c r="AM13" s="271">
        <f t="shared" ref="AM13:AM76" si="6">AH13+AK13</f>
        <v>0</v>
      </c>
      <c r="AN13" s="696">
        <f t="shared" ref="AN13:AN76" si="7">SUM(AL13:AM13)</f>
        <v>0</v>
      </c>
      <c r="AO13" s="267">
        <f>I13+AF13</f>
        <v>0</v>
      </c>
      <c r="AP13" s="269">
        <f>J13+V13</f>
        <v>0</v>
      </c>
      <c r="AQ13" s="421">
        <f>K13+Y13</f>
        <v>0</v>
      </c>
      <c r="AR13" s="269">
        <f t="shared" si="0"/>
        <v>0</v>
      </c>
      <c r="AS13" s="269">
        <f t="shared" si="0"/>
        <v>0</v>
      </c>
      <c r="AT13" s="269">
        <f>N13+AE13</f>
        <v>0</v>
      </c>
      <c r="AU13" s="271">
        <f>O13+AN13</f>
        <v>0</v>
      </c>
      <c r="AV13" s="271">
        <f t="shared" si="1"/>
        <v>0</v>
      </c>
      <c r="AW13" s="272">
        <f t="shared" si="1"/>
        <v>0</v>
      </c>
    </row>
    <row r="14" spans="1:49" ht="12.95" customHeight="1" x14ac:dyDescent="0.25">
      <c r="A14" s="224">
        <v>1</v>
      </c>
      <c r="B14" s="145">
        <v>5489</v>
      </c>
      <c r="C14" s="146">
        <v>600099482</v>
      </c>
      <c r="D14" s="114">
        <v>71166289</v>
      </c>
      <c r="E14" s="533" t="s">
        <v>377</v>
      </c>
      <c r="F14" s="123">
        <v>3141</v>
      </c>
      <c r="G14" s="533" t="s">
        <v>321</v>
      </c>
      <c r="H14" s="126" t="s">
        <v>284</v>
      </c>
      <c r="I14" s="265">
        <v>592477</v>
      </c>
      <c r="J14" s="266">
        <v>434365</v>
      </c>
      <c r="K14" s="266">
        <v>0</v>
      </c>
      <c r="L14" s="831">
        <v>146815</v>
      </c>
      <c r="M14" s="831">
        <v>8687</v>
      </c>
      <c r="N14" s="266">
        <v>2610</v>
      </c>
      <c r="O14" s="622">
        <v>1.48</v>
      </c>
      <c r="P14" s="678">
        <v>0</v>
      </c>
      <c r="Q14" s="744">
        <v>1.48</v>
      </c>
      <c r="R14" s="675">
        <f>W14*-1</f>
        <v>0</v>
      </c>
      <c r="S14" s="269">
        <v>0</v>
      </c>
      <c r="T14" s="269">
        <v>0</v>
      </c>
      <c r="U14" s="269">
        <v>0</v>
      </c>
      <c r="V14" s="269">
        <f t="shared" si="2"/>
        <v>0</v>
      </c>
      <c r="W14" s="269">
        <v>0</v>
      </c>
      <c r="X14" s="269">
        <v>0</v>
      </c>
      <c r="Y14" s="269">
        <f>SUM(W14:X14)</f>
        <v>0</v>
      </c>
      <c r="Z14" s="269">
        <f>V14+Y14</f>
        <v>0</v>
      </c>
      <c r="AA14" s="577">
        <f>ROUND((V14+W14)*33.8%,0)</f>
        <v>0</v>
      </c>
      <c r="AB14" s="270">
        <f>ROUND(V14*2%,0)</f>
        <v>0</v>
      </c>
      <c r="AC14" s="269">
        <v>0</v>
      </c>
      <c r="AD14" s="269">
        <v>0</v>
      </c>
      <c r="AE14" s="269">
        <f t="shared" si="3"/>
        <v>0</v>
      </c>
      <c r="AF14" s="269">
        <f t="shared" si="4"/>
        <v>0</v>
      </c>
      <c r="AG14" s="271">
        <v>0</v>
      </c>
      <c r="AH14" s="271">
        <v>0</v>
      </c>
      <c r="AI14" s="271">
        <v>0</v>
      </c>
      <c r="AJ14" s="271">
        <v>0</v>
      </c>
      <c r="AK14" s="271">
        <v>0</v>
      </c>
      <c r="AL14" s="271">
        <f t="shared" si="5"/>
        <v>0</v>
      </c>
      <c r="AM14" s="271">
        <f t="shared" si="6"/>
        <v>0</v>
      </c>
      <c r="AN14" s="696">
        <f t="shared" si="7"/>
        <v>0</v>
      </c>
      <c r="AO14" s="267">
        <f>I14+AF14</f>
        <v>592477</v>
      </c>
      <c r="AP14" s="269">
        <f>J14+V14</f>
        <v>434365</v>
      </c>
      <c r="AQ14" s="421">
        <f>K14+Y14</f>
        <v>0</v>
      </c>
      <c r="AR14" s="269">
        <f t="shared" si="0"/>
        <v>146815</v>
      </c>
      <c r="AS14" s="269">
        <f t="shared" si="0"/>
        <v>8687</v>
      </c>
      <c r="AT14" s="269">
        <f>N14+AE14</f>
        <v>2610</v>
      </c>
      <c r="AU14" s="271">
        <f>O14+AN14</f>
        <v>1.48</v>
      </c>
      <c r="AV14" s="271">
        <f t="shared" si="1"/>
        <v>0</v>
      </c>
      <c r="AW14" s="272">
        <f t="shared" si="1"/>
        <v>1.48</v>
      </c>
    </row>
    <row r="15" spans="1:49" ht="12.95" customHeight="1" x14ac:dyDescent="0.25">
      <c r="A15" s="226">
        <v>1</v>
      </c>
      <c r="B15" s="148">
        <v>5489</v>
      </c>
      <c r="C15" s="149">
        <v>600099482</v>
      </c>
      <c r="D15" s="148">
        <v>71166289</v>
      </c>
      <c r="E15" s="534" t="s">
        <v>378</v>
      </c>
      <c r="F15" s="117"/>
      <c r="G15" s="534"/>
      <c r="H15" s="129"/>
      <c r="I15" s="527">
        <v>3909168</v>
      </c>
      <c r="J15" s="150">
        <v>2842712</v>
      </c>
      <c r="K15" s="150">
        <v>12000</v>
      </c>
      <c r="L15" s="150">
        <v>964892</v>
      </c>
      <c r="M15" s="150">
        <v>56854</v>
      </c>
      <c r="N15" s="150">
        <v>32710</v>
      </c>
      <c r="O15" s="227">
        <v>6.9198000000000004</v>
      </c>
      <c r="P15" s="227">
        <v>4</v>
      </c>
      <c r="Q15" s="530">
        <v>2.9198</v>
      </c>
      <c r="R15" s="218">
        <f t="shared" ref="R15:AW15" si="8">SUM(R12:R14)</f>
        <v>0</v>
      </c>
      <c r="S15" s="150">
        <f t="shared" si="8"/>
        <v>0</v>
      </c>
      <c r="T15" s="150">
        <f t="shared" si="8"/>
        <v>0</v>
      </c>
      <c r="U15" s="150">
        <f t="shared" si="8"/>
        <v>0</v>
      </c>
      <c r="V15" s="150">
        <f t="shared" si="8"/>
        <v>0</v>
      </c>
      <c r="W15" s="150">
        <f t="shared" si="8"/>
        <v>0</v>
      </c>
      <c r="X15" s="150">
        <f t="shared" si="8"/>
        <v>0</v>
      </c>
      <c r="Y15" s="150">
        <f t="shared" si="8"/>
        <v>0</v>
      </c>
      <c r="Z15" s="150">
        <f t="shared" si="8"/>
        <v>0</v>
      </c>
      <c r="AA15" s="150">
        <f t="shared" si="8"/>
        <v>0</v>
      </c>
      <c r="AB15" s="150">
        <f t="shared" si="8"/>
        <v>0</v>
      </c>
      <c r="AC15" s="150">
        <f t="shared" si="8"/>
        <v>0</v>
      </c>
      <c r="AD15" s="150">
        <f t="shared" si="8"/>
        <v>0</v>
      </c>
      <c r="AE15" s="150">
        <f t="shared" si="8"/>
        <v>0</v>
      </c>
      <c r="AF15" s="150">
        <f t="shared" si="8"/>
        <v>0</v>
      </c>
      <c r="AG15" s="227">
        <f t="shared" si="8"/>
        <v>0</v>
      </c>
      <c r="AH15" s="227">
        <f t="shared" si="8"/>
        <v>0</v>
      </c>
      <c r="AI15" s="227">
        <f t="shared" si="8"/>
        <v>0</v>
      </c>
      <c r="AJ15" s="227">
        <f t="shared" si="8"/>
        <v>0</v>
      </c>
      <c r="AK15" s="227">
        <f t="shared" si="8"/>
        <v>0</v>
      </c>
      <c r="AL15" s="227">
        <f t="shared" si="8"/>
        <v>0</v>
      </c>
      <c r="AM15" s="227">
        <f t="shared" si="8"/>
        <v>0</v>
      </c>
      <c r="AN15" s="819">
        <f t="shared" si="8"/>
        <v>0</v>
      </c>
      <c r="AO15" s="527">
        <f t="shared" si="8"/>
        <v>3909168</v>
      </c>
      <c r="AP15" s="150">
        <f t="shared" si="8"/>
        <v>2842712</v>
      </c>
      <c r="AQ15" s="150">
        <f t="shared" si="8"/>
        <v>12000</v>
      </c>
      <c r="AR15" s="150">
        <f t="shared" si="8"/>
        <v>964892</v>
      </c>
      <c r="AS15" s="150">
        <f t="shared" si="8"/>
        <v>56854</v>
      </c>
      <c r="AT15" s="150">
        <f t="shared" si="8"/>
        <v>32710</v>
      </c>
      <c r="AU15" s="227">
        <f t="shared" si="8"/>
        <v>6.9198000000000004</v>
      </c>
      <c r="AV15" s="227">
        <f t="shared" si="8"/>
        <v>4</v>
      </c>
      <c r="AW15" s="530">
        <f t="shared" si="8"/>
        <v>2.9198</v>
      </c>
    </row>
    <row r="16" spans="1:49" ht="12.95" customHeight="1" x14ac:dyDescent="0.25">
      <c r="A16" s="224">
        <v>2</v>
      </c>
      <c r="B16" s="145">
        <v>5451</v>
      </c>
      <c r="C16" s="146">
        <v>600098893</v>
      </c>
      <c r="D16" s="114">
        <v>70939331</v>
      </c>
      <c r="E16" s="533" t="s">
        <v>379</v>
      </c>
      <c r="F16" s="123">
        <v>3111</v>
      </c>
      <c r="G16" s="533" t="s">
        <v>331</v>
      </c>
      <c r="H16" s="126" t="s">
        <v>283</v>
      </c>
      <c r="I16" s="265">
        <v>9869525</v>
      </c>
      <c r="J16" s="266">
        <v>7173584</v>
      </c>
      <c r="K16" s="266">
        <v>21000</v>
      </c>
      <c r="L16" s="831">
        <v>2431769</v>
      </c>
      <c r="M16" s="831">
        <v>143472</v>
      </c>
      <c r="N16" s="266">
        <v>99700</v>
      </c>
      <c r="O16" s="622">
        <v>16.611499999999999</v>
      </c>
      <c r="P16" s="678">
        <v>12</v>
      </c>
      <c r="Q16" s="744">
        <v>4.6115000000000004</v>
      </c>
      <c r="R16" s="675">
        <f t="shared" ref="R16:R17" si="9">W16*-1</f>
        <v>0</v>
      </c>
      <c r="S16" s="269">
        <v>0</v>
      </c>
      <c r="T16" s="269">
        <v>0</v>
      </c>
      <c r="U16" s="269">
        <v>0</v>
      </c>
      <c r="V16" s="269">
        <f t="shared" si="2"/>
        <v>0</v>
      </c>
      <c r="W16" s="269">
        <v>0</v>
      </c>
      <c r="X16" s="269">
        <v>0</v>
      </c>
      <c r="Y16" s="269">
        <f>SUM(W16:X16)</f>
        <v>0</v>
      </c>
      <c r="Z16" s="269">
        <f>V16+Y16</f>
        <v>0</v>
      </c>
      <c r="AA16" s="577">
        <f t="shared" ref="AA16:AA17" si="10">ROUND((V16+W16)*33.8%,0)</f>
        <v>0</v>
      </c>
      <c r="AB16" s="270">
        <f>ROUND(V16*2%,0)</f>
        <v>0</v>
      </c>
      <c r="AC16" s="269">
        <v>0</v>
      </c>
      <c r="AD16" s="269">
        <v>0</v>
      </c>
      <c r="AE16" s="269">
        <f t="shared" si="3"/>
        <v>0</v>
      </c>
      <c r="AF16" s="269">
        <f t="shared" si="4"/>
        <v>0</v>
      </c>
      <c r="AG16" s="271">
        <v>0</v>
      </c>
      <c r="AH16" s="271">
        <v>0</v>
      </c>
      <c r="AI16" s="271">
        <v>0</v>
      </c>
      <c r="AJ16" s="271">
        <v>0</v>
      </c>
      <c r="AK16" s="271">
        <v>0</v>
      </c>
      <c r="AL16" s="271">
        <f t="shared" si="5"/>
        <v>0</v>
      </c>
      <c r="AM16" s="271">
        <f t="shared" si="6"/>
        <v>0</v>
      </c>
      <c r="AN16" s="696">
        <f t="shared" si="7"/>
        <v>0</v>
      </c>
      <c r="AO16" s="267">
        <f>I16+AF16</f>
        <v>9869525</v>
      </c>
      <c r="AP16" s="269">
        <f>J16+V16</f>
        <v>7173584</v>
      </c>
      <c r="AQ16" s="421">
        <f t="shared" ref="AQ16:AQ17" si="11">K16+Y16</f>
        <v>21000</v>
      </c>
      <c r="AR16" s="269">
        <f>L16+AA16</f>
        <v>2431769</v>
      </c>
      <c r="AS16" s="269">
        <f>M16+AB16</f>
        <v>143472</v>
      </c>
      <c r="AT16" s="269">
        <f>N16+AE16</f>
        <v>99700</v>
      </c>
      <c r="AU16" s="271">
        <f>O16+AN16</f>
        <v>16.611499999999999</v>
      </c>
      <c r="AV16" s="271">
        <f>P16+AL16</f>
        <v>12</v>
      </c>
      <c r="AW16" s="272">
        <f>Q16+AM16</f>
        <v>4.6115000000000004</v>
      </c>
    </row>
    <row r="17" spans="1:49" ht="12.95" customHeight="1" x14ac:dyDescent="0.25">
      <c r="A17" s="224">
        <v>2</v>
      </c>
      <c r="B17" s="145">
        <v>5451</v>
      </c>
      <c r="C17" s="146">
        <v>600098893</v>
      </c>
      <c r="D17" s="114">
        <v>70939331</v>
      </c>
      <c r="E17" s="533" t="s">
        <v>379</v>
      </c>
      <c r="F17" s="123">
        <v>3141</v>
      </c>
      <c r="G17" s="533" t="s">
        <v>321</v>
      </c>
      <c r="H17" s="126" t="s">
        <v>284</v>
      </c>
      <c r="I17" s="265">
        <v>1466877</v>
      </c>
      <c r="J17" s="266">
        <v>1074176</v>
      </c>
      <c r="K17" s="266">
        <v>0</v>
      </c>
      <c r="L17" s="831">
        <v>363071</v>
      </c>
      <c r="M17" s="831">
        <v>21484</v>
      </c>
      <c r="N17" s="266">
        <v>8146</v>
      </c>
      <c r="O17" s="622">
        <v>3.65</v>
      </c>
      <c r="P17" s="678">
        <v>0</v>
      </c>
      <c r="Q17" s="744">
        <v>3.65</v>
      </c>
      <c r="R17" s="675">
        <f t="shared" si="9"/>
        <v>0</v>
      </c>
      <c r="S17" s="269">
        <v>0</v>
      </c>
      <c r="T17" s="269">
        <v>0</v>
      </c>
      <c r="U17" s="269">
        <v>0</v>
      </c>
      <c r="V17" s="269">
        <f t="shared" si="2"/>
        <v>0</v>
      </c>
      <c r="W17" s="269">
        <v>0</v>
      </c>
      <c r="X17" s="269">
        <v>0</v>
      </c>
      <c r="Y17" s="269">
        <f>SUM(W17:X17)</f>
        <v>0</v>
      </c>
      <c r="Z17" s="269">
        <f>V17+Y17</f>
        <v>0</v>
      </c>
      <c r="AA17" s="577">
        <f t="shared" si="10"/>
        <v>0</v>
      </c>
      <c r="AB17" s="270">
        <f>ROUND(V17*2%,0)</f>
        <v>0</v>
      </c>
      <c r="AC17" s="269">
        <v>0</v>
      </c>
      <c r="AD17" s="269">
        <v>0</v>
      </c>
      <c r="AE17" s="269">
        <f t="shared" si="3"/>
        <v>0</v>
      </c>
      <c r="AF17" s="269">
        <f t="shared" si="4"/>
        <v>0</v>
      </c>
      <c r="AG17" s="271">
        <v>0</v>
      </c>
      <c r="AH17" s="271">
        <v>0</v>
      </c>
      <c r="AI17" s="271">
        <v>0</v>
      </c>
      <c r="AJ17" s="271">
        <v>0</v>
      </c>
      <c r="AK17" s="271">
        <v>0</v>
      </c>
      <c r="AL17" s="271">
        <f t="shared" si="5"/>
        <v>0</v>
      </c>
      <c r="AM17" s="271">
        <f t="shared" si="6"/>
        <v>0</v>
      </c>
      <c r="AN17" s="696">
        <f t="shared" si="7"/>
        <v>0</v>
      </c>
      <c r="AO17" s="267">
        <f>I17+AF17</f>
        <v>1466877</v>
      </c>
      <c r="AP17" s="269">
        <f>J17+V17</f>
        <v>1074176</v>
      </c>
      <c r="AQ17" s="421">
        <f t="shared" si="11"/>
        <v>0</v>
      </c>
      <c r="AR17" s="269">
        <f>L17+AA17</f>
        <v>363071</v>
      </c>
      <c r="AS17" s="269">
        <f>M17+AB17</f>
        <v>21484</v>
      </c>
      <c r="AT17" s="269">
        <f>N17+AE17</f>
        <v>8146</v>
      </c>
      <c r="AU17" s="271">
        <f>O17+AN17</f>
        <v>3.65</v>
      </c>
      <c r="AV17" s="271">
        <f>P17+AL17</f>
        <v>0</v>
      </c>
      <c r="AW17" s="272">
        <f>Q17+AM17</f>
        <v>3.65</v>
      </c>
    </row>
    <row r="18" spans="1:49" ht="12.95" customHeight="1" x14ac:dyDescent="0.25">
      <c r="A18" s="226">
        <v>2</v>
      </c>
      <c r="B18" s="148">
        <v>5451</v>
      </c>
      <c r="C18" s="149">
        <v>600098893</v>
      </c>
      <c r="D18" s="148">
        <v>70939331</v>
      </c>
      <c r="E18" s="534" t="s">
        <v>380</v>
      </c>
      <c r="F18" s="117"/>
      <c r="G18" s="534"/>
      <c r="H18" s="129"/>
      <c r="I18" s="528">
        <v>11336402</v>
      </c>
      <c r="J18" s="151">
        <v>8247760</v>
      </c>
      <c r="K18" s="151">
        <v>21000</v>
      </c>
      <c r="L18" s="151">
        <v>2794840</v>
      </c>
      <c r="M18" s="151">
        <v>164956</v>
      </c>
      <c r="N18" s="151">
        <v>107846</v>
      </c>
      <c r="O18" s="228">
        <v>20.261499999999998</v>
      </c>
      <c r="P18" s="228">
        <v>12</v>
      </c>
      <c r="Q18" s="531">
        <v>8.2614999999999998</v>
      </c>
      <c r="R18" s="219">
        <f t="shared" ref="R18:AW18" si="12">SUM(R16:R17)</f>
        <v>0</v>
      </c>
      <c r="S18" s="151">
        <f t="shared" si="12"/>
        <v>0</v>
      </c>
      <c r="T18" s="151">
        <f t="shared" si="12"/>
        <v>0</v>
      </c>
      <c r="U18" s="151">
        <f t="shared" si="12"/>
        <v>0</v>
      </c>
      <c r="V18" s="151">
        <f t="shared" si="12"/>
        <v>0</v>
      </c>
      <c r="W18" s="151">
        <f t="shared" si="12"/>
        <v>0</v>
      </c>
      <c r="X18" s="151">
        <f t="shared" si="12"/>
        <v>0</v>
      </c>
      <c r="Y18" s="151">
        <f t="shared" si="12"/>
        <v>0</v>
      </c>
      <c r="Z18" s="151">
        <f t="shared" si="12"/>
        <v>0</v>
      </c>
      <c r="AA18" s="151">
        <f t="shared" si="12"/>
        <v>0</v>
      </c>
      <c r="AB18" s="151">
        <f t="shared" si="12"/>
        <v>0</v>
      </c>
      <c r="AC18" s="151">
        <f t="shared" si="12"/>
        <v>0</v>
      </c>
      <c r="AD18" s="151">
        <f t="shared" si="12"/>
        <v>0</v>
      </c>
      <c r="AE18" s="151">
        <f t="shared" si="12"/>
        <v>0</v>
      </c>
      <c r="AF18" s="151">
        <f t="shared" si="12"/>
        <v>0</v>
      </c>
      <c r="AG18" s="228">
        <f t="shared" si="12"/>
        <v>0</v>
      </c>
      <c r="AH18" s="228">
        <f t="shared" si="12"/>
        <v>0</v>
      </c>
      <c r="AI18" s="228">
        <f t="shared" si="12"/>
        <v>0</v>
      </c>
      <c r="AJ18" s="228">
        <f t="shared" si="12"/>
        <v>0</v>
      </c>
      <c r="AK18" s="228">
        <f t="shared" si="12"/>
        <v>0</v>
      </c>
      <c r="AL18" s="228">
        <f t="shared" si="12"/>
        <v>0</v>
      </c>
      <c r="AM18" s="228">
        <f t="shared" si="12"/>
        <v>0</v>
      </c>
      <c r="AN18" s="820">
        <f t="shared" si="12"/>
        <v>0</v>
      </c>
      <c r="AO18" s="528">
        <f t="shared" si="12"/>
        <v>11336402</v>
      </c>
      <c r="AP18" s="151">
        <f t="shared" si="12"/>
        <v>8247760</v>
      </c>
      <c r="AQ18" s="151">
        <f t="shared" si="12"/>
        <v>21000</v>
      </c>
      <c r="AR18" s="151">
        <f t="shared" si="12"/>
        <v>2794840</v>
      </c>
      <c r="AS18" s="151">
        <f t="shared" si="12"/>
        <v>164956</v>
      </c>
      <c r="AT18" s="151">
        <f t="shared" si="12"/>
        <v>107846</v>
      </c>
      <c r="AU18" s="228">
        <f t="shared" si="12"/>
        <v>20.261499999999998</v>
      </c>
      <c r="AV18" s="228">
        <f t="shared" si="12"/>
        <v>12</v>
      </c>
      <c r="AW18" s="531">
        <f t="shared" si="12"/>
        <v>8.2614999999999998</v>
      </c>
    </row>
    <row r="19" spans="1:49" ht="12.95" customHeight="1" x14ac:dyDescent="0.25">
      <c r="A19" s="224">
        <v>3</v>
      </c>
      <c r="B19" s="145">
        <v>5450</v>
      </c>
      <c r="C19" s="146">
        <v>600098834</v>
      </c>
      <c r="D19" s="114">
        <v>70939322</v>
      </c>
      <c r="E19" s="533" t="s">
        <v>831</v>
      </c>
      <c r="F19" s="123">
        <v>3111</v>
      </c>
      <c r="G19" s="533" t="s">
        <v>331</v>
      </c>
      <c r="H19" s="126" t="s">
        <v>283</v>
      </c>
      <c r="I19" s="898">
        <v>6004697</v>
      </c>
      <c r="J19" s="266">
        <v>4379453</v>
      </c>
      <c r="K19" s="266">
        <v>0</v>
      </c>
      <c r="L19" s="831">
        <v>1480255</v>
      </c>
      <c r="M19" s="831">
        <v>87589</v>
      </c>
      <c r="N19" s="266">
        <v>57400</v>
      </c>
      <c r="O19" s="622">
        <v>10.6311</v>
      </c>
      <c r="P19" s="678">
        <v>7.5612999999999992</v>
      </c>
      <c r="Q19" s="744">
        <v>3.0697999999999999</v>
      </c>
      <c r="R19" s="675">
        <f t="shared" ref="R19:R20" si="13">W19*-1</f>
        <v>0</v>
      </c>
      <c r="S19" s="269">
        <v>0</v>
      </c>
      <c r="T19" s="269">
        <v>0</v>
      </c>
      <c r="U19" s="269">
        <v>0</v>
      </c>
      <c r="V19" s="269">
        <f t="shared" si="2"/>
        <v>0</v>
      </c>
      <c r="W19" s="269">
        <v>0</v>
      </c>
      <c r="X19" s="269">
        <v>0</v>
      </c>
      <c r="Y19" s="269">
        <f>SUM(W19:X19)</f>
        <v>0</v>
      </c>
      <c r="Z19" s="269">
        <f>V19+Y19</f>
        <v>0</v>
      </c>
      <c r="AA19" s="577">
        <f t="shared" ref="AA19:AA20" si="14">ROUND((V19+W19)*33.8%,0)</f>
        <v>0</v>
      </c>
      <c r="AB19" s="270">
        <f>ROUND(V19*2%,0)</f>
        <v>0</v>
      </c>
      <c r="AC19" s="269">
        <v>0</v>
      </c>
      <c r="AD19" s="269">
        <v>0</v>
      </c>
      <c r="AE19" s="269">
        <f t="shared" si="3"/>
        <v>0</v>
      </c>
      <c r="AF19" s="269">
        <f t="shared" si="4"/>
        <v>0</v>
      </c>
      <c r="AG19" s="271">
        <v>0</v>
      </c>
      <c r="AH19" s="271">
        <v>0</v>
      </c>
      <c r="AI19" s="271">
        <v>0</v>
      </c>
      <c r="AJ19" s="271">
        <v>0</v>
      </c>
      <c r="AK19" s="271">
        <v>0</v>
      </c>
      <c r="AL19" s="271">
        <f t="shared" si="5"/>
        <v>0</v>
      </c>
      <c r="AM19" s="271">
        <f t="shared" si="6"/>
        <v>0</v>
      </c>
      <c r="AN19" s="696">
        <f t="shared" si="7"/>
        <v>0</v>
      </c>
      <c r="AO19" s="267">
        <f>I19+AF19</f>
        <v>6004697</v>
      </c>
      <c r="AP19" s="269">
        <f>J19+V19</f>
        <v>4379453</v>
      </c>
      <c r="AQ19" s="421">
        <f t="shared" ref="AQ19:AQ20" si="15">K19+Y19</f>
        <v>0</v>
      </c>
      <c r="AR19" s="269">
        <f>L19+AA19</f>
        <v>1480255</v>
      </c>
      <c r="AS19" s="269">
        <f>M19+AB19</f>
        <v>87589</v>
      </c>
      <c r="AT19" s="269">
        <f>N19+AE19</f>
        <v>57400</v>
      </c>
      <c r="AU19" s="271">
        <f>O19+AN19</f>
        <v>10.6311</v>
      </c>
      <c r="AV19" s="271">
        <f>P19+AL19</f>
        <v>7.5612999999999992</v>
      </c>
      <c r="AW19" s="272">
        <f>Q19+AM19</f>
        <v>3.0697999999999999</v>
      </c>
    </row>
    <row r="20" spans="1:49" ht="12.95" customHeight="1" x14ac:dyDescent="0.25">
      <c r="A20" s="224">
        <v>3</v>
      </c>
      <c r="B20" s="145">
        <v>5450</v>
      </c>
      <c r="C20" s="146">
        <v>600098834</v>
      </c>
      <c r="D20" s="114">
        <v>70939322</v>
      </c>
      <c r="E20" s="533" t="s">
        <v>831</v>
      </c>
      <c r="F20" s="123">
        <v>3141</v>
      </c>
      <c r="G20" s="533" t="s">
        <v>321</v>
      </c>
      <c r="H20" s="126" t="s">
        <v>284</v>
      </c>
      <c r="I20" s="898">
        <v>442042</v>
      </c>
      <c r="J20" s="266">
        <v>323215</v>
      </c>
      <c r="K20" s="266">
        <v>0</v>
      </c>
      <c r="L20" s="831">
        <v>109247</v>
      </c>
      <c r="M20" s="831">
        <v>6464</v>
      </c>
      <c r="N20" s="266">
        <v>3116</v>
      </c>
      <c r="O20" s="622">
        <v>1.1000000000000001</v>
      </c>
      <c r="P20" s="678">
        <v>0</v>
      </c>
      <c r="Q20" s="744">
        <v>1.1000000000000001</v>
      </c>
      <c r="R20" s="675">
        <f t="shared" si="13"/>
        <v>0</v>
      </c>
      <c r="S20" s="269">
        <v>0</v>
      </c>
      <c r="T20" s="269">
        <v>0</v>
      </c>
      <c r="U20" s="269">
        <v>0</v>
      </c>
      <c r="V20" s="269">
        <f t="shared" si="2"/>
        <v>0</v>
      </c>
      <c r="W20" s="269">
        <v>0</v>
      </c>
      <c r="X20" s="269">
        <v>0</v>
      </c>
      <c r="Y20" s="269">
        <f>SUM(W20:X20)</f>
        <v>0</v>
      </c>
      <c r="Z20" s="269">
        <f>V20+Y20</f>
        <v>0</v>
      </c>
      <c r="AA20" s="577">
        <f t="shared" si="14"/>
        <v>0</v>
      </c>
      <c r="AB20" s="270">
        <f>ROUND(V20*2%,0)</f>
        <v>0</v>
      </c>
      <c r="AC20" s="269">
        <v>0</v>
      </c>
      <c r="AD20" s="269">
        <v>0</v>
      </c>
      <c r="AE20" s="269">
        <f t="shared" si="3"/>
        <v>0</v>
      </c>
      <c r="AF20" s="269">
        <f t="shared" si="4"/>
        <v>0</v>
      </c>
      <c r="AG20" s="271">
        <v>0</v>
      </c>
      <c r="AH20" s="271">
        <v>0</v>
      </c>
      <c r="AI20" s="271">
        <v>0</v>
      </c>
      <c r="AJ20" s="271">
        <v>0</v>
      </c>
      <c r="AK20" s="271">
        <v>0</v>
      </c>
      <c r="AL20" s="271">
        <f t="shared" si="5"/>
        <v>0</v>
      </c>
      <c r="AM20" s="271">
        <f t="shared" si="6"/>
        <v>0</v>
      </c>
      <c r="AN20" s="696">
        <f t="shared" si="7"/>
        <v>0</v>
      </c>
      <c r="AO20" s="267">
        <f>I20+AF20</f>
        <v>442042</v>
      </c>
      <c r="AP20" s="269">
        <f>J20+V20</f>
        <v>323215</v>
      </c>
      <c r="AQ20" s="421">
        <f t="shared" si="15"/>
        <v>0</v>
      </c>
      <c r="AR20" s="269">
        <f>L20+AA20</f>
        <v>109247</v>
      </c>
      <c r="AS20" s="269">
        <f>M20+AB20</f>
        <v>6464</v>
      </c>
      <c r="AT20" s="269">
        <f>N20+AE20</f>
        <v>3116</v>
      </c>
      <c r="AU20" s="271">
        <f>O20+AN20</f>
        <v>1.1000000000000001</v>
      </c>
      <c r="AV20" s="271">
        <f>P20+AL20</f>
        <v>0</v>
      </c>
      <c r="AW20" s="272">
        <f>Q20+AM20</f>
        <v>1.1000000000000001</v>
      </c>
    </row>
    <row r="21" spans="1:49" ht="12.95" customHeight="1" x14ac:dyDescent="0.25">
      <c r="A21" s="226">
        <v>3</v>
      </c>
      <c r="B21" s="148">
        <v>5450</v>
      </c>
      <c r="C21" s="149">
        <v>600098834</v>
      </c>
      <c r="D21" s="148">
        <v>70939322</v>
      </c>
      <c r="E21" s="534" t="s">
        <v>839</v>
      </c>
      <c r="F21" s="131"/>
      <c r="G21" s="535"/>
      <c r="H21" s="132"/>
      <c r="I21" s="528">
        <v>6446739</v>
      </c>
      <c r="J21" s="151">
        <v>4702668</v>
      </c>
      <c r="K21" s="151">
        <v>0</v>
      </c>
      <c r="L21" s="151">
        <v>1589502</v>
      </c>
      <c r="M21" s="151">
        <v>94053</v>
      </c>
      <c r="N21" s="151">
        <v>60516</v>
      </c>
      <c r="O21" s="228">
        <v>11.7311</v>
      </c>
      <c r="P21" s="228">
        <v>7.5612999999999992</v>
      </c>
      <c r="Q21" s="531">
        <v>4.1698000000000004</v>
      </c>
      <c r="R21" s="219">
        <f t="shared" ref="R21:AW21" si="16">SUM(R19:R20)</f>
        <v>0</v>
      </c>
      <c r="S21" s="151">
        <f t="shared" si="16"/>
        <v>0</v>
      </c>
      <c r="T21" s="151">
        <f t="shared" si="16"/>
        <v>0</v>
      </c>
      <c r="U21" s="151">
        <f t="shared" si="16"/>
        <v>0</v>
      </c>
      <c r="V21" s="151">
        <f t="shared" si="16"/>
        <v>0</v>
      </c>
      <c r="W21" s="151">
        <f t="shared" si="16"/>
        <v>0</v>
      </c>
      <c r="X21" s="151">
        <f t="shared" si="16"/>
        <v>0</v>
      </c>
      <c r="Y21" s="151">
        <f t="shared" si="16"/>
        <v>0</v>
      </c>
      <c r="Z21" s="151">
        <f t="shared" si="16"/>
        <v>0</v>
      </c>
      <c r="AA21" s="151">
        <f t="shared" si="16"/>
        <v>0</v>
      </c>
      <c r="AB21" s="151">
        <f t="shared" si="16"/>
        <v>0</v>
      </c>
      <c r="AC21" s="151">
        <f t="shared" si="16"/>
        <v>0</v>
      </c>
      <c r="AD21" s="151">
        <f t="shared" si="16"/>
        <v>0</v>
      </c>
      <c r="AE21" s="151">
        <f t="shared" si="16"/>
        <v>0</v>
      </c>
      <c r="AF21" s="151">
        <f t="shared" si="16"/>
        <v>0</v>
      </c>
      <c r="AG21" s="228">
        <f t="shared" si="16"/>
        <v>0</v>
      </c>
      <c r="AH21" s="228">
        <f t="shared" si="16"/>
        <v>0</v>
      </c>
      <c r="AI21" s="228">
        <f t="shared" si="16"/>
        <v>0</v>
      </c>
      <c r="AJ21" s="228">
        <f t="shared" si="16"/>
        <v>0</v>
      </c>
      <c r="AK21" s="228">
        <f t="shared" si="16"/>
        <v>0</v>
      </c>
      <c r="AL21" s="228">
        <f t="shared" si="16"/>
        <v>0</v>
      </c>
      <c r="AM21" s="228">
        <f t="shared" si="16"/>
        <v>0</v>
      </c>
      <c r="AN21" s="820">
        <f t="shared" si="16"/>
        <v>0</v>
      </c>
      <c r="AO21" s="528">
        <f t="shared" si="16"/>
        <v>6446739</v>
      </c>
      <c r="AP21" s="151">
        <f t="shared" si="16"/>
        <v>4702668</v>
      </c>
      <c r="AQ21" s="151">
        <f t="shared" si="16"/>
        <v>0</v>
      </c>
      <c r="AR21" s="151">
        <f t="shared" si="16"/>
        <v>1589502</v>
      </c>
      <c r="AS21" s="151">
        <f t="shared" si="16"/>
        <v>94053</v>
      </c>
      <c r="AT21" s="151">
        <f t="shared" si="16"/>
        <v>60516</v>
      </c>
      <c r="AU21" s="228">
        <f t="shared" si="16"/>
        <v>11.7311</v>
      </c>
      <c r="AV21" s="228">
        <f t="shared" si="16"/>
        <v>7.5612999999999992</v>
      </c>
      <c r="AW21" s="531">
        <f t="shared" si="16"/>
        <v>4.1698000000000004</v>
      </c>
    </row>
    <row r="22" spans="1:49" ht="12.95" customHeight="1" x14ac:dyDescent="0.25">
      <c r="A22" s="224">
        <v>4</v>
      </c>
      <c r="B22" s="145">
        <v>5448</v>
      </c>
      <c r="C22" s="146">
        <v>600098591</v>
      </c>
      <c r="D22" s="114">
        <v>854727</v>
      </c>
      <c r="E22" s="533" t="s">
        <v>829</v>
      </c>
      <c r="F22" s="123">
        <v>3111</v>
      </c>
      <c r="G22" s="533" t="s">
        <v>331</v>
      </c>
      <c r="H22" s="126" t="s">
        <v>283</v>
      </c>
      <c r="I22" s="898">
        <v>0</v>
      </c>
      <c r="J22" s="266">
        <v>0</v>
      </c>
      <c r="K22" s="266">
        <v>0</v>
      </c>
      <c r="L22" s="831">
        <v>0</v>
      </c>
      <c r="M22" s="831">
        <v>0</v>
      </c>
      <c r="N22" s="266">
        <v>0</v>
      </c>
      <c r="O22" s="622">
        <v>0</v>
      </c>
      <c r="P22" s="678">
        <v>0</v>
      </c>
      <c r="Q22" s="744">
        <v>0</v>
      </c>
      <c r="R22" s="675">
        <f t="shared" ref="R22:R23" si="17">W22*-1</f>
        <v>0</v>
      </c>
      <c r="S22" s="269">
        <v>0</v>
      </c>
      <c r="T22" s="269">
        <v>0</v>
      </c>
      <c r="U22" s="269">
        <v>0</v>
      </c>
      <c r="V22" s="269">
        <f t="shared" si="2"/>
        <v>0</v>
      </c>
      <c r="W22" s="269">
        <v>0</v>
      </c>
      <c r="X22" s="269">
        <v>0</v>
      </c>
      <c r="Y22" s="269">
        <f>SUM(W22:X22)</f>
        <v>0</v>
      </c>
      <c r="Z22" s="269">
        <f>V22+Y22</f>
        <v>0</v>
      </c>
      <c r="AA22" s="577">
        <f t="shared" ref="AA22:AA23" si="18">ROUND((V22+W22)*33.8%,0)</f>
        <v>0</v>
      </c>
      <c r="AB22" s="270">
        <f>ROUND(V22*2%,0)</f>
        <v>0</v>
      </c>
      <c r="AC22" s="269">
        <v>0</v>
      </c>
      <c r="AD22" s="269">
        <v>0</v>
      </c>
      <c r="AE22" s="269">
        <f t="shared" si="3"/>
        <v>0</v>
      </c>
      <c r="AF22" s="269">
        <f t="shared" si="4"/>
        <v>0</v>
      </c>
      <c r="AG22" s="271">
        <v>0</v>
      </c>
      <c r="AH22" s="271">
        <v>0</v>
      </c>
      <c r="AI22" s="271">
        <v>0</v>
      </c>
      <c r="AJ22" s="271">
        <v>0</v>
      </c>
      <c r="AK22" s="271">
        <v>0</v>
      </c>
      <c r="AL22" s="271">
        <f t="shared" si="5"/>
        <v>0</v>
      </c>
      <c r="AM22" s="271">
        <f t="shared" si="6"/>
        <v>0</v>
      </c>
      <c r="AN22" s="696">
        <f t="shared" si="7"/>
        <v>0</v>
      </c>
      <c r="AO22" s="267">
        <f>I22+AF22</f>
        <v>0</v>
      </c>
      <c r="AP22" s="269">
        <f>J22+V22</f>
        <v>0</v>
      </c>
      <c r="AQ22" s="421">
        <f t="shared" ref="AQ22:AQ23" si="19">K22+Y22</f>
        <v>0</v>
      </c>
      <c r="AR22" s="269">
        <f>L22+AA22</f>
        <v>0</v>
      </c>
      <c r="AS22" s="269">
        <f>M22+AB22</f>
        <v>0</v>
      </c>
      <c r="AT22" s="269">
        <f>N22+AE22</f>
        <v>0</v>
      </c>
      <c r="AU22" s="271">
        <f>O22+AN22</f>
        <v>0</v>
      </c>
      <c r="AV22" s="271">
        <f>P22+AL22</f>
        <v>0</v>
      </c>
      <c r="AW22" s="272">
        <f>Q22+AM22</f>
        <v>0</v>
      </c>
    </row>
    <row r="23" spans="1:49" ht="12.95" customHeight="1" x14ac:dyDescent="0.25">
      <c r="A23" s="224">
        <v>4</v>
      </c>
      <c r="B23" s="145">
        <v>5448</v>
      </c>
      <c r="C23" s="146">
        <v>600098591</v>
      </c>
      <c r="D23" s="114">
        <v>854727</v>
      </c>
      <c r="E23" s="533" t="s">
        <v>830</v>
      </c>
      <c r="F23" s="123">
        <v>3141</v>
      </c>
      <c r="G23" s="533" t="s">
        <v>321</v>
      </c>
      <c r="H23" s="126" t="s">
        <v>284</v>
      </c>
      <c r="I23" s="898">
        <v>0</v>
      </c>
      <c r="J23" s="266">
        <v>0</v>
      </c>
      <c r="K23" s="266">
        <v>0</v>
      </c>
      <c r="L23" s="831">
        <v>0</v>
      </c>
      <c r="M23" s="831">
        <v>0</v>
      </c>
      <c r="N23" s="266">
        <v>0</v>
      </c>
      <c r="O23" s="622">
        <v>0</v>
      </c>
      <c r="P23" s="678">
        <v>0</v>
      </c>
      <c r="Q23" s="744">
        <v>0</v>
      </c>
      <c r="R23" s="675">
        <f t="shared" si="17"/>
        <v>0</v>
      </c>
      <c r="S23" s="269">
        <v>0</v>
      </c>
      <c r="T23" s="269">
        <v>0</v>
      </c>
      <c r="U23" s="269">
        <v>0</v>
      </c>
      <c r="V23" s="269">
        <f t="shared" si="2"/>
        <v>0</v>
      </c>
      <c r="W23" s="269">
        <v>0</v>
      </c>
      <c r="X23" s="269">
        <v>0</v>
      </c>
      <c r="Y23" s="269">
        <f>SUM(W23:X23)</f>
        <v>0</v>
      </c>
      <c r="Z23" s="269">
        <f>V23+Y23</f>
        <v>0</v>
      </c>
      <c r="AA23" s="577">
        <f t="shared" si="18"/>
        <v>0</v>
      </c>
      <c r="AB23" s="270">
        <f>ROUND(V23*2%,0)</f>
        <v>0</v>
      </c>
      <c r="AC23" s="269">
        <v>0</v>
      </c>
      <c r="AD23" s="269">
        <v>0</v>
      </c>
      <c r="AE23" s="269">
        <f t="shared" si="3"/>
        <v>0</v>
      </c>
      <c r="AF23" s="269">
        <f t="shared" si="4"/>
        <v>0</v>
      </c>
      <c r="AG23" s="271">
        <v>0</v>
      </c>
      <c r="AH23" s="271">
        <v>0</v>
      </c>
      <c r="AI23" s="271">
        <v>0</v>
      </c>
      <c r="AJ23" s="271">
        <v>0</v>
      </c>
      <c r="AK23" s="271">
        <v>0</v>
      </c>
      <c r="AL23" s="271">
        <f t="shared" si="5"/>
        <v>0</v>
      </c>
      <c r="AM23" s="271">
        <f t="shared" si="6"/>
        <v>0</v>
      </c>
      <c r="AN23" s="696">
        <f t="shared" si="7"/>
        <v>0</v>
      </c>
      <c r="AO23" s="267">
        <f>I23+AF23</f>
        <v>0</v>
      </c>
      <c r="AP23" s="269">
        <f>J23+V23</f>
        <v>0</v>
      </c>
      <c r="AQ23" s="421">
        <f t="shared" si="19"/>
        <v>0</v>
      </c>
      <c r="AR23" s="269">
        <f>L23+AA23</f>
        <v>0</v>
      </c>
      <c r="AS23" s="269">
        <f>M23+AB23</f>
        <v>0</v>
      </c>
      <c r="AT23" s="269">
        <f>N23+AE23</f>
        <v>0</v>
      </c>
      <c r="AU23" s="271">
        <f>O23+AN23</f>
        <v>0</v>
      </c>
      <c r="AV23" s="271">
        <f>P23+AL23</f>
        <v>0</v>
      </c>
      <c r="AW23" s="272">
        <f>Q23+AM23</f>
        <v>0</v>
      </c>
    </row>
    <row r="24" spans="1:49" ht="12.95" customHeight="1" x14ac:dyDescent="0.25">
      <c r="A24" s="226">
        <v>4</v>
      </c>
      <c r="B24" s="148">
        <v>5448</v>
      </c>
      <c r="C24" s="149">
        <v>600098591</v>
      </c>
      <c r="D24" s="148">
        <v>854727</v>
      </c>
      <c r="E24" s="534" t="s">
        <v>381</v>
      </c>
      <c r="F24" s="131"/>
      <c r="G24" s="535"/>
      <c r="H24" s="132"/>
      <c r="I24" s="527">
        <v>0</v>
      </c>
      <c r="J24" s="150">
        <v>0</v>
      </c>
      <c r="K24" s="150">
        <v>0</v>
      </c>
      <c r="L24" s="150">
        <v>0</v>
      </c>
      <c r="M24" s="150">
        <v>0</v>
      </c>
      <c r="N24" s="150">
        <v>0</v>
      </c>
      <c r="O24" s="227">
        <v>0</v>
      </c>
      <c r="P24" s="227">
        <v>0</v>
      </c>
      <c r="Q24" s="530">
        <v>0</v>
      </c>
      <c r="R24" s="218">
        <f t="shared" ref="R24:AW24" si="20">SUM(R22:R23)</f>
        <v>0</v>
      </c>
      <c r="S24" s="150">
        <f t="shared" si="20"/>
        <v>0</v>
      </c>
      <c r="T24" s="150">
        <f t="shared" si="20"/>
        <v>0</v>
      </c>
      <c r="U24" s="150">
        <f t="shared" si="20"/>
        <v>0</v>
      </c>
      <c r="V24" s="150">
        <f t="shared" si="20"/>
        <v>0</v>
      </c>
      <c r="W24" s="150">
        <f t="shared" si="20"/>
        <v>0</v>
      </c>
      <c r="X24" s="150">
        <f t="shared" si="20"/>
        <v>0</v>
      </c>
      <c r="Y24" s="150">
        <f t="shared" si="20"/>
        <v>0</v>
      </c>
      <c r="Z24" s="150">
        <f t="shared" si="20"/>
        <v>0</v>
      </c>
      <c r="AA24" s="150">
        <f t="shared" si="20"/>
        <v>0</v>
      </c>
      <c r="AB24" s="150">
        <f t="shared" si="20"/>
        <v>0</v>
      </c>
      <c r="AC24" s="150">
        <f t="shared" si="20"/>
        <v>0</v>
      </c>
      <c r="AD24" s="150">
        <f t="shared" si="20"/>
        <v>0</v>
      </c>
      <c r="AE24" s="150">
        <f t="shared" si="20"/>
        <v>0</v>
      </c>
      <c r="AF24" s="150">
        <f t="shared" si="20"/>
        <v>0</v>
      </c>
      <c r="AG24" s="227">
        <f t="shared" si="20"/>
        <v>0</v>
      </c>
      <c r="AH24" s="227">
        <f t="shared" si="20"/>
        <v>0</v>
      </c>
      <c r="AI24" s="227">
        <f t="shared" si="20"/>
        <v>0</v>
      </c>
      <c r="AJ24" s="227">
        <f t="shared" si="20"/>
        <v>0</v>
      </c>
      <c r="AK24" s="227">
        <f t="shared" si="20"/>
        <v>0</v>
      </c>
      <c r="AL24" s="227">
        <f t="shared" si="20"/>
        <v>0</v>
      </c>
      <c r="AM24" s="227">
        <f t="shared" si="20"/>
        <v>0</v>
      </c>
      <c r="AN24" s="819">
        <f t="shared" si="20"/>
        <v>0</v>
      </c>
      <c r="AO24" s="527">
        <f t="shared" si="20"/>
        <v>0</v>
      </c>
      <c r="AP24" s="150">
        <f t="shared" si="20"/>
        <v>0</v>
      </c>
      <c r="AQ24" s="150">
        <f t="shared" si="20"/>
        <v>0</v>
      </c>
      <c r="AR24" s="150">
        <f t="shared" si="20"/>
        <v>0</v>
      </c>
      <c r="AS24" s="150">
        <f t="shared" si="20"/>
        <v>0</v>
      </c>
      <c r="AT24" s="150">
        <f t="shared" si="20"/>
        <v>0</v>
      </c>
      <c r="AU24" s="227">
        <f t="shared" si="20"/>
        <v>0</v>
      </c>
      <c r="AV24" s="227">
        <f t="shared" si="20"/>
        <v>0</v>
      </c>
      <c r="AW24" s="530">
        <f t="shared" si="20"/>
        <v>0</v>
      </c>
    </row>
    <row r="25" spans="1:49" ht="12.95" customHeight="1" x14ac:dyDescent="0.25">
      <c r="A25" s="224">
        <v>5</v>
      </c>
      <c r="B25" s="145">
        <v>5447</v>
      </c>
      <c r="C25" s="152">
        <v>600099512</v>
      </c>
      <c r="D25" s="114">
        <v>854816</v>
      </c>
      <c r="E25" s="533" t="s">
        <v>382</v>
      </c>
      <c r="F25" s="123">
        <v>3233</v>
      </c>
      <c r="G25" s="533" t="s">
        <v>324</v>
      </c>
      <c r="H25" s="126" t="s">
        <v>284</v>
      </c>
      <c r="I25" s="265">
        <v>3231909</v>
      </c>
      <c r="J25" s="266">
        <v>2338001</v>
      </c>
      <c r="K25" s="266">
        <v>20000</v>
      </c>
      <c r="L25" s="831">
        <v>797004</v>
      </c>
      <c r="M25" s="831">
        <v>46760</v>
      </c>
      <c r="N25" s="266">
        <v>30144</v>
      </c>
      <c r="O25" s="622">
        <v>5.44</v>
      </c>
      <c r="P25" s="678">
        <v>3.5900000000000003</v>
      </c>
      <c r="Q25" s="744">
        <v>1.85</v>
      </c>
      <c r="R25" s="675">
        <f>W25*-1</f>
        <v>0</v>
      </c>
      <c r="S25" s="269">
        <v>0</v>
      </c>
      <c r="T25" s="269">
        <v>0</v>
      </c>
      <c r="U25" s="269">
        <v>0</v>
      </c>
      <c r="V25" s="269">
        <f t="shared" si="2"/>
        <v>0</v>
      </c>
      <c r="W25" s="269">
        <v>0</v>
      </c>
      <c r="X25" s="269">
        <v>0</v>
      </c>
      <c r="Y25" s="269">
        <f>SUM(W25:X25)</f>
        <v>0</v>
      </c>
      <c r="Z25" s="269">
        <f>V25+Y25</f>
        <v>0</v>
      </c>
      <c r="AA25" s="577">
        <f>ROUND((V25+W25)*33.8%,0)</f>
        <v>0</v>
      </c>
      <c r="AB25" s="270">
        <f>ROUND(V25*2%,0)</f>
        <v>0</v>
      </c>
      <c r="AC25" s="269">
        <v>0</v>
      </c>
      <c r="AD25" s="269">
        <v>0</v>
      </c>
      <c r="AE25" s="269">
        <f t="shared" si="3"/>
        <v>0</v>
      </c>
      <c r="AF25" s="269">
        <f t="shared" si="4"/>
        <v>0</v>
      </c>
      <c r="AG25" s="271">
        <v>0</v>
      </c>
      <c r="AH25" s="271">
        <v>0</v>
      </c>
      <c r="AI25" s="271">
        <v>0</v>
      </c>
      <c r="AJ25" s="271">
        <v>0</v>
      </c>
      <c r="AK25" s="271">
        <v>0</v>
      </c>
      <c r="AL25" s="271">
        <f t="shared" si="5"/>
        <v>0</v>
      </c>
      <c r="AM25" s="271">
        <f t="shared" si="6"/>
        <v>0</v>
      </c>
      <c r="AN25" s="696">
        <f t="shared" si="7"/>
        <v>0</v>
      </c>
      <c r="AO25" s="267">
        <f>I25+AF25</f>
        <v>3231909</v>
      </c>
      <c r="AP25" s="269">
        <f>J25+V25</f>
        <v>2338001</v>
      </c>
      <c r="AQ25" s="421">
        <f>K25+Y25</f>
        <v>20000</v>
      </c>
      <c r="AR25" s="269">
        <f>L25+AA25</f>
        <v>797004</v>
      </c>
      <c r="AS25" s="269">
        <f>M25+AB25</f>
        <v>46760</v>
      </c>
      <c r="AT25" s="269">
        <f>N25+AE25</f>
        <v>30144</v>
      </c>
      <c r="AU25" s="271">
        <f>O25+AN25</f>
        <v>5.44</v>
      </c>
      <c r="AV25" s="271">
        <f>P25+AL25</f>
        <v>3.5900000000000003</v>
      </c>
      <c r="AW25" s="272">
        <f>Q25+AM25</f>
        <v>1.85</v>
      </c>
    </row>
    <row r="26" spans="1:49" ht="12.95" customHeight="1" x14ac:dyDescent="0.25">
      <c r="A26" s="226">
        <v>5</v>
      </c>
      <c r="B26" s="148">
        <v>5447</v>
      </c>
      <c r="C26" s="149">
        <v>600099512</v>
      </c>
      <c r="D26" s="148">
        <v>854816</v>
      </c>
      <c r="E26" s="534" t="s">
        <v>383</v>
      </c>
      <c r="F26" s="131"/>
      <c r="G26" s="535"/>
      <c r="H26" s="132"/>
      <c r="I26" s="528">
        <v>3231909</v>
      </c>
      <c r="J26" s="151">
        <v>2338001</v>
      </c>
      <c r="K26" s="151">
        <v>20000</v>
      </c>
      <c r="L26" s="151">
        <v>797004</v>
      </c>
      <c r="M26" s="151">
        <v>46760</v>
      </c>
      <c r="N26" s="151">
        <v>30144</v>
      </c>
      <c r="O26" s="228">
        <v>5.44</v>
      </c>
      <c r="P26" s="228">
        <v>3.5900000000000003</v>
      </c>
      <c r="Q26" s="531">
        <v>1.85</v>
      </c>
      <c r="R26" s="219">
        <f t="shared" ref="R26:AW26" si="21">SUM(R25)</f>
        <v>0</v>
      </c>
      <c r="S26" s="151">
        <f t="shared" si="21"/>
        <v>0</v>
      </c>
      <c r="T26" s="151">
        <f t="shared" si="21"/>
        <v>0</v>
      </c>
      <c r="U26" s="151">
        <f t="shared" si="21"/>
        <v>0</v>
      </c>
      <c r="V26" s="151">
        <f t="shared" si="21"/>
        <v>0</v>
      </c>
      <c r="W26" s="151">
        <f t="shared" si="21"/>
        <v>0</v>
      </c>
      <c r="X26" s="151">
        <f t="shared" si="21"/>
        <v>0</v>
      </c>
      <c r="Y26" s="151">
        <f t="shared" si="21"/>
        <v>0</v>
      </c>
      <c r="Z26" s="151">
        <f t="shared" si="21"/>
        <v>0</v>
      </c>
      <c r="AA26" s="151">
        <f t="shared" si="21"/>
        <v>0</v>
      </c>
      <c r="AB26" s="151">
        <f t="shared" si="21"/>
        <v>0</v>
      </c>
      <c r="AC26" s="151">
        <f t="shared" si="21"/>
        <v>0</v>
      </c>
      <c r="AD26" s="151">
        <f t="shared" si="21"/>
        <v>0</v>
      </c>
      <c r="AE26" s="151">
        <f t="shared" si="21"/>
        <v>0</v>
      </c>
      <c r="AF26" s="151">
        <f t="shared" si="21"/>
        <v>0</v>
      </c>
      <c r="AG26" s="228">
        <f t="shared" si="21"/>
        <v>0</v>
      </c>
      <c r="AH26" s="228">
        <f t="shared" si="21"/>
        <v>0</v>
      </c>
      <c r="AI26" s="228">
        <f t="shared" si="21"/>
        <v>0</v>
      </c>
      <c r="AJ26" s="228">
        <f t="shared" si="21"/>
        <v>0</v>
      </c>
      <c r="AK26" s="228">
        <f t="shared" si="21"/>
        <v>0</v>
      </c>
      <c r="AL26" s="228">
        <f t="shared" si="21"/>
        <v>0</v>
      </c>
      <c r="AM26" s="228">
        <f t="shared" si="21"/>
        <v>0</v>
      </c>
      <c r="AN26" s="820">
        <f t="shared" si="21"/>
        <v>0</v>
      </c>
      <c r="AO26" s="528">
        <f t="shared" si="21"/>
        <v>3231909</v>
      </c>
      <c r="AP26" s="151">
        <f t="shared" si="21"/>
        <v>2338001</v>
      </c>
      <c r="AQ26" s="151">
        <f t="shared" si="21"/>
        <v>20000</v>
      </c>
      <c r="AR26" s="151">
        <f t="shared" si="21"/>
        <v>797004</v>
      </c>
      <c r="AS26" s="151">
        <f t="shared" si="21"/>
        <v>46760</v>
      </c>
      <c r="AT26" s="151">
        <f t="shared" si="21"/>
        <v>30144</v>
      </c>
      <c r="AU26" s="228">
        <f t="shared" si="21"/>
        <v>5.44</v>
      </c>
      <c r="AV26" s="228">
        <f t="shared" si="21"/>
        <v>3.5900000000000003</v>
      </c>
      <c r="AW26" s="531">
        <f t="shared" si="21"/>
        <v>1.85</v>
      </c>
    </row>
    <row r="27" spans="1:49" ht="12.95" customHeight="1" x14ac:dyDescent="0.25">
      <c r="A27" s="224">
        <v>6</v>
      </c>
      <c r="B27" s="145">
        <v>5444</v>
      </c>
      <c r="C27" s="146">
        <v>600099296</v>
      </c>
      <c r="D27" s="114">
        <v>854824</v>
      </c>
      <c r="E27" s="533" t="s">
        <v>384</v>
      </c>
      <c r="F27" s="123">
        <v>3113</v>
      </c>
      <c r="G27" s="533" t="s">
        <v>335</v>
      </c>
      <c r="H27" s="126" t="s">
        <v>283</v>
      </c>
      <c r="I27" s="265">
        <v>16799773</v>
      </c>
      <c r="J27" s="266">
        <v>11630479</v>
      </c>
      <c r="K27" s="266">
        <v>330928</v>
      </c>
      <c r="L27" s="831">
        <v>4042956</v>
      </c>
      <c r="M27" s="831">
        <v>232610</v>
      </c>
      <c r="N27" s="266">
        <v>562800</v>
      </c>
      <c r="O27" s="622">
        <v>22.380700000000001</v>
      </c>
      <c r="P27" s="678">
        <v>16.402699999999999</v>
      </c>
      <c r="Q27" s="744">
        <v>5.9779999999999998</v>
      </c>
      <c r="R27" s="675">
        <f t="shared" ref="R27:R32" si="22">W27*-1</f>
        <v>0</v>
      </c>
      <c r="S27" s="269">
        <v>0</v>
      </c>
      <c r="T27" s="269">
        <v>0</v>
      </c>
      <c r="U27" s="269">
        <v>0</v>
      </c>
      <c r="V27" s="269">
        <f t="shared" si="2"/>
        <v>0</v>
      </c>
      <c r="W27" s="269">
        <v>0</v>
      </c>
      <c r="X27" s="269">
        <v>0</v>
      </c>
      <c r="Y27" s="269">
        <f t="shared" ref="Y27:Y32" si="23">SUM(W27:X27)</f>
        <v>0</v>
      </c>
      <c r="Z27" s="269">
        <f t="shared" ref="Z27:Z32" si="24">V27+Y27</f>
        <v>0</v>
      </c>
      <c r="AA27" s="577">
        <f t="shared" ref="AA27:AA32" si="25">ROUND((V27+W27)*33.8%,0)</f>
        <v>0</v>
      </c>
      <c r="AB27" s="270">
        <f t="shared" ref="AB27:AB32" si="26">ROUND(V27*2%,0)</f>
        <v>0</v>
      </c>
      <c r="AC27" s="269">
        <v>0</v>
      </c>
      <c r="AD27" s="269">
        <v>0</v>
      </c>
      <c r="AE27" s="269">
        <f t="shared" si="3"/>
        <v>0</v>
      </c>
      <c r="AF27" s="269">
        <f t="shared" si="4"/>
        <v>0</v>
      </c>
      <c r="AG27" s="271">
        <v>0</v>
      </c>
      <c r="AH27" s="271">
        <v>0</v>
      </c>
      <c r="AI27" s="271">
        <v>0</v>
      </c>
      <c r="AJ27" s="271">
        <v>0</v>
      </c>
      <c r="AK27" s="271">
        <v>0</v>
      </c>
      <c r="AL27" s="271">
        <f t="shared" si="5"/>
        <v>0</v>
      </c>
      <c r="AM27" s="271">
        <f t="shared" si="6"/>
        <v>0</v>
      </c>
      <c r="AN27" s="696">
        <f t="shared" si="7"/>
        <v>0</v>
      </c>
      <c r="AO27" s="267">
        <f t="shared" ref="AO27:AO32" si="27">I27+AF27</f>
        <v>16799773</v>
      </c>
      <c r="AP27" s="269">
        <f t="shared" ref="AP27:AP32" si="28">J27+V27</f>
        <v>11630479</v>
      </c>
      <c r="AQ27" s="421">
        <f t="shared" ref="AQ27:AQ32" si="29">K27+Y27</f>
        <v>330928</v>
      </c>
      <c r="AR27" s="269">
        <f t="shared" ref="AR27:AS32" si="30">L27+AA27</f>
        <v>4042956</v>
      </c>
      <c r="AS27" s="269">
        <f t="shared" si="30"/>
        <v>232610</v>
      </c>
      <c r="AT27" s="269">
        <f t="shared" ref="AT27:AT32" si="31">N27+AE27</f>
        <v>562800</v>
      </c>
      <c r="AU27" s="271">
        <f t="shared" ref="AU27:AU32" si="32">O27+AN27</f>
        <v>22.380700000000001</v>
      </c>
      <c r="AV27" s="271">
        <f t="shared" ref="AV27:AW32" si="33">P27+AL27</f>
        <v>16.402699999999999</v>
      </c>
      <c r="AW27" s="272">
        <f t="shared" si="33"/>
        <v>5.9779999999999998</v>
      </c>
    </row>
    <row r="28" spans="1:49" ht="12.95" customHeight="1" x14ac:dyDescent="0.25">
      <c r="A28" s="224">
        <v>6</v>
      </c>
      <c r="B28" s="145">
        <v>5444</v>
      </c>
      <c r="C28" s="146">
        <v>600099296</v>
      </c>
      <c r="D28" s="114">
        <v>854824</v>
      </c>
      <c r="E28" s="533" t="s">
        <v>384</v>
      </c>
      <c r="F28" s="123">
        <v>3113</v>
      </c>
      <c r="G28" s="533" t="s">
        <v>325</v>
      </c>
      <c r="H28" s="126" t="s">
        <v>284</v>
      </c>
      <c r="I28" s="265">
        <v>592968</v>
      </c>
      <c r="J28" s="266">
        <v>436132</v>
      </c>
      <c r="K28" s="266">
        <v>0</v>
      </c>
      <c r="L28" s="831">
        <v>147413</v>
      </c>
      <c r="M28" s="831">
        <v>8723</v>
      </c>
      <c r="N28" s="266">
        <v>700</v>
      </c>
      <c r="O28" s="622">
        <v>1.1600000000000001</v>
      </c>
      <c r="P28" s="678">
        <v>1.1600000000000001</v>
      </c>
      <c r="Q28" s="744">
        <v>0</v>
      </c>
      <c r="R28" s="675">
        <f t="shared" si="22"/>
        <v>0</v>
      </c>
      <c r="S28" s="269">
        <v>34020</v>
      </c>
      <c r="T28" s="269">
        <v>0</v>
      </c>
      <c r="U28" s="269">
        <v>0</v>
      </c>
      <c r="V28" s="269">
        <f t="shared" si="2"/>
        <v>34020</v>
      </c>
      <c r="W28" s="269">
        <v>0</v>
      </c>
      <c r="X28" s="269">
        <v>0</v>
      </c>
      <c r="Y28" s="269">
        <f t="shared" si="23"/>
        <v>0</v>
      </c>
      <c r="Z28" s="269">
        <f t="shared" si="24"/>
        <v>34020</v>
      </c>
      <c r="AA28" s="577">
        <f t="shared" si="25"/>
        <v>11499</v>
      </c>
      <c r="AB28" s="270">
        <f t="shared" si="26"/>
        <v>680</v>
      </c>
      <c r="AC28" s="269">
        <v>0</v>
      </c>
      <c r="AD28" s="269">
        <v>0</v>
      </c>
      <c r="AE28" s="269">
        <f t="shared" si="3"/>
        <v>0</v>
      </c>
      <c r="AF28" s="269">
        <f t="shared" si="4"/>
        <v>46199</v>
      </c>
      <c r="AG28" s="271">
        <v>0</v>
      </c>
      <c r="AH28" s="271">
        <v>0</v>
      </c>
      <c r="AI28" s="271">
        <v>0.12</v>
      </c>
      <c r="AJ28" s="271">
        <v>0</v>
      </c>
      <c r="AK28" s="271">
        <v>0</v>
      </c>
      <c r="AL28" s="271">
        <f t="shared" si="5"/>
        <v>0.12</v>
      </c>
      <c r="AM28" s="271">
        <f t="shared" si="6"/>
        <v>0</v>
      </c>
      <c r="AN28" s="696">
        <f t="shared" si="7"/>
        <v>0.12</v>
      </c>
      <c r="AO28" s="267">
        <f t="shared" si="27"/>
        <v>639167</v>
      </c>
      <c r="AP28" s="269">
        <f t="shared" si="28"/>
        <v>470152</v>
      </c>
      <c r="AQ28" s="421">
        <f t="shared" si="29"/>
        <v>0</v>
      </c>
      <c r="AR28" s="269">
        <f t="shared" si="30"/>
        <v>158912</v>
      </c>
      <c r="AS28" s="269">
        <f t="shared" si="30"/>
        <v>9403</v>
      </c>
      <c r="AT28" s="269">
        <f t="shared" si="31"/>
        <v>700</v>
      </c>
      <c r="AU28" s="271">
        <f t="shared" si="32"/>
        <v>1.2800000000000002</v>
      </c>
      <c r="AV28" s="271">
        <f t="shared" si="33"/>
        <v>1.2800000000000002</v>
      </c>
      <c r="AW28" s="272">
        <f t="shared" si="33"/>
        <v>0</v>
      </c>
    </row>
    <row r="29" spans="1:49" ht="12.95" customHeight="1" x14ac:dyDescent="0.25">
      <c r="A29" s="224">
        <v>6</v>
      </c>
      <c r="B29" s="145">
        <v>5444</v>
      </c>
      <c r="C29" s="146">
        <v>600099296</v>
      </c>
      <c r="D29" s="114">
        <v>854824</v>
      </c>
      <c r="E29" s="533" t="s">
        <v>384</v>
      </c>
      <c r="F29" s="123">
        <v>3122</v>
      </c>
      <c r="G29" s="533" t="s">
        <v>326</v>
      </c>
      <c r="H29" s="126" t="s">
        <v>283</v>
      </c>
      <c r="I29" s="265">
        <v>7648093</v>
      </c>
      <c r="J29" s="266">
        <v>5360552</v>
      </c>
      <c r="K29" s="266">
        <v>173552</v>
      </c>
      <c r="L29" s="831">
        <v>1870528</v>
      </c>
      <c r="M29" s="831">
        <v>107211</v>
      </c>
      <c r="N29" s="266">
        <v>136250</v>
      </c>
      <c r="O29" s="622">
        <v>9.8375000000000004</v>
      </c>
      <c r="P29" s="678">
        <v>8.5146999999999995</v>
      </c>
      <c r="Q29" s="744">
        <v>1.3228</v>
      </c>
      <c r="R29" s="675">
        <f t="shared" si="22"/>
        <v>0</v>
      </c>
      <c r="S29" s="269">
        <v>0</v>
      </c>
      <c r="T29" s="269">
        <v>0</v>
      </c>
      <c r="U29" s="269">
        <v>0</v>
      </c>
      <c r="V29" s="269">
        <f t="shared" si="2"/>
        <v>0</v>
      </c>
      <c r="W29" s="269">
        <v>0</v>
      </c>
      <c r="X29" s="269">
        <v>0</v>
      </c>
      <c r="Y29" s="269">
        <f t="shared" si="23"/>
        <v>0</v>
      </c>
      <c r="Z29" s="269">
        <f t="shared" si="24"/>
        <v>0</v>
      </c>
      <c r="AA29" s="577">
        <f t="shared" si="25"/>
        <v>0</v>
      </c>
      <c r="AB29" s="270">
        <f t="shared" si="26"/>
        <v>0</v>
      </c>
      <c r="AC29" s="269">
        <v>0</v>
      </c>
      <c r="AD29" s="269">
        <v>0</v>
      </c>
      <c r="AE29" s="269">
        <f t="shared" si="3"/>
        <v>0</v>
      </c>
      <c r="AF29" s="269">
        <f t="shared" si="4"/>
        <v>0</v>
      </c>
      <c r="AG29" s="271">
        <v>0</v>
      </c>
      <c r="AH29" s="271">
        <v>0</v>
      </c>
      <c r="AI29" s="271">
        <v>0</v>
      </c>
      <c r="AJ29" s="271">
        <v>0</v>
      </c>
      <c r="AK29" s="271">
        <v>0</v>
      </c>
      <c r="AL29" s="271">
        <f t="shared" si="5"/>
        <v>0</v>
      </c>
      <c r="AM29" s="271">
        <f t="shared" si="6"/>
        <v>0</v>
      </c>
      <c r="AN29" s="696">
        <f t="shared" si="7"/>
        <v>0</v>
      </c>
      <c r="AO29" s="267">
        <f t="shared" si="27"/>
        <v>7648093</v>
      </c>
      <c r="AP29" s="269">
        <f t="shared" si="28"/>
        <v>5360552</v>
      </c>
      <c r="AQ29" s="421">
        <f t="shared" si="29"/>
        <v>173552</v>
      </c>
      <c r="AR29" s="269">
        <f t="shared" si="30"/>
        <v>1870528</v>
      </c>
      <c r="AS29" s="269">
        <f t="shared" si="30"/>
        <v>107211</v>
      </c>
      <c r="AT29" s="269">
        <f t="shared" si="31"/>
        <v>136250</v>
      </c>
      <c r="AU29" s="271">
        <f t="shared" si="32"/>
        <v>9.8375000000000004</v>
      </c>
      <c r="AV29" s="271">
        <f t="shared" si="33"/>
        <v>8.5146999999999995</v>
      </c>
      <c r="AW29" s="272">
        <f t="shared" si="33"/>
        <v>1.3228</v>
      </c>
    </row>
    <row r="30" spans="1:49" ht="12.95" customHeight="1" x14ac:dyDescent="0.25">
      <c r="A30" s="224">
        <v>6</v>
      </c>
      <c r="B30" s="145">
        <v>5444</v>
      </c>
      <c r="C30" s="146">
        <v>600099296</v>
      </c>
      <c r="D30" s="114">
        <v>854824</v>
      </c>
      <c r="E30" s="533" t="s">
        <v>384</v>
      </c>
      <c r="F30" s="123">
        <v>3141</v>
      </c>
      <c r="G30" s="533" t="s">
        <v>321</v>
      </c>
      <c r="H30" s="126" t="s">
        <v>284</v>
      </c>
      <c r="I30" s="265">
        <v>582128</v>
      </c>
      <c r="J30" s="266">
        <v>422845</v>
      </c>
      <c r="K30" s="266">
        <v>0</v>
      </c>
      <c r="L30" s="831">
        <v>142922</v>
      </c>
      <c r="M30" s="831">
        <v>8457</v>
      </c>
      <c r="N30" s="266">
        <v>7904</v>
      </c>
      <c r="O30" s="622">
        <v>1.44</v>
      </c>
      <c r="P30" s="678">
        <v>0</v>
      </c>
      <c r="Q30" s="744">
        <v>1.44</v>
      </c>
      <c r="R30" s="675">
        <f t="shared" si="22"/>
        <v>0</v>
      </c>
      <c r="S30" s="269">
        <v>0</v>
      </c>
      <c r="T30" s="269">
        <v>0</v>
      </c>
      <c r="U30" s="269">
        <v>0</v>
      </c>
      <c r="V30" s="269">
        <f t="shared" si="2"/>
        <v>0</v>
      </c>
      <c r="W30" s="269">
        <v>0</v>
      </c>
      <c r="X30" s="269">
        <v>0</v>
      </c>
      <c r="Y30" s="269">
        <f t="shared" si="23"/>
        <v>0</v>
      </c>
      <c r="Z30" s="269">
        <f t="shared" si="24"/>
        <v>0</v>
      </c>
      <c r="AA30" s="577">
        <f t="shared" si="25"/>
        <v>0</v>
      </c>
      <c r="AB30" s="270">
        <f t="shared" si="26"/>
        <v>0</v>
      </c>
      <c r="AC30" s="269">
        <v>0</v>
      </c>
      <c r="AD30" s="269">
        <v>0</v>
      </c>
      <c r="AE30" s="269">
        <f t="shared" si="3"/>
        <v>0</v>
      </c>
      <c r="AF30" s="269">
        <f t="shared" si="4"/>
        <v>0</v>
      </c>
      <c r="AG30" s="271">
        <v>0</v>
      </c>
      <c r="AH30" s="271">
        <v>0</v>
      </c>
      <c r="AI30" s="271">
        <v>0</v>
      </c>
      <c r="AJ30" s="271">
        <v>0</v>
      </c>
      <c r="AK30" s="271">
        <v>0</v>
      </c>
      <c r="AL30" s="271">
        <f t="shared" si="5"/>
        <v>0</v>
      </c>
      <c r="AM30" s="271">
        <f t="shared" si="6"/>
        <v>0</v>
      </c>
      <c r="AN30" s="696">
        <f t="shared" si="7"/>
        <v>0</v>
      </c>
      <c r="AO30" s="267">
        <f t="shared" si="27"/>
        <v>582128</v>
      </c>
      <c r="AP30" s="269">
        <f t="shared" si="28"/>
        <v>422845</v>
      </c>
      <c r="AQ30" s="421">
        <f t="shared" si="29"/>
        <v>0</v>
      </c>
      <c r="AR30" s="269">
        <f t="shared" si="30"/>
        <v>142922</v>
      </c>
      <c r="AS30" s="269">
        <f t="shared" si="30"/>
        <v>8457</v>
      </c>
      <c r="AT30" s="269">
        <f t="shared" si="31"/>
        <v>7904</v>
      </c>
      <c r="AU30" s="271">
        <f t="shared" si="32"/>
        <v>1.44</v>
      </c>
      <c r="AV30" s="271">
        <f t="shared" si="33"/>
        <v>0</v>
      </c>
      <c r="AW30" s="272">
        <f t="shared" si="33"/>
        <v>1.44</v>
      </c>
    </row>
    <row r="31" spans="1:49" ht="12.95" customHeight="1" x14ac:dyDescent="0.25">
      <c r="A31" s="224">
        <v>6</v>
      </c>
      <c r="B31" s="145">
        <v>5444</v>
      </c>
      <c r="C31" s="146">
        <v>600099296</v>
      </c>
      <c r="D31" s="114">
        <v>854824</v>
      </c>
      <c r="E31" s="533" t="s">
        <v>384</v>
      </c>
      <c r="F31" s="123">
        <v>3143</v>
      </c>
      <c r="G31" s="533" t="s">
        <v>635</v>
      </c>
      <c r="H31" s="126" t="s">
        <v>283</v>
      </c>
      <c r="I31" s="265">
        <v>1641024</v>
      </c>
      <c r="J31" s="266">
        <v>1159149</v>
      </c>
      <c r="K31" s="266">
        <v>50000</v>
      </c>
      <c r="L31" s="831">
        <v>408692</v>
      </c>
      <c r="M31" s="831">
        <v>23183</v>
      </c>
      <c r="N31" s="266">
        <v>0</v>
      </c>
      <c r="O31" s="622">
        <v>2.7932999999999999</v>
      </c>
      <c r="P31" s="678">
        <v>2.7932999999999999</v>
      </c>
      <c r="Q31" s="744">
        <v>0</v>
      </c>
      <c r="R31" s="675">
        <f t="shared" si="22"/>
        <v>0</v>
      </c>
      <c r="S31" s="269">
        <v>0</v>
      </c>
      <c r="T31" s="269">
        <v>0</v>
      </c>
      <c r="U31" s="269">
        <v>0</v>
      </c>
      <c r="V31" s="269">
        <f t="shared" si="2"/>
        <v>0</v>
      </c>
      <c r="W31" s="269">
        <v>0</v>
      </c>
      <c r="X31" s="269">
        <v>0</v>
      </c>
      <c r="Y31" s="269">
        <f t="shared" si="23"/>
        <v>0</v>
      </c>
      <c r="Z31" s="269">
        <f t="shared" si="24"/>
        <v>0</v>
      </c>
      <c r="AA31" s="577">
        <f t="shared" si="25"/>
        <v>0</v>
      </c>
      <c r="AB31" s="270">
        <f t="shared" si="26"/>
        <v>0</v>
      </c>
      <c r="AC31" s="269">
        <v>0</v>
      </c>
      <c r="AD31" s="269">
        <v>0</v>
      </c>
      <c r="AE31" s="269">
        <f t="shared" si="3"/>
        <v>0</v>
      </c>
      <c r="AF31" s="269">
        <f t="shared" si="4"/>
        <v>0</v>
      </c>
      <c r="AG31" s="271">
        <v>0</v>
      </c>
      <c r="AH31" s="271">
        <v>0</v>
      </c>
      <c r="AI31" s="271">
        <v>0</v>
      </c>
      <c r="AJ31" s="271">
        <v>0</v>
      </c>
      <c r="AK31" s="271">
        <v>0</v>
      </c>
      <c r="AL31" s="271">
        <f t="shared" si="5"/>
        <v>0</v>
      </c>
      <c r="AM31" s="271">
        <f t="shared" si="6"/>
        <v>0</v>
      </c>
      <c r="AN31" s="696">
        <f t="shared" si="7"/>
        <v>0</v>
      </c>
      <c r="AO31" s="267">
        <f t="shared" si="27"/>
        <v>1641024</v>
      </c>
      <c r="AP31" s="269">
        <f t="shared" si="28"/>
        <v>1159149</v>
      </c>
      <c r="AQ31" s="421">
        <f t="shared" si="29"/>
        <v>50000</v>
      </c>
      <c r="AR31" s="269">
        <f t="shared" si="30"/>
        <v>408692</v>
      </c>
      <c r="AS31" s="269">
        <f t="shared" si="30"/>
        <v>23183</v>
      </c>
      <c r="AT31" s="269">
        <f t="shared" si="31"/>
        <v>0</v>
      </c>
      <c r="AU31" s="271">
        <f t="shared" si="32"/>
        <v>2.7932999999999999</v>
      </c>
      <c r="AV31" s="271">
        <f t="shared" si="33"/>
        <v>2.7932999999999999</v>
      </c>
      <c r="AW31" s="272">
        <f t="shared" si="33"/>
        <v>0</v>
      </c>
    </row>
    <row r="32" spans="1:49" ht="12.95" customHeight="1" x14ac:dyDescent="0.25">
      <c r="A32" s="224">
        <v>6</v>
      </c>
      <c r="B32" s="145">
        <v>5444</v>
      </c>
      <c r="C32" s="146">
        <v>600099296</v>
      </c>
      <c r="D32" s="114">
        <v>854824</v>
      </c>
      <c r="E32" s="533" t="s">
        <v>384</v>
      </c>
      <c r="F32" s="123">
        <v>3143</v>
      </c>
      <c r="G32" s="533" t="s">
        <v>636</v>
      </c>
      <c r="H32" s="126" t="s">
        <v>284</v>
      </c>
      <c r="I32" s="265">
        <v>42133</v>
      </c>
      <c r="J32" s="266">
        <v>29700</v>
      </c>
      <c r="K32" s="266">
        <v>0</v>
      </c>
      <c r="L32" s="831">
        <v>10039</v>
      </c>
      <c r="M32" s="831">
        <v>594</v>
      </c>
      <c r="N32" s="266">
        <v>1800</v>
      </c>
      <c r="O32" s="622">
        <v>0.13</v>
      </c>
      <c r="P32" s="678">
        <v>0</v>
      </c>
      <c r="Q32" s="744">
        <v>0.13</v>
      </c>
      <c r="R32" s="675">
        <f t="shared" si="22"/>
        <v>0</v>
      </c>
      <c r="S32" s="269">
        <v>0</v>
      </c>
      <c r="T32" s="269">
        <v>0</v>
      </c>
      <c r="U32" s="269">
        <v>0</v>
      </c>
      <c r="V32" s="269">
        <f t="shared" si="2"/>
        <v>0</v>
      </c>
      <c r="W32" s="269">
        <v>0</v>
      </c>
      <c r="X32" s="269">
        <v>0</v>
      </c>
      <c r="Y32" s="269">
        <f t="shared" si="23"/>
        <v>0</v>
      </c>
      <c r="Z32" s="269">
        <f t="shared" si="24"/>
        <v>0</v>
      </c>
      <c r="AA32" s="577">
        <f t="shared" si="25"/>
        <v>0</v>
      </c>
      <c r="AB32" s="270">
        <f t="shared" si="26"/>
        <v>0</v>
      </c>
      <c r="AC32" s="269">
        <v>0</v>
      </c>
      <c r="AD32" s="269">
        <v>0</v>
      </c>
      <c r="AE32" s="269">
        <f t="shared" si="3"/>
        <v>0</v>
      </c>
      <c r="AF32" s="269">
        <f t="shared" si="4"/>
        <v>0</v>
      </c>
      <c r="AG32" s="271">
        <v>0</v>
      </c>
      <c r="AH32" s="271">
        <v>0</v>
      </c>
      <c r="AI32" s="271">
        <v>0</v>
      </c>
      <c r="AJ32" s="271">
        <v>0</v>
      </c>
      <c r="AK32" s="271">
        <v>0</v>
      </c>
      <c r="AL32" s="271">
        <f t="shared" si="5"/>
        <v>0</v>
      </c>
      <c r="AM32" s="271">
        <f t="shared" si="6"/>
        <v>0</v>
      </c>
      <c r="AN32" s="696">
        <f t="shared" si="7"/>
        <v>0</v>
      </c>
      <c r="AO32" s="267">
        <f t="shared" si="27"/>
        <v>42133</v>
      </c>
      <c r="AP32" s="269">
        <f t="shared" si="28"/>
        <v>29700</v>
      </c>
      <c r="AQ32" s="421">
        <f t="shared" si="29"/>
        <v>0</v>
      </c>
      <c r="AR32" s="269">
        <f t="shared" si="30"/>
        <v>10039</v>
      </c>
      <c r="AS32" s="269">
        <f t="shared" si="30"/>
        <v>594</v>
      </c>
      <c r="AT32" s="269">
        <f t="shared" si="31"/>
        <v>1800</v>
      </c>
      <c r="AU32" s="271">
        <f t="shared" si="32"/>
        <v>0.13</v>
      </c>
      <c r="AV32" s="271">
        <f t="shared" si="33"/>
        <v>0</v>
      </c>
      <c r="AW32" s="272">
        <f t="shared" si="33"/>
        <v>0.13</v>
      </c>
    </row>
    <row r="33" spans="1:49" ht="12.95" customHeight="1" x14ac:dyDescent="0.25">
      <c r="A33" s="226">
        <v>6</v>
      </c>
      <c r="B33" s="148">
        <v>5444</v>
      </c>
      <c r="C33" s="149">
        <v>600099296</v>
      </c>
      <c r="D33" s="148">
        <v>854824</v>
      </c>
      <c r="E33" s="534" t="s">
        <v>385</v>
      </c>
      <c r="F33" s="131"/>
      <c r="G33" s="535"/>
      <c r="H33" s="132"/>
      <c r="I33" s="527">
        <v>27306119</v>
      </c>
      <c r="J33" s="150">
        <v>19038857</v>
      </c>
      <c r="K33" s="150">
        <v>554480</v>
      </c>
      <c r="L33" s="150">
        <v>6622550</v>
      </c>
      <c r="M33" s="150">
        <v>380778</v>
      </c>
      <c r="N33" s="150">
        <v>709454</v>
      </c>
      <c r="O33" s="227">
        <v>37.741500000000002</v>
      </c>
      <c r="P33" s="227">
        <v>28.870699999999996</v>
      </c>
      <c r="Q33" s="530">
        <v>8.8708000000000009</v>
      </c>
      <c r="R33" s="218">
        <f t="shared" ref="R33:AW33" si="34">SUM(R27:R32)</f>
        <v>0</v>
      </c>
      <c r="S33" s="150">
        <f t="shared" si="34"/>
        <v>34020</v>
      </c>
      <c r="T33" s="150">
        <f t="shared" si="34"/>
        <v>0</v>
      </c>
      <c r="U33" s="150">
        <f t="shared" si="34"/>
        <v>0</v>
      </c>
      <c r="V33" s="150">
        <f t="shared" si="34"/>
        <v>34020</v>
      </c>
      <c r="W33" s="150">
        <f t="shared" si="34"/>
        <v>0</v>
      </c>
      <c r="X33" s="150">
        <f t="shared" si="34"/>
        <v>0</v>
      </c>
      <c r="Y33" s="150">
        <f t="shared" si="34"/>
        <v>0</v>
      </c>
      <c r="Z33" s="150">
        <f t="shared" si="34"/>
        <v>34020</v>
      </c>
      <c r="AA33" s="150">
        <f t="shared" si="34"/>
        <v>11499</v>
      </c>
      <c r="AB33" s="150">
        <f t="shared" si="34"/>
        <v>680</v>
      </c>
      <c r="AC33" s="150">
        <f t="shared" si="34"/>
        <v>0</v>
      </c>
      <c r="AD33" s="150">
        <f t="shared" si="34"/>
        <v>0</v>
      </c>
      <c r="AE33" s="150">
        <f t="shared" si="34"/>
        <v>0</v>
      </c>
      <c r="AF33" s="150">
        <f t="shared" si="34"/>
        <v>46199</v>
      </c>
      <c r="AG33" s="227">
        <f t="shared" si="34"/>
        <v>0</v>
      </c>
      <c r="AH33" s="227">
        <f t="shared" si="34"/>
        <v>0</v>
      </c>
      <c r="AI33" s="227">
        <f t="shared" si="34"/>
        <v>0.12</v>
      </c>
      <c r="AJ33" s="227">
        <f t="shared" si="34"/>
        <v>0</v>
      </c>
      <c r="AK33" s="227">
        <f t="shared" si="34"/>
        <v>0</v>
      </c>
      <c r="AL33" s="227">
        <f t="shared" si="34"/>
        <v>0.12</v>
      </c>
      <c r="AM33" s="227">
        <f t="shared" si="34"/>
        <v>0</v>
      </c>
      <c r="AN33" s="819">
        <f t="shared" si="34"/>
        <v>0.12</v>
      </c>
      <c r="AO33" s="527">
        <f t="shared" si="34"/>
        <v>27352318</v>
      </c>
      <c r="AP33" s="150">
        <f t="shared" si="34"/>
        <v>19072877</v>
      </c>
      <c r="AQ33" s="150">
        <f t="shared" si="34"/>
        <v>554480</v>
      </c>
      <c r="AR33" s="150">
        <f t="shared" si="34"/>
        <v>6634049</v>
      </c>
      <c r="AS33" s="150">
        <f t="shared" si="34"/>
        <v>381458</v>
      </c>
      <c r="AT33" s="150">
        <f t="shared" si="34"/>
        <v>709454</v>
      </c>
      <c r="AU33" s="227">
        <f t="shared" si="34"/>
        <v>37.861500000000007</v>
      </c>
      <c r="AV33" s="227">
        <f t="shared" si="34"/>
        <v>28.9907</v>
      </c>
      <c r="AW33" s="530">
        <f t="shared" si="34"/>
        <v>8.8708000000000009</v>
      </c>
    </row>
    <row r="34" spans="1:49" ht="12.95" customHeight="1" x14ac:dyDescent="0.25">
      <c r="A34" s="224">
        <v>7</v>
      </c>
      <c r="B34" s="145">
        <v>5449</v>
      </c>
      <c r="C34" s="146">
        <v>600099458</v>
      </c>
      <c r="D34" s="114">
        <v>70188408</v>
      </c>
      <c r="E34" s="533" t="s">
        <v>386</v>
      </c>
      <c r="F34" s="123">
        <v>3114</v>
      </c>
      <c r="G34" s="522" t="s">
        <v>565</v>
      </c>
      <c r="H34" s="126" t="s">
        <v>283</v>
      </c>
      <c r="I34" s="265">
        <v>6602316</v>
      </c>
      <c r="J34" s="266">
        <v>4788966</v>
      </c>
      <c r="K34" s="266">
        <v>0</v>
      </c>
      <c r="L34" s="831">
        <v>1618670</v>
      </c>
      <c r="M34" s="831">
        <v>95780</v>
      </c>
      <c r="N34" s="266">
        <v>98900</v>
      </c>
      <c r="O34" s="622">
        <v>7.8776999999999999</v>
      </c>
      <c r="P34" s="678">
        <v>5</v>
      </c>
      <c r="Q34" s="744">
        <v>2.8776999999999999</v>
      </c>
      <c r="R34" s="675">
        <f t="shared" ref="R34:R38" si="35">W34*-1</f>
        <v>0</v>
      </c>
      <c r="S34" s="269">
        <v>0</v>
      </c>
      <c r="T34" s="269">
        <v>0</v>
      </c>
      <c r="U34" s="269">
        <v>0</v>
      </c>
      <c r="V34" s="269">
        <f t="shared" si="2"/>
        <v>0</v>
      </c>
      <c r="W34" s="269">
        <v>0</v>
      </c>
      <c r="X34" s="269">
        <v>0</v>
      </c>
      <c r="Y34" s="269">
        <f>SUM(W34:X34)</f>
        <v>0</v>
      </c>
      <c r="Z34" s="269">
        <f>V34+Y34</f>
        <v>0</v>
      </c>
      <c r="AA34" s="577">
        <f t="shared" ref="AA34:AA38" si="36">ROUND((V34+W34)*33.8%,0)</f>
        <v>0</v>
      </c>
      <c r="AB34" s="270">
        <f>ROUND(V34*2%,0)</f>
        <v>0</v>
      </c>
      <c r="AC34" s="269">
        <v>0</v>
      </c>
      <c r="AD34" s="269">
        <v>0</v>
      </c>
      <c r="AE34" s="269">
        <f t="shared" si="3"/>
        <v>0</v>
      </c>
      <c r="AF34" s="269">
        <f t="shared" si="4"/>
        <v>0</v>
      </c>
      <c r="AG34" s="271">
        <v>0</v>
      </c>
      <c r="AH34" s="271">
        <v>0</v>
      </c>
      <c r="AI34" s="271">
        <v>0</v>
      </c>
      <c r="AJ34" s="271">
        <v>0</v>
      </c>
      <c r="AK34" s="271">
        <v>0</v>
      </c>
      <c r="AL34" s="271">
        <f t="shared" si="5"/>
        <v>0</v>
      </c>
      <c r="AM34" s="271">
        <f t="shared" si="6"/>
        <v>0</v>
      </c>
      <c r="AN34" s="696">
        <f t="shared" si="7"/>
        <v>0</v>
      </c>
      <c r="AO34" s="267">
        <f>I34+AF34</f>
        <v>6602316</v>
      </c>
      <c r="AP34" s="269">
        <f>J34+V34</f>
        <v>4788966</v>
      </c>
      <c r="AQ34" s="421">
        <f t="shared" ref="AQ34:AQ38" si="37">K34+Y34</f>
        <v>0</v>
      </c>
      <c r="AR34" s="269">
        <f t="shared" ref="AR34:AS38" si="38">L34+AA34</f>
        <v>1618670</v>
      </c>
      <c r="AS34" s="269">
        <f t="shared" si="38"/>
        <v>95780</v>
      </c>
      <c r="AT34" s="269">
        <f>N34+AE34</f>
        <v>98900</v>
      </c>
      <c r="AU34" s="271">
        <f>O34+AN34</f>
        <v>7.8776999999999999</v>
      </c>
      <c r="AV34" s="271">
        <f t="shared" ref="AV34:AW38" si="39">P34+AL34</f>
        <v>5</v>
      </c>
      <c r="AW34" s="272">
        <f t="shared" si="39"/>
        <v>2.8776999999999999</v>
      </c>
    </row>
    <row r="35" spans="1:49" ht="12.95" customHeight="1" x14ac:dyDescent="0.25">
      <c r="A35" s="224">
        <v>7</v>
      </c>
      <c r="B35" s="145">
        <v>5449</v>
      </c>
      <c r="C35" s="146">
        <v>600099458</v>
      </c>
      <c r="D35" s="114">
        <v>70188408</v>
      </c>
      <c r="E35" s="533" t="s">
        <v>386</v>
      </c>
      <c r="F35" s="123">
        <v>3114</v>
      </c>
      <c r="G35" s="522" t="s">
        <v>319</v>
      </c>
      <c r="H35" s="126" t="s">
        <v>283</v>
      </c>
      <c r="I35" s="265">
        <v>1173606</v>
      </c>
      <c r="J35" s="266">
        <v>864217</v>
      </c>
      <c r="K35" s="266">
        <v>0</v>
      </c>
      <c r="L35" s="831">
        <v>292105</v>
      </c>
      <c r="M35" s="831">
        <v>17284</v>
      </c>
      <c r="N35" s="266">
        <v>0</v>
      </c>
      <c r="O35" s="622">
        <v>2.2082999999999999</v>
      </c>
      <c r="P35" s="678">
        <v>2.2082999999999999</v>
      </c>
      <c r="Q35" s="744">
        <v>0</v>
      </c>
      <c r="R35" s="675">
        <f t="shared" si="35"/>
        <v>0</v>
      </c>
      <c r="S35" s="269">
        <v>0</v>
      </c>
      <c r="T35" s="269">
        <v>0</v>
      </c>
      <c r="U35" s="269">
        <v>0</v>
      </c>
      <c r="V35" s="269">
        <f t="shared" si="2"/>
        <v>0</v>
      </c>
      <c r="W35" s="269">
        <v>0</v>
      </c>
      <c r="X35" s="269">
        <v>0</v>
      </c>
      <c r="Y35" s="269">
        <f>SUM(W35:X35)</f>
        <v>0</v>
      </c>
      <c r="Z35" s="269">
        <f>V35+Y35</f>
        <v>0</v>
      </c>
      <c r="AA35" s="577">
        <f t="shared" si="36"/>
        <v>0</v>
      </c>
      <c r="AB35" s="270">
        <f>ROUND(V35*2%,0)</f>
        <v>0</v>
      </c>
      <c r="AC35" s="269">
        <v>0</v>
      </c>
      <c r="AD35" s="269">
        <v>0</v>
      </c>
      <c r="AE35" s="269">
        <f t="shared" si="3"/>
        <v>0</v>
      </c>
      <c r="AF35" s="269">
        <f t="shared" si="4"/>
        <v>0</v>
      </c>
      <c r="AG35" s="271">
        <v>0</v>
      </c>
      <c r="AH35" s="271">
        <v>0</v>
      </c>
      <c r="AI35" s="271">
        <v>0</v>
      </c>
      <c r="AJ35" s="271">
        <v>0</v>
      </c>
      <c r="AK35" s="271">
        <v>0</v>
      </c>
      <c r="AL35" s="271">
        <f t="shared" si="5"/>
        <v>0</v>
      </c>
      <c r="AM35" s="271">
        <f t="shared" si="6"/>
        <v>0</v>
      </c>
      <c r="AN35" s="696">
        <f t="shared" si="7"/>
        <v>0</v>
      </c>
      <c r="AO35" s="267">
        <f>I35+AF35</f>
        <v>1173606</v>
      </c>
      <c r="AP35" s="269">
        <f>J35+V35</f>
        <v>864217</v>
      </c>
      <c r="AQ35" s="421">
        <f t="shared" si="37"/>
        <v>0</v>
      </c>
      <c r="AR35" s="269">
        <f t="shared" si="38"/>
        <v>292105</v>
      </c>
      <c r="AS35" s="269">
        <f t="shared" si="38"/>
        <v>17284</v>
      </c>
      <c r="AT35" s="269">
        <f>N35+AE35</f>
        <v>0</v>
      </c>
      <c r="AU35" s="271">
        <f>O35+AN35</f>
        <v>2.2082999999999999</v>
      </c>
      <c r="AV35" s="271">
        <f t="shared" si="39"/>
        <v>2.2082999999999999</v>
      </c>
      <c r="AW35" s="272">
        <f t="shared" si="39"/>
        <v>0</v>
      </c>
    </row>
    <row r="36" spans="1:49" ht="12.95" customHeight="1" x14ac:dyDescent="0.25">
      <c r="A36" s="224">
        <v>7</v>
      </c>
      <c r="B36" s="145">
        <v>5449</v>
      </c>
      <c r="C36" s="146">
        <v>600099458</v>
      </c>
      <c r="D36" s="114">
        <v>70188408</v>
      </c>
      <c r="E36" s="533" t="s">
        <v>386</v>
      </c>
      <c r="F36" s="123">
        <v>3143</v>
      </c>
      <c r="G36" s="533" t="s">
        <v>635</v>
      </c>
      <c r="H36" s="126" t="s">
        <v>283</v>
      </c>
      <c r="I36" s="265">
        <v>413016</v>
      </c>
      <c r="J36" s="266">
        <v>304135</v>
      </c>
      <c r="K36" s="266">
        <v>0</v>
      </c>
      <c r="L36" s="831">
        <v>102798</v>
      </c>
      <c r="M36" s="831">
        <v>6083</v>
      </c>
      <c r="N36" s="266">
        <v>0</v>
      </c>
      <c r="O36" s="622">
        <v>0.66669999999999996</v>
      </c>
      <c r="P36" s="678">
        <v>0.66669999999999996</v>
      </c>
      <c r="Q36" s="744">
        <v>0</v>
      </c>
      <c r="R36" s="675">
        <f t="shared" si="35"/>
        <v>0</v>
      </c>
      <c r="S36" s="269">
        <v>0</v>
      </c>
      <c r="T36" s="269">
        <v>0</v>
      </c>
      <c r="U36" s="269">
        <v>0</v>
      </c>
      <c r="V36" s="269">
        <f t="shared" si="2"/>
        <v>0</v>
      </c>
      <c r="W36" s="269">
        <v>0</v>
      </c>
      <c r="X36" s="269">
        <v>0</v>
      </c>
      <c r="Y36" s="269">
        <f>SUM(W36:X36)</f>
        <v>0</v>
      </c>
      <c r="Z36" s="269">
        <f>V36+Y36</f>
        <v>0</v>
      </c>
      <c r="AA36" s="577">
        <f t="shared" si="36"/>
        <v>0</v>
      </c>
      <c r="AB36" s="270">
        <f>ROUND(V36*2%,0)</f>
        <v>0</v>
      </c>
      <c r="AC36" s="269">
        <v>0</v>
      </c>
      <c r="AD36" s="269">
        <v>0</v>
      </c>
      <c r="AE36" s="269">
        <f t="shared" si="3"/>
        <v>0</v>
      </c>
      <c r="AF36" s="269">
        <f t="shared" si="4"/>
        <v>0</v>
      </c>
      <c r="AG36" s="271">
        <v>0</v>
      </c>
      <c r="AH36" s="271">
        <v>0</v>
      </c>
      <c r="AI36" s="271">
        <v>0</v>
      </c>
      <c r="AJ36" s="271">
        <v>0</v>
      </c>
      <c r="AK36" s="271">
        <v>0</v>
      </c>
      <c r="AL36" s="271">
        <f t="shared" si="5"/>
        <v>0</v>
      </c>
      <c r="AM36" s="271">
        <f t="shared" si="6"/>
        <v>0</v>
      </c>
      <c r="AN36" s="696">
        <f t="shared" si="7"/>
        <v>0</v>
      </c>
      <c r="AO36" s="267">
        <f>I36+AF36</f>
        <v>413016</v>
      </c>
      <c r="AP36" s="269">
        <f>J36+V36</f>
        <v>304135</v>
      </c>
      <c r="AQ36" s="421">
        <f t="shared" si="37"/>
        <v>0</v>
      </c>
      <c r="AR36" s="269">
        <f t="shared" si="38"/>
        <v>102798</v>
      </c>
      <c r="AS36" s="269">
        <f t="shared" si="38"/>
        <v>6083</v>
      </c>
      <c r="AT36" s="269">
        <f>N36+AE36</f>
        <v>0</v>
      </c>
      <c r="AU36" s="271">
        <f>O36+AN36</f>
        <v>0.66669999999999996</v>
      </c>
      <c r="AV36" s="271">
        <f t="shared" si="39"/>
        <v>0.66669999999999996</v>
      </c>
      <c r="AW36" s="272">
        <f t="shared" si="39"/>
        <v>0</v>
      </c>
    </row>
    <row r="37" spans="1:49" ht="12.95" customHeight="1" x14ac:dyDescent="0.25">
      <c r="A37" s="224">
        <v>7</v>
      </c>
      <c r="B37" s="145">
        <v>5449</v>
      </c>
      <c r="C37" s="146">
        <v>600099458</v>
      </c>
      <c r="D37" s="114">
        <v>70188408</v>
      </c>
      <c r="E37" s="533" t="s">
        <v>386</v>
      </c>
      <c r="F37" s="123">
        <v>3143</v>
      </c>
      <c r="G37" s="533" t="s">
        <v>813</v>
      </c>
      <c r="H37" s="126" t="s">
        <v>283</v>
      </c>
      <c r="I37" s="265">
        <v>182734</v>
      </c>
      <c r="J37" s="266">
        <v>134561</v>
      </c>
      <c r="K37" s="266">
        <v>0</v>
      </c>
      <c r="L37" s="831">
        <v>45482</v>
      </c>
      <c r="M37" s="831">
        <v>2691</v>
      </c>
      <c r="N37" s="266">
        <v>0</v>
      </c>
      <c r="O37" s="622">
        <v>0.41670000000000001</v>
      </c>
      <c r="P37" s="678">
        <v>0.41670000000000001</v>
      </c>
      <c r="Q37" s="744">
        <v>0</v>
      </c>
      <c r="R37" s="675">
        <f t="shared" si="35"/>
        <v>0</v>
      </c>
      <c r="S37" s="269">
        <v>0</v>
      </c>
      <c r="T37" s="269">
        <v>0</v>
      </c>
      <c r="U37" s="269">
        <v>0</v>
      </c>
      <c r="V37" s="269">
        <f t="shared" si="2"/>
        <v>0</v>
      </c>
      <c r="W37" s="269">
        <v>0</v>
      </c>
      <c r="X37" s="269">
        <v>0</v>
      </c>
      <c r="Y37" s="269">
        <f>SUM(W37:X37)</f>
        <v>0</v>
      </c>
      <c r="Z37" s="269">
        <f>V37+Y37</f>
        <v>0</v>
      </c>
      <c r="AA37" s="577">
        <f t="shared" si="36"/>
        <v>0</v>
      </c>
      <c r="AB37" s="270">
        <f>ROUND(V37*2%,0)</f>
        <v>0</v>
      </c>
      <c r="AC37" s="269">
        <v>0</v>
      </c>
      <c r="AD37" s="269">
        <v>0</v>
      </c>
      <c r="AE37" s="269">
        <f t="shared" si="3"/>
        <v>0</v>
      </c>
      <c r="AF37" s="269">
        <f t="shared" si="4"/>
        <v>0</v>
      </c>
      <c r="AG37" s="271">
        <v>0</v>
      </c>
      <c r="AH37" s="271">
        <v>0</v>
      </c>
      <c r="AI37" s="271">
        <v>0</v>
      </c>
      <c r="AJ37" s="271">
        <v>0</v>
      </c>
      <c r="AK37" s="271">
        <v>0</v>
      </c>
      <c r="AL37" s="271">
        <f t="shared" si="5"/>
        <v>0</v>
      </c>
      <c r="AM37" s="271">
        <f t="shared" si="6"/>
        <v>0</v>
      </c>
      <c r="AN37" s="696">
        <f t="shared" si="7"/>
        <v>0</v>
      </c>
      <c r="AO37" s="267">
        <f>I37+AF37</f>
        <v>182734</v>
      </c>
      <c r="AP37" s="269">
        <f>J37+V37</f>
        <v>134561</v>
      </c>
      <c r="AQ37" s="421">
        <f t="shared" si="37"/>
        <v>0</v>
      </c>
      <c r="AR37" s="269">
        <f t="shared" si="38"/>
        <v>45482</v>
      </c>
      <c r="AS37" s="269">
        <f t="shared" si="38"/>
        <v>2691</v>
      </c>
      <c r="AT37" s="269">
        <f>N37+AE37</f>
        <v>0</v>
      </c>
      <c r="AU37" s="271">
        <f>O37+AN37</f>
        <v>0.41670000000000001</v>
      </c>
      <c r="AV37" s="271">
        <f t="shared" si="39"/>
        <v>0.41670000000000001</v>
      </c>
      <c r="AW37" s="272">
        <f t="shared" si="39"/>
        <v>0</v>
      </c>
    </row>
    <row r="38" spans="1:49" ht="12.95" customHeight="1" x14ac:dyDescent="0.25">
      <c r="A38" s="224">
        <v>7</v>
      </c>
      <c r="B38" s="145">
        <v>5449</v>
      </c>
      <c r="C38" s="146">
        <v>600099458</v>
      </c>
      <c r="D38" s="114">
        <v>70188408</v>
      </c>
      <c r="E38" s="533" t="s">
        <v>386</v>
      </c>
      <c r="F38" s="123">
        <v>3143</v>
      </c>
      <c r="G38" s="533" t="s">
        <v>636</v>
      </c>
      <c r="H38" s="126" t="s">
        <v>284</v>
      </c>
      <c r="I38" s="265">
        <v>2809</v>
      </c>
      <c r="J38" s="266">
        <v>1980</v>
      </c>
      <c r="K38" s="266">
        <v>0</v>
      </c>
      <c r="L38" s="831">
        <v>669</v>
      </c>
      <c r="M38" s="831">
        <v>40</v>
      </c>
      <c r="N38" s="266">
        <v>120</v>
      </c>
      <c r="O38" s="622">
        <v>0.01</v>
      </c>
      <c r="P38" s="678">
        <v>0</v>
      </c>
      <c r="Q38" s="744">
        <v>0.01</v>
      </c>
      <c r="R38" s="675">
        <f t="shared" si="35"/>
        <v>0</v>
      </c>
      <c r="S38" s="269">
        <v>0</v>
      </c>
      <c r="T38" s="269">
        <v>0</v>
      </c>
      <c r="U38" s="269">
        <v>0</v>
      </c>
      <c r="V38" s="269">
        <f t="shared" si="2"/>
        <v>0</v>
      </c>
      <c r="W38" s="269">
        <v>0</v>
      </c>
      <c r="X38" s="269">
        <v>0</v>
      </c>
      <c r="Y38" s="269">
        <f>SUM(W38:X38)</f>
        <v>0</v>
      </c>
      <c r="Z38" s="269">
        <f>V38+Y38</f>
        <v>0</v>
      </c>
      <c r="AA38" s="577">
        <f t="shared" si="36"/>
        <v>0</v>
      </c>
      <c r="AB38" s="270">
        <f>ROUND(V38*2%,0)</f>
        <v>0</v>
      </c>
      <c r="AC38" s="269">
        <v>0</v>
      </c>
      <c r="AD38" s="269">
        <v>0</v>
      </c>
      <c r="AE38" s="269">
        <f t="shared" si="3"/>
        <v>0</v>
      </c>
      <c r="AF38" s="269">
        <f t="shared" si="4"/>
        <v>0</v>
      </c>
      <c r="AG38" s="271">
        <v>0</v>
      </c>
      <c r="AH38" s="271">
        <v>0</v>
      </c>
      <c r="AI38" s="271">
        <v>0</v>
      </c>
      <c r="AJ38" s="271">
        <v>0</v>
      </c>
      <c r="AK38" s="271">
        <v>0</v>
      </c>
      <c r="AL38" s="271">
        <f t="shared" si="5"/>
        <v>0</v>
      </c>
      <c r="AM38" s="271">
        <f t="shared" si="6"/>
        <v>0</v>
      </c>
      <c r="AN38" s="696">
        <f t="shared" si="7"/>
        <v>0</v>
      </c>
      <c r="AO38" s="267">
        <f>I38+AF38</f>
        <v>2809</v>
      </c>
      <c r="AP38" s="269">
        <f>J38+V38</f>
        <v>1980</v>
      </c>
      <c r="AQ38" s="421">
        <f t="shared" si="37"/>
        <v>0</v>
      </c>
      <c r="AR38" s="269">
        <f t="shared" si="38"/>
        <v>669</v>
      </c>
      <c r="AS38" s="269">
        <f t="shared" si="38"/>
        <v>40</v>
      </c>
      <c r="AT38" s="269">
        <f>N38+AE38</f>
        <v>120</v>
      </c>
      <c r="AU38" s="271">
        <f>O38+AN38</f>
        <v>0.01</v>
      </c>
      <c r="AV38" s="271">
        <f t="shared" si="39"/>
        <v>0</v>
      </c>
      <c r="AW38" s="272">
        <f t="shared" si="39"/>
        <v>0.01</v>
      </c>
    </row>
    <row r="39" spans="1:49" ht="12.95" customHeight="1" x14ac:dyDescent="0.25">
      <c r="A39" s="226">
        <v>7</v>
      </c>
      <c r="B39" s="148">
        <v>5449</v>
      </c>
      <c r="C39" s="149">
        <v>600099458</v>
      </c>
      <c r="D39" s="148">
        <v>70188408</v>
      </c>
      <c r="E39" s="534" t="s">
        <v>387</v>
      </c>
      <c r="F39" s="131"/>
      <c r="G39" s="535"/>
      <c r="H39" s="132"/>
      <c r="I39" s="528">
        <v>8374481</v>
      </c>
      <c r="J39" s="151">
        <v>6093859</v>
      </c>
      <c r="K39" s="151">
        <v>0</v>
      </c>
      <c r="L39" s="151">
        <v>2059724</v>
      </c>
      <c r="M39" s="151">
        <v>121878</v>
      </c>
      <c r="N39" s="151">
        <v>99020</v>
      </c>
      <c r="O39" s="228">
        <v>11.179400000000001</v>
      </c>
      <c r="P39" s="228">
        <v>8.2916999999999987</v>
      </c>
      <c r="Q39" s="531">
        <v>2.8876999999999997</v>
      </c>
      <c r="R39" s="219">
        <f t="shared" ref="R39:AW39" si="40">SUM(R34:R38)</f>
        <v>0</v>
      </c>
      <c r="S39" s="151">
        <f t="shared" si="40"/>
        <v>0</v>
      </c>
      <c r="T39" s="151">
        <f t="shared" si="40"/>
        <v>0</v>
      </c>
      <c r="U39" s="151">
        <f t="shared" si="40"/>
        <v>0</v>
      </c>
      <c r="V39" s="151">
        <f t="shared" si="40"/>
        <v>0</v>
      </c>
      <c r="W39" s="151">
        <f t="shared" si="40"/>
        <v>0</v>
      </c>
      <c r="X39" s="151">
        <f t="shared" si="40"/>
        <v>0</v>
      </c>
      <c r="Y39" s="151">
        <f t="shared" si="40"/>
        <v>0</v>
      </c>
      <c r="Z39" s="151">
        <f t="shared" si="40"/>
        <v>0</v>
      </c>
      <c r="AA39" s="151">
        <f t="shared" si="40"/>
        <v>0</v>
      </c>
      <c r="AB39" s="151">
        <f t="shared" si="40"/>
        <v>0</v>
      </c>
      <c r="AC39" s="151">
        <f t="shared" si="40"/>
        <v>0</v>
      </c>
      <c r="AD39" s="151">
        <f t="shared" si="40"/>
        <v>0</v>
      </c>
      <c r="AE39" s="151">
        <f t="shared" si="40"/>
        <v>0</v>
      </c>
      <c r="AF39" s="151">
        <f t="shared" si="40"/>
        <v>0</v>
      </c>
      <c r="AG39" s="228">
        <f t="shared" si="40"/>
        <v>0</v>
      </c>
      <c r="AH39" s="228">
        <f t="shared" si="40"/>
        <v>0</v>
      </c>
      <c r="AI39" s="228">
        <f t="shared" si="40"/>
        <v>0</v>
      </c>
      <c r="AJ39" s="228">
        <f t="shared" si="40"/>
        <v>0</v>
      </c>
      <c r="AK39" s="228">
        <f t="shared" si="40"/>
        <v>0</v>
      </c>
      <c r="AL39" s="228">
        <f t="shared" si="40"/>
        <v>0</v>
      </c>
      <c r="AM39" s="228">
        <f t="shared" si="40"/>
        <v>0</v>
      </c>
      <c r="AN39" s="820">
        <f t="shared" si="40"/>
        <v>0</v>
      </c>
      <c r="AO39" s="528">
        <f t="shared" si="40"/>
        <v>8374481</v>
      </c>
      <c r="AP39" s="151">
        <f t="shared" si="40"/>
        <v>6093859</v>
      </c>
      <c r="AQ39" s="151">
        <f t="shared" si="40"/>
        <v>0</v>
      </c>
      <c r="AR39" s="151">
        <f t="shared" si="40"/>
        <v>2059724</v>
      </c>
      <c r="AS39" s="151">
        <f t="shared" si="40"/>
        <v>121878</v>
      </c>
      <c r="AT39" s="151">
        <f t="shared" si="40"/>
        <v>99020</v>
      </c>
      <c r="AU39" s="228">
        <f t="shared" si="40"/>
        <v>11.179400000000001</v>
      </c>
      <c r="AV39" s="228">
        <f t="shared" si="40"/>
        <v>8.2916999999999987</v>
      </c>
      <c r="AW39" s="531">
        <f t="shared" si="40"/>
        <v>2.8876999999999997</v>
      </c>
    </row>
    <row r="40" spans="1:49" ht="12.95" customHeight="1" x14ac:dyDescent="0.25">
      <c r="A40" s="224">
        <v>8</v>
      </c>
      <c r="B40" s="145">
        <v>5443</v>
      </c>
      <c r="C40" s="146">
        <v>600099237</v>
      </c>
      <c r="D40" s="114">
        <v>854841</v>
      </c>
      <c r="E40" s="533" t="s">
        <v>388</v>
      </c>
      <c r="F40" s="123">
        <v>3113</v>
      </c>
      <c r="G40" s="533" t="s">
        <v>335</v>
      </c>
      <c r="H40" s="126" t="s">
        <v>283</v>
      </c>
      <c r="I40" s="265">
        <v>24331046</v>
      </c>
      <c r="J40" s="266">
        <v>17271307</v>
      </c>
      <c r="K40" s="266">
        <v>45000</v>
      </c>
      <c r="L40" s="831">
        <v>5852912</v>
      </c>
      <c r="M40" s="831">
        <v>345427</v>
      </c>
      <c r="N40" s="266">
        <v>816400</v>
      </c>
      <c r="O40" s="622">
        <v>32.979300000000002</v>
      </c>
      <c r="P40" s="678">
        <v>25.456700000000001</v>
      </c>
      <c r="Q40" s="744">
        <v>7.5226000000000006</v>
      </c>
      <c r="R40" s="675">
        <f t="shared" ref="R40:R44" si="41">W40*-1</f>
        <v>0</v>
      </c>
      <c r="S40" s="269">
        <v>0</v>
      </c>
      <c r="T40" s="269">
        <v>0</v>
      </c>
      <c r="U40" s="269">
        <v>0</v>
      </c>
      <c r="V40" s="269">
        <f t="shared" si="2"/>
        <v>0</v>
      </c>
      <c r="W40" s="269">
        <v>0</v>
      </c>
      <c r="X40" s="269">
        <v>0</v>
      </c>
      <c r="Y40" s="269">
        <f>SUM(W40:X40)</f>
        <v>0</v>
      </c>
      <c r="Z40" s="269">
        <f>V40+Y40</f>
        <v>0</v>
      </c>
      <c r="AA40" s="577">
        <f t="shared" ref="AA40:AA44" si="42">ROUND((V40+W40)*33.8%,0)</f>
        <v>0</v>
      </c>
      <c r="AB40" s="270">
        <f>ROUND(V40*2%,0)</f>
        <v>0</v>
      </c>
      <c r="AC40" s="269">
        <v>0</v>
      </c>
      <c r="AD40" s="269">
        <v>0</v>
      </c>
      <c r="AE40" s="269">
        <f t="shared" si="3"/>
        <v>0</v>
      </c>
      <c r="AF40" s="269">
        <f t="shared" si="4"/>
        <v>0</v>
      </c>
      <c r="AG40" s="271">
        <v>0</v>
      </c>
      <c r="AH40" s="271">
        <v>0</v>
      </c>
      <c r="AI40" s="271">
        <v>0</v>
      </c>
      <c r="AJ40" s="271">
        <v>0</v>
      </c>
      <c r="AK40" s="271">
        <v>0</v>
      </c>
      <c r="AL40" s="271">
        <f t="shared" si="5"/>
        <v>0</v>
      </c>
      <c r="AM40" s="271">
        <f t="shared" si="6"/>
        <v>0</v>
      </c>
      <c r="AN40" s="696">
        <f t="shared" si="7"/>
        <v>0</v>
      </c>
      <c r="AO40" s="267">
        <f>I40+AF40</f>
        <v>24331046</v>
      </c>
      <c r="AP40" s="269">
        <f>J40+V40</f>
        <v>17271307</v>
      </c>
      <c r="AQ40" s="421">
        <f t="shared" ref="AQ40:AQ44" si="43">K40+Y40</f>
        <v>45000</v>
      </c>
      <c r="AR40" s="269">
        <f t="shared" ref="AR40:AS44" si="44">L40+AA40</f>
        <v>5852912</v>
      </c>
      <c r="AS40" s="269">
        <f t="shared" si="44"/>
        <v>345427</v>
      </c>
      <c r="AT40" s="269">
        <f>N40+AE40</f>
        <v>816400</v>
      </c>
      <c r="AU40" s="271">
        <f>O40+AN40</f>
        <v>32.979300000000002</v>
      </c>
      <c r="AV40" s="271">
        <f t="shared" ref="AV40:AW44" si="45">P40+AL40</f>
        <v>25.456700000000001</v>
      </c>
      <c r="AW40" s="272">
        <f t="shared" si="45"/>
        <v>7.5226000000000006</v>
      </c>
    </row>
    <row r="41" spans="1:49" ht="12.95" customHeight="1" x14ac:dyDescent="0.25">
      <c r="A41" s="224">
        <v>8</v>
      </c>
      <c r="B41" s="145">
        <v>5443</v>
      </c>
      <c r="C41" s="146">
        <v>600099237</v>
      </c>
      <c r="D41" s="114">
        <v>854841</v>
      </c>
      <c r="E41" s="533" t="s">
        <v>388</v>
      </c>
      <c r="F41" s="123">
        <v>3113</v>
      </c>
      <c r="G41" s="533" t="s">
        <v>325</v>
      </c>
      <c r="H41" s="126" t="s">
        <v>284</v>
      </c>
      <c r="I41" s="265">
        <v>1753343</v>
      </c>
      <c r="J41" s="266">
        <v>1291122</v>
      </c>
      <c r="K41" s="266">
        <v>0</v>
      </c>
      <c r="L41" s="831">
        <v>436399</v>
      </c>
      <c r="M41" s="831">
        <v>25822</v>
      </c>
      <c r="N41" s="266">
        <v>0</v>
      </c>
      <c r="O41" s="622">
        <v>3.87</v>
      </c>
      <c r="P41" s="678">
        <v>3.87</v>
      </c>
      <c r="Q41" s="744">
        <v>0</v>
      </c>
      <c r="R41" s="675">
        <f t="shared" si="41"/>
        <v>0</v>
      </c>
      <c r="S41" s="269">
        <v>0</v>
      </c>
      <c r="T41" s="269">
        <v>0</v>
      </c>
      <c r="U41" s="269">
        <v>0</v>
      </c>
      <c r="V41" s="269">
        <f t="shared" si="2"/>
        <v>0</v>
      </c>
      <c r="W41" s="269">
        <v>0</v>
      </c>
      <c r="X41" s="269">
        <v>0</v>
      </c>
      <c r="Y41" s="269">
        <f>SUM(W41:X41)</f>
        <v>0</v>
      </c>
      <c r="Z41" s="269">
        <f>V41+Y41</f>
        <v>0</v>
      </c>
      <c r="AA41" s="577">
        <f t="shared" si="42"/>
        <v>0</v>
      </c>
      <c r="AB41" s="270">
        <f>ROUND(V41*2%,0)</f>
        <v>0</v>
      </c>
      <c r="AC41" s="269">
        <v>0</v>
      </c>
      <c r="AD41" s="269">
        <v>0</v>
      </c>
      <c r="AE41" s="269">
        <f t="shared" si="3"/>
        <v>0</v>
      </c>
      <c r="AF41" s="269">
        <f t="shared" si="4"/>
        <v>0</v>
      </c>
      <c r="AG41" s="271">
        <v>0</v>
      </c>
      <c r="AH41" s="271">
        <v>0</v>
      </c>
      <c r="AI41" s="271">
        <v>0</v>
      </c>
      <c r="AJ41" s="271">
        <v>0</v>
      </c>
      <c r="AK41" s="271">
        <v>0</v>
      </c>
      <c r="AL41" s="271">
        <f t="shared" si="5"/>
        <v>0</v>
      </c>
      <c r="AM41" s="271">
        <f t="shared" si="6"/>
        <v>0</v>
      </c>
      <c r="AN41" s="696">
        <f t="shared" si="7"/>
        <v>0</v>
      </c>
      <c r="AO41" s="267">
        <f>I41+AF41</f>
        <v>1753343</v>
      </c>
      <c r="AP41" s="269">
        <f>J41+V41</f>
        <v>1291122</v>
      </c>
      <c r="AQ41" s="421">
        <f t="shared" si="43"/>
        <v>0</v>
      </c>
      <c r="AR41" s="269">
        <f t="shared" si="44"/>
        <v>436399</v>
      </c>
      <c r="AS41" s="269">
        <f t="shared" si="44"/>
        <v>25822</v>
      </c>
      <c r="AT41" s="269">
        <f>N41+AE41</f>
        <v>0</v>
      </c>
      <c r="AU41" s="271">
        <f>O41+AN41</f>
        <v>3.87</v>
      </c>
      <c r="AV41" s="271">
        <f t="shared" si="45"/>
        <v>3.87</v>
      </c>
      <c r="AW41" s="272">
        <f t="shared" si="45"/>
        <v>0</v>
      </c>
    </row>
    <row r="42" spans="1:49" ht="12.95" customHeight="1" x14ac:dyDescent="0.25">
      <c r="A42" s="224">
        <v>8</v>
      </c>
      <c r="B42" s="145">
        <v>5443</v>
      </c>
      <c r="C42" s="146">
        <v>600099237</v>
      </c>
      <c r="D42" s="114">
        <v>854841</v>
      </c>
      <c r="E42" s="533" t="s">
        <v>388</v>
      </c>
      <c r="F42" s="123">
        <v>3141</v>
      </c>
      <c r="G42" s="533" t="s">
        <v>321</v>
      </c>
      <c r="H42" s="126" t="s">
        <v>284</v>
      </c>
      <c r="I42" s="265">
        <v>3921086</v>
      </c>
      <c r="J42" s="266">
        <v>2846736</v>
      </c>
      <c r="K42" s="266">
        <v>15000</v>
      </c>
      <c r="L42" s="831">
        <v>967267</v>
      </c>
      <c r="M42" s="831">
        <v>56935</v>
      </c>
      <c r="N42" s="266">
        <v>35148</v>
      </c>
      <c r="O42" s="622">
        <v>9.7100000000000009</v>
      </c>
      <c r="P42" s="678">
        <v>0</v>
      </c>
      <c r="Q42" s="744">
        <v>9.7100000000000009</v>
      </c>
      <c r="R42" s="675">
        <f t="shared" si="41"/>
        <v>0</v>
      </c>
      <c r="S42" s="269">
        <v>0</v>
      </c>
      <c r="T42" s="269">
        <v>0</v>
      </c>
      <c r="U42" s="269">
        <v>0</v>
      </c>
      <c r="V42" s="269">
        <f t="shared" si="2"/>
        <v>0</v>
      </c>
      <c r="W42" s="269">
        <v>0</v>
      </c>
      <c r="X42" s="269">
        <v>0</v>
      </c>
      <c r="Y42" s="269">
        <f>SUM(W42:X42)</f>
        <v>0</v>
      </c>
      <c r="Z42" s="269">
        <f>V42+Y42</f>
        <v>0</v>
      </c>
      <c r="AA42" s="577">
        <f t="shared" si="42"/>
        <v>0</v>
      </c>
      <c r="AB42" s="270">
        <f>ROUND(V42*2%,0)</f>
        <v>0</v>
      </c>
      <c r="AC42" s="269">
        <v>0</v>
      </c>
      <c r="AD42" s="269">
        <v>0</v>
      </c>
      <c r="AE42" s="269">
        <f t="shared" si="3"/>
        <v>0</v>
      </c>
      <c r="AF42" s="269">
        <f t="shared" si="4"/>
        <v>0</v>
      </c>
      <c r="AG42" s="271">
        <v>0</v>
      </c>
      <c r="AH42" s="271">
        <v>0</v>
      </c>
      <c r="AI42" s="271">
        <v>0</v>
      </c>
      <c r="AJ42" s="271">
        <v>0</v>
      </c>
      <c r="AK42" s="271">
        <v>0</v>
      </c>
      <c r="AL42" s="271">
        <f t="shared" si="5"/>
        <v>0</v>
      </c>
      <c r="AM42" s="271">
        <f t="shared" si="6"/>
        <v>0</v>
      </c>
      <c r="AN42" s="696">
        <f t="shared" si="7"/>
        <v>0</v>
      </c>
      <c r="AO42" s="267">
        <f>I42+AF42</f>
        <v>3921086</v>
      </c>
      <c r="AP42" s="269">
        <f>J42+V42</f>
        <v>2846736</v>
      </c>
      <c r="AQ42" s="421">
        <f t="shared" si="43"/>
        <v>15000</v>
      </c>
      <c r="AR42" s="269">
        <f t="shared" si="44"/>
        <v>967267</v>
      </c>
      <c r="AS42" s="269">
        <f t="shared" si="44"/>
        <v>56935</v>
      </c>
      <c r="AT42" s="269">
        <f>N42+AE42</f>
        <v>35148</v>
      </c>
      <c r="AU42" s="271">
        <f>O42+AN42</f>
        <v>9.7100000000000009</v>
      </c>
      <c r="AV42" s="271">
        <f t="shared" si="45"/>
        <v>0</v>
      </c>
      <c r="AW42" s="272">
        <f t="shared" si="45"/>
        <v>9.7100000000000009</v>
      </c>
    </row>
    <row r="43" spans="1:49" ht="12.95" customHeight="1" x14ac:dyDescent="0.25">
      <c r="A43" s="224">
        <v>8</v>
      </c>
      <c r="B43" s="145">
        <v>5443</v>
      </c>
      <c r="C43" s="146">
        <v>600099237</v>
      </c>
      <c r="D43" s="114">
        <v>854841</v>
      </c>
      <c r="E43" s="533" t="s">
        <v>388</v>
      </c>
      <c r="F43" s="123">
        <v>3143</v>
      </c>
      <c r="G43" s="533" t="s">
        <v>635</v>
      </c>
      <c r="H43" s="126" t="s">
        <v>283</v>
      </c>
      <c r="I43" s="265">
        <v>1381063</v>
      </c>
      <c r="J43" s="266">
        <v>1001219</v>
      </c>
      <c r="K43" s="266">
        <v>16000</v>
      </c>
      <c r="L43" s="831">
        <v>343820</v>
      </c>
      <c r="M43" s="831">
        <v>20024</v>
      </c>
      <c r="N43" s="266">
        <v>0</v>
      </c>
      <c r="O43" s="622">
        <v>2.1500000000000004</v>
      </c>
      <c r="P43" s="678">
        <v>2.2000000000000002</v>
      </c>
      <c r="Q43" s="744">
        <v>-0.05</v>
      </c>
      <c r="R43" s="675">
        <f t="shared" si="41"/>
        <v>0</v>
      </c>
      <c r="S43" s="269">
        <v>0</v>
      </c>
      <c r="T43" s="269">
        <v>0</v>
      </c>
      <c r="U43" s="269">
        <v>0</v>
      </c>
      <c r="V43" s="269">
        <f t="shared" si="2"/>
        <v>0</v>
      </c>
      <c r="W43" s="269">
        <v>0</v>
      </c>
      <c r="X43" s="269">
        <v>0</v>
      </c>
      <c r="Y43" s="269">
        <f>SUM(W43:X43)</f>
        <v>0</v>
      </c>
      <c r="Z43" s="269">
        <f>V43+Y43</f>
        <v>0</v>
      </c>
      <c r="AA43" s="577">
        <f t="shared" si="42"/>
        <v>0</v>
      </c>
      <c r="AB43" s="270">
        <f>ROUND(V43*2%,0)</f>
        <v>0</v>
      </c>
      <c r="AC43" s="269">
        <v>0</v>
      </c>
      <c r="AD43" s="269">
        <v>0</v>
      </c>
      <c r="AE43" s="269">
        <f t="shared" si="3"/>
        <v>0</v>
      </c>
      <c r="AF43" s="269">
        <f t="shared" si="4"/>
        <v>0</v>
      </c>
      <c r="AG43" s="271">
        <v>0</v>
      </c>
      <c r="AH43" s="271">
        <v>0</v>
      </c>
      <c r="AI43" s="271">
        <v>0</v>
      </c>
      <c r="AJ43" s="271">
        <v>0</v>
      </c>
      <c r="AK43" s="271">
        <v>0</v>
      </c>
      <c r="AL43" s="271">
        <f t="shared" si="5"/>
        <v>0</v>
      </c>
      <c r="AM43" s="271">
        <f t="shared" si="6"/>
        <v>0</v>
      </c>
      <c r="AN43" s="696">
        <f t="shared" si="7"/>
        <v>0</v>
      </c>
      <c r="AO43" s="267">
        <f>I43+AF43</f>
        <v>1381063</v>
      </c>
      <c r="AP43" s="269">
        <f>J43+V43</f>
        <v>1001219</v>
      </c>
      <c r="AQ43" s="421">
        <f t="shared" si="43"/>
        <v>16000</v>
      </c>
      <c r="AR43" s="269">
        <f t="shared" si="44"/>
        <v>343820</v>
      </c>
      <c r="AS43" s="269">
        <f t="shared" si="44"/>
        <v>20024</v>
      </c>
      <c r="AT43" s="269">
        <f>N43+AE43</f>
        <v>0</v>
      </c>
      <c r="AU43" s="271">
        <f>O43+AN43</f>
        <v>2.1500000000000004</v>
      </c>
      <c r="AV43" s="271">
        <f t="shared" si="45"/>
        <v>2.2000000000000002</v>
      </c>
      <c r="AW43" s="272">
        <f t="shared" si="45"/>
        <v>-0.05</v>
      </c>
    </row>
    <row r="44" spans="1:49" ht="12.95" customHeight="1" x14ac:dyDescent="0.25">
      <c r="A44" s="224">
        <v>8</v>
      </c>
      <c r="B44" s="145">
        <v>5443</v>
      </c>
      <c r="C44" s="146">
        <v>600099237</v>
      </c>
      <c r="D44" s="114">
        <v>854841</v>
      </c>
      <c r="E44" s="533" t="s">
        <v>388</v>
      </c>
      <c r="F44" s="123">
        <v>3143</v>
      </c>
      <c r="G44" s="533" t="s">
        <v>636</v>
      </c>
      <c r="H44" s="126" t="s">
        <v>284</v>
      </c>
      <c r="I44" s="265">
        <v>49155</v>
      </c>
      <c r="J44" s="266">
        <v>34650</v>
      </c>
      <c r="K44" s="266">
        <v>0</v>
      </c>
      <c r="L44" s="831">
        <v>11712</v>
      </c>
      <c r="M44" s="831">
        <v>693</v>
      </c>
      <c r="N44" s="266">
        <v>2100</v>
      </c>
      <c r="O44" s="622">
        <v>0.15</v>
      </c>
      <c r="P44" s="678">
        <v>0</v>
      </c>
      <c r="Q44" s="744">
        <v>0.15</v>
      </c>
      <c r="R44" s="675">
        <f t="shared" si="41"/>
        <v>0</v>
      </c>
      <c r="S44" s="269">
        <v>0</v>
      </c>
      <c r="T44" s="269">
        <v>0</v>
      </c>
      <c r="U44" s="269">
        <v>0</v>
      </c>
      <c r="V44" s="269">
        <f t="shared" si="2"/>
        <v>0</v>
      </c>
      <c r="W44" s="269">
        <v>0</v>
      </c>
      <c r="X44" s="269">
        <v>0</v>
      </c>
      <c r="Y44" s="269">
        <f>SUM(W44:X44)</f>
        <v>0</v>
      </c>
      <c r="Z44" s="269">
        <f>V44+Y44</f>
        <v>0</v>
      </c>
      <c r="AA44" s="577">
        <f t="shared" si="42"/>
        <v>0</v>
      </c>
      <c r="AB44" s="270">
        <f>ROUND(V44*2%,0)</f>
        <v>0</v>
      </c>
      <c r="AC44" s="269">
        <v>0</v>
      </c>
      <c r="AD44" s="269">
        <v>0</v>
      </c>
      <c r="AE44" s="269">
        <f t="shared" si="3"/>
        <v>0</v>
      </c>
      <c r="AF44" s="269">
        <f t="shared" si="4"/>
        <v>0</v>
      </c>
      <c r="AG44" s="271">
        <v>0</v>
      </c>
      <c r="AH44" s="271">
        <v>0</v>
      </c>
      <c r="AI44" s="271">
        <v>0</v>
      </c>
      <c r="AJ44" s="271">
        <v>0</v>
      </c>
      <c r="AK44" s="271">
        <v>0</v>
      </c>
      <c r="AL44" s="271">
        <f t="shared" si="5"/>
        <v>0</v>
      </c>
      <c r="AM44" s="271">
        <f t="shared" si="6"/>
        <v>0</v>
      </c>
      <c r="AN44" s="696">
        <f t="shared" si="7"/>
        <v>0</v>
      </c>
      <c r="AO44" s="267">
        <f>I44+AF44</f>
        <v>49155</v>
      </c>
      <c r="AP44" s="269">
        <f>J44+V44</f>
        <v>34650</v>
      </c>
      <c r="AQ44" s="421">
        <f t="shared" si="43"/>
        <v>0</v>
      </c>
      <c r="AR44" s="269">
        <f t="shared" si="44"/>
        <v>11712</v>
      </c>
      <c r="AS44" s="269">
        <f t="shared" si="44"/>
        <v>693</v>
      </c>
      <c r="AT44" s="269">
        <f>N44+AE44</f>
        <v>2100</v>
      </c>
      <c r="AU44" s="271">
        <f>O44+AN44</f>
        <v>0.15</v>
      </c>
      <c r="AV44" s="271">
        <f t="shared" si="45"/>
        <v>0</v>
      </c>
      <c r="AW44" s="272">
        <f t="shared" si="45"/>
        <v>0.15</v>
      </c>
    </row>
    <row r="45" spans="1:49" ht="12.95" customHeight="1" x14ac:dyDescent="0.25">
      <c r="A45" s="226">
        <v>8</v>
      </c>
      <c r="B45" s="148">
        <v>5443</v>
      </c>
      <c r="C45" s="171">
        <v>600099237</v>
      </c>
      <c r="D45" s="148">
        <v>854841</v>
      </c>
      <c r="E45" s="534" t="s">
        <v>389</v>
      </c>
      <c r="F45" s="131"/>
      <c r="G45" s="535"/>
      <c r="H45" s="132"/>
      <c r="I45" s="529">
        <v>31435693</v>
      </c>
      <c r="J45" s="153">
        <v>22445034</v>
      </c>
      <c r="K45" s="153">
        <v>76000</v>
      </c>
      <c r="L45" s="153">
        <v>7612110</v>
      </c>
      <c r="M45" s="153">
        <v>448901</v>
      </c>
      <c r="N45" s="153">
        <v>853648</v>
      </c>
      <c r="O45" s="229">
        <v>48.859299999999998</v>
      </c>
      <c r="P45" s="229">
        <v>31.526700000000002</v>
      </c>
      <c r="Q45" s="532">
        <v>17.332599999999999</v>
      </c>
      <c r="R45" s="220">
        <f t="shared" ref="R45:AW45" si="46">SUM(R40:R44)</f>
        <v>0</v>
      </c>
      <c r="S45" s="153">
        <f t="shared" si="46"/>
        <v>0</v>
      </c>
      <c r="T45" s="153">
        <f t="shared" si="46"/>
        <v>0</v>
      </c>
      <c r="U45" s="153">
        <f t="shared" si="46"/>
        <v>0</v>
      </c>
      <c r="V45" s="153">
        <f t="shared" si="46"/>
        <v>0</v>
      </c>
      <c r="W45" s="153">
        <f t="shared" si="46"/>
        <v>0</v>
      </c>
      <c r="X45" s="153">
        <f t="shared" si="46"/>
        <v>0</v>
      </c>
      <c r="Y45" s="153">
        <f t="shared" si="46"/>
        <v>0</v>
      </c>
      <c r="Z45" s="153">
        <f t="shared" si="46"/>
        <v>0</v>
      </c>
      <c r="AA45" s="153">
        <f t="shared" si="46"/>
        <v>0</v>
      </c>
      <c r="AB45" s="153">
        <f t="shared" si="46"/>
        <v>0</v>
      </c>
      <c r="AC45" s="153">
        <f t="shared" si="46"/>
        <v>0</v>
      </c>
      <c r="AD45" s="153">
        <f t="shared" si="46"/>
        <v>0</v>
      </c>
      <c r="AE45" s="153">
        <f t="shared" si="46"/>
        <v>0</v>
      </c>
      <c r="AF45" s="153">
        <f t="shared" si="46"/>
        <v>0</v>
      </c>
      <c r="AG45" s="229">
        <f t="shared" si="46"/>
        <v>0</v>
      </c>
      <c r="AH45" s="229">
        <f t="shared" si="46"/>
        <v>0</v>
      </c>
      <c r="AI45" s="229">
        <f t="shared" si="46"/>
        <v>0</v>
      </c>
      <c r="AJ45" s="229">
        <f t="shared" si="46"/>
        <v>0</v>
      </c>
      <c r="AK45" s="229">
        <f t="shared" si="46"/>
        <v>0</v>
      </c>
      <c r="AL45" s="229">
        <f t="shared" si="46"/>
        <v>0</v>
      </c>
      <c r="AM45" s="229">
        <f t="shared" si="46"/>
        <v>0</v>
      </c>
      <c r="AN45" s="821">
        <f t="shared" si="46"/>
        <v>0</v>
      </c>
      <c r="AO45" s="529">
        <f t="shared" si="46"/>
        <v>31435693</v>
      </c>
      <c r="AP45" s="153">
        <f t="shared" si="46"/>
        <v>22445034</v>
      </c>
      <c r="AQ45" s="153">
        <f t="shared" si="46"/>
        <v>76000</v>
      </c>
      <c r="AR45" s="153">
        <f t="shared" si="46"/>
        <v>7612110</v>
      </c>
      <c r="AS45" s="153">
        <f t="shared" si="46"/>
        <v>448901</v>
      </c>
      <c r="AT45" s="153">
        <f t="shared" si="46"/>
        <v>853648</v>
      </c>
      <c r="AU45" s="229">
        <f t="shared" si="46"/>
        <v>48.859299999999998</v>
      </c>
      <c r="AV45" s="229">
        <f t="shared" si="46"/>
        <v>31.526700000000002</v>
      </c>
      <c r="AW45" s="532">
        <f t="shared" si="46"/>
        <v>17.332599999999999</v>
      </c>
    </row>
    <row r="46" spans="1:49" ht="12.95" customHeight="1" x14ac:dyDescent="0.25">
      <c r="A46" s="224">
        <v>9</v>
      </c>
      <c r="B46" s="145">
        <v>5445</v>
      </c>
      <c r="C46" s="146">
        <v>600099351</v>
      </c>
      <c r="D46" s="114">
        <v>70155771</v>
      </c>
      <c r="E46" s="533" t="s">
        <v>390</v>
      </c>
      <c r="F46" s="123">
        <v>3113</v>
      </c>
      <c r="G46" s="533" t="s">
        <v>335</v>
      </c>
      <c r="H46" s="126" t="s">
        <v>283</v>
      </c>
      <c r="I46" s="265">
        <v>22350133</v>
      </c>
      <c r="J46" s="266">
        <v>15867631</v>
      </c>
      <c r="K46" s="266">
        <v>5000</v>
      </c>
      <c r="L46" s="831">
        <v>5364949</v>
      </c>
      <c r="M46" s="831">
        <v>317353</v>
      </c>
      <c r="N46" s="266">
        <v>795200</v>
      </c>
      <c r="O46" s="622">
        <v>30.424299999999999</v>
      </c>
      <c r="P46" s="678">
        <v>22.772500000000001</v>
      </c>
      <c r="Q46" s="744">
        <v>7.6517999999999997</v>
      </c>
      <c r="R46" s="675">
        <f t="shared" ref="R46:R51" si="47">W46*-1</f>
        <v>0</v>
      </c>
      <c r="S46" s="269">
        <v>0</v>
      </c>
      <c r="T46" s="269">
        <v>0</v>
      </c>
      <c r="U46" s="269">
        <v>0</v>
      </c>
      <c r="V46" s="269">
        <f t="shared" si="2"/>
        <v>0</v>
      </c>
      <c r="W46" s="269">
        <v>0</v>
      </c>
      <c r="X46" s="269">
        <v>0</v>
      </c>
      <c r="Y46" s="269">
        <f t="shared" ref="Y46:Y51" si="48">SUM(W46:X46)</f>
        <v>0</v>
      </c>
      <c r="Z46" s="269">
        <f t="shared" ref="Z46:Z51" si="49">V46+Y46</f>
        <v>0</v>
      </c>
      <c r="AA46" s="577">
        <f t="shared" ref="AA46:AA51" si="50">ROUND((V46+W46)*33.8%,0)</f>
        <v>0</v>
      </c>
      <c r="AB46" s="270">
        <f t="shared" ref="AB46:AB51" si="51">ROUND(V46*2%,0)</f>
        <v>0</v>
      </c>
      <c r="AC46" s="269">
        <v>0</v>
      </c>
      <c r="AD46" s="269">
        <v>0</v>
      </c>
      <c r="AE46" s="269">
        <f t="shared" si="3"/>
        <v>0</v>
      </c>
      <c r="AF46" s="269">
        <f t="shared" si="4"/>
        <v>0</v>
      </c>
      <c r="AG46" s="271">
        <v>0</v>
      </c>
      <c r="AH46" s="271">
        <v>0</v>
      </c>
      <c r="AI46" s="271">
        <v>0</v>
      </c>
      <c r="AJ46" s="271">
        <v>0</v>
      </c>
      <c r="AK46" s="271">
        <v>0</v>
      </c>
      <c r="AL46" s="271">
        <f t="shared" si="5"/>
        <v>0</v>
      </c>
      <c r="AM46" s="271">
        <f t="shared" si="6"/>
        <v>0</v>
      </c>
      <c r="AN46" s="696">
        <f t="shared" si="7"/>
        <v>0</v>
      </c>
      <c r="AO46" s="267">
        <f t="shared" ref="AO46:AO51" si="52">I46+AF46</f>
        <v>22350133</v>
      </c>
      <c r="AP46" s="269">
        <f t="shared" ref="AP46:AP51" si="53">J46+V46</f>
        <v>15867631</v>
      </c>
      <c r="AQ46" s="421">
        <f t="shared" ref="AQ46:AQ51" si="54">K46+Y46</f>
        <v>5000</v>
      </c>
      <c r="AR46" s="269">
        <f t="shared" ref="AR46:AS51" si="55">L46+AA46</f>
        <v>5364949</v>
      </c>
      <c r="AS46" s="269">
        <f t="shared" si="55"/>
        <v>317353</v>
      </c>
      <c r="AT46" s="269">
        <f t="shared" ref="AT46:AT51" si="56">N46+AE46</f>
        <v>795200</v>
      </c>
      <c r="AU46" s="271">
        <f t="shared" ref="AU46:AU51" si="57">O46+AN46</f>
        <v>30.424299999999999</v>
      </c>
      <c r="AV46" s="271">
        <f t="shared" ref="AV46:AW51" si="58">P46+AL46</f>
        <v>22.772500000000001</v>
      </c>
      <c r="AW46" s="272">
        <f t="shared" si="58"/>
        <v>7.6517999999999997</v>
      </c>
    </row>
    <row r="47" spans="1:49" ht="12.95" customHeight="1" x14ac:dyDescent="0.25">
      <c r="A47" s="224">
        <v>9</v>
      </c>
      <c r="B47" s="145">
        <v>5445</v>
      </c>
      <c r="C47" s="146">
        <v>600099351</v>
      </c>
      <c r="D47" s="114">
        <v>70155771</v>
      </c>
      <c r="E47" s="533" t="s">
        <v>390</v>
      </c>
      <c r="F47" s="123">
        <v>3113</v>
      </c>
      <c r="G47" s="533" t="s">
        <v>325</v>
      </c>
      <c r="H47" s="126" t="s">
        <v>284</v>
      </c>
      <c r="I47" s="265">
        <v>546581</v>
      </c>
      <c r="J47" s="266">
        <v>402122</v>
      </c>
      <c r="K47" s="266">
        <v>0</v>
      </c>
      <c r="L47" s="831">
        <v>135917</v>
      </c>
      <c r="M47" s="831">
        <v>8042</v>
      </c>
      <c r="N47" s="266">
        <v>500</v>
      </c>
      <c r="O47" s="622">
        <v>1.1200000000000001</v>
      </c>
      <c r="P47" s="678">
        <v>1.1200000000000001</v>
      </c>
      <c r="Q47" s="744">
        <v>0</v>
      </c>
      <c r="R47" s="675">
        <f t="shared" si="47"/>
        <v>0</v>
      </c>
      <c r="S47" s="269">
        <v>-17010</v>
      </c>
      <c r="T47" s="269">
        <v>0</v>
      </c>
      <c r="U47" s="269">
        <v>0</v>
      </c>
      <c r="V47" s="269">
        <f t="shared" si="2"/>
        <v>-17010</v>
      </c>
      <c r="W47" s="269">
        <v>0</v>
      </c>
      <c r="X47" s="269">
        <v>0</v>
      </c>
      <c r="Y47" s="269">
        <f t="shared" si="48"/>
        <v>0</v>
      </c>
      <c r="Z47" s="269">
        <f t="shared" si="49"/>
        <v>-17010</v>
      </c>
      <c r="AA47" s="577">
        <f t="shared" si="50"/>
        <v>-5749</v>
      </c>
      <c r="AB47" s="270">
        <f t="shared" si="51"/>
        <v>-340</v>
      </c>
      <c r="AC47" s="269">
        <v>0</v>
      </c>
      <c r="AD47" s="269">
        <v>0</v>
      </c>
      <c r="AE47" s="269">
        <f t="shared" si="3"/>
        <v>0</v>
      </c>
      <c r="AF47" s="269">
        <f t="shared" si="4"/>
        <v>-23099</v>
      </c>
      <c r="AG47" s="271">
        <v>0</v>
      </c>
      <c r="AH47" s="271">
        <v>0</v>
      </c>
      <c r="AI47" s="271">
        <v>-0.04</v>
      </c>
      <c r="AJ47" s="271">
        <v>0</v>
      </c>
      <c r="AK47" s="271">
        <v>0</v>
      </c>
      <c r="AL47" s="271">
        <f t="shared" si="5"/>
        <v>-0.04</v>
      </c>
      <c r="AM47" s="271">
        <f t="shared" si="6"/>
        <v>0</v>
      </c>
      <c r="AN47" s="696">
        <f t="shared" si="7"/>
        <v>-0.04</v>
      </c>
      <c r="AO47" s="267">
        <f t="shared" si="52"/>
        <v>523482</v>
      </c>
      <c r="AP47" s="269">
        <f t="shared" si="53"/>
        <v>385112</v>
      </c>
      <c r="AQ47" s="421">
        <f t="shared" si="54"/>
        <v>0</v>
      </c>
      <c r="AR47" s="269">
        <f t="shared" si="55"/>
        <v>130168</v>
      </c>
      <c r="AS47" s="269">
        <f t="shared" si="55"/>
        <v>7702</v>
      </c>
      <c r="AT47" s="269">
        <f t="shared" si="56"/>
        <v>500</v>
      </c>
      <c r="AU47" s="271">
        <f t="shared" si="57"/>
        <v>1.08</v>
      </c>
      <c r="AV47" s="271">
        <f t="shared" si="58"/>
        <v>1.08</v>
      </c>
      <c r="AW47" s="272">
        <f t="shared" si="58"/>
        <v>0</v>
      </c>
    </row>
    <row r="48" spans="1:49" ht="12.95" customHeight="1" x14ac:dyDescent="0.25">
      <c r="A48" s="224">
        <v>9</v>
      </c>
      <c r="B48" s="145">
        <v>5445</v>
      </c>
      <c r="C48" s="146">
        <v>600099351</v>
      </c>
      <c r="D48" s="114">
        <v>70155771</v>
      </c>
      <c r="E48" s="533" t="s">
        <v>390</v>
      </c>
      <c r="F48" s="123">
        <v>3141</v>
      </c>
      <c r="G48" s="533" t="s">
        <v>321</v>
      </c>
      <c r="H48" s="126" t="s">
        <v>284</v>
      </c>
      <c r="I48" s="265">
        <v>1078430</v>
      </c>
      <c r="J48" s="266">
        <v>788024</v>
      </c>
      <c r="K48" s="266">
        <v>0</v>
      </c>
      <c r="L48" s="831">
        <v>266352</v>
      </c>
      <c r="M48" s="831">
        <v>15760</v>
      </c>
      <c r="N48" s="266">
        <v>8294</v>
      </c>
      <c r="O48" s="622">
        <v>2.68</v>
      </c>
      <c r="P48" s="678">
        <v>0</v>
      </c>
      <c r="Q48" s="744">
        <v>2.68</v>
      </c>
      <c r="R48" s="675">
        <f t="shared" si="47"/>
        <v>0</v>
      </c>
      <c r="S48" s="269">
        <v>0</v>
      </c>
      <c r="T48" s="269">
        <v>0</v>
      </c>
      <c r="U48" s="269">
        <v>0</v>
      </c>
      <c r="V48" s="269">
        <f t="shared" si="2"/>
        <v>0</v>
      </c>
      <c r="W48" s="269">
        <v>0</v>
      </c>
      <c r="X48" s="269">
        <v>0</v>
      </c>
      <c r="Y48" s="269">
        <f t="shared" si="48"/>
        <v>0</v>
      </c>
      <c r="Z48" s="269">
        <f t="shared" si="49"/>
        <v>0</v>
      </c>
      <c r="AA48" s="577">
        <f t="shared" si="50"/>
        <v>0</v>
      </c>
      <c r="AB48" s="270">
        <f t="shared" si="51"/>
        <v>0</v>
      </c>
      <c r="AC48" s="269">
        <v>0</v>
      </c>
      <c r="AD48" s="269">
        <v>0</v>
      </c>
      <c r="AE48" s="269">
        <f t="shared" si="3"/>
        <v>0</v>
      </c>
      <c r="AF48" s="269">
        <f t="shared" si="4"/>
        <v>0</v>
      </c>
      <c r="AG48" s="271">
        <v>0</v>
      </c>
      <c r="AH48" s="271">
        <v>0</v>
      </c>
      <c r="AI48" s="271">
        <v>0</v>
      </c>
      <c r="AJ48" s="271">
        <v>0</v>
      </c>
      <c r="AK48" s="271">
        <v>0</v>
      </c>
      <c r="AL48" s="271">
        <f t="shared" si="5"/>
        <v>0</v>
      </c>
      <c r="AM48" s="271">
        <f t="shared" si="6"/>
        <v>0</v>
      </c>
      <c r="AN48" s="696">
        <f t="shared" si="7"/>
        <v>0</v>
      </c>
      <c r="AO48" s="267">
        <f t="shared" si="52"/>
        <v>1078430</v>
      </c>
      <c r="AP48" s="269">
        <f t="shared" si="53"/>
        <v>788024</v>
      </c>
      <c r="AQ48" s="421">
        <f t="shared" si="54"/>
        <v>0</v>
      </c>
      <c r="AR48" s="269">
        <f t="shared" si="55"/>
        <v>266352</v>
      </c>
      <c r="AS48" s="269">
        <f t="shared" si="55"/>
        <v>15760</v>
      </c>
      <c r="AT48" s="269">
        <f t="shared" si="56"/>
        <v>8294</v>
      </c>
      <c r="AU48" s="271">
        <f t="shared" si="57"/>
        <v>2.68</v>
      </c>
      <c r="AV48" s="271">
        <f t="shared" si="58"/>
        <v>0</v>
      </c>
      <c r="AW48" s="272">
        <f t="shared" si="58"/>
        <v>2.68</v>
      </c>
    </row>
    <row r="49" spans="1:49" ht="12.95" customHeight="1" x14ac:dyDescent="0.25">
      <c r="A49" s="224">
        <v>9</v>
      </c>
      <c r="B49" s="145">
        <v>5445</v>
      </c>
      <c r="C49" s="146">
        <v>600099351</v>
      </c>
      <c r="D49" s="114">
        <v>70155771</v>
      </c>
      <c r="E49" s="533" t="s">
        <v>390</v>
      </c>
      <c r="F49" s="123">
        <v>3143</v>
      </c>
      <c r="G49" s="533" t="s">
        <v>635</v>
      </c>
      <c r="H49" s="126" t="s">
        <v>283</v>
      </c>
      <c r="I49" s="265">
        <v>1769223</v>
      </c>
      <c r="J49" s="266">
        <v>1216466</v>
      </c>
      <c r="K49" s="266">
        <v>87640</v>
      </c>
      <c r="L49" s="831">
        <v>440788</v>
      </c>
      <c r="M49" s="831">
        <v>24329</v>
      </c>
      <c r="N49" s="266">
        <v>0</v>
      </c>
      <c r="O49" s="622">
        <v>2.5695999999999999</v>
      </c>
      <c r="P49" s="678">
        <v>2.5695999999999999</v>
      </c>
      <c r="Q49" s="744">
        <v>0</v>
      </c>
      <c r="R49" s="675">
        <f t="shared" si="47"/>
        <v>0</v>
      </c>
      <c r="S49" s="269">
        <v>0</v>
      </c>
      <c r="T49" s="269">
        <v>0</v>
      </c>
      <c r="U49" s="269">
        <v>0</v>
      </c>
      <c r="V49" s="269">
        <f t="shared" si="2"/>
        <v>0</v>
      </c>
      <c r="W49" s="269">
        <v>0</v>
      </c>
      <c r="X49" s="269">
        <v>0</v>
      </c>
      <c r="Y49" s="269">
        <f t="shared" si="48"/>
        <v>0</v>
      </c>
      <c r="Z49" s="269">
        <f t="shared" si="49"/>
        <v>0</v>
      </c>
      <c r="AA49" s="577">
        <f t="shared" si="50"/>
        <v>0</v>
      </c>
      <c r="AB49" s="270">
        <f t="shared" si="51"/>
        <v>0</v>
      </c>
      <c r="AC49" s="269">
        <v>0</v>
      </c>
      <c r="AD49" s="269">
        <v>0</v>
      </c>
      <c r="AE49" s="269">
        <f t="shared" si="3"/>
        <v>0</v>
      </c>
      <c r="AF49" s="269">
        <f t="shared" si="4"/>
        <v>0</v>
      </c>
      <c r="AG49" s="271">
        <v>0</v>
      </c>
      <c r="AH49" s="271">
        <v>0</v>
      </c>
      <c r="AI49" s="271">
        <v>0</v>
      </c>
      <c r="AJ49" s="271">
        <v>0</v>
      </c>
      <c r="AK49" s="271">
        <v>0</v>
      </c>
      <c r="AL49" s="271">
        <f t="shared" si="5"/>
        <v>0</v>
      </c>
      <c r="AM49" s="271">
        <f t="shared" si="6"/>
        <v>0</v>
      </c>
      <c r="AN49" s="696">
        <f t="shared" si="7"/>
        <v>0</v>
      </c>
      <c r="AO49" s="267">
        <f t="shared" si="52"/>
        <v>1769223</v>
      </c>
      <c r="AP49" s="269">
        <f t="shared" si="53"/>
        <v>1216466</v>
      </c>
      <c r="AQ49" s="421">
        <f t="shared" si="54"/>
        <v>87640</v>
      </c>
      <c r="AR49" s="269">
        <f t="shared" si="55"/>
        <v>440788</v>
      </c>
      <c r="AS49" s="269">
        <f t="shared" si="55"/>
        <v>24329</v>
      </c>
      <c r="AT49" s="269">
        <f t="shared" si="56"/>
        <v>0</v>
      </c>
      <c r="AU49" s="271">
        <f t="shared" si="57"/>
        <v>2.5695999999999999</v>
      </c>
      <c r="AV49" s="271">
        <f t="shared" si="58"/>
        <v>2.5695999999999999</v>
      </c>
      <c r="AW49" s="272">
        <f t="shared" si="58"/>
        <v>0</v>
      </c>
    </row>
    <row r="50" spans="1:49" ht="12.95" customHeight="1" x14ac:dyDescent="0.25">
      <c r="A50" s="224">
        <v>9</v>
      </c>
      <c r="B50" s="145">
        <v>5445</v>
      </c>
      <c r="C50" s="146">
        <v>600099351</v>
      </c>
      <c r="D50" s="114">
        <v>70155771</v>
      </c>
      <c r="E50" s="533" t="s">
        <v>390</v>
      </c>
      <c r="F50" s="123">
        <v>3143</v>
      </c>
      <c r="G50" s="533" t="s">
        <v>636</v>
      </c>
      <c r="H50" s="126" t="s">
        <v>284</v>
      </c>
      <c r="I50" s="265">
        <v>63199</v>
      </c>
      <c r="J50" s="266">
        <v>44550</v>
      </c>
      <c r="K50" s="266">
        <v>0</v>
      </c>
      <c r="L50" s="831">
        <v>15058</v>
      </c>
      <c r="M50" s="831">
        <v>891</v>
      </c>
      <c r="N50" s="266">
        <v>2700</v>
      </c>
      <c r="O50" s="622">
        <v>0.19</v>
      </c>
      <c r="P50" s="678">
        <v>0</v>
      </c>
      <c r="Q50" s="744">
        <v>0.19</v>
      </c>
      <c r="R50" s="675">
        <f t="shared" si="47"/>
        <v>0</v>
      </c>
      <c r="S50" s="269">
        <v>0</v>
      </c>
      <c r="T50" s="269">
        <v>0</v>
      </c>
      <c r="U50" s="269">
        <v>0</v>
      </c>
      <c r="V50" s="269">
        <f t="shared" si="2"/>
        <v>0</v>
      </c>
      <c r="W50" s="269">
        <v>0</v>
      </c>
      <c r="X50" s="269">
        <v>0</v>
      </c>
      <c r="Y50" s="269">
        <f t="shared" si="48"/>
        <v>0</v>
      </c>
      <c r="Z50" s="269">
        <f t="shared" si="49"/>
        <v>0</v>
      </c>
      <c r="AA50" s="577">
        <f t="shared" si="50"/>
        <v>0</v>
      </c>
      <c r="AB50" s="270">
        <f t="shared" si="51"/>
        <v>0</v>
      </c>
      <c r="AC50" s="269">
        <v>0</v>
      </c>
      <c r="AD50" s="269">
        <v>0</v>
      </c>
      <c r="AE50" s="269">
        <f t="shared" si="3"/>
        <v>0</v>
      </c>
      <c r="AF50" s="269">
        <f t="shared" si="4"/>
        <v>0</v>
      </c>
      <c r="AG50" s="271">
        <v>0</v>
      </c>
      <c r="AH50" s="271">
        <v>0</v>
      </c>
      <c r="AI50" s="271">
        <v>0</v>
      </c>
      <c r="AJ50" s="271">
        <v>0</v>
      </c>
      <c r="AK50" s="271">
        <v>0</v>
      </c>
      <c r="AL50" s="271">
        <f t="shared" si="5"/>
        <v>0</v>
      </c>
      <c r="AM50" s="271">
        <f t="shared" si="6"/>
        <v>0</v>
      </c>
      <c r="AN50" s="696">
        <f t="shared" si="7"/>
        <v>0</v>
      </c>
      <c r="AO50" s="267">
        <f t="shared" si="52"/>
        <v>63199</v>
      </c>
      <c r="AP50" s="269">
        <f t="shared" si="53"/>
        <v>44550</v>
      </c>
      <c r="AQ50" s="421">
        <f t="shared" si="54"/>
        <v>0</v>
      </c>
      <c r="AR50" s="269">
        <f t="shared" si="55"/>
        <v>15058</v>
      </c>
      <c r="AS50" s="269">
        <f t="shared" si="55"/>
        <v>891</v>
      </c>
      <c r="AT50" s="269">
        <f t="shared" si="56"/>
        <v>2700</v>
      </c>
      <c r="AU50" s="271">
        <f t="shared" si="57"/>
        <v>0.19</v>
      </c>
      <c r="AV50" s="271">
        <f t="shared" si="58"/>
        <v>0</v>
      </c>
      <c r="AW50" s="272">
        <f t="shared" si="58"/>
        <v>0.19</v>
      </c>
    </row>
    <row r="51" spans="1:49" ht="12.95" customHeight="1" x14ac:dyDescent="0.25">
      <c r="A51" s="224">
        <v>9</v>
      </c>
      <c r="B51" s="145">
        <v>5445</v>
      </c>
      <c r="C51" s="146">
        <v>600099351</v>
      </c>
      <c r="D51" s="114">
        <v>70155771</v>
      </c>
      <c r="E51" s="533" t="s">
        <v>390</v>
      </c>
      <c r="F51" s="123">
        <v>3143</v>
      </c>
      <c r="G51" s="533" t="s">
        <v>323</v>
      </c>
      <c r="H51" s="126" t="s">
        <v>284</v>
      </c>
      <c r="I51" s="265">
        <v>363388</v>
      </c>
      <c r="J51" s="266">
        <v>266486</v>
      </c>
      <c r="K51" s="266">
        <v>0</v>
      </c>
      <c r="L51" s="831">
        <v>90072</v>
      </c>
      <c r="M51" s="831">
        <v>5330</v>
      </c>
      <c r="N51" s="266">
        <v>1500</v>
      </c>
      <c r="O51" s="622">
        <v>0.62</v>
      </c>
      <c r="P51" s="678">
        <v>0.52</v>
      </c>
      <c r="Q51" s="744">
        <v>0.1</v>
      </c>
      <c r="R51" s="675">
        <f t="shared" si="47"/>
        <v>0</v>
      </c>
      <c r="S51" s="269">
        <v>0</v>
      </c>
      <c r="T51" s="269">
        <v>0</v>
      </c>
      <c r="U51" s="269">
        <v>0</v>
      </c>
      <c r="V51" s="269">
        <f t="shared" si="2"/>
        <v>0</v>
      </c>
      <c r="W51" s="269">
        <v>0</v>
      </c>
      <c r="X51" s="269">
        <v>0</v>
      </c>
      <c r="Y51" s="269">
        <f t="shared" si="48"/>
        <v>0</v>
      </c>
      <c r="Z51" s="269">
        <f t="shared" si="49"/>
        <v>0</v>
      </c>
      <c r="AA51" s="577">
        <f t="shared" si="50"/>
        <v>0</v>
      </c>
      <c r="AB51" s="270">
        <f t="shared" si="51"/>
        <v>0</v>
      </c>
      <c r="AC51" s="269">
        <v>0</v>
      </c>
      <c r="AD51" s="269">
        <v>0</v>
      </c>
      <c r="AE51" s="269">
        <f t="shared" si="3"/>
        <v>0</v>
      </c>
      <c r="AF51" s="269">
        <f t="shared" si="4"/>
        <v>0</v>
      </c>
      <c r="AG51" s="271">
        <v>0</v>
      </c>
      <c r="AH51" s="271">
        <v>0</v>
      </c>
      <c r="AI51" s="271">
        <v>0</v>
      </c>
      <c r="AJ51" s="271">
        <v>0</v>
      </c>
      <c r="AK51" s="271">
        <v>0</v>
      </c>
      <c r="AL51" s="271">
        <f t="shared" si="5"/>
        <v>0</v>
      </c>
      <c r="AM51" s="271">
        <f t="shared" si="6"/>
        <v>0</v>
      </c>
      <c r="AN51" s="696">
        <f t="shared" si="7"/>
        <v>0</v>
      </c>
      <c r="AO51" s="267">
        <f t="shared" si="52"/>
        <v>363388</v>
      </c>
      <c r="AP51" s="269">
        <f t="shared" si="53"/>
        <v>266486</v>
      </c>
      <c r="AQ51" s="421">
        <f t="shared" si="54"/>
        <v>0</v>
      </c>
      <c r="AR51" s="269">
        <f t="shared" si="55"/>
        <v>90072</v>
      </c>
      <c r="AS51" s="269">
        <f t="shared" si="55"/>
        <v>5330</v>
      </c>
      <c r="AT51" s="269">
        <f t="shared" si="56"/>
        <v>1500</v>
      </c>
      <c r="AU51" s="271">
        <f t="shared" si="57"/>
        <v>0.62</v>
      </c>
      <c r="AV51" s="271">
        <f t="shared" si="58"/>
        <v>0.52</v>
      </c>
      <c r="AW51" s="272">
        <f t="shared" si="58"/>
        <v>0.1</v>
      </c>
    </row>
    <row r="52" spans="1:49" ht="12.95" customHeight="1" x14ac:dyDescent="0.25">
      <c r="A52" s="226">
        <v>9</v>
      </c>
      <c r="B52" s="148">
        <v>5445</v>
      </c>
      <c r="C52" s="149">
        <v>600099351</v>
      </c>
      <c r="D52" s="148">
        <v>70155771</v>
      </c>
      <c r="E52" s="534" t="s">
        <v>391</v>
      </c>
      <c r="F52" s="131"/>
      <c r="G52" s="535"/>
      <c r="H52" s="132"/>
      <c r="I52" s="527">
        <v>26170954</v>
      </c>
      <c r="J52" s="150">
        <v>18585279</v>
      </c>
      <c r="K52" s="150">
        <v>92640</v>
      </c>
      <c r="L52" s="150">
        <v>6313136</v>
      </c>
      <c r="M52" s="150">
        <v>371705</v>
      </c>
      <c r="N52" s="150">
        <v>808194</v>
      </c>
      <c r="O52" s="227">
        <v>37.603899999999996</v>
      </c>
      <c r="P52" s="227">
        <v>26.982100000000003</v>
      </c>
      <c r="Q52" s="530">
        <v>10.621799999999999</v>
      </c>
      <c r="R52" s="218">
        <f t="shared" ref="R52:AW52" si="59">SUM(R46:R51)</f>
        <v>0</v>
      </c>
      <c r="S52" s="150">
        <f t="shared" si="59"/>
        <v>-17010</v>
      </c>
      <c r="T52" s="150">
        <f t="shared" si="59"/>
        <v>0</v>
      </c>
      <c r="U52" s="150">
        <f t="shared" si="59"/>
        <v>0</v>
      </c>
      <c r="V52" s="150">
        <f t="shared" si="59"/>
        <v>-17010</v>
      </c>
      <c r="W52" s="150">
        <f t="shared" si="59"/>
        <v>0</v>
      </c>
      <c r="X52" s="150">
        <f t="shared" si="59"/>
        <v>0</v>
      </c>
      <c r="Y52" s="150">
        <f t="shared" si="59"/>
        <v>0</v>
      </c>
      <c r="Z52" s="150">
        <f t="shared" si="59"/>
        <v>-17010</v>
      </c>
      <c r="AA52" s="150">
        <f t="shared" si="59"/>
        <v>-5749</v>
      </c>
      <c r="AB52" s="150">
        <f t="shared" si="59"/>
        <v>-340</v>
      </c>
      <c r="AC52" s="150">
        <f t="shared" si="59"/>
        <v>0</v>
      </c>
      <c r="AD52" s="150">
        <f t="shared" si="59"/>
        <v>0</v>
      </c>
      <c r="AE52" s="150">
        <f t="shared" si="59"/>
        <v>0</v>
      </c>
      <c r="AF52" s="150">
        <f t="shared" si="59"/>
        <v>-23099</v>
      </c>
      <c r="AG52" s="227">
        <f t="shared" si="59"/>
        <v>0</v>
      </c>
      <c r="AH52" s="227">
        <f t="shared" si="59"/>
        <v>0</v>
      </c>
      <c r="AI52" s="227">
        <f t="shared" si="59"/>
        <v>-0.04</v>
      </c>
      <c r="AJ52" s="227">
        <f t="shared" si="59"/>
        <v>0</v>
      </c>
      <c r="AK52" s="227">
        <f t="shared" si="59"/>
        <v>0</v>
      </c>
      <c r="AL52" s="227">
        <f t="shared" si="59"/>
        <v>-0.04</v>
      </c>
      <c r="AM52" s="227">
        <f t="shared" si="59"/>
        <v>0</v>
      </c>
      <c r="AN52" s="819">
        <f t="shared" si="59"/>
        <v>-0.04</v>
      </c>
      <c r="AO52" s="527">
        <f t="shared" si="59"/>
        <v>26147855</v>
      </c>
      <c r="AP52" s="150">
        <f t="shared" si="59"/>
        <v>18568269</v>
      </c>
      <c r="AQ52" s="150">
        <f t="shared" si="59"/>
        <v>92640</v>
      </c>
      <c r="AR52" s="150">
        <f t="shared" si="59"/>
        <v>6307387</v>
      </c>
      <c r="AS52" s="150">
        <f t="shared" si="59"/>
        <v>371365</v>
      </c>
      <c r="AT52" s="150">
        <f t="shared" si="59"/>
        <v>808194</v>
      </c>
      <c r="AU52" s="227">
        <f t="shared" si="59"/>
        <v>37.563899999999997</v>
      </c>
      <c r="AV52" s="227">
        <f t="shared" si="59"/>
        <v>26.9421</v>
      </c>
      <c r="AW52" s="530">
        <f t="shared" si="59"/>
        <v>10.621799999999999</v>
      </c>
    </row>
    <row r="53" spans="1:49" ht="12.95" customHeight="1" x14ac:dyDescent="0.25">
      <c r="A53" s="224">
        <v>10</v>
      </c>
      <c r="B53" s="145">
        <v>5446</v>
      </c>
      <c r="C53" s="536">
        <v>600099393</v>
      </c>
      <c r="D53" s="114">
        <v>856096</v>
      </c>
      <c r="E53" s="533" t="s">
        <v>392</v>
      </c>
      <c r="F53" s="123">
        <v>3231</v>
      </c>
      <c r="G53" s="533" t="s">
        <v>322</v>
      </c>
      <c r="H53" s="126" t="s">
        <v>283</v>
      </c>
      <c r="I53" s="265">
        <v>20998643</v>
      </c>
      <c r="J53" s="266">
        <v>15407988</v>
      </c>
      <c r="K53" s="266">
        <v>0</v>
      </c>
      <c r="L53" s="831">
        <v>5207900</v>
      </c>
      <c r="M53" s="831">
        <v>308160</v>
      </c>
      <c r="N53" s="266">
        <v>74595</v>
      </c>
      <c r="O53" s="622">
        <v>30.324100000000001</v>
      </c>
      <c r="P53" s="678">
        <v>26.8507</v>
      </c>
      <c r="Q53" s="744">
        <v>3.4733999999999998</v>
      </c>
      <c r="R53" s="675">
        <f>W53*-1</f>
        <v>0</v>
      </c>
      <c r="S53" s="269">
        <v>0</v>
      </c>
      <c r="T53" s="269">
        <v>0</v>
      </c>
      <c r="U53" s="269">
        <v>0</v>
      </c>
      <c r="V53" s="269">
        <f t="shared" si="2"/>
        <v>0</v>
      </c>
      <c r="W53" s="269">
        <v>0</v>
      </c>
      <c r="X53" s="269">
        <v>0</v>
      </c>
      <c r="Y53" s="269">
        <f>SUM(W53:X53)</f>
        <v>0</v>
      </c>
      <c r="Z53" s="269">
        <f>V53+Y53</f>
        <v>0</v>
      </c>
      <c r="AA53" s="577">
        <f>ROUND((V53+W53)*33.8%,0)</f>
        <v>0</v>
      </c>
      <c r="AB53" s="270">
        <f>ROUND(V53*2%,0)</f>
        <v>0</v>
      </c>
      <c r="AC53" s="269">
        <v>0</v>
      </c>
      <c r="AD53" s="269">
        <v>0</v>
      </c>
      <c r="AE53" s="269">
        <f t="shared" si="3"/>
        <v>0</v>
      </c>
      <c r="AF53" s="269">
        <f t="shared" si="4"/>
        <v>0</v>
      </c>
      <c r="AG53" s="271">
        <v>0</v>
      </c>
      <c r="AH53" s="271">
        <v>0</v>
      </c>
      <c r="AI53" s="271">
        <v>0</v>
      </c>
      <c r="AJ53" s="271">
        <v>0</v>
      </c>
      <c r="AK53" s="271">
        <v>0</v>
      </c>
      <c r="AL53" s="271">
        <f t="shared" si="5"/>
        <v>0</v>
      </c>
      <c r="AM53" s="271">
        <f t="shared" si="6"/>
        <v>0</v>
      </c>
      <c r="AN53" s="696">
        <f t="shared" si="7"/>
        <v>0</v>
      </c>
      <c r="AO53" s="267">
        <f>I53+AF53</f>
        <v>20998643</v>
      </c>
      <c r="AP53" s="269">
        <f>J53+V53</f>
        <v>15407988</v>
      </c>
      <c r="AQ53" s="421">
        <f>K53+Y53</f>
        <v>0</v>
      </c>
      <c r="AR53" s="269">
        <f>L53+AA53</f>
        <v>5207900</v>
      </c>
      <c r="AS53" s="269">
        <f>M53+AB53</f>
        <v>308160</v>
      </c>
      <c r="AT53" s="269">
        <f>N53+AE53</f>
        <v>74595</v>
      </c>
      <c r="AU53" s="271">
        <f>O53+AN53</f>
        <v>30.324100000000001</v>
      </c>
      <c r="AV53" s="271">
        <f>P53+AL53</f>
        <v>26.8507</v>
      </c>
      <c r="AW53" s="272">
        <f>Q53+AM53</f>
        <v>3.4733999999999998</v>
      </c>
    </row>
    <row r="54" spans="1:49" ht="12.95" customHeight="1" x14ac:dyDescent="0.25">
      <c r="A54" s="226">
        <v>10</v>
      </c>
      <c r="B54" s="148">
        <v>5446</v>
      </c>
      <c r="C54" s="149">
        <v>600099393</v>
      </c>
      <c r="D54" s="148">
        <v>856096</v>
      </c>
      <c r="E54" s="534" t="s">
        <v>393</v>
      </c>
      <c r="F54" s="131"/>
      <c r="G54" s="535"/>
      <c r="H54" s="132"/>
      <c r="I54" s="527">
        <v>20998643</v>
      </c>
      <c r="J54" s="150">
        <v>15407988</v>
      </c>
      <c r="K54" s="150">
        <v>0</v>
      </c>
      <c r="L54" s="150">
        <v>5207900</v>
      </c>
      <c r="M54" s="150">
        <v>308160</v>
      </c>
      <c r="N54" s="150">
        <v>74595</v>
      </c>
      <c r="O54" s="227">
        <v>30.324100000000001</v>
      </c>
      <c r="P54" s="227">
        <v>26.8507</v>
      </c>
      <c r="Q54" s="530">
        <v>3.4733999999999998</v>
      </c>
      <c r="R54" s="218">
        <f t="shared" ref="R54:AW54" si="60">SUM(R53)</f>
        <v>0</v>
      </c>
      <c r="S54" s="150">
        <f t="shared" si="60"/>
        <v>0</v>
      </c>
      <c r="T54" s="150">
        <f t="shared" si="60"/>
        <v>0</v>
      </c>
      <c r="U54" s="150">
        <f t="shared" si="60"/>
        <v>0</v>
      </c>
      <c r="V54" s="150">
        <f t="shared" si="60"/>
        <v>0</v>
      </c>
      <c r="W54" s="150">
        <f t="shared" si="60"/>
        <v>0</v>
      </c>
      <c r="X54" s="150">
        <f t="shared" si="60"/>
        <v>0</v>
      </c>
      <c r="Y54" s="150">
        <f t="shared" si="60"/>
        <v>0</v>
      </c>
      <c r="Z54" s="150">
        <f t="shared" si="60"/>
        <v>0</v>
      </c>
      <c r="AA54" s="150">
        <f t="shared" si="60"/>
        <v>0</v>
      </c>
      <c r="AB54" s="150">
        <f t="shared" si="60"/>
        <v>0</v>
      </c>
      <c r="AC54" s="150">
        <f t="shared" si="60"/>
        <v>0</v>
      </c>
      <c r="AD54" s="150">
        <f t="shared" si="60"/>
        <v>0</v>
      </c>
      <c r="AE54" s="150">
        <f t="shared" si="60"/>
        <v>0</v>
      </c>
      <c r="AF54" s="150">
        <f t="shared" si="60"/>
        <v>0</v>
      </c>
      <c r="AG54" s="227">
        <f t="shared" si="60"/>
        <v>0</v>
      </c>
      <c r="AH54" s="227">
        <f t="shared" si="60"/>
        <v>0</v>
      </c>
      <c r="AI54" s="227">
        <f t="shared" si="60"/>
        <v>0</v>
      </c>
      <c r="AJ54" s="227">
        <f t="shared" si="60"/>
        <v>0</v>
      </c>
      <c r="AK54" s="227">
        <f t="shared" si="60"/>
        <v>0</v>
      </c>
      <c r="AL54" s="227">
        <f t="shared" si="60"/>
        <v>0</v>
      </c>
      <c r="AM54" s="227">
        <f t="shared" si="60"/>
        <v>0</v>
      </c>
      <c r="AN54" s="819">
        <f t="shared" si="60"/>
        <v>0</v>
      </c>
      <c r="AO54" s="527">
        <f t="shared" si="60"/>
        <v>20998643</v>
      </c>
      <c r="AP54" s="150">
        <f t="shared" si="60"/>
        <v>15407988</v>
      </c>
      <c r="AQ54" s="150">
        <f t="shared" si="60"/>
        <v>0</v>
      </c>
      <c r="AR54" s="150">
        <f t="shared" si="60"/>
        <v>5207900</v>
      </c>
      <c r="AS54" s="150">
        <f t="shared" si="60"/>
        <v>308160</v>
      </c>
      <c r="AT54" s="150">
        <f t="shared" si="60"/>
        <v>74595</v>
      </c>
      <c r="AU54" s="227">
        <f t="shared" si="60"/>
        <v>30.324100000000001</v>
      </c>
      <c r="AV54" s="227">
        <f t="shared" si="60"/>
        <v>26.8507</v>
      </c>
      <c r="AW54" s="530">
        <f t="shared" si="60"/>
        <v>3.4733999999999998</v>
      </c>
    </row>
    <row r="55" spans="1:49" ht="12.95" customHeight="1" x14ac:dyDescent="0.25">
      <c r="A55" s="224">
        <v>11</v>
      </c>
      <c r="B55" s="145">
        <v>5403</v>
      </c>
      <c r="C55" s="146">
        <v>600098966</v>
      </c>
      <c r="D55" s="114">
        <v>75016931</v>
      </c>
      <c r="E55" s="533" t="s">
        <v>394</v>
      </c>
      <c r="F55" s="123">
        <v>3111</v>
      </c>
      <c r="G55" s="533" t="s">
        <v>331</v>
      </c>
      <c r="H55" s="126" t="s">
        <v>283</v>
      </c>
      <c r="I55" s="265">
        <v>1536208</v>
      </c>
      <c r="J55" s="266">
        <v>1112384</v>
      </c>
      <c r="K55" s="266">
        <v>5000</v>
      </c>
      <c r="L55" s="831">
        <v>377676</v>
      </c>
      <c r="M55" s="831">
        <v>22248</v>
      </c>
      <c r="N55" s="266">
        <v>18900</v>
      </c>
      <c r="O55" s="622">
        <v>2.4264000000000001</v>
      </c>
      <c r="P55" s="678">
        <v>1.9355</v>
      </c>
      <c r="Q55" s="744">
        <v>0.4909</v>
      </c>
      <c r="R55" s="675">
        <f t="shared" ref="R55:R59" si="61">W55*-1</f>
        <v>0</v>
      </c>
      <c r="S55" s="269">
        <v>0</v>
      </c>
      <c r="T55" s="269">
        <v>0</v>
      </c>
      <c r="U55" s="269">
        <v>0</v>
      </c>
      <c r="V55" s="269">
        <f t="shared" si="2"/>
        <v>0</v>
      </c>
      <c r="W55" s="269">
        <v>0</v>
      </c>
      <c r="X55" s="269">
        <v>0</v>
      </c>
      <c r="Y55" s="269">
        <f>SUM(W55:X55)</f>
        <v>0</v>
      </c>
      <c r="Z55" s="269">
        <f>V55+Y55</f>
        <v>0</v>
      </c>
      <c r="AA55" s="577">
        <f t="shared" ref="AA55:AA59" si="62">ROUND((V55+W55)*33.8%,0)</f>
        <v>0</v>
      </c>
      <c r="AB55" s="270">
        <f>ROUND(V55*2%,0)</f>
        <v>0</v>
      </c>
      <c r="AC55" s="269">
        <v>0</v>
      </c>
      <c r="AD55" s="269">
        <v>0</v>
      </c>
      <c r="AE55" s="269">
        <f t="shared" si="3"/>
        <v>0</v>
      </c>
      <c r="AF55" s="269">
        <f t="shared" si="4"/>
        <v>0</v>
      </c>
      <c r="AG55" s="271">
        <v>0</v>
      </c>
      <c r="AH55" s="271">
        <v>0</v>
      </c>
      <c r="AI55" s="271">
        <v>0</v>
      </c>
      <c r="AJ55" s="271">
        <v>0</v>
      </c>
      <c r="AK55" s="271">
        <v>0</v>
      </c>
      <c r="AL55" s="271">
        <f t="shared" si="5"/>
        <v>0</v>
      </c>
      <c r="AM55" s="271">
        <f t="shared" si="6"/>
        <v>0</v>
      </c>
      <c r="AN55" s="696">
        <f t="shared" si="7"/>
        <v>0</v>
      </c>
      <c r="AO55" s="267">
        <f>I55+AF55</f>
        <v>1536208</v>
      </c>
      <c r="AP55" s="269">
        <f>J55+V55</f>
        <v>1112384</v>
      </c>
      <c r="AQ55" s="421">
        <f t="shared" ref="AQ55:AQ59" si="63">K55+Y55</f>
        <v>5000</v>
      </c>
      <c r="AR55" s="269">
        <f t="shared" ref="AR55:AS59" si="64">L55+AA55</f>
        <v>377676</v>
      </c>
      <c r="AS55" s="269">
        <f t="shared" si="64"/>
        <v>22248</v>
      </c>
      <c r="AT55" s="269">
        <f>N55+AE55</f>
        <v>18900</v>
      </c>
      <c r="AU55" s="271">
        <f>O55+AN55</f>
        <v>2.4264000000000001</v>
      </c>
      <c r="AV55" s="271">
        <f t="shared" ref="AV55:AW59" si="65">P55+AL55</f>
        <v>1.9355</v>
      </c>
      <c r="AW55" s="272">
        <f t="shared" si="65"/>
        <v>0.4909</v>
      </c>
    </row>
    <row r="56" spans="1:49" ht="12.95" customHeight="1" x14ac:dyDescent="0.25">
      <c r="A56" s="224">
        <v>11</v>
      </c>
      <c r="B56" s="145">
        <v>5403</v>
      </c>
      <c r="C56" s="146">
        <v>600098966</v>
      </c>
      <c r="D56" s="114">
        <v>75016931</v>
      </c>
      <c r="E56" s="533" t="s">
        <v>394</v>
      </c>
      <c r="F56" s="123">
        <v>3117</v>
      </c>
      <c r="G56" s="533" t="s">
        <v>320</v>
      </c>
      <c r="H56" s="126" t="s">
        <v>283</v>
      </c>
      <c r="I56" s="265">
        <v>2975292</v>
      </c>
      <c r="J56" s="266">
        <v>2090686</v>
      </c>
      <c r="K56" s="266">
        <v>30000</v>
      </c>
      <c r="L56" s="831">
        <v>716792</v>
      </c>
      <c r="M56" s="831">
        <v>41814</v>
      </c>
      <c r="N56" s="266">
        <v>96000</v>
      </c>
      <c r="O56" s="622">
        <v>4.2406999999999995</v>
      </c>
      <c r="P56" s="678">
        <v>2.9062999999999999</v>
      </c>
      <c r="Q56" s="744">
        <v>1.3344</v>
      </c>
      <c r="R56" s="675">
        <f t="shared" si="61"/>
        <v>0</v>
      </c>
      <c r="S56" s="269">
        <v>0</v>
      </c>
      <c r="T56" s="269">
        <v>0</v>
      </c>
      <c r="U56" s="269">
        <v>0</v>
      </c>
      <c r="V56" s="269">
        <f t="shared" si="2"/>
        <v>0</v>
      </c>
      <c r="W56" s="269">
        <v>0</v>
      </c>
      <c r="X56" s="269">
        <v>0</v>
      </c>
      <c r="Y56" s="269">
        <f>SUM(W56:X56)</f>
        <v>0</v>
      </c>
      <c r="Z56" s="269">
        <f>V56+Y56</f>
        <v>0</v>
      </c>
      <c r="AA56" s="577">
        <f t="shared" si="62"/>
        <v>0</v>
      </c>
      <c r="AB56" s="270">
        <f>ROUND(V56*2%,0)</f>
        <v>0</v>
      </c>
      <c r="AC56" s="269">
        <v>0</v>
      </c>
      <c r="AD56" s="269">
        <v>0</v>
      </c>
      <c r="AE56" s="269">
        <f t="shared" si="3"/>
        <v>0</v>
      </c>
      <c r="AF56" s="269">
        <f t="shared" si="4"/>
        <v>0</v>
      </c>
      <c r="AG56" s="271">
        <v>0</v>
      </c>
      <c r="AH56" s="271">
        <v>0</v>
      </c>
      <c r="AI56" s="271">
        <v>0</v>
      </c>
      <c r="AJ56" s="271">
        <v>0</v>
      </c>
      <c r="AK56" s="271">
        <v>0</v>
      </c>
      <c r="AL56" s="271">
        <f t="shared" si="5"/>
        <v>0</v>
      </c>
      <c r="AM56" s="271">
        <f t="shared" si="6"/>
        <v>0</v>
      </c>
      <c r="AN56" s="696">
        <f t="shared" si="7"/>
        <v>0</v>
      </c>
      <c r="AO56" s="267">
        <f>I56+AF56</f>
        <v>2975292</v>
      </c>
      <c r="AP56" s="269">
        <f>J56+V56</f>
        <v>2090686</v>
      </c>
      <c r="AQ56" s="421">
        <f t="shared" si="63"/>
        <v>30000</v>
      </c>
      <c r="AR56" s="269">
        <f t="shared" si="64"/>
        <v>716792</v>
      </c>
      <c r="AS56" s="269">
        <f t="shared" si="64"/>
        <v>41814</v>
      </c>
      <c r="AT56" s="269">
        <f>N56+AE56</f>
        <v>96000</v>
      </c>
      <c r="AU56" s="271">
        <f>O56+AN56</f>
        <v>4.2406999999999995</v>
      </c>
      <c r="AV56" s="271">
        <f t="shared" si="65"/>
        <v>2.9062999999999999</v>
      </c>
      <c r="AW56" s="272">
        <f t="shared" si="65"/>
        <v>1.3344</v>
      </c>
    </row>
    <row r="57" spans="1:49" ht="12.95" customHeight="1" x14ac:dyDescent="0.25">
      <c r="A57" s="224">
        <v>11</v>
      </c>
      <c r="B57" s="145">
        <v>5403</v>
      </c>
      <c r="C57" s="146">
        <v>600098966</v>
      </c>
      <c r="D57" s="114">
        <v>75016931</v>
      </c>
      <c r="E57" s="533" t="s">
        <v>394</v>
      </c>
      <c r="F57" s="123">
        <v>3141</v>
      </c>
      <c r="G57" s="533" t="s">
        <v>321</v>
      </c>
      <c r="H57" s="126" t="s">
        <v>284</v>
      </c>
      <c r="I57" s="265">
        <v>757401</v>
      </c>
      <c r="J57" s="266">
        <v>540476</v>
      </c>
      <c r="K57" s="266">
        <v>15000</v>
      </c>
      <c r="L57" s="831">
        <v>187751</v>
      </c>
      <c r="M57" s="831">
        <v>10810</v>
      </c>
      <c r="N57" s="266">
        <v>3364</v>
      </c>
      <c r="O57" s="622">
        <v>1.89</v>
      </c>
      <c r="P57" s="678">
        <v>0</v>
      </c>
      <c r="Q57" s="744">
        <v>1.89</v>
      </c>
      <c r="R57" s="675">
        <f t="shared" si="61"/>
        <v>0</v>
      </c>
      <c r="S57" s="269">
        <v>0</v>
      </c>
      <c r="T57" s="269">
        <v>0</v>
      </c>
      <c r="U57" s="269">
        <v>0</v>
      </c>
      <c r="V57" s="269">
        <f t="shared" si="2"/>
        <v>0</v>
      </c>
      <c r="W57" s="269">
        <v>0</v>
      </c>
      <c r="X57" s="269">
        <v>0</v>
      </c>
      <c r="Y57" s="269">
        <f>SUM(W57:X57)</f>
        <v>0</v>
      </c>
      <c r="Z57" s="269">
        <f>V57+Y57</f>
        <v>0</v>
      </c>
      <c r="AA57" s="577">
        <f t="shared" si="62"/>
        <v>0</v>
      </c>
      <c r="AB57" s="270">
        <f>ROUND(V57*2%,0)</f>
        <v>0</v>
      </c>
      <c r="AC57" s="269">
        <v>0</v>
      </c>
      <c r="AD57" s="269">
        <v>0</v>
      </c>
      <c r="AE57" s="269">
        <f t="shared" si="3"/>
        <v>0</v>
      </c>
      <c r="AF57" s="269">
        <f t="shared" si="4"/>
        <v>0</v>
      </c>
      <c r="AG57" s="271">
        <v>0</v>
      </c>
      <c r="AH57" s="271">
        <v>0</v>
      </c>
      <c r="AI57" s="271">
        <v>0</v>
      </c>
      <c r="AJ57" s="271">
        <v>0</v>
      </c>
      <c r="AK57" s="271">
        <v>0</v>
      </c>
      <c r="AL57" s="271">
        <f t="shared" si="5"/>
        <v>0</v>
      </c>
      <c r="AM57" s="271">
        <f t="shared" si="6"/>
        <v>0</v>
      </c>
      <c r="AN57" s="696">
        <f t="shared" si="7"/>
        <v>0</v>
      </c>
      <c r="AO57" s="267">
        <f>I57+AF57</f>
        <v>757401</v>
      </c>
      <c r="AP57" s="269">
        <f>J57+V57</f>
        <v>540476</v>
      </c>
      <c r="AQ57" s="421">
        <f t="shared" si="63"/>
        <v>15000</v>
      </c>
      <c r="AR57" s="269">
        <f t="shared" si="64"/>
        <v>187751</v>
      </c>
      <c r="AS57" s="269">
        <f t="shared" si="64"/>
        <v>10810</v>
      </c>
      <c r="AT57" s="269">
        <f>N57+AE57</f>
        <v>3364</v>
      </c>
      <c r="AU57" s="271">
        <f>O57+AN57</f>
        <v>1.89</v>
      </c>
      <c r="AV57" s="271">
        <f t="shared" si="65"/>
        <v>0</v>
      </c>
      <c r="AW57" s="272">
        <f t="shared" si="65"/>
        <v>1.89</v>
      </c>
    </row>
    <row r="58" spans="1:49" ht="12.95" customHeight="1" x14ac:dyDescent="0.25">
      <c r="A58" s="224">
        <v>11</v>
      </c>
      <c r="B58" s="145">
        <v>5403</v>
      </c>
      <c r="C58" s="146">
        <v>600098966</v>
      </c>
      <c r="D58" s="114">
        <v>75016931</v>
      </c>
      <c r="E58" s="533" t="s">
        <v>394</v>
      </c>
      <c r="F58" s="123">
        <v>3143</v>
      </c>
      <c r="G58" s="533" t="s">
        <v>635</v>
      </c>
      <c r="H58" s="126" t="s">
        <v>283</v>
      </c>
      <c r="I58" s="265">
        <v>540162</v>
      </c>
      <c r="J58" s="266">
        <v>397763</v>
      </c>
      <c r="K58" s="266">
        <v>0</v>
      </c>
      <c r="L58" s="831">
        <v>134444</v>
      </c>
      <c r="M58" s="831">
        <v>7955</v>
      </c>
      <c r="N58" s="266">
        <v>0</v>
      </c>
      <c r="O58" s="622">
        <v>0.89280000000000004</v>
      </c>
      <c r="P58" s="678">
        <v>0.89280000000000004</v>
      </c>
      <c r="Q58" s="744">
        <v>0</v>
      </c>
      <c r="R58" s="675">
        <f t="shared" si="61"/>
        <v>0</v>
      </c>
      <c r="S58" s="269">
        <v>0</v>
      </c>
      <c r="T58" s="269">
        <v>0</v>
      </c>
      <c r="U58" s="269">
        <v>0</v>
      </c>
      <c r="V58" s="269">
        <f t="shared" si="2"/>
        <v>0</v>
      </c>
      <c r="W58" s="269">
        <v>0</v>
      </c>
      <c r="X58" s="269">
        <v>0</v>
      </c>
      <c r="Y58" s="269">
        <f>SUM(W58:X58)</f>
        <v>0</v>
      </c>
      <c r="Z58" s="269">
        <f>V58+Y58</f>
        <v>0</v>
      </c>
      <c r="AA58" s="577">
        <f t="shared" si="62"/>
        <v>0</v>
      </c>
      <c r="AB58" s="270">
        <f>ROUND(V58*2%,0)</f>
        <v>0</v>
      </c>
      <c r="AC58" s="269">
        <v>0</v>
      </c>
      <c r="AD58" s="269">
        <v>0</v>
      </c>
      <c r="AE58" s="269">
        <f t="shared" si="3"/>
        <v>0</v>
      </c>
      <c r="AF58" s="269">
        <f t="shared" si="4"/>
        <v>0</v>
      </c>
      <c r="AG58" s="271">
        <v>0</v>
      </c>
      <c r="AH58" s="271">
        <v>0</v>
      </c>
      <c r="AI58" s="271">
        <v>0</v>
      </c>
      <c r="AJ58" s="271">
        <v>0</v>
      </c>
      <c r="AK58" s="271">
        <v>0</v>
      </c>
      <c r="AL58" s="271">
        <f t="shared" si="5"/>
        <v>0</v>
      </c>
      <c r="AM58" s="271">
        <f t="shared" si="6"/>
        <v>0</v>
      </c>
      <c r="AN58" s="696">
        <f t="shared" si="7"/>
        <v>0</v>
      </c>
      <c r="AO58" s="267">
        <f>I58+AF58</f>
        <v>540162</v>
      </c>
      <c r="AP58" s="269">
        <f>J58+V58</f>
        <v>397763</v>
      </c>
      <c r="AQ58" s="421">
        <f t="shared" si="63"/>
        <v>0</v>
      </c>
      <c r="AR58" s="269">
        <f t="shared" si="64"/>
        <v>134444</v>
      </c>
      <c r="AS58" s="269">
        <f t="shared" si="64"/>
        <v>7955</v>
      </c>
      <c r="AT58" s="269">
        <f>N58+AE58</f>
        <v>0</v>
      </c>
      <c r="AU58" s="271">
        <f>O58+AN58</f>
        <v>0.89280000000000004</v>
      </c>
      <c r="AV58" s="271">
        <f t="shared" si="65"/>
        <v>0.89280000000000004</v>
      </c>
      <c r="AW58" s="272">
        <f t="shared" si="65"/>
        <v>0</v>
      </c>
    </row>
    <row r="59" spans="1:49" ht="12.95" customHeight="1" x14ac:dyDescent="0.25">
      <c r="A59" s="224">
        <v>11</v>
      </c>
      <c r="B59" s="145">
        <v>5403</v>
      </c>
      <c r="C59" s="146">
        <v>600098966</v>
      </c>
      <c r="D59" s="114">
        <v>75016931</v>
      </c>
      <c r="E59" s="533" t="s">
        <v>394</v>
      </c>
      <c r="F59" s="123">
        <v>3143</v>
      </c>
      <c r="G59" s="533" t="s">
        <v>636</v>
      </c>
      <c r="H59" s="126" t="s">
        <v>284</v>
      </c>
      <c r="I59" s="265">
        <v>17556</v>
      </c>
      <c r="J59" s="266">
        <v>12375</v>
      </c>
      <c r="K59" s="266">
        <v>0</v>
      </c>
      <c r="L59" s="831">
        <v>4183</v>
      </c>
      <c r="M59" s="831">
        <v>248</v>
      </c>
      <c r="N59" s="266">
        <v>750</v>
      </c>
      <c r="O59" s="622">
        <v>0.05</v>
      </c>
      <c r="P59" s="678">
        <v>0</v>
      </c>
      <c r="Q59" s="744">
        <v>0.05</v>
      </c>
      <c r="R59" s="675">
        <f t="shared" si="61"/>
        <v>0</v>
      </c>
      <c r="S59" s="269">
        <v>0</v>
      </c>
      <c r="T59" s="269">
        <v>0</v>
      </c>
      <c r="U59" s="269">
        <v>0</v>
      </c>
      <c r="V59" s="269">
        <f t="shared" si="2"/>
        <v>0</v>
      </c>
      <c r="W59" s="269">
        <v>0</v>
      </c>
      <c r="X59" s="269">
        <v>0</v>
      </c>
      <c r="Y59" s="269">
        <f>SUM(W59:X59)</f>
        <v>0</v>
      </c>
      <c r="Z59" s="269">
        <f>V59+Y59</f>
        <v>0</v>
      </c>
      <c r="AA59" s="577">
        <f t="shared" si="62"/>
        <v>0</v>
      </c>
      <c r="AB59" s="270">
        <f>ROUND(V59*2%,0)</f>
        <v>0</v>
      </c>
      <c r="AC59" s="269">
        <v>0</v>
      </c>
      <c r="AD59" s="269">
        <v>0</v>
      </c>
      <c r="AE59" s="269">
        <f t="shared" si="3"/>
        <v>0</v>
      </c>
      <c r="AF59" s="269">
        <f t="shared" si="4"/>
        <v>0</v>
      </c>
      <c r="AG59" s="271">
        <v>0</v>
      </c>
      <c r="AH59" s="271">
        <v>0</v>
      </c>
      <c r="AI59" s="271">
        <v>0</v>
      </c>
      <c r="AJ59" s="271">
        <v>0</v>
      </c>
      <c r="AK59" s="271">
        <v>0</v>
      </c>
      <c r="AL59" s="271">
        <f t="shared" si="5"/>
        <v>0</v>
      </c>
      <c r="AM59" s="271">
        <f t="shared" si="6"/>
        <v>0</v>
      </c>
      <c r="AN59" s="696">
        <f t="shared" si="7"/>
        <v>0</v>
      </c>
      <c r="AO59" s="267">
        <f>I59+AF59</f>
        <v>17556</v>
      </c>
      <c r="AP59" s="269">
        <f>J59+V59</f>
        <v>12375</v>
      </c>
      <c r="AQ59" s="421">
        <f t="shared" si="63"/>
        <v>0</v>
      </c>
      <c r="AR59" s="269">
        <f t="shared" si="64"/>
        <v>4183</v>
      </c>
      <c r="AS59" s="269">
        <f t="shared" si="64"/>
        <v>248</v>
      </c>
      <c r="AT59" s="269">
        <f>N59+AE59</f>
        <v>750</v>
      </c>
      <c r="AU59" s="271">
        <f>O59+AN59</f>
        <v>0.05</v>
      </c>
      <c r="AV59" s="271">
        <f t="shared" si="65"/>
        <v>0</v>
      </c>
      <c r="AW59" s="272">
        <f t="shared" si="65"/>
        <v>0.05</v>
      </c>
    </row>
    <row r="60" spans="1:49" ht="12.95" customHeight="1" x14ac:dyDescent="0.25">
      <c r="A60" s="226">
        <v>11</v>
      </c>
      <c r="B60" s="148">
        <v>5403</v>
      </c>
      <c r="C60" s="149">
        <v>600098966</v>
      </c>
      <c r="D60" s="148">
        <v>75016931</v>
      </c>
      <c r="E60" s="534" t="s">
        <v>395</v>
      </c>
      <c r="F60" s="131"/>
      <c r="G60" s="535"/>
      <c r="H60" s="132"/>
      <c r="I60" s="527">
        <v>5826619</v>
      </c>
      <c r="J60" s="150">
        <v>4153684</v>
      </c>
      <c r="K60" s="150">
        <v>50000</v>
      </c>
      <c r="L60" s="150">
        <v>1420846</v>
      </c>
      <c r="M60" s="150">
        <v>83075</v>
      </c>
      <c r="N60" s="150">
        <v>119014</v>
      </c>
      <c r="O60" s="227">
        <v>9.4999000000000002</v>
      </c>
      <c r="P60" s="227">
        <v>5.7346000000000004</v>
      </c>
      <c r="Q60" s="530">
        <v>3.7652999999999999</v>
      </c>
      <c r="R60" s="218">
        <f t="shared" ref="R60:AW60" si="66">SUM(R55:R59)</f>
        <v>0</v>
      </c>
      <c r="S60" s="150">
        <f t="shared" si="66"/>
        <v>0</v>
      </c>
      <c r="T60" s="150">
        <f t="shared" si="66"/>
        <v>0</v>
      </c>
      <c r="U60" s="150">
        <f t="shared" si="66"/>
        <v>0</v>
      </c>
      <c r="V60" s="150">
        <f t="shared" si="66"/>
        <v>0</v>
      </c>
      <c r="W60" s="150">
        <f t="shared" si="66"/>
        <v>0</v>
      </c>
      <c r="X60" s="150">
        <f t="shared" si="66"/>
        <v>0</v>
      </c>
      <c r="Y60" s="150">
        <f t="shared" si="66"/>
        <v>0</v>
      </c>
      <c r="Z60" s="150">
        <f t="shared" si="66"/>
        <v>0</v>
      </c>
      <c r="AA60" s="150">
        <f t="shared" si="66"/>
        <v>0</v>
      </c>
      <c r="AB60" s="150">
        <f t="shared" si="66"/>
        <v>0</v>
      </c>
      <c r="AC60" s="150">
        <f t="shared" si="66"/>
        <v>0</v>
      </c>
      <c r="AD60" s="150">
        <f t="shared" si="66"/>
        <v>0</v>
      </c>
      <c r="AE60" s="150">
        <f t="shared" si="66"/>
        <v>0</v>
      </c>
      <c r="AF60" s="150">
        <f t="shared" si="66"/>
        <v>0</v>
      </c>
      <c r="AG60" s="227">
        <f t="shared" si="66"/>
        <v>0</v>
      </c>
      <c r="AH60" s="227">
        <f t="shared" si="66"/>
        <v>0</v>
      </c>
      <c r="AI60" s="227">
        <f t="shared" si="66"/>
        <v>0</v>
      </c>
      <c r="AJ60" s="227">
        <f t="shared" si="66"/>
        <v>0</v>
      </c>
      <c r="AK60" s="227">
        <f t="shared" si="66"/>
        <v>0</v>
      </c>
      <c r="AL60" s="227">
        <f t="shared" si="66"/>
        <v>0</v>
      </c>
      <c r="AM60" s="227">
        <f t="shared" si="66"/>
        <v>0</v>
      </c>
      <c r="AN60" s="819">
        <f t="shared" si="66"/>
        <v>0</v>
      </c>
      <c r="AO60" s="527">
        <f t="shared" si="66"/>
        <v>5826619</v>
      </c>
      <c r="AP60" s="150">
        <f t="shared" si="66"/>
        <v>4153684</v>
      </c>
      <c r="AQ60" s="150">
        <f t="shared" si="66"/>
        <v>50000</v>
      </c>
      <c r="AR60" s="150">
        <f t="shared" si="66"/>
        <v>1420846</v>
      </c>
      <c r="AS60" s="150">
        <f t="shared" si="66"/>
        <v>83075</v>
      </c>
      <c r="AT60" s="150">
        <f t="shared" si="66"/>
        <v>119014</v>
      </c>
      <c r="AU60" s="227">
        <f t="shared" si="66"/>
        <v>9.4999000000000002</v>
      </c>
      <c r="AV60" s="227">
        <f t="shared" si="66"/>
        <v>5.7346000000000004</v>
      </c>
      <c r="AW60" s="530">
        <f t="shared" si="66"/>
        <v>3.7652999999999999</v>
      </c>
    </row>
    <row r="61" spans="1:49" ht="12.95" customHeight="1" x14ac:dyDescent="0.25">
      <c r="A61" s="224">
        <v>12</v>
      </c>
      <c r="B61" s="145">
        <v>5404</v>
      </c>
      <c r="C61" s="146">
        <v>600098974</v>
      </c>
      <c r="D61" s="114">
        <v>70979812</v>
      </c>
      <c r="E61" s="533" t="s">
        <v>396</v>
      </c>
      <c r="F61" s="123">
        <v>3111</v>
      </c>
      <c r="G61" s="533" t="s">
        <v>331</v>
      </c>
      <c r="H61" s="126" t="s">
        <v>283</v>
      </c>
      <c r="I61" s="265">
        <v>1585608</v>
      </c>
      <c r="J61" s="266">
        <v>1150354</v>
      </c>
      <c r="K61" s="266">
        <v>6000</v>
      </c>
      <c r="L61" s="831">
        <v>390847</v>
      </c>
      <c r="M61" s="831">
        <v>23007</v>
      </c>
      <c r="N61" s="266">
        <v>15400</v>
      </c>
      <c r="O61" s="622">
        <v>2.4809000000000001</v>
      </c>
      <c r="P61" s="678">
        <v>2</v>
      </c>
      <c r="Q61" s="744">
        <v>0.48089999999999999</v>
      </c>
      <c r="R61" s="675">
        <f t="shared" ref="R61:R66" si="67">W61*-1</f>
        <v>0</v>
      </c>
      <c r="S61" s="269">
        <v>0</v>
      </c>
      <c r="T61" s="269">
        <v>0</v>
      </c>
      <c r="U61" s="269">
        <v>0</v>
      </c>
      <c r="V61" s="269">
        <f t="shared" si="2"/>
        <v>0</v>
      </c>
      <c r="W61" s="269">
        <v>0</v>
      </c>
      <c r="X61" s="269">
        <v>0</v>
      </c>
      <c r="Y61" s="269">
        <f t="shared" ref="Y61:Y66" si="68">SUM(W61:X61)</f>
        <v>0</v>
      </c>
      <c r="Z61" s="269">
        <f t="shared" ref="Z61:Z66" si="69">V61+Y61</f>
        <v>0</v>
      </c>
      <c r="AA61" s="577">
        <f t="shared" ref="AA61:AA66" si="70">ROUND((V61+W61)*33.8%,0)</f>
        <v>0</v>
      </c>
      <c r="AB61" s="270">
        <f t="shared" ref="AB61:AB66" si="71">ROUND(V61*2%,0)</f>
        <v>0</v>
      </c>
      <c r="AC61" s="269">
        <v>0</v>
      </c>
      <c r="AD61" s="269">
        <v>0</v>
      </c>
      <c r="AE61" s="269">
        <f t="shared" si="3"/>
        <v>0</v>
      </c>
      <c r="AF61" s="269">
        <f t="shared" si="4"/>
        <v>0</v>
      </c>
      <c r="AG61" s="271">
        <v>0</v>
      </c>
      <c r="AH61" s="271">
        <v>0</v>
      </c>
      <c r="AI61" s="271">
        <v>0</v>
      </c>
      <c r="AJ61" s="271">
        <v>0</v>
      </c>
      <c r="AK61" s="271">
        <v>0</v>
      </c>
      <c r="AL61" s="271">
        <f t="shared" si="5"/>
        <v>0</v>
      </c>
      <c r="AM61" s="271">
        <f t="shared" si="6"/>
        <v>0</v>
      </c>
      <c r="AN61" s="696">
        <f t="shared" si="7"/>
        <v>0</v>
      </c>
      <c r="AO61" s="267">
        <f t="shared" ref="AO61:AO66" si="72">I61+AF61</f>
        <v>1585608</v>
      </c>
      <c r="AP61" s="269">
        <f t="shared" ref="AP61:AP66" si="73">J61+V61</f>
        <v>1150354</v>
      </c>
      <c r="AQ61" s="421">
        <f t="shared" ref="AQ61:AQ66" si="74">K61+Y61</f>
        <v>6000</v>
      </c>
      <c r="AR61" s="269">
        <f t="shared" ref="AR61:AS66" si="75">L61+AA61</f>
        <v>390847</v>
      </c>
      <c r="AS61" s="269">
        <f t="shared" si="75"/>
        <v>23007</v>
      </c>
      <c r="AT61" s="269">
        <f t="shared" ref="AT61:AT66" si="76">N61+AE61</f>
        <v>15400</v>
      </c>
      <c r="AU61" s="271">
        <f t="shared" ref="AU61:AU66" si="77">O61+AN61</f>
        <v>2.4809000000000001</v>
      </c>
      <c r="AV61" s="271">
        <f t="shared" ref="AV61:AW66" si="78">P61+AL61</f>
        <v>2</v>
      </c>
      <c r="AW61" s="272">
        <f t="shared" si="78"/>
        <v>0.48089999999999999</v>
      </c>
    </row>
    <row r="62" spans="1:49" ht="12.95" customHeight="1" x14ac:dyDescent="0.25">
      <c r="A62" s="224">
        <v>12</v>
      </c>
      <c r="B62" s="145">
        <v>5404</v>
      </c>
      <c r="C62" s="146">
        <v>600098974</v>
      </c>
      <c r="D62" s="114">
        <v>70979812</v>
      </c>
      <c r="E62" s="533" t="s">
        <v>396</v>
      </c>
      <c r="F62" s="123">
        <v>3117</v>
      </c>
      <c r="G62" s="533" t="s">
        <v>320</v>
      </c>
      <c r="H62" s="126" t="s">
        <v>283</v>
      </c>
      <c r="I62" s="265">
        <v>2713470</v>
      </c>
      <c r="J62" s="266">
        <v>1951745</v>
      </c>
      <c r="K62" s="266">
        <v>0</v>
      </c>
      <c r="L62" s="831">
        <v>659690</v>
      </c>
      <c r="M62" s="831">
        <v>39035</v>
      </c>
      <c r="N62" s="266">
        <v>63000</v>
      </c>
      <c r="O62" s="622">
        <v>4.0684000000000005</v>
      </c>
      <c r="P62" s="678">
        <v>2.5</v>
      </c>
      <c r="Q62" s="744">
        <v>1.5684</v>
      </c>
      <c r="R62" s="675">
        <f t="shared" si="67"/>
        <v>0</v>
      </c>
      <c r="S62" s="269">
        <v>0</v>
      </c>
      <c r="T62" s="269">
        <v>0</v>
      </c>
      <c r="U62" s="269">
        <v>0</v>
      </c>
      <c r="V62" s="269">
        <f t="shared" si="2"/>
        <v>0</v>
      </c>
      <c r="W62" s="269">
        <v>0</v>
      </c>
      <c r="X62" s="269">
        <v>0</v>
      </c>
      <c r="Y62" s="269">
        <f t="shared" si="68"/>
        <v>0</v>
      </c>
      <c r="Z62" s="269">
        <f t="shared" si="69"/>
        <v>0</v>
      </c>
      <c r="AA62" s="577">
        <f t="shared" si="70"/>
        <v>0</v>
      </c>
      <c r="AB62" s="270">
        <f t="shared" si="71"/>
        <v>0</v>
      </c>
      <c r="AC62" s="269">
        <v>0</v>
      </c>
      <c r="AD62" s="269">
        <v>0</v>
      </c>
      <c r="AE62" s="269">
        <f t="shared" si="3"/>
        <v>0</v>
      </c>
      <c r="AF62" s="269">
        <f t="shared" si="4"/>
        <v>0</v>
      </c>
      <c r="AG62" s="271">
        <v>0</v>
      </c>
      <c r="AH62" s="271">
        <v>0</v>
      </c>
      <c r="AI62" s="271">
        <v>0</v>
      </c>
      <c r="AJ62" s="271">
        <v>0</v>
      </c>
      <c r="AK62" s="271">
        <v>0</v>
      </c>
      <c r="AL62" s="271">
        <f t="shared" si="5"/>
        <v>0</v>
      </c>
      <c r="AM62" s="271">
        <f t="shared" si="6"/>
        <v>0</v>
      </c>
      <c r="AN62" s="696">
        <f t="shared" si="7"/>
        <v>0</v>
      </c>
      <c r="AO62" s="267">
        <f t="shared" si="72"/>
        <v>2713470</v>
      </c>
      <c r="AP62" s="269">
        <f t="shared" si="73"/>
        <v>1951745</v>
      </c>
      <c r="AQ62" s="421">
        <f t="shared" si="74"/>
        <v>0</v>
      </c>
      <c r="AR62" s="269">
        <f t="shared" si="75"/>
        <v>659690</v>
      </c>
      <c r="AS62" s="269">
        <f t="shared" si="75"/>
        <v>39035</v>
      </c>
      <c r="AT62" s="269">
        <f t="shared" si="76"/>
        <v>63000</v>
      </c>
      <c r="AU62" s="271">
        <f t="shared" si="77"/>
        <v>4.0684000000000005</v>
      </c>
      <c r="AV62" s="271">
        <f t="shared" si="78"/>
        <v>2.5</v>
      </c>
      <c r="AW62" s="272">
        <f t="shared" si="78"/>
        <v>1.5684</v>
      </c>
    </row>
    <row r="63" spans="1:49" ht="12.95" customHeight="1" x14ac:dyDescent="0.25">
      <c r="A63" s="224">
        <v>12</v>
      </c>
      <c r="B63" s="145">
        <v>5404</v>
      </c>
      <c r="C63" s="146">
        <v>600098974</v>
      </c>
      <c r="D63" s="114">
        <v>70979812</v>
      </c>
      <c r="E63" s="533" t="s">
        <v>396</v>
      </c>
      <c r="F63" s="123">
        <v>3117</v>
      </c>
      <c r="G63" s="533" t="s">
        <v>325</v>
      </c>
      <c r="H63" s="126" t="s">
        <v>284</v>
      </c>
      <c r="I63" s="265">
        <v>5134</v>
      </c>
      <c r="J63" s="266">
        <v>3780</v>
      </c>
      <c r="K63" s="266">
        <v>0</v>
      </c>
      <c r="L63" s="831">
        <v>1278</v>
      </c>
      <c r="M63" s="831">
        <v>76</v>
      </c>
      <c r="N63" s="266">
        <v>0</v>
      </c>
      <c r="O63" s="622">
        <v>0.01</v>
      </c>
      <c r="P63" s="678">
        <v>0.01</v>
      </c>
      <c r="Q63" s="744">
        <v>0</v>
      </c>
      <c r="R63" s="675">
        <f t="shared" si="67"/>
        <v>0</v>
      </c>
      <c r="S63" s="269">
        <v>0</v>
      </c>
      <c r="T63" s="269">
        <v>0</v>
      </c>
      <c r="U63" s="269">
        <v>0</v>
      </c>
      <c r="V63" s="269">
        <f t="shared" si="2"/>
        <v>0</v>
      </c>
      <c r="W63" s="269">
        <v>0</v>
      </c>
      <c r="X63" s="269">
        <v>0</v>
      </c>
      <c r="Y63" s="269">
        <f t="shared" si="68"/>
        <v>0</v>
      </c>
      <c r="Z63" s="269">
        <f t="shared" si="69"/>
        <v>0</v>
      </c>
      <c r="AA63" s="577">
        <f t="shared" si="70"/>
        <v>0</v>
      </c>
      <c r="AB63" s="270">
        <f t="shared" si="71"/>
        <v>0</v>
      </c>
      <c r="AC63" s="269">
        <v>0</v>
      </c>
      <c r="AD63" s="269">
        <v>0</v>
      </c>
      <c r="AE63" s="269">
        <f t="shared" si="3"/>
        <v>0</v>
      </c>
      <c r="AF63" s="269">
        <f t="shared" si="4"/>
        <v>0</v>
      </c>
      <c r="AG63" s="271">
        <v>0</v>
      </c>
      <c r="AH63" s="271">
        <v>0</v>
      </c>
      <c r="AI63" s="271">
        <v>0</v>
      </c>
      <c r="AJ63" s="271">
        <v>0</v>
      </c>
      <c r="AK63" s="271">
        <v>0</v>
      </c>
      <c r="AL63" s="271">
        <f t="shared" si="5"/>
        <v>0</v>
      </c>
      <c r="AM63" s="271">
        <f t="shared" si="6"/>
        <v>0</v>
      </c>
      <c r="AN63" s="696">
        <f t="shared" si="7"/>
        <v>0</v>
      </c>
      <c r="AO63" s="267">
        <f t="shared" si="72"/>
        <v>5134</v>
      </c>
      <c r="AP63" s="269">
        <f t="shared" si="73"/>
        <v>3780</v>
      </c>
      <c r="AQ63" s="421">
        <f t="shared" si="74"/>
        <v>0</v>
      </c>
      <c r="AR63" s="269">
        <f t="shared" si="75"/>
        <v>1278</v>
      </c>
      <c r="AS63" s="269">
        <f t="shared" si="75"/>
        <v>76</v>
      </c>
      <c r="AT63" s="269">
        <f t="shared" si="76"/>
        <v>0</v>
      </c>
      <c r="AU63" s="271">
        <f t="shared" si="77"/>
        <v>0.01</v>
      </c>
      <c r="AV63" s="271">
        <f t="shared" si="78"/>
        <v>0.01</v>
      </c>
      <c r="AW63" s="272">
        <f t="shared" si="78"/>
        <v>0</v>
      </c>
    </row>
    <row r="64" spans="1:49" ht="12.95" customHeight="1" x14ac:dyDescent="0.25">
      <c r="A64" s="224">
        <v>12</v>
      </c>
      <c r="B64" s="145">
        <v>5404</v>
      </c>
      <c r="C64" s="146">
        <v>600098974</v>
      </c>
      <c r="D64" s="114">
        <v>70979812</v>
      </c>
      <c r="E64" s="533" t="s">
        <v>396</v>
      </c>
      <c r="F64" s="123">
        <v>3141</v>
      </c>
      <c r="G64" s="533" t="s">
        <v>321</v>
      </c>
      <c r="H64" s="126" t="s">
        <v>284</v>
      </c>
      <c r="I64" s="265">
        <v>574742</v>
      </c>
      <c r="J64" s="266">
        <v>421433</v>
      </c>
      <c r="K64" s="266">
        <v>0</v>
      </c>
      <c r="L64" s="831">
        <v>142444</v>
      </c>
      <c r="M64" s="831">
        <v>8429</v>
      </c>
      <c r="N64" s="266">
        <v>2436</v>
      </c>
      <c r="O64" s="622">
        <v>1.43</v>
      </c>
      <c r="P64" s="678">
        <v>0</v>
      </c>
      <c r="Q64" s="744">
        <v>1.43</v>
      </c>
      <c r="R64" s="675">
        <f t="shared" si="67"/>
        <v>0</v>
      </c>
      <c r="S64" s="269">
        <v>0</v>
      </c>
      <c r="T64" s="269">
        <v>0</v>
      </c>
      <c r="U64" s="269">
        <v>0</v>
      </c>
      <c r="V64" s="269">
        <f t="shared" si="2"/>
        <v>0</v>
      </c>
      <c r="W64" s="269">
        <v>0</v>
      </c>
      <c r="X64" s="269">
        <v>0</v>
      </c>
      <c r="Y64" s="269">
        <f t="shared" si="68"/>
        <v>0</v>
      </c>
      <c r="Z64" s="269">
        <f t="shared" si="69"/>
        <v>0</v>
      </c>
      <c r="AA64" s="577">
        <f t="shared" si="70"/>
        <v>0</v>
      </c>
      <c r="AB64" s="270">
        <f t="shared" si="71"/>
        <v>0</v>
      </c>
      <c r="AC64" s="269">
        <v>0</v>
      </c>
      <c r="AD64" s="269">
        <v>0</v>
      </c>
      <c r="AE64" s="269">
        <f t="shared" si="3"/>
        <v>0</v>
      </c>
      <c r="AF64" s="269">
        <f t="shared" si="4"/>
        <v>0</v>
      </c>
      <c r="AG64" s="271">
        <v>0</v>
      </c>
      <c r="AH64" s="271">
        <v>0</v>
      </c>
      <c r="AI64" s="271">
        <v>0</v>
      </c>
      <c r="AJ64" s="271">
        <v>0</v>
      </c>
      <c r="AK64" s="271">
        <v>0</v>
      </c>
      <c r="AL64" s="271">
        <f t="shared" si="5"/>
        <v>0</v>
      </c>
      <c r="AM64" s="271">
        <f t="shared" si="6"/>
        <v>0</v>
      </c>
      <c r="AN64" s="696">
        <f t="shared" si="7"/>
        <v>0</v>
      </c>
      <c r="AO64" s="267">
        <f t="shared" si="72"/>
        <v>574742</v>
      </c>
      <c r="AP64" s="269">
        <f t="shared" si="73"/>
        <v>421433</v>
      </c>
      <c r="AQ64" s="421">
        <f t="shared" si="74"/>
        <v>0</v>
      </c>
      <c r="AR64" s="269">
        <f t="shared" si="75"/>
        <v>142444</v>
      </c>
      <c r="AS64" s="269">
        <f t="shared" si="75"/>
        <v>8429</v>
      </c>
      <c r="AT64" s="269">
        <f t="shared" si="76"/>
        <v>2436</v>
      </c>
      <c r="AU64" s="271">
        <f t="shared" si="77"/>
        <v>1.43</v>
      </c>
      <c r="AV64" s="271">
        <f t="shared" si="78"/>
        <v>0</v>
      </c>
      <c r="AW64" s="272">
        <f t="shared" si="78"/>
        <v>1.43</v>
      </c>
    </row>
    <row r="65" spans="1:49" ht="12.95" customHeight="1" x14ac:dyDescent="0.25">
      <c r="A65" s="224">
        <v>12</v>
      </c>
      <c r="B65" s="145">
        <v>5404</v>
      </c>
      <c r="C65" s="146">
        <v>600098974</v>
      </c>
      <c r="D65" s="114">
        <v>70979812</v>
      </c>
      <c r="E65" s="533" t="s">
        <v>396</v>
      </c>
      <c r="F65" s="123">
        <v>3143</v>
      </c>
      <c r="G65" s="533" t="s">
        <v>635</v>
      </c>
      <c r="H65" s="126" t="s">
        <v>283</v>
      </c>
      <c r="I65" s="265">
        <v>437094</v>
      </c>
      <c r="J65" s="266">
        <v>321866</v>
      </c>
      <c r="K65" s="266">
        <v>0</v>
      </c>
      <c r="L65" s="831">
        <v>108791</v>
      </c>
      <c r="M65" s="831">
        <v>6437</v>
      </c>
      <c r="N65" s="266">
        <v>0</v>
      </c>
      <c r="O65" s="622">
        <v>0.70520000000000005</v>
      </c>
      <c r="P65" s="678">
        <v>0.70520000000000005</v>
      </c>
      <c r="Q65" s="744">
        <v>0</v>
      </c>
      <c r="R65" s="675">
        <f t="shared" si="67"/>
        <v>0</v>
      </c>
      <c r="S65" s="269">
        <v>0</v>
      </c>
      <c r="T65" s="269">
        <v>0</v>
      </c>
      <c r="U65" s="269">
        <v>0</v>
      </c>
      <c r="V65" s="269">
        <f t="shared" si="2"/>
        <v>0</v>
      </c>
      <c r="W65" s="269">
        <v>0</v>
      </c>
      <c r="X65" s="269">
        <v>0</v>
      </c>
      <c r="Y65" s="269">
        <f t="shared" si="68"/>
        <v>0</v>
      </c>
      <c r="Z65" s="269">
        <f t="shared" si="69"/>
        <v>0</v>
      </c>
      <c r="AA65" s="577">
        <f t="shared" si="70"/>
        <v>0</v>
      </c>
      <c r="AB65" s="270">
        <f t="shared" si="71"/>
        <v>0</v>
      </c>
      <c r="AC65" s="269">
        <v>0</v>
      </c>
      <c r="AD65" s="269">
        <v>0</v>
      </c>
      <c r="AE65" s="269">
        <f t="shared" si="3"/>
        <v>0</v>
      </c>
      <c r="AF65" s="269">
        <f t="shared" si="4"/>
        <v>0</v>
      </c>
      <c r="AG65" s="271">
        <v>0</v>
      </c>
      <c r="AH65" s="271">
        <v>0</v>
      </c>
      <c r="AI65" s="271">
        <v>0</v>
      </c>
      <c r="AJ65" s="271">
        <v>0</v>
      </c>
      <c r="AK65" s="271">
        <v>0</v>
      </c>
      <c r="AL65" s="271">
        <f t="shared" si="5"/>
        <v>0</v>
      </c>
      <c r="AM65" s="271">
        <f t="shared" si="6"/>
        <v>0</v>
      </c>
      <c r="AN65" s="696">
        <f t="shared" si="7"/>
        <v>0</v>
      </c>
      <c r="AO65" s="267">
        <f t="shared" si="72"/>
        <v>437094</v>
      </c>
      <c r="AP65" s="269">
        <f t="shared" si="73"/>
        <v>321866</v>
      </c>
      <c r="AQ65" s="421">
        <f t="shared" si="74"/>
        <v>0</v>
      </c>
      <c r="AR65" s="269">
        <f t="shared" si="75"/>
        <v>108791</v>
      </c>
      <c r="AS65" s="269">
        <f t="shared" si="75"/>
        <v>6437</v>
      </c>
      <c r="AT65" s="269">
        <f t="shared" si="76"/>
        <v>0</v>
      </c>
      <c r="AU65" s="271">
        <f t="shared" si="77"/>
        <v>0.70520000000000005</v>
      </c>
      <c r="AV65" s="271">
        <f t="shared" si="78"/>
        <v>0.70520000000000005</v>
      </c>
      <c r="AW65" s="272">
        <f t="shared" si="78"/>
        <v>0</v>
      </c>
    </row>
    <row r="66" spans="1:49" ht="12.95" customHeight="1" x14ac:dyDescent="0.25">
      <c r="A66" s="224">
        <v>12</v>
      </c>
      <c r="B66" s="145">
        <v>5404</v>
      </c>
      <c r="C66" s="146">
        <v>600098974</v>
      </c>
      <c r="D66" s="114">
        <v>70979812</v>
      </c>
      <c r="E66" s="533" t="s">
        <v>396</v>
      </c>
      <c r="F66" s="123">
        <v>3143</v>
      </c>
      <c r="G66" s="533" t="s">
        <v>636</v>
      </c>
      <c r="H66" s="126" t="s">
        <v>284</v>
      </c>
      <c r="I66" s="265">
        <v>10534</v>
      </c>
      <c r="J66" s="266">
        <v>7425</v>
      </c>
      <c r="K66" s="266">
        <v>0</v>
      </c>
      <c r="L66" s="831">
        <v>2510</v>
      </c>
      <c r="M66" s="831">
        <v>149</v>
      </c>
      <c r="N66" s="266">
        <v>450</v>
      </c>
      <c r="O66" s="622">
        <v>0.03</v>
      </c>
      <c r="P66" s="678">
        <v>0</v>
      </c>
      <c r="Q66" s="744">
        <v>0.03</v>
      </c>
      <c r="R66" s="675">
        <f t="shared" si="67"/>
        <v>0</v>
      </c>
      <c r="S66" s="269">
        <v>0</v>
      </c>
      <c r="T66" s="269">
        <v>0</v>
      </c>
      <c r="U66" s="269">
        <v>0</v>
      </c>
      <c r="V66" s="269">
        <f t="shared" si="2"/>
        <v>0</v>
      </c>
      <c r="W66" s="269">
        <v>0</v>
      </c>
      <c r="X66" s="269">
        <v>0</v>
      </c>
      <c r="Y66" s="269">
        <f t="shared" si="68"/>
        <v>0</v>
      </c>
      <c r="Z66" s="269">
        <f t="shared" si="69"/>
        <v>0</v>
      </c>
      <c r="AA66" s="577">
        <f t="shared" si="70"/>
        <v>0</v>
      </c>
      <c r="AB66" s="270">
        <f t="shared" si="71"/>
        <v>0</v>
      </c>
      <c r="AC66" s="269">
        <v>0</v>
      </c>
      <c r="AD66" s="269">
        <v>0</v>
      </c>
      <c r="AE66" s="269">
        <f t="shared" si="3"/>
        <v>0</v>
      </c>
      <c r="AF66" s="269">
        <f t="shared" si="4"/>
        <v>0</v>
      </c>
      <c r="AG66" s="271">
        <v>0</v>
      </c>
      <c r="AH66" s="271">
        <v>0</v>
      </c>
      <c r="AI66" s="271">
        <v>0</v>
      </c>
      <c r="AJ66" s="271">
        <v>0</v>
      </c>
      <c r="AK66" s="271">
        <v>0</v>
      </c>
      <c r="AL66" s="271">
        <f t="shared" si="5"/>
        <v>0</v>
      </c>
      <c r="AM66" s="271">
        <f t="shared" si="6"/>
        <v>0</v>
      </c>
      <c r="AN66" s="696">
        <f t="shared" si="7"/>
        <v>0</v>
      </c>
      <c r="AO66" s="267">
        <f t="shared" si="72"/>
        <v>10534</v>
      </c>
      <c r="AP66" s="269">
        <f t="shared" si="73"/>
        <v>7425</v>
      </c>
      <c r="AQ66" s="421">
        <f t="shared" si="74"/>
        <v>0</v>
      </c>
      <c r="AR66" s="269">
        <f t="shared" si="75"/>
        <v>2510</v>
      </c>
      <c r="AS66" s="269">
        <f t="shared" si="75"/>
        <v>149</v>
      </c>
      <c r="AT66" s="269">
        <f t="shared" si="76"/>
        <v>450</v>
      </c>
      <c r="AU66" s="271">
        <f t="shared" si="77"/>
        <v>0.03</v>
      </c>
      <c r="AV66" s="271">
        <f t="shared" si="78"/>
        <v>0</v>
      </c>
      <c r="AW66" s="272">
        <f t="shared" si="78"/>
        <v>0.03</v>
      </c>
    </row>
    <row r="67" spans="1:49" ht="12.95" customHeight="1" x14ac:dyDescent="0.25">
      <c r="A67" s="226">
        <v>12</v>
      </c>
      <c r="B67" s="148">
        <v>5404</v>
      </c>
      <c r="C67" s="149">
        <v>600098974</v>
      </c>
      <c r="D67" s="148">
        <v>70979812</v>
      </c>
      <c r="E67" s="534" t="s">
        <v>397</v>
      </c>
      <c r="F67" s="131"/>
      <c r="G67" s="535"/>
      <c r="H67" s="132"/>
      <c r="I67" s="527">
        <v>5326582</v>
      </c>
      <c r="J67" s="150">
        <v>3856603</v>
      </c>
      <c r="K67" s="150">
        <v>6000</v>
      </c>
      <c r="L67" s="150">
        <v>1305560</v>
      </c>
      <c r="M67" s="150">
        <v>77133</v>
      </c>
      <c r="N67" s="150">
        <v>81286</v>
      </c>
      <c r="O67" s="227">
        <v>8.724499999999999</v>
      </c>
      <c r="P67" s="227">
        <v>5.2151999999999994</v>
      </c>
      <c r="Q67" s="530">
        <v>3.5093000000000001</v>
      </c>
      <c r="R67" s="218">
        <f t="shared" ref="R67:AW67" si="79">SUM(R61:R66)</f>
        <v>0</v>
      </c>
      <c r="S67" s="150">
        <f t="shared" si="79"/>
        <v>0</v>
      </c>
      <c r="T67" s="150">
        <f t="shared" si="79"/>
        <v>0</v>
      </c>
      <c r="U67" s="150">
        <f t="shared" si="79"/>
        <v>0</v>
      </c>
      <c r="V67" s="150">
        <f t="shared" si="79"/>
        <v>0</v>
      </c>
      <c r="W67" s="150">
        <f t="shared" si="79"/>
        <v>0</v>
      </c>
      <c r="X67" s="150">
        <f t="shared" si="79"/>
        <v>0</v>
      </c>
      <c r="Y67" s="150">
        <f t="shared" si="79"/>
        <v>0</v>
      </c>
      <c r="Z67" s="150">
        <f t="shared" si="79"/>
        <v>0</v>
      </c>
      <c r="AA67" s="150">
        <f t="shared" si="79"/>
        <v>0</v>
      </c>
      <c r="AB67" s="150">
        <f t="shared" si="79"/>
        <v>0</v>
      </c>
      <c r="AC67" s="150">
        <f t="shared" si="79"/>
        <v>0</v>
      </c>
      <c r="AD67" s="150">
        <f t="shared" si="79"/>
        <v>0</v>
      </c>
      <c r="AE67" s="150">
        <f t="shared" si="79"/>
        <v>0</v>
      </c>
      <c r="AF67" s="150">
        <f t="shared" si="79"/>
        <v>0</v>
      </c>
      <c r="AG67" s="227">
        <f t="shared" si="79"/>
        <v>0</v>
      </c>
      <c r="AH67" s="227">
        <f t="shared" si="79"/>
        <v>0</v>
      </c>
      <c r="AI67" s="227">
        <f t="shared" si="79"/>
        <v>0</v>
      </c>
      <c r="AJ67" s="227">
        <f t="shared" si="79"/>
        <v>0</v>
      </c>
      <c r="AK67" s="227">
        <f t="shared" si="79"/>
        <v>0</v>
      </c>
      <c r="AL67" s="227">
        <f t="shared" si="79"/>
        <v>0</v>
      </c>
      <c r="AM67" s="227">
        <f t="shared" si="79"/>
        <v>0</v>
      </c>
      <c r="AN67" s="819">
        <f t="shared" si="79"/>
        <v>0</v>
      </c>
      <c r="AO67" s="527">
        <f t="shared" si="79"/>
        <v>5326582</v>
      </c>
      <c r="AP67" s="150">
        <f t="shared" si="79"/>
        <v>3856603</v>
      </c>
      <c r="AQ67" s="150">
        <f t="shared" si="79"/>
        <v>6000</v>
      </c>
      <c r="AR67" s="150">
        <f t="shared" si="79"/>
        <v>1305560</v>
      </c>
      <c r="AS67" s="150">
        <f t="shared" si="79"/>
        <v>77133</v>
      </c>
      <c r="AT67" s="150">
        <f t="shared" si="79"/>
        <v>81286</v>
      </c>
      <c r="AU67" s="227">
        <f t="shared" si="79"/>
        <v>8.724499999999999</v>
      </c>
      <c r="AV67" s="227">
        <f t="shared" si="79"/>
        <v>5.2151999999999994</v>
      </c>
      <c r="AW67" s="530">
        <f t="shared" si="79"/>
        <v>3.5093000000000001</v>
      </c>
    </row>
    <row r="68" spans="1:49" ht="12.95" customHeight="1" x14ac:dyDescent="0.25">
      <c r="A68" s="224">
        <v>13</v>
      </c>
      <c r="B68" s="145">
        <v>5407</v>
      </c>
      <c r="C68" s="146">
        <v>600099148</v>
      </c>
      <c r="D68" s="114">
        <v>70939403</v>
      </c>
      <c r="E68" s="533" t="s">
        <v>398</v>
      </c>
      <c r="F68" s="123">
        <v>3111</v>
      </c>
      <c r="G68" s="533" t="s">
        <v>331</v>
      </c>
      <c r="H68" s="126" t="s">
        <v>283</v>
      </c>
      <c r="I68" s="265">
        <v>2261145</v>
      </c>
      <c r="J68" s="266">
        <v>1646499</v>
      </c>
      <c r="K68" s="266">
        <v>0</v>
      </c>
      <c r="L68" s="831">
        <v>556516</v>
      </c>
      <c r="M68" s="831">
        <v>32930</v>
      </c>
      <c r="N68" s="266">
        <v>25200</v>
      </c>
      <c r="O68" s="622">
        <v>3.9218000000000002</v>
      </c>
      <c r="P68" s="678">
        <v>3</v>
      </c>
      <c r="Q68" s="744">
        <v>0.92179999999999995</v>
      </c>
      <c r="R68" s="675">
        <f t="shared" ref="R68:R73" si="80">W68*-1</f>
        <v>0</v>
      </c>
      <c r="S68" s="269">
        <v>0</v>
      </c>
      <c r="T68" s="269">
        <v>0</v>
      </c>
      <c r="U68" s="269">
        <v>0</v>
      </c>
      <c r="V68" s="269">
        <f t="shared" si="2"/>
        <v>0</v>
      </c>
      <c r="W68" s="269">
        <v>0</v>
      </c>
      <c r="X68" s="269">
        <v>0</v>
      </c>
      <c r="Y68" s="269">
        <f t="shared" ref="Y68:Y73" si="81">SUM(W68:X68)</f>
        <v>0</v>
      </c>
      <c r="Z68" s="269">
        <f t="shared" ref="Z68:Z73" si="82">V68+Y68</f>
        <v>0</v>
      </c>
      <c r="AA68" s="577">
        <f t="shared" ref="AA68:AA73" si="83">ROUND((V68+W68)*33.8%,0)</f>
        <v>0</v>
      </c>
      <c r="AB68" s="270">
        <f t="shared" ref="AB68:AB73" si="84">ROUND(V68*2%,0)</f>
        <v>0</v>
      </c>
      <c r="AC68" s="269">
        <v>0</v>
      </c>
      <c r="AD68" s="269">
        <v>0</v>
      </c>
      <c r="AE68" s="269">
        <f t="shared" si="3"/>
        <v>0</v>
      </c>
      <c r="AF68" s="269">
        <f t="shared" si="4"/>
        <v>0</v>
      </c>
      <c r="AG68" s="271">
        <v>0</v>
      </c>
      <c r="AH68" s="271">
        <v>0</v>
      </c>
      <c r="AI68" s="271">
        <v>0</v>
      </c>
      <c r="AJ68" s="271">
        <v>0</v>
      </c>
      <c r="AK68" s="271">
        <v>0</v>
      </c>
      <c r="AL68" s="271">
        <f t="shared" si="5"/>
        <v>0</v>
      </c>
      <c r="AM68" s="271">
        <f t="shared" si="6"/>
        <v>0</v>
      </c>
      <c r="AN68" s="696">
        <f t="shared" si="7"/>
        <v>0</v>
      </c>
      <c r="AO68" s="267">
        <f t="shared" ref="AO68:AO73" si="85">I68+AF68</f>
        <v>2261145</v>
      </c>
      <c r="AP68" s="269">
        <f t="shared" ref="AP68:AP73" si="86">J68+V68</f>
        <v>1646499</v>
      </c>
      <c r="AQ68" s="421">
        <f t="shared" ref="AQ68:AQ73" si="87">K68+Y68</f>
        <v>0</v>
      </c>
      <c r="AR68" s="269">
        <f t="shared" ref="AR68:AS73" si="88">L68+AA68</f>
        <v>556516</v>
      </c>
      <c r="AS68" s="269">
        <f t="shared" si="88"/>
        <v>32930</v>
      </c>
      <c r="AT68" s="269">
        <f t="shared" ref="AT68:AT73" si="89">N68+AE68</f>
        <v>25200</v>
      </c>
      <c r="AU68" s="271">
        <f t="shared" ref="AU68:AU73" si="90">O68+AN68</f>
        <v>3.9218000000000002</v>
      </c>
      <c r="AV68" s="271">
        <f t="shared" ref="AV68:AW73" si="91">P68+AL68</f>
        <v>3</v>
      </c>
      <c r="AW68" s="272">
        <f t="shared" si="91"/>
        <v>0.92179999999999995</v>
      </c>
    </row>
    <row r="69" spans="1:49" ht="12.95" customHeight="1" x14ac:dyDescent="0.25">
      <c r="A69" s="224">
        <v>13</v>
      </c>
      <c r="B69" s="145">
        <v>5407</v>
      </c>
      <c r="C69" s="146">
        <v>600099148</v>
      </c>
      <c r="D69" s="114">
        <v>70939403</v>
      </c>
      <c r="E69" s="533" t="s">
        <v>398</v>
      </c>
      <c r="F69" s="123">
        <v>3113</v>
      </c>
      <c r="G69" s="533" t="s">
        <v>335</v>
      </c>
      <c r="H69" s="126" t="s">
        <v>283</v>
      </c>
      <c r="I69" s="265">
        <v>8610210</v>
      </c>
      <c r="J69" s="266">
        <v>6200449</v>
      </c>
      <c r="K69" s="266">
        <v>0</v>
      </c>
      <c r="L69" s="831">
        <v>2095752</v>
      </c>
      <c r="M69" s="831">
        <v>124009</v>
      </c>
      <c r="N69" s="266">
        <v>190000</v>
      </c>
      <c r="O69" s="622">
        <v>12.1128</v>
      </c>
      <c r="P69" s="678">
        <v>8.9037000000000006</v>
      </c>
      <c r="Q69" s="744">
        <v>3.2090999999999998</v>
      </c>
      <c r="R69" s="675">
        <f t="shared" si="80"/>
        <v>0</v>
      </c>
      <c r="S69" s="269">
        <v>0</v>
      </c>
      <c r="T69" s="269">
        <v>0</v>
      </c>
      <c r="U69" s="269">
        <v>0</v>
      </c>
      <c r="V69" s="269">
        <f t="shared" si="2"/>
        <v>0</v>
      </c>
      <c r="W69" s="269">
        <v>0</v>
      </c>
      <c r="X69" s="269">
        <v>0</v>
      </c>
      <c r="Y69" s="269">
        <f t="shared" si="81"/>
        <v>0</v>
      </c>
      <c r="Z69" s="269">
        <f t="shared" si="82"/>
        <v>0</v>
      </c>
      <c r="AA69" s="577">
        <f t="shared" si="83"/>
        <v>0</v>
      </c>
      <c r="AB69" s="270">
        <f t="shared" si="84"/>
        <v>0</v>
      </c>
      <c r="AC69" s="269">
        <v>0</v>
      </c>
      <c r="AD69" s="269">
        <v>0</v>
      </c>
      <c r="AE69" s="269">
        <f t="shared" si="3"/>
        <v>0</v>
      </c>
      <c r="AF69" s="269">
        <f t="shared" si="4"/>
        <v>0</v>
      </c>
      <c r="AG69" s="271">
        <v>0</v>
      </c>
      <c r="AH69" s="271">
        <v>0</v>
      </c>
      <c r="AI69" s="271">
        <v>0</v>
      </c>
      <c r="AJ69" s="271">
        <v>0</v>
      </c>
      <c r="AK69" s="271">
        <v>0</v>
      </c>
      <c r="AL69" s="271">
        <f t="shared" si="5"/>
        <v>0</v>
      </c>
      <c r="AM69" s="271">
        <f t="shared" si="6"/>
        <v>0</v>
      </c>
      <c r="AN69" s="696">
        <f t="shared" si="7"/>
        <v>0</v>
      </c>
      <c r="AO69" s="267">
        <f t="shared" si="85"/>
        <v>8610210</v>
      </c>
      <c r="AP69" s="269">
        <f t="shared" si="86"/>
        <v>6200449</v>
      </c>
      <c r="AQ69" s="421">
        <f t="shared" si="87"/>
        <v>0</v>
      </c>
      <c r="AR69" s="269">
        <f t="shared" si="88"/>
        <v>2095752</v>
      </c>
      <c r="AS69" s="269">
        <f t="shared" si="88"/>
        <v>124009</v>
      </c>
      <c r="AT69" s="269">
        <f t="shared" si="89"/>
        <v>190000</v>
      </c>
      <c r="AU69" s="271">
        <f t="shared" si="90"/>
        <v>12.1128</v>
      </c>
      <c r="AV69" s="271">
        <f t="shared" si="91"/>
        <v>8.9037000000000006</v>
      </c>
      <c r="AW69" s="272">
        <f t="shared" si="91"/>
        <v>3.2090999999999998</v>
      </c>
    </row>
    <row r="70" spans="1:49" ht="12.95" customHeight="1" x14ac:dyDescent="0.25">
      <c r="A70" s="224">
        <v>13</v>
      </c>
      <c r="B70" s="145">
        <v>5407</v>
      </c>
      <c r="C70" s="146">
        <v>600099148</v>
      </c>
      <c r="D70" s="114">
        <v>70939403</v>
      </c>
      <c r="E70" s="533" t="s">
        <v>398</v>
      </c>
      <c r="F70" s="123">
        <v>3113</v>
      </c>
      <c r="G70" s="533" t="s">
        <v>325</v>
      </c>
      <c r="H70" s="126" t="s">
        <v>284</v>
      </c>
      <c r="I70" s="265">
        <v>317748</v>
      </c>
      <c r="J70" s="266">
        <v>233982</v>
      </c>
      <c r="K70" s="266">
        <v>0</v>
      </c>
      <c r="L70" s="831">
        <v>79086</v>
      </c>
      <c r="M70" s="831">
        <v>4680</v>
      </c>
      <c r="N70" s="266">
        <v>0</v>
      </c>
      <c r="O70" s="622">
        <v>0.68</v>
      </c>
      <c r="P70" s="678">
        <v>0.68</v>
      </c>
      <c r="Q70" s="744">
        <v>0</v>
      </c>
      <c r="R70" s="675">
        <f t="shared" si="80"/>
        <v>0</v>
      </c>
      <c r="S70" s="269">
        <v>0</v>
      </c>
      <c r="T70" s="269">
        <v>0</v>
      </c>
      <c r="U70" s="269">
        <v>0</v>
      </c>
      <c r="V70" s="269">
        <f t="shared" si="2"/>
        <v>0</v>
      </c>
      <c r="W70" s="269">
        <v>0</v>
      </c>
      <c r="X70" s="269">
        <v>0</v>
      </c>
      <c r="Y70" s="269">
        <f t="shared" si="81"/>
        <v>0</v>
      </c>
      <c r="Z70" s="269">
        <f t="shared" si="82"/>
        <v>0</v>
      </c>
      <c r="AA70" s="577">
        <f t="shared" si="83"/>
        <v>0</v>
      </c>
      <c r="AB70" s="270">
        <f t="shared" si="84"/>
        <v>0</v>
      </c>
      <c r="AC70" s="269">
        <v>0</v>
      </c>
      <c r="AD70" s="269">
        <v>0</v>
      </c>
      <c r="AE70" s="269">
        <f t="shared" si="3"/>
        <v>0</v>
      </c>
      <c r="AF70" s="269">
        <f t="shared" si="4"/>
        <v>0</v>
      </c>
      <c r="AG70" s="271">
        <v>0</v>
      </c>
      <c r="AH70" s="271">
        <v>0</v>
      </c>
      <c r="AI70" s="271">
        <v>0</v>
      </c>
      <c r="AJ70" s="271">
        <v>0</v>
      </c>
      <c r="AK70" s="271">
        <v>0</v>
      </c>
      <c r="AL70" s="271">
        <f t="shared" si="5"/>
        <v>0</v>
      </c>
      <c r="AM70" s="271">
        <f t="shared" si="6"/>
        <v>0</v>
      </c>
      <c r="AN70" s="696">
        <f t="shared" si="7"/>
        <v>0</v>
      </c>
      <c r="AO70" s="267">
        <f t="shared" si="85"/>
        <v>317748</v>
      </c>
      <c r="AP70" s="269">
        <f t="shared" si="86"/>
        <v>233982</v>
      </c>
      <c r="AQ70" s="421">
        <f t="shared" si="87"/>
        <v>0</v>
      </c>
      <c r="AR70" s="269">
        <f t="shared" si="88"/>
        <v>79086</v>
      </c>
      <c r="AS70" s="269">
        <f t="shared" si="88"/>
        <v>4680</v>
      </c>
      <c r="AT70" s="269">
        <f t="shared" si="89"/>
        <v>0</v>
      </c>
      <c r="AU70" s="271">
        <f t="shared" si="90"/>
        <v>0.68</v>
      </c>
      <c r="AV70" s="271">
        <f t="shared" si="91"/>
        <v>0.68</v>
      </c>
      <c r="AW70" s="272">
        <f t="shared" si="91"/>
        <v>0</v>
      </c>
    </row>
    <row r="71" spans="1:49" ht="12.95" customHeight="1" x14ac:dyDescent="0.25">
      <c r="A71" s="224">
        <v>13</v>
      </c>
      <c r="B71" s="145">
        <v>5407</v>
      </c>
      <c r="C71" s="146">
        <v>600099148</v>
      </c>
      <c r="D71" s="114">
        <v>70939403</v>
      </c>
      <c r="E71" s="533" t="s">
        <v>398</v>
      </c>
      <c r="F71" s="123">
        <v>3141</v>
      </c>
      <c r="G71" s="533" t="s">
        <v>321</v>
      </c>
      <c r="H71" s="126" t="s">
        <v>284</v>
      </c>
      <c r="I71" s="265">
        <v>1326202</v>
      </c>
      <c r="J71" s="266">
        <v>970971</v>
      </c>
      <c r="K71" s="266">
        <v>0</v>
      </c>
      <c r="L71" s="831">
        <v>328188</v>
      </c>
      <c r="M71" s="831">
        <v>19419</v>
      </c>
      <c r="N71" s="266">
        <v>7624</v>
      </c>
      <c r="O71" s="678">
        <v>3.3</v>
      </c>
      <c r="P71" s="678">
        <v>0</v>
      </c>
      <c r="Q71" s="744">
        <v>3.3</v>
      </c>
      <c r="R71" s="675">
        <f t="shared" si="80"/>
        <v>0</v>
      </c>
      <c r="S71" s="269">
        <v>0</v>
      </c>
      <c r="T71" s="269">
        <v>0</v>
      </c>
      <c r="U71" s="269">
        <v>0</v>
      </c>
      <c r="V71" s="269">
        <f t="shared" si="2"/>
        <v>0</v>
      </c>
      <c r="W71" s="269">
        <v>0</v>
      </c>
      <c r="X71" s="269">
        <v>0</v>
      </c>
      <c r="Y71" s="269">
        <f t="shared" si="81"/>
        <v>0</v>
      </c>
      <c r="Z71" s="269">
        <f t="shared" si="82"/>
        <v>0</v>
      </c>
      <c r="AA71" s="577">
        <f t="shared" si="83"/>
        <v>0</v>
      </c>
      <c r="AB71" s="270">
        <f t="shared" si="84"/>
        <v>0</v>
      </c>
      <c r="AC71" s="269">
        <v>0</v>
      </c>
      <c r="AD71" s="269">
        <v>0</v>
      </c>
      <c r="AE71" s="269">
        <f t="shared" si="3"/>
        <v>0</v>
      </c>
      <c r="AF71" s="269">
        <f t="shared" si="4"/>
        <v>0</v>
      </c>
      <c r="AG71" s="271">
        <v>0</v>
      </c>
      <c r="AH71" s="271">
        <v>0</v>
      </c>
      <c r="AI71" s="271">
        <v>0</v>
      </c>
      <c r="AJ71" s="271">
        <v>0</v>
      </c>
      <c r="AK71" s="271">
        <v>0</v>
      </c>
      <c r="AL71" s="271">
        <f t="shared" si="5"/>
        <v>0</v>
      </c>
      <c r="AM71" s="271">
        <f t="shared" si="6"/>
        <v>0</v>
      </c>
      <c r="AN71" s="696">
        <f t="shared" si="7"/>
        <v>0</v>
      </c>
      <c r="AO71" s="267">
        <f t="shared" si="85"/>
        <v>1326202</v>
      </c>
      <c r="AP71" s="269">
        <f t="shared" si="86"/>
        <v>970971</v>
      </c>
      <c r="AQ71" s="421">
        <f t="shared" si="87"/>
        <v>0</v>
      </c>
      <c r="AR71" s="269">
        <f t="shared" si="88"/>
        <v>328188</v>
      </c>
      <c r="AS71" s="269">
        <f t="shared" si="88"/>
        <v>19419</v>
      </c>
      <c r="AT71" s="269">
        <f t="shared" si="89"/>
        <v>7624</v>
      </c>
      <c r="AU71" s="271">
        <f t="shared" si="90"/>
        <v>3.3</v>
      </c>
      <c r="AV71" s="271">
        <f t="shared" si="91"/>
        <v>0</v>
      </c>
      <c r="AW71" s="272">
        <f t="shared" si="91"/>
        <v>3.3</v>
      </c>
    </row>
    <row r="72" spans="1:49" ht="12.95" customHeight="1" x14ac:dyDescent="0.25">
      <c r="A72" s="224">
        <v>13</v>
      </c>
      <c r="B72" s="145">
        <v>5407</v>
      </c>
      <c r="C72" s="146">
        <v>600099148</v>
      </c>
      <c r="D72" s="114">
        <v>70939403</v>
      </c>
      <c r="E72" s="533" t="s">
        <v>398</v>
      </c>
      <c r="F72" s="123">
        <v>3143</v>
      </c>
      <c r="G72" s="533" t="s">
        <v>635</v>
      </c>
      <c r="H72" s="126" t="s">
        <v>283</v>
      </c>
      <c r="I72" s="265">
        <v>387386</v>
      </c>
      <c r="J72" s="266">
        <v>285262</v>
      </c>
      <c r="K72" s="266">
        <v>0</v>
      </c>
      <c r="L72" s="831">
        <v>96419</v>
      </c>
      <c r="M72" s="831">
        <v>5705</v>
      </c>
      <c r="N72" s="266">
        <v>0</v>
      </c>
      <c r="O72" s="622">
        <v>0.65</v>
      </c>
      <c r="P72" s="678">
        <v>0.65</v>
      </c>
      <c r="Q72" s="744">
        <v>0</v>
      </c>
      <c r="R72" s="675">
        <f t="shared" si="80"/>
        <v>0</v>
      </c>
      <c r="S72" s="269">
        <v>0</v>
      </c>
      <c r="T72" s="269">
        <v>0</v>
      </c>
      <c r="U72" s="269">
        <v>0</v>
      </c>
      <c r="V72" s="269">
        <f t="shared" si="2"/>
        <v>0</v>
      </c>
      <c r="W72" s="269">
        <v>0</v>
      </c>
      <c r="X72" s="269">
        <v>0</v>
      </c>
      <c r="Y72" s="269">
        <f t="shared" si="81"/>
        <v>0</v>
      </c>
      <c r="Z72" s="269">
        <f t="shared" si="82"/>
        <v>0</v>
      </c>
      <c r="AA72" s="577">
        <f t="shared" si="83"/>
        <v>0</v>
      </c>
      <c r="AB72" s="270">
        <f t="shared" si="84"/>
        <v>0</v>
      </c>
      <c r="AC72" s="269">
        <v>0</v>
      </c>
      <c r="AD72" s="269">
        <v>0</v>
      </c>
      <c r="AE72" s="269">
        <f t="shared" si="3"/>
        <v>0</v>
      </c>
      <c r="AF72" s="269">
        <f t="shared" si="4"/>
        <v>0</v>
      </c>
      <c r="AG72" s="271">
        <v>0</v>
      </c>
      <c r="AH72" s="271">
        <v>0</v>
      </c>
      <c r="AI72" s="271">
        <v>0</v>
      </c>
      <c r="AJ72" s="271">
        <v>0</v>
      </c>
      <c r="AK72" s="271">
        <v>0</v>
      </c>
      <c r="AL72" s="271">
        <f t="shared" si="5"/>
        <v>0</v>
      </c>
      <c r="AM72" s="271">
        <f t="shared" si="6"/>
        <v>0</v>
      </c>
      <c r="AN72" s="696">
        <f t="shared" si="7"/>
        <v>0</v>
      </c>
      <c r="AO72" s="267">
        <f t="shared" si="85"/>
        <v>387386</v>
      </c>
      <c r="AP72" s="269">
        <f t="shared" si="86"/>
        <v>285262</v>
      </c>
      <c r="AQ72" s="421">
        <f t="shared" si="87"/>
        <v>0</v>
      </c>
      <c r="AR72" s="269">
        <f t="shared" si="88"/>
        <v>96419</v>
      </c>
      <c r="AS72" s="269">
        <f t="shared" si="88"/>
        <v>5705</v>
      </c>
      <c r="AT72" s="269">
        <f t="shared" si="89"/>
        <v>0</v>
      </c>
      <c r="AU72" s="271">
        <f t="shared" si="90"/>
        <v>0.65</v>
      </c>
      <c r="AV72" s="271">
        <f t="shared" si="91"/>
        <v>0.65</v>
      </c>
      <c r="AW72" s="272">
        <f t="shared" si="91"/>
        <v>0</v>
      </c>
    </row>
    <row r="73" spans="1:49" ht="12.95" customHeight="1" x14ac:dyDescent="0.25">
      <c r="A73" s="224">
        <v>13</v>
      </c>
      <c r="B73" s="145">
        <v>5407</v>
      </c>
      <c r="C73" s="146">
        <v>600099148</v>
      </c>
      <c r="D73" s="114">
        <v>70939403</v>
      </c>
      <c r="E73" s="533" t="s">
        <v>398</v>
      </c>
      <c r="F73" s="123">
        <v>3143</v>
      </c>
      <c r="G73" s="533" t="s">
        <v>636</v>
      </c>
      <c r="H73" s="126" t="s">
        <v>284</v>
      </c>
      <c r="I73" s="265">
        <v>14044</v>
      </c>
      <c r="J73" s="266">
        <v>9900</v>
      </c>
      <c r="K73" s="266">
        <v>0</v>
      </c>
      <c r="L73" s="831">
        <v>3346</v>
      </c>
      <c r="M73" s="831">
        <v>198</v>
      </c>
      <c r="N73" s="266">
        <v>600</v>
      </c>
      <c r="O73" s="622">
        <v>0.04</v>
      </c>
      <c r="P73" s="678">
        <v>0</v>
      </c>
      <c r="Q73" s="744">
        <v>0.04</v>
      </c>
      <c r="R73" s="675">
        <f t="shared" si="80"/>
        <v>0</v>
      </c>
      <c r="S73" s="269">
        <v>0</v>
      </c>
      <c r="T73" s="269">
        <v>0</v>
      </c>
      <c r="U73" s="269">
        <v>0</v>
      </c>
      <c r="V73" s="269">
        <f t="shared" si="2"/>
        <v>0</v>
      </c>
      <c r="W73" s="269">
        <v>0</v>
      </c>
      <c r="X73" s="269">
        <v>0</v>
      </c>
      <c r="Y73" s="269">
        <f t="shared" si="81"/>
        <v>0</v>
      </c>
      <c r="Z73" s="269">
        <f t="shared" si="82"/>
        <v>0</v>
      </c>
      <c r="AA73" s="577">
        <f t="shared" si="83"/>
        <v>0</v>
      </c>
      <c r="AB73" s="270">
        <f t="shared" si="84"/>
        <v>0</v>
      </c>
      <c r="AC73" s="269">
        <v>0</v>
      </c>
      <c r="AD73" s="269">
        <v>0</v>
      </c>
      <c r="AE73" s="269">
        <f t="shared" si="3"/>
        <v>0</v>
      </c>
      <c r="AF73" s="269">
        <f t="shared" si="4"/>
        <v>0</v>
      </c>
      <c r="AG73" s="271">
        <v>0</v>
      </c>
      <c r="AH73" s="271">
        <v>0</v>
      </c>
      <c r="AI73" s="271">
        <v>0</v>
      </c>
      <c r="AJ73" s="271">
        <v>0</v>
      </c>
      <c r="AK73" s="271">
        <v>0</v>
      </c>
      <c r="AL73" s="271">
        <f t="shared" si="5"/>
        <v>0</v>
      </c>
      <c r="AM73" s="271">
        <f t="shared" si="6"/>
        <v>0</v>
      </c>
      <c r="AN73" s="696">
        <f t="shared" si="7"/>
        <v>0</v>
      </c>
      <c r="AO73" s="267">
        <f t="shared" si="85"/>
        <v>14044</v>
      </c>
      <c r="AP73" s="269">
        <f t="shared" si="86"/>
        <v>9900</v>
      </c>
      <c r="AQ73" s="421">
        <f t="shared" si="87"/>
        <v>0</v>
      </c>
      <c r="AR73" s="269">
        <f t="shared" si="88"/>
        <v>3346</v>
      </c>
      <c r="AS73" s="269">
        <f t="shared" si="88"/>
        <v>198</v>
      </c>
      <c r="AT73" s="269">
        <f t="shared" si="89"/>
        <v>600</v>
      </c>
      <c r="AU73" s="271">
        <f t="shared" si="90"/>
        <v>0.04</v>
      </c>
      <c r="AV73" s="271">
        <f t="shared" si="91"/>
        <v>0</v>
      </c>
      <c r="AW73" s="272">
        <f t="shared" si="91"/>
        <v>0.04</v>
      </c>
    </row>
    <row r="74" spans="1:49" ht="12.95" customHeight="1" x14ac:dyDescent="0.25">
      <c r="A74" s="226">
        <v>13</v>
      </c>
      <c r="B74" s="148">
        <v>5407</v>
      </c>
      <c r="C74" s="149">
        <v>600099148</v>
      </c>
      <c r="D74" s="148">
        <v>70939403</v>
      </c>
      <c r="E74" s="534" t="s">
        <v>399</v>
      </c>
      <c r="F74" s="131"/>
      <c r="G74" s="535"/>
      <c r="H74" s="132"/>
      <c r="I74" s="527">
        <v>12916735</v>
      </c>
      <c r="J74" s="150">
        <v>9347063</v>
      </c>
      <c r="K74" s="150">
        <v>0</v>
      </c>
      <c r="L74" s="150">
        <v>3159307</v>
      </c>
      <c r="M74" s="150">
        <v>186941</v>
      </c>
      <c r="N74" s="150">
        <v>223424</v>
      </c>
      <c r="O74" s="227">
        <v>20.704599999999999</v>
      </c>
      <c r="P74" s="227">
        <v>13.233700000000001</v>
      </c>
      <c r="Q74" s="530">
        <v>7.4708999999999994</v>
      </c>
      <c r="R74" s="218">
        <f t="shared" ref="R74:AW74" si="92">SUM(R68:R73)</f>
        <v>0</v>
      </c>
      <c r="S74" s="150">
        <f t="shared" si="92"/>
        <v>0</v>
      </c>
      <c r="T74" s="150">
        <f t="shared" si="92"/>
        <v>0</v>
      </c>
      <c r="U74" s="150">
        <f t="shared" si="92"/>
        <v>0</v>
      </c>
      <c r="V74" s="150">
        <f t="shared" si="92"/>
        <v>0</v>
      </c>
      <c r="W74" s="150">
        <f t="shared" si="92"/>
        <v>0</v>
      </c>
      <c r="X74" s="150">
        <f t="shared" si="92"/>
        <v>0</v>
      </c>
      <c r="Y74" s="150">
        <f t="shared" si="92"/>
        <v>0</v>
      </c>
      <c r="Z74" s="150">
        <f t="shared" si="92"/>
        <v>0</v>
      </c>
      <c r="AA74" s="150">
        <f t="shared" si="92"/>
        <v>0</v>
      </c>
      <c r="AB74" s="150">
        <f t="shared" si="92"/>
        <v>0</v>
      </c>
      <c r="AC74" s="150">
        <f t="shared" si="92"/>
        <v>0</v>
      </c>
      <c r="AD74" s="150">
        <f t="shared" si="92"/>
        <v>0</v>
      </c>
      <c r="AE74" s="150">
        <f t="shared" si="92"/>
        <v>0</v>
      </c>
      <c r="AF74" s="150">
        <f t="shared" si="92"/>
        <v>0</v>
      </c>
      <c r="AG74" s="227">
        <f t="shared" si="92"/>
        <v>0</v>
      </c>
      <c r="AH74" s="227">
        <f t="shared" si="92"/>
        <v>0</v>
      </c>
      <c r="AI74" s="227">
        <f t="shared" si="92"/>
        <v>0</v>
      </c>
      <c r="AJ74" s="227">
        <f t="shared" si="92"/>
        <v>0</v>
      </c>
      <c r="AK74" s="227">
        <f t="shared" si="92"/>
        <v>0</v>
      </c>
      <c r="AL74" s="227">
        <f t="shared" si="92"/>
        <v>0</v>
      </c>
      <c r="AM74" s="227">
        <f t="shared" si="92"/>
        <v>0</v>
      </c>
      <c r="AN74" s="819">
        <f t="shared" si="92"/>
        <v>0</v>
      </c>
      <c r="AO74" s="527">
        <f t="shared" si="92"/>
        <v>12916735</v>
      </c>
      <c r="AP74" s="150">
        <f t="shared" si="92"/>
        <v>9347063</v>
      </c>
      <c r="AQ74" s="150">
        <f t="shared" si="92"/>
        <v>0</v>
      </c>
      <c r="AR74" s="150">
        <f t="shared" si="92"/>
        <v>3159307</v>
      </c>
      <c r="AS74" s="150">
        <f t="shared" si="92"/>
        <v>186941</v>
      </c>
      <c r="AT74" s="150">
        <f t="shared" si="92"/>
        <v>223424</v>
      </c>
      <c r="AU74" s="227">
        <f t="shared" si="92"/>
        <v>20.704599999999999</v>
      </c>
      <c r="AV74" s="227">
        <f t="shared" si="92"/>
        <v>13.233700000000001</v>
      </c>
      <c r="AW74" s="530">
        <f t="shared" si="92"/>
        <v>7.4708999999999994</v>
      </c>
    </row>
    <row r="75" spans="1:49" ht="12.95" customHeight="1" x14ac:dyDescent="0.25">
      <c r="A75" s="224">
        <v>14</v>
      </c>
      <c r="B75" s="145">
        <v>5411</v>
      </c>
      <c r="C75" s="146">
        <v>650034244</v>
      </c>
      <c r="D75" s="114">
        <v>70985375</v>
      </c>
      <c r="E75" s="533" t="s">
        <v>400</v>
      </c>
      <c r="F75" s="123">
        <v>3111</v>
      </c>
      <c r="G75" s="533" t="s">
        <v>331</v>
      </c>
      <c r="H75" s="126" t="s">
        <v>283</v>
      </c>
      <c r="I75" s="265">
        <v>2163223</v>
      </c>
      <c r="J75" s="266">
        <v>1559503</v>
      </c>
      <c r="K75" s="266">
        <v>19296</v>
      </c>
      <c r="L75" s="831">
        <v>533634</v>
      </c>
      <c r="M75" s="831">
        <v>31190</v>
      </c>
      <c r="N75" s="266">
        <v>19600</v>
      </c>
      <c r="O75" s="622">
        <v>3.8250000000000002</v>
      </c>
      <c r="P75" s="678">
        <v>2.9032</v>
      </c>
      <c r="Q75" s="744">
        <v>0.92179999999999995</v>
      </c>
      <c r="R75" s="675">
        <f t="shared" ref="R75:R80" si="93">W75*-1</f>
        <v>0</v>
      </c>
      <c r="S75" s="269">
        <v>0</v>
      </c>
      <c r="T75" s="269">
        <v>0</v>
      </c>
      <c r="U75" s="269">
        <v>0</v>
      </c>
      <c r="V75" s="269">
        <f t="shared" si="2"/>
        <v>0</v>
      </c>
      <c r="W75" s="269">
        <v>0</v>
      </c>
      <c r="X75" s="269">
        <v>0</v>
      </c>
      <c r="Y75" s="269">
        <f t="shared" ref="Y75:Y80" si="94">SUM(W75:X75)</f>
        <v>0</v>
      </c>
      <c r="Z75" s="269">
        <f t="shared" ref="Z75:Z80" si="95">V75+Y75</f>
        <v>0</v>
      </c>
      <c r="AA75" s="577">
        <f t="shared" ref="AA75:AA80" si="96">ROUND((V75+W75)*33.8%,0)</f>
        <v>0</v>
      </c>
      <c r="AB75" s="270">
        <f t="shared" ref="AB75:AB80" si="97">ROUND(V75*2%,0)</f>
        <v>0</v>
      </c>
      <c r="AC75" s="269">
        <v>0</v>
      </c>
      <c r="AD75" s="269">
        <v>0</v>
      </c>
      <c r="AE75" s="269">
        <f t="shared" si="3"/>
        <v>0</v>
      </c>
      <c r="AF75" s="269">
        <f t="shared" si="4"/>
        <v>0</v>
      </c>
      <c r="AG75" s="271">
        <v>0</v>
      </c>
      <c r="AH75" s="271">
        <v>0</v>
      </c>
      <c r="AI75" s="271">
        <v>0</v>
      </c>
      <c r="AJ75" s="271">
        <v>0</v>
      </c>
      <c r="AK75" s="271">
        <v>0</v>
      </c>
      <c r="AL75" s="271">
        <f t="shared" si="5"/>
        <v>0</v>
      </c>
      <c r="AM75" s="271">
        <f t="shared" si="6"/>
        <v>0</v>
      </c>
      <c r="AN75" s="696">
        <f t="shared" si="7"/>
        <v>0</v>
      </c>
      <c r="AO75" s="267">
        <f t="shared" ref="AO75:AO80" si="98">I75+AF75</f>
        <v>2163223</v>
      </c>
      <c r="AP75" s="269">
        <f t="shared" ref="AP75:AP80" si="99">J75+V75</f>
        <v>1559503</v>
      </c>
      <c r="AQ75" s="421">
        <f t="shared" ref="AQ75:AQ80" si="100">K75+Y75</f>
        <v>19296</v>
      </c>
      <c r="AR75" s="269">
        <f t="shared" ref="AR75:AS80" si="101">L75+AA75</f>
        <v>533634</v>
      </c>
      <c r="AS75" s="269">
        <f t="shared" si="101"/>
        <v>31190</v>
      </c>
      <c r="AT75" s="269">
        <f t="shared" ref="AT75:AT80" si="102">N75+AE75</f>
        <v>19600</v>
      </c>
      <c r="AU75" s="271">
        <f t="shared" ref="AU75:AU80" si="103">O75+AN75</f>
        <v>3.8250000000000002</v>
      </c>
      <c r="AV75" s="271">
        <f t="shared" ref="AV75:AW80" si="104">P75+AL75</f>
        <v>2.9032</v>
      </c>
      <c r="AW75" s="272">
        <f t="shared" si="104"/>
        <v>0.92179999999999995</v>
      </c>
    </row>
    <row r="76" spans="1:49" ht="12.95" customHeight="1" x14ac:dyDescent="0.25">
      <c r="A76" s="224">
        <v>14</v>
      </c>
      <c r="B76" s="145">
        <v>5411</v>
      </c>
      <c r="C76" s="146">
        <v>650034244</v>
      </c>
      <c r="D76" s="114">
        <v>70985375</v>
      </c>
      <c r="E76" s="533" t="s">
        <v>400</v>
      </c>
      <c r="F76" s="123">
        <v>3117</v>
      </c>
      <c r="G76" s="533" t="s">
        <v>320</v>
      </c>
      <c r="H76" s="126" t="s">
        <v>283</v>
      </c>
      <c r="I76" s="265">
        <v>3638887</v>
      </c>
      <c r="J76" s="266">
        <v>2586957</v>
      </c>
      <c r="K76" s="266">
        <v>0</v>
      </c>
      <c r="L76" s="831">
        <v>874391</v>
      </c>
      <c r="M76" s="831">
        <v>51739</v>
      </c>
      <c r="N76" s="266">
        <v>125800</v>
      </c>
      <c r="O76" s="622">
        <v>5.1834999999999996</v>
      </c>
      <c r="P76" s="678">
        <v>3.3620999999999999</v>
      </c>
      <c r="Q76" s="744">
        <v>1.8213999999999999</v>
      </c>
      <c r="R76" s="675">
        <f t="shared" si="93"/>
        <v>0</v>
      </c>
      <c r="S76" s="269">
        <v>0</v>
      </c>
      <c r="T76" s="269">
        <v>0</v>
      </c>
      <c r="U76" s="269">
        <v>0</v>
      </c>
      <c r="V76" s="269">
        <f t="shared" si="2"/>
        <v>0</v>
      </c>
      <c r="W76" s="269">
        <v>0</v>
      </c>
      <c r="X76" s="269">
        <v>0</v>
      </c>
      <c r="Y76" s="269">
        <f t="shared" si="94"/>
        <v>0</v>
      </c>
      <c r="Z76" s="269">
        <f t="shared" si="95"/>
        <v>0</v>
      </c>
      <c r="AA76" s="577">
        <f t="shared" si="96"/>
        <v>0</v>
      </c>
      <c r="AB76" s="270">
        <f t="shared" si="97"/>
        <v>0</v>
      </c>
      <c r="AC76" s="269">
        <v>0</v>
      </c>
      <c r="AD76" s="269">
        <v>0</v>
      </c>
      <c r="AE76" s="269">
        <f t="shared" si="3"/>
        <v>0</v>
      </c>
      <c r="AF76" s="269">
        <f t="shared" si="4"/>
        <v>0</v>
      </c>
      <c r="AG76" s="271">
        <v>0</v>
      </c>
      <c r="AH76" s="271">
        <v>0</v>
      </c>
      <c r="AI76" s="271">
        <v>0</v>
      </c>
      <c r="AJ76" s="271">
        <v>0</v>
      </c>
      <c r="AK76" s="271">
        <v>0</v>
      </c>
      <c r="AL76" s="271">
        <f t="shared" si="5"/>
        <v>0</v>
      </c>
      <c r="AM76" s="271">
        <f t="shared" si="6"/>
        <v>0</v>
      </c>
      <c r="AN76" s="696">
        <f t="shared" si="7"/>
        <v>0</v>
      </c>
      <c r="AO76" s="267">
        <f t="shared" si="98"/>
        <v>3638887</v>
      </c>
      <c r="AP76" s="269">
        <f t="shared" si="99"/>
        <v>2586957</v>
      </c>
      <c r="AQ76" s="421">
        <f t="shared" si="100"/>
        <v>0</v>
      </c>
      <c r="AR76" s="269">
        <f t="shared" si="101"/>
        <v>874391</v>
      </c>
      <c r="AS76" s="269">
        <f t="shared" si="101"/>
        <v>51739</v>
      </c>
      <c r="AT76" s="269">
        <f t="shared" si="102"/>
        <v>125800</v>
      </c>
      <c r="AU76" s="271">
        <f t="shared" si="103"/>
        <v>5.1834999999999996</v>
      </c>
      <c r="AV76" s="271">
        <f t="shared" si="104"/>
        <v>3.3620999999999999</v>
      </c>
      <c r="AW76" s="272">
        <f t="shared" si="104"/>
        <v>1.8213999999999999</v>
      </c>
    </row>
    <row r="77" spans="1:49" ht="12.95" customHeight="1" x14ac:dyDescent="0.25">
      <c r="A77" s="224">
        <v>14</v>
      </c>
      <c r="B77" s="145">
        <v>5411</v>
      </c>
      <c r="C77" s="146">
        <v>650034244</v>
      </c>
      <c r="D77" s="114">
        <v>70985375</v>
      </c>
      <c r="E77" s="533" t="s">
        <v>400</v>
      </c>
      <c r="F77" s="123">
        <v>3117</v>
      </c>
      <c r="G77" s="533" t="s">
        <v>325</v>
      </c>
      <c r="H77" s="126" t="s">
        <v>284</v>
      </c>
      <c r="I77" s="265">
        <v>2567</v>
      </c>
      <c r="J77" s="266">
        <v>1890</v>
      </c>
      <c r="K77" s="266">
        <v>0</v>
      </c>
      <c r="L77" s="831">
        <v>639</v>
      </c>
      <c r="M77" s="831">
        <v>38</v>
      </c>
      <c r="N77" s="266">
        <v>0</v>
      </c>
      <c r="O77" s="622">
        <v>0</v>
      </c>
      <c r="P77" s="678">
        <v>0</v>
      </c>
      <c r="Q77" s="744">
        <v>0</v>
      </c>
      <c r="R77" s="675">
        <f t="shared" si="93"/>
        <v>0</v>
      </c>
      <c r="S77" s="269">
        <v>0</v>
      </c>
      <c r="T77" s="269">
        <v>0</v>
      </c>
      <c r="U77" s="269">
        <v>0</v>
      </c>
      <c r="V77" s="269">
        <f t="shared" ref="V77:V141" si="105">SUM(R77:U77)</f>
        <v>0</v>
      </c>
      <c r="W77" s="269">
        <v>0</v>
      </c>
      <c r="X77" s="269">
        <v>0</v>
      </c>
      <c r="Y77" s="269">
        <f t="shared" si="94"/>
        <v>0</v>
      </c>
      <c r="Z77" s="269">
        <f t="shared" si="95"/>
        <v>0</v>
      </c>
      <c r="AA77" s="577">
        <f t="shared" si="96"/>
        <v>0</v>
      </c>
      <c r="AB77" s="270">
        <f t="shared" si="97"/>
        <v>0</v>
      </c>
      <c r="AC77" s="269">
        <v>0</v>
      </c>
      <c r="AD77" s="269">
        <v>0</v>
      </c>
      <c r="AE77" s="269">
        <f t="shared" ref="AE77:AE141" si="106">SUM(AC77:AD77)</f>
        <v>0</v>
      </c>
      <c r="AF77" s="269">
        <f t="shared" ref="AF77:AF141" si="107">Z77+AA77+AB77+AE77</f>
        <v>0</v>
      </c>
      <c r="AG77" s="271">
        <v>0</v>
      </c>
      <c r="AH77" s="271">
        <v>0</v>
      </c>
      <c r="AI77" s="271">
        <v>0</v>
      </c>
      <c r="AJ77" s="271">
        <v>0</v>
      </c>
      <c r="AK77" s="271">
        <v>0</v>
      </c>
      <c r="AL77" s="271">
        <f t="shared" ref="AL77:AL141" si="108">AG77+AI77+AJ77</f>
        <v>0</v>
      </c>
      <c r="AM77" s="271">
        <f t="shared" ref="AM77:AM141" si="109">AH77+AK77</f>
        <v>0</v>
      </c>
      <c r="AN77" s="696">
        <f t="shared" ref="AN77:AN141" si="110">SUM(AL77:AM77)</f>
        <v>0</v>
      </c>
      <c r="AO77" s="267">
        <f t="shared" si="98"/>
        <v>2567</v>
      </c>
      <c r="AP77" s="269">
        <f t="shared" si="99"/>
        <v>1890</v>
      </c>
      <c r="AQ77" s="421">
        <f t="shared" si="100"/>
        <v>0</v>
      </c>
      <c r="AR77" s="269">
        <f t="shared" si="101"/>
        <v>639</v>
      </c>
      <c r="AS77" s="269">
        <f t="shared" si="101"/>
        <v>38</v>
      </c>
      <c r="AT77" s="269">
        <f t="shared" si="102"/>
        <v>0</v>
      </c>
      <c r="AU77" s="271">
        <f t="shared" si="103"/>
        <v>0</v>
      </c>
      <c r="AV77" s="271">
        <f t="shared" si="104"/>
        <v>0</v>
      </c>
      <c r="AW77" s="272">
        <f t="shared" si="104"/>
        <v>0</v>
      </c>
    </row>
    <row r="78" spans="1:49" ht="12.95" customHeight="1" x14ac:dyDescent="0.25">
      <c r="A78" s="224">
        <v>14</v>
      </c>
      <c r="B78" s="145">
        <v>5411</v>
      </c>
      <c r="C78" s="146">
        <v>650034244</v>
      </c>
      <c r="D78" s="114">
        <v>70985375</v>
      </c>
      <c r="E78" s="533" t="s">
        <v>400</v>
      </c>
      <c r="F78" s="123">
        <v>3141</v>
      </c>
      <c r="G78" s="533" t="s">
        <v>321</v>
      </c>
      <c r="H78" s="126" t="s">
        <v>284</v>
      </c>
      <c r="I78" s="265">
        <v>844089</v>
      </c>
      <c r="J78" s="266">
        <v>618621</v>
      </c>
      <c r="K78" s="266">
        <v>0</v>
      </c>
      <c r="L78" s="831">
        <v>209094</v>
      </c>
      <c r="M78" s="831">
        <v>12372</v>
      </c>
      <c r="N78" s="266">
        <v>4002</v>
      </c>
      <c r="O78" s="622">
        <v>2.1</v>
      </c>
      <c r="P78" s="678">
        <v>0</v>
      </c>
      <c r="Q78" s="744">
        <v>2.1</v>
      </c>
      <c r="R78" s="675">
        <f t="shared" si="93"/>
        <v>0</v>
      </c>
      <c r="S78" s="269">
        <v>0</v>
      </c>
      <c r="T78" s="269">
        <v>0</v>
      </c>
      <c r="U78" s="269">
        <v>0</v>
      </c>
      <c r="V78" s="269">
        <f t="shared" si="105"/>
        <v>0</v>
      </c>
      <c r="W78" s="269">
        <v>0</v>
      </c>
      <c r="X78" s="269">
        <v>0</v>
      </c>
      <c r="Y78" s="269">
        <f t="shared" si="94"/>
        <v>0</v>
      </c>
      <c r="Z78" s="269">
        <f t="shared" si="95"/>
        <v>0</v>
      </c>
      <c r="AA78" s="577">
        <f t="shared" si="96"/>
        <v>0</v>
      </c>
      <c r="AB78" s="270">
        <f t="shared" si="97"/>
        <v>0</v>
      </c>
      <c r="AC78" s="269">
        <v>0</v>
      </c>
      <c r="AD78" s="269">
        <v>0</v>
      </c>
      <c r="AE78" s="269">
        <f t="shared" si="106"/>
        <v>0</v>
      </c>
      <c r="AF78" s="269">
        <f t="shared" si="107"/>
        <v>0</v>
      </c>
      <c r="AG78" s="271">
        <v>0</v>
      </c>
      <c r="AH78" s="271">
        <v>0</v>
      </c>
      <c r="AI78" s="271">
        <v>0</v>
      </c>
      <c r="AJ78" s="271">
        <v>0</v>
      </c>
      <c r="AK78" s="271">
        <v>0</v>
      </c>
      <c r="AL78" s="271">
        <f t="shared" si="108"/>
        <v>0</v>
      </c>
      <c r="AM78" s="271">
        <f t="shared" si="109"/>
        <v>0</v>
      </c>
      <c r="AN78" s="696">
        <f t="shared" si="110"/>
        <v>0</v>
      </c>
      <c r="AO78" s="267">
        <f t="shared" si="98"/>
        <v>844089</v>
      </c>
      <c r="AP78" s="269">
        <f t="shared" si="99"/>
        <v>618621</v>
      </c>
      <c r="AQ78" s="421">
        <f t="shared" si="100"/>
        <v>0</v>
      </c>
      <c r="AR78" s="269">
        <f t="shared" si="101"/>
        <v>209094</v>
      </c>
      <c r="AS78" s="269">
        <f t="shared" si="101"/>
        <v>12372</v>
      </c>
      <c r="AT78" s="269">
        <f t="shared" si="102"/>
        <v>4002</v>
      </c>
      <c r="AU78" s="271">
        <f t="shared" si="103"/>
        <v>2.1</v>
      </c>
      <c r="AV78" s="271">
        <f t="shared" si="104"/>
        <v>0</v>
      </c>
      <c r="AW78" s="272">
        <f t="shared" si="104"/>
        <v>2.1</v>
      </c>
    </row>
    <row r="79" spans="1:49" ht="12.95" customHeight="1" x14ac:dyDescent="0.25">
      <c r="A79" s="224">
        <v>14</v>
      </c>
      <c r="B79" s="145">
        <v>5411</v>
      </c>
      <c r="C79" s="146">
        <v>650034244</v>
      </c>
      <c r="D79" s="114">
        <v>70985375</v>
      </c>
      <c r="E79" s="533" t="s">
        <v>400</v>
      </c>
      <c r="F79" s="123">
        <v>3143</v>
      </c>
      <c r="G79" s="533" t="s">
        <v>635</v>
      </c>
      <c r="H79" s="126" t="s">
        <v>283</v>
      </c>
      <c r="I79" s="265">
        <v>449770</v>
      </c>
      <c r="J79" s="266">
        <v>327984</v>
      </c>
      <c r="K79" s="266">
        <v>3264</v>
      </c>
      <c r="L79" s="831">
        <v>111962</v>
      </c>
      <c r="M79" s="831">
        <v>6560</v>
      </c>
      <c r="N79" s="266">
        <v>0</v>
      </c>
      <c r="O79" s="622">
        <v>0.72729999999999995</v>
      </c>
      <c r="P79" s="678">
        <v>0.72729999999999995</v>
      </c>
      <c r="Q79" s="744">
        <v>0</v>
      </c>
      <c r="R79" s="675">
        <f t="shared" si="93"/>
        <v>0</v>
      </c>
      <c r="S79" s="269">
        <v>0</v>
      </c>
      <c r="T79" s="269">
        <v>0</v>
      </c>
      <c r="U79" s="269">
        <v>0</v>
      </c>
      <c r="V79" s="269">
        <f t="shared" si="105"/>
        <v>0</v>
      </c>
      <c r="W79" s="269">
        <v>0</v>
      </c>
      <c r="X79" s="269">
        <v>0</v>
      </c>
      <c r="Y79" s="269">
        <f t="shared" si="94"/>
        <v>0</v>
      </c>
      <c r="Z79" s="269">
        <f t="shared" si="95"/>
        <v>0</v>
      </c>
      <c r="AA79" s="577">
        <f t="shared" si="96"/>
        <v>0</v>
      </c>
      <c r="AB79" s="270">
        <f t="shared" si="97"/>
        <v>0</v>
      </c>
      <c r="AC79" s="269">
        <v>0</v>
      </c>
      <c r="AD79" s="269">
        <v>0</v>
      </c>
      <c r="AE79" s="269">
        <f t="shared" si="106"/>
        <v>0</v>
      </c>
      <c r="AF79" s="269">
        <f t="shared" si="107"/>
        <v>0</v>
      </c>
      <c r="AG79" s="271">
        <v>0</v>
      </c>
      <c r="AH79" s="271">
        <v>0</v>
      </c>
      <c r="AI79" s="271">
        <v>0</v>
      </c>
      <c r="AJ79" s="271">
        <v>0</v>
      </c>
      <c r="AK79" s="271">
        <v>0</v>
      </c>
      <c r="AL79" s="271">
        <f t="shared" si="108"/>
        <v>0</v>
      </c>
      <c r="AM79" s="271">
        <f t="shared" si="109"/>
        <v>0</v>
      </c>
      <c r="AN79" s="696">
        <f t="shared" si="110"/>
        <v>0</v>
      </c>
      <c r="AO79" s="267">
        <f t="shared" si="98"/>
        <v>449770</v>
      </c>
      <c r="AP79" s="269">
        <f t="shared" si="99"/>
        <v>327984</v>
      </c>
      <c r="AQ79" s="421">
        <f t="shared" si="100"/>
        <v>3264</v>
      </c>
      <c r="AR79" s="269">
        <f t="shared" si="101"/>
        <v>111962</v>
      </c>
      <c r="AS79" s="269">
        <f t="shared" si="101"/>
        <v>6560</v>
      </c>
      <c r="AT79" s="269">
        <f t="shared" si="102"/>
        <v>0</v>
      </c>
      <c r="AU79" s="271">
        <f t="shared" si="103"/>
        <v>0.72729999999999995</v>
      </c>
      <c r="AV79" s="271">
        <f t="shared" si="104"/>
        <v>0.72729999999999995</v>
      </c>
      <c r="AW79" s="272">
        <f t="shared" si="104"/>
        <v>0</v>
      </c>
    </row>
    <row r="80" spans="1:49" ht="12.95" customHeight="1" x14ac:dyDescent="0.25">
      <c r="A80" s="224">
        <v>14</v>
      </c>
      <c r="B80" s="145">
        <v>5411</v>
      </c>
      <c r="C80" s="146">
        <v>650034244</v>
      </c>
      <c r="D80" s="114">
        <v>70985375</v>
      </c>
      <c r="E80" s="533" t="s">
        <v>400</v>
      </c>
      <c r="F80" s="123">
        <v>3143</v>
      </c>
      <c r="G80" s="533" t="s">
        <v>636</v>
      </c>
      <c r="H80" s="126" t="s">
        <v>284</v>
      </c>
      <c r="I80" s="265">
        <v>18959</v>
      </c>
      <c r="J80" s="266">
        <v>13365</v>
      </c>
      <c r="K80" s="266">
        <v>0</v>
      </c>
      <c r="L80" s="831">
        <v>4517</v>
      </c>
      <c r="M80" s="831">
        <v>267</v>
      </c>
      <c r="N80" s="266">
        <v>810</v>
      </c>
      <c r="O80" s="622">
        <v>0.06</v>
      </c>
      <c r="P80" s="678">
        <v>0</v>
      </c>
      <c r="Q80" s="744">
        <v>0.06</v>
      </c>
      <c r="R80" s="675">
        <f t="shared" si="93"/>
        <v>0</v>
      </c>
      <c r="S80" s="269">
        <v>0</v>
      </c>
      <c r="T80" s="269">
        <v>0</v>
      </c>
      <c r="U80" s="269">
        <v>0</v>
      </c>
      <c r="V80" s="269">
        <f t="shared" si="105"/>
        <v>0</v>
      </c>
      <c r="W80" s="269">
        <v>0</v>
      </c>
      <c r="X80" s="269">
        <v>0</v>
      </c>
      <c r="Y80" s="269">
        <f t="shared" si="94"/>
        <v>0</v>
      </c>
      <c r="Z80" s="269">
        <f t="shared" si="95"/>
        <v>0</v>
      </c>
      <c r="AA80" s="577">
        <f t="shared" si="96"/>
        <v>0</v>
      </c>
      <c r="AB80" s="270">
        <f t="shared" si="97"/>
        <v>0</v>
      </c>
      <c r="AC80" s="269">
        <v>0</v>
      </c>
      <c r="AD80" s="269">
        <v>0</v>
      </c>
      <c r="AE80" s="269">
        <f t="shared" si="106"/>
        <v>0</v>
      </c>
      <c r="AF80" s="269">
        <f t="shared" si="107"/>
        <v>0</v>
      </c>
      <c r="AG80" s="271">
        <v>0</v>
      </c>
      <c r="AH80" s="271">
        <v>0</v>
      </c>
      <c r="AI80" s="271">
        <v>0</v>
      </c>
      <c r="AJ80" s="271">
        <v>0</v>
      </c>
      <c r="AK80" s="271">
        <v>0</v>
      </c>
      <c r="AL80" s="271">
        <f t="shared" si="108"/>
        <v>0</v>
      </c>
      <c r="AM80" s="271">
        <f t="shared" si="109"/>
        <v>0</v>
      </c>
      <c r="AN80" s="696">
        <f t="shared" si="110"/>
        <v>0</v>
      </c>
      <c r="AO80" s="267">
        <f t="shared" si="98"/>
        <v>18959</v>
      </c>
      <c r="AP80" s="269">
        <f t="shared" si="99"/>
        <v>13365</v>
      </c>
      <c r="AQ80" s="421">
        <f t="shared" si="100"/>
        <v>0</v>
      </c>
      <c r="AR80" s="269">
        <f t="shared" si="101"/>
        <v>4517</v>
      </c>
      <c r="AS80" s="269">
        <f t="shared" si="101"/>
        <v>267</v>
      </c>
      <c r="AT80" s="269">
        <f t="shared" si="102"/>
        <v>810</v>
      </c>
      <c r="AU80" s="271">
        <f t="shared" si="103"/>
        <v>0.06</v>
      </c>
      <c r="AV80" s="271">
        <f t="shared" si="104"/>
        <v>0</v>
      </c>
      <c r="AW80" s="272">
        <f t="shared" si="104"/>
        <v>0.06</v>
      </c>
    </row>
    <row r="81" spans="1:49" ht="12.95" customHeight="1" x14ac:dyDescent="0.25">
      <c r="A81" s="226">
        <v>14</v>
      </c>
      <c r="B81" s="148">
        <v>5411</v>
      </c>
      <c r="C81" s="149">
        <v>650034244</v>
      </c>
      <c r="D81" s="148">
        <v>70985375</v>
      </c>
      <c r="E81" s="534" t="s">
        <v>401</v>
      </c>
      <c r="F81" s="131"/>
      <c r="G81" s="535"/>
      <c r="H81" s="132"/>
      <c r="I81" s="527">
        <v>7117495</v>
      </c>
      <c r="J81" s="150">
        <v>5108320</v>
      </c>
      <c r="K81" s="150">
        <v>22560</v>
      </c>
      <c r="L81" s="150">
        <v>1734237</v>
      </c>
      <c r="M81" s="150">
        <v>102166</v>
      </c>
      <c r="N81" s="150">
        <v>150212</v>
      </c>
      <c r="O81" s="227">
        <v>11.895799999999999</v>
      </c>
      <c r="P81" s="227">
        <v>6.9925999999999995</v>
      </c>
      <c r="Q81" s="530">
        <v>4.9031999999999991</v>
      </c>
      <c r="R81" s="218">
        <f t="shared" ref="R81:AW81" si="111">SUM(R75:R80)</f>
        <v>0</v>
      </c>
      <c r="S81" s="150">
        <f t="shared" si="111"/>
        <v>0</v>
      </c>
      <c r="T81" s="150">
        <f t="shared" si="111"/>
        <v>0</v>
      </c>
      <c r="U81" s="150">
        <f t="shared" si="111"/>
        <v>0</v>
      </c>
      <c r="V81" s="150">
        <f t="shared" si="111"/>
        <v>0</v>
      </c>
      <c r="W81" s="150">
        <f t="shared" si="111"/>
        <v>0</v>
      </c>
      <c r="X81" s="150">
        <f t="shared" si="111"/>
        <v>0</v>
      </c>
      <c r="Y81" s="150">
        <f t="shared" si="111"/>
        <v>0</v>
      </c>
      <c r="Z81" s="150">
        <f t="shared" si="111"/>
        <v>0</v>
      </c>
      <c r="AA81" s="150">
        <f t="shared" si="111"/>
        <v>0</v>
      </c>
      <c r="AB81" s="150">
        <f t="shared" si="111"/>
        <v>0</v>
      </c>
      <c r="AC81" s="150">
        <f t="shared" si="111"/>
        <v>0</v>
      </c>
      <c r="AD81" s="150">
        <f t="shared" si="111"/>
        <v>0</v>
      </c>
      <c r="AE81" s="150">
        <f t="shared" si="111"/>
        <v>0</v>
      </c>
      <c r="AF81" s="150">
        <f t="shared" si="111"/>
        <v>0</v>
      </c>
      <c r="AG81" s="227">
        <f t="shared" si="111"/>
        <v>0</v>
      </c>
      <c r="AH81" s="227">
        <f t="shared" si="111"/>
        <v>0</v>
      </c>
      <c r="AI81" s="227">
        <f t="shared" si="111"/>
        <v>0</v>
      </c>
      <c r="AJ81" s="227">
        <f t="shared" si="111"/>
        <v>0</v>
      </c>
      <c r="AK81" s="227">
        <f t="shared" si="111"/>
        <v>0</v>
      </c>
      <c r="AL81" s="227">
        <f t="shared" si="111"/>
        <v>0</v>
      </c>
      <c r="AM81" s="227">
        <f t="shared" si="111"/>
        <v>0</v>
      </c>
      <c r="AN81" s="819">
        <f t="shared" si="111"/>
        <v>0</v>
      </c>
      <c r="AO81" s="527">
        <f t="shared" si="111"/>
        <v>7117495</v>
      </c>
      <c r="AP81" s="150">
        <f t="shared" si="111"/>
        <v>5108320</v>
      </c>
      <c r="AQ81" s="150">
        <f t="shared" si="111"/>
        <v>22560</v>
      </c>
      <c r="AR81" s="150">
        <f t="shared" si="111"/>
        <v>1734237</v>
      </c>
      <c r="AS81" s="150">
        <f t="shared" si="111"/>
        <v>102166</v>
      </c>
      <c r="AT81" s="150">
        <f t="shared" si="111"/>
        <v>150212</v>
      </c>
      <c r="AU81" s="227">
        <f t="shared" si="111"/>
        <v>11.895799999999999</v>
      </c>
      <c r="AV81" s="227">
        <f t="shared" si="111"/>
        <v>6.9925999999999995</v>
      </c>
      <c r="AW81" s="530">
        <f t="shared" si="111"/>
        <v>4.9031999999999991</v>
      </c>
    </row>
    <row r="82" spans="1:49" ht="12.95" customHeight="1" x14ac:dyDescent="0.25">
      <c r="A82" s="224">
        <v>15</v>
      </c>
      <c r="B82" s="145">
        <v>5412</v>
      </c>
      <c r="C82" s="146">
        <v>600099130</v>
      </c>
      <c r="D82" s="114">
        <v>70698066</v>
      </c>
      <c r="E82" s="533" t="s">
        <v>402</v>
      </c>
      <c r="F82" s="123">
        <v>3111</v>
      </c>
      <c r="G82" s="533" t="s">
        <v>331</v>
      </c>
      <c r="H82" s="126" t="s">
        <v>283</v>
      </c>
      <c r="I82" s="265">
        <v>1973085</v>
      </c>
      <c r="J82" s="266">
        <v>1442110</v>
      </c>
      <c r="K82" s="266">
        <v>0</v>
      </c>
      <c r="L82" s="831">
        <v>487433</v>
      </c>
      <c r="M82" s="831">
        <v>28842</v>
      </c>
      <c r="N82" s="266">
        <v>14700</v>
      </c>
      <c r="O82" s="622">
        <v>2.8729999999999998</v>
      </c>
      <c r="P82" s="678">
        <v>2.3620999999999999</v>
      </c>
      <c r="Q82" s="744">
        <v>0.51090000000000002</v>
      </c>
      <c r="R82" s="675">
        <f t="shared" ref="R82:R87" si="112">W82*-1</f>
        <v>0</v>
      </c>
      <c r="S82" s="269">
        <v>0</v>
      </c>
      <c r="T82" s="269">
        <v>0</v>
      </c>
      <c r="U82" s="269">
        <v>0</v>
      </c>
      <c r="V82" s="269">
        <f t="shared" si="105"/>
        <v>0</v>
      </c>
      <c r="W82" s="269">
        <v>0</v>
      </c>
      <c r="X82" s="269">
        <v>0</v>
      </c>
      <c r="Y82" s="269">
        <f t="shared" ref="Y82:Y87" si="113">SUM(W82:X82)</f>
        <v>0</v>
      </c>
      <c r="Z82" s="269">
        <f t="shared" ref="Z82:Z87" si="114">V82+Y82</f>
        <v>0</v>
      </c>
      <c r="AA82" s="577">
        <f t="shared" ref="AA82:AA87" si="115">ROUND((V82+W82)*33.8%,0)</f>
        <v>0</v>
      </c>
      <c r="AB82" s="270">
        <f t="shared" ref="AB82:AB87" si="116">ROUND(V82*2%,0)</f>
        <v>0</v>
      </c>
      <c r="AC82" s="269">
        <v>0</v>
      </c>
      <c r="AD82" s="269">
        <v>0</v>
      </c>
      <c r="AE82" s="269">
        <f t="shared" si="106"/>
        <v>0</v>
      </c>
      <c r="AF82" s="269">
        <f t="shared" si="107"/>
        <v>0</v>
      </c>
      <c r="AG82" s="271">
        <v>0</v>
      </c>
      <c r="AH82" s="271">
        <v>0</v>
      </c>
      <c r="AI82" s="271">
        <v>0</v>
      </c>
      <c r="AJ82" s="271">
        <v>0</v>
      </c>
      <c r="AK82" s="271">
        <v>0</v>
      </c>
      <c r="AL82" s="271">
        <f t="shared" si="108"/>
        <v>0</v>
      </c>
      <c r="AM82" s="271">
        <f t="shared" si="109"/>
        <v>0</v>
      </c>
      <c r="AN82" s="696">
        <f t="shared" si="110"/>
        <v>0</v>
      </c>
      <c r="AO82" s="267">
        <f t="shared" ref="AO82:AO87" si="117">I82+AF82</f>
        <v>1973085</v>
      </c>
      <c r="AP82" s="269">
        <f t="shared" ref="AP82:AP87" si="118">J82+V82</f>
        <v>1442110</v>
      </c>
      <c r="AQ82" s="421">
        <f t="shared" ref="AQ82:AQ87" si="119">K82+Y82</f>
        <v>0</v>
      </c>
      <c r="AR82" s="269">
        <f t="shared" ref="AR82:AS87" si="120">L82+AA82</f>
        <v>487433</v>
      </c>
      <c r="AS82" s="269">
        <f t="shared" si="120"/>
        <v>28842</v>
      </c>
      <c r="AT82" s="269">
        <f t="shared" ref="AT82:AT87" si="121">N82+AE82</f>
        <v>14700</v>
      </c>
      <c r="AU82" s="271">
        <f t="shared" ref="AU82:AU87" si="122">O82+AN82</f>
        <v>2.8729999999999998</v>
      </c>
      <c r="AV82" s="271">
        <f t="shared" ref="AV82:AW87" si="123">P82+AL82</f>
        <v>2.3620999999999999</v>
      </c>
      <c r="AW82" s="272">
        <f t="shared" si="123"/>
        <v>0.51090000000000002</v>
      </c>
    </row>
    <row r="83" spans="1:49" ht="12.95" customHeight="1" x14ac:dyDescent="0.25">
      <c r="A83" s="224">
        <v>15</v>
      </c>
      <c r="B83" s="145">
        <v>5412</v>
      </c>
      <c r="C83" s="146">
        <v>600099130</v>
      </c>
      <c r="D83" s="114">
        <v>70698066</v>
      </c>
      <c r="E83" s="533" t="s">
        <v>402</v>
      </c>
      <c r="F83" s="123">
        <v>3117</v>
      </c>
      <c r="G83" s="533" t="s">
        <v>320</v>
      </c>
      <c r="H83" s="126" t="s">
        <v>283</v>
      </c>
      <c r="I83" s="265">
        <v>2235501</v>
      </c>
      <c r="J83" s="266">
        <v>1601989</v>
      </c>
      <c r="K83" s="266">
        <v>0</v>
      </c>
      <c r="L83" s="831">
        <v>541472</v>
      </c>
      <c r="M83" s="831">
        <v>32040</v>
      </c>
      <c r="N83" s="266">
        <v>60000</v>
      </c>
      <c r="O83" s="622">
        <v>3.2484999999999999</v>
      </c>
      <c r="P83" s="678">
        <v>2.0908000000000002</v>
      </c>
      <c r="Q83" s="744">
        <v>1.1577</v>
      </c>
      <c r="R83" s="675">
        <f t="shared" si="112"/>
        <v>0</v>
      </c>
      <c r="S83" s="269">
        <v>0</v>
      </c>
      <c r="T83" s="269">
        <v>0</v>
      </c>
      <c r="U83" s="269">
        <v>0</v>
      </c>
      <c r="V83" s="269">
        <f t="shared" si="105"/>
        <v>0</v>
      </c>
      <c r="W83" s="269">
        <v>0</v>
      </c>
      <c r="X83" s="269">
        <v>0</v>
      </c>
      <c r="Y83" s="269">
        <f t="shared" si="113"/>
        <v>0</v>
      </c>
      <c r="Z83" s="269">
        <f t="shared" si="114"/>
        <v>0</v>
      </c>
      <c r="AA83" s="577">
        <f t="shared" si="115"/>
        <v>0</v>
      </c>
      <c r="AB83" s="270">
        <f t="shared" si="116"/>
        <v>0</v>
      </c>
      <c r="AC83" s="269">
        <v>0</v>
      </c>
      <c r="AD83" s="269">
        <v>0</v>
      </c>
      <c r="AE83" s="269">
        <f t="shared" si="106"/>
        <v>0</v>
      </c>
      <c r="AF83" s="269">
        <f t="shared" si="107"/>
        <v>0</v>
      </c>
      <c r="AG83" s="271">
        <v>0</v>
      </c>
      <c r="AH83" s="271">
        <v>0</v>
      </c>
      <c r="AI83" s="271">
        <v>0</v>
      </c>
      <c r="AJ83" s="271">
        <v>0</v>
      </c>
      <c r="AK83" s="271">
        <v>0</v>
      </c>
      <c r="AL83" s="271">
        <f t="shared" si="108"/>
        <v>0</v>
      </c>
      <c r="AM83" s="271">
        <f t="shared" si="109"/>
        <v>0</v>
      </c>
      <c r="AN83" s="696">
        <f t="shared" si="110"/>
        <v>0</v>
      </c>
      <c r="AO83" s="267">
        <f t="shared" si="117"/>
        <v>2235501</v>
      </c>
      <c r="AP83" s="269">
        <f t="shared" si="118"/>
        <v>1601989</v>
      </c>
      <c r="AQ83" s="421">
        <f t="shared" si="119"/>
        <v>0</v>
      </c>
      <c r="AR83" s="269">
        <f t="shared" si="120"/>
        <v>541472</v>
      </c>
      <c r="AS83" s="269">
        <f t="shared" si="120"/>
        <v>32040</v>
      </c>
      <c r="AT83" s="269">
        <f t="shared" si="121"/>
        <v>60000</v>
      </c>
      <c r="AU83" s="271">
        <f t="shared" si="122"/>
        <v>3.2484999999999999</v>
      </c>
      <c r="AV83" s="271">
        <f t="shared" si="123"/>
        <v>2.0908000000000002</v>
      </c>
      <c r="AW83" s="272">
        <f t="shared" si="123"/>
        <v>1.1577</v>
      </c>
    </row>
    <row r="84" spans="1:49" ht="12.95" customHeight="1" x14ac:dyDescent="0.25">
      <c r="A84" s="224">
        <v>15</v>
      </c>
      <c r="B84" s="145">
        <v>5412</v>
      </c>
      <c r="C84" s="146">
        <v>600099130</v>
      </c>
      <c r="D84" s="114">
        <v>70698066</v>
      </c>
      <c r="E84" s="533" t="s">
        <v>402</v>
      </c>
      <c r="F84" s="123">
        <v>3117</v>
      </c>
      <c r="G84" s="533" t="s">
        <v>325</v>
      </c>
      <c r="H84" s="126" t="s">
        <v>284</v>
      </c>
      <c r="I84" s="265">
        <v>5134</v>
      </c>
      <c r="J84" s="266">
        <v>3780</v>
      </c>
      <c r="K84" s="266">
        <v>0</v>
      </c>
      <c r="L84" s="831">
        <v>1278</v>
      </c>
      <c r="M84" s="831">
        <v>76</v>
      </c>
      <c r="N84" s="266">
        <v>0</v>
      </c>
      <c r="O84" s="622">
        <v>0.01</v>
      </c>
      <c r="P84" s="678">
        <v>0.01</v>
      </c>
      <c r="Q84" s="744">
        <v>0</v>
      </c>
      <c r="R84" s="675">
        <f t="shared" si="112"/>
        <v>0</v>
      </c>
      <c r="S84" s="269">
        <v>0</v>
      </c>
      <c r="T84" s="269">
        <v>0</v>
      </c>
      <c r="U84" s="269">
        <v>0</v>
      </c>
      <c r="V84" s="269">
        <f t="shared" si="105"/>
        <v>0</v>
      </c>
      <c r="W84" s="269">
        <v>0</v>
      </c>
      <c r="X84" s="269">
        <v>0</v>
      </c>
      <c r="Y84" s="269">
        <f t="shared" si="113"/>
        <v>0</v>
      </c>
      <c r="Z84" s="269">
        <f t="shared" si="114"/>
        <v>0</v>
      </c>
      <c r="AA84" s="577">
        <f t="shared" si="115"/>
        <v>0</v>
      </c>
      <c r="AB84" s="270">
        <f t="shared" si="116"/>
        <v>0</v>
      </c>
      <c r="AC84" s="269">
        <v>0</v>
      </c>
      <c r="AD84" s="269">
        <v>0</v>
      </c>
      <c r="AE84" s="269">
        <f t="shared" si="106"/>
        <v>0</v>
      </c>
      <c r="AF84" s="269">
        <f t="shared" si="107"/>
        <v>0</v>
      </c>
      <c r="AG84" s="271">
        <v>0</v>
      </c>
      <c r="AH84" s="271">
        <v>0</v>
      </c>
      <c r="AI84" s="271">
        <v>0</v>
      </c>
      <c r="AJ84" s="271">
        <v>0</v>
      </c>
      <c r="AK84" s="271">
        <v>0</v>
      </c>
      <c r="AL84" s="271">
        <f t="shared" si="108"/>
        <v>0</v>
      </c>
      <c r="AM84" s="271">
        <f t="shared" si="109"/>
        <v>0</v>
      </c>
      <c r="AN84" s="696">
        <f t="shared" si="110"/>
        <v>0</v>
      </c>
      <c r="AO84" s="267">
        <f t="shared" si="117"/>
        <v>5134</v>
      </c>
      <c r="AP84" s="269">
        <f t="shared" si="118"/>
        <v>3780</v>
      </c>
      <c r="AQ84" s="421">
        <f t="shared" si="119"/>
        <v>0</v>
      </c>
      <c r="AR84" s="269">
        <f t="shared" si="120"/>
        <v>1278</v>
      </c>
      <c r="AS84" s="269">
        <f t="shared" si="120"/>
        <v>76</v>
      </c>
      <c r="AT84" s="269">
        <f t="shared" si="121"/>
        <v>0</v>
      </c>
      <c r="AU84" s="271">
        <f t="shared" si="122"/>
        <v>0.01</v>
      </c>
      <c r="AV84" s="271">
        <f t="shared" si="123"/>
        <v>0.01</v>
      </c>
      <c r="AW84" s="272">
        <f t="shared" si="123"/>
        <v>0</v>
      </c>
    </row>
    <row r="85" spans="1:49" ht="12.95" customHeight="1" x14ac:dyDescent="0.25">
      <c r="A85" s="224">
        <v>15</v>
      </c>
      <c r="B85" s="145">
        <v>5412</v>
      </c>
      <c r="C85" s="146">
        <v>600099130</v>
      </c>
      <c r="D85" s="114">
        <v>70698066</v>
      </c>
      <c r="E85" s="533" t="s">
        <v>402</v>
      </c>
      <c r="F85" s="123">
        <v>3141</v>
      </c>
      <c r="G85" s="533" t="s">
        <v>321</v>
      </c>
      <c r="H85" s="126" t="s">
        <v>284</v>
      </c>
      <c r="I85" s="265">
        <v>562193</v>
      </c>
      <c r="J85" s="266">
        <v>412235</v>
      </c>
      <c r="K85" s="266">
        <v>0</v>
      </c>
      <c r="L85" s="831">
        <v>139335</v>
      </c>
      <c r="M85" s="831">
        <v>8245</v>
      </c>
      <c r="N85" s="266">
        <v>2378</v>
      </c>
      <c r="O85" s="622">
        <v>1.4</v>
      </c>
      <c r="P85" s="678">
        <v>0</v>
      </c>
      <c r="Q85" s="744">
        <v>1.4</v>
      </c>
      <c r="R85" s="675">
        <f t="shared" si="112"/>
        <v>0</v>
      </c>
      <c r="S85" s="269">
        <v>0</v>
      </c>
      <c r="T85" s="269">
        <v>0</v>
      </c>
      <c r="U85" s="269">
        <v>0</v>
      </c>
      <c r="V85" s="269">
        <f t="shared" si="105"/>
        <v>0</v>
      </c>
      <c r="W85" s="269">
        <v>0</v>
      </c>
      <c r="X85" s="269">
        <v>0</v>
      </c>
      <c r="Y85" s="269">
        <f t="shared" si="113"/>
        <v>0</v>
      </c>
      <c r="Z85" s="269">
        <f t="shared" si="114"/>
        <v>0</v>
      </c>
      <c r="AA85" s="577">
        <f t="shared" si="115"/>
        <v>0</v>
      </c>
      <c r="AB85" s="270">
        <f t="shared" si="116"/>
        <v>0</v>
      </c>
      <c r="AC85" s="269">
        <v>0</v>
      </c>
      <c r="AD85" s="269">
        <v>0</v>
      </c>
      <c r="AE85" s="269">
        <f t="shared" si="106"/>
        <v>0</v>
      </c>
      <c r="AF85" s="269">
        <f t="shared" si="107"/>
        <v>0</v>
      </c>
      <c r="AG85" s="271">
        <v>0</v>
      </c>
      <c r="AH85" s="271">
        <v>0</v>
      </c>
      <c r="AI85" s="271">
        <v>0</v>
      </c>
      <c r="AJ85" s="271">
        <v>0</v>
      </c>
      <c r="AK85" s="271">
        <v>0</v>
      </c>
      <c r="AL85" s="271">
        <f t="shared" si="108"/>
        <v>0</v>
      </c>
      <c r="AM85" s="271">
        <f t="shared" si="109"/>
        <v>0</v>
      </c>
      <c r="AN85" s="696">
        <f t="shared" si="110"/>
        <v>0</v>
      </c>
      <c r="AO85" s="267">
        <f t="shared" si="117"/>
        <v>562193</v>
      </c>
      <c r="AP85" s="269">
        <f t="shared" si="118"/>
        <v>412235</v>
      </c>
      <c r="AQ85" s="421">
        <f t="shared" si="119"/>
        <v>0</v>
      </c>
      <c r="AR85" s="269">
        <f t="shared" si="120"/>
        <v>139335</v>
      </c>
      <c r="AS85" s="269">
        <f t="shared" si="120"/>
        <v>8245</v>
      </c>
      <c r="AT85" s="269">
        <f t="shared" si="121"/>
        <v>2378</v>
      </c>
      <c r="AU85" s="271">
        <f t="shared" si="122"/>
        <v>1.4</v>
      </c>
      <c r="AV85" s="271">
        <f t="shared" si="123"/>
        <v>0</v>
      </c>
      <c r="AW85" s="272">
        <f t="shared" si="123"/>
        <v>1.4</v>
      </c>
    </row>
    <row r="86" spans="1:49" ht="12.95" customHeight="1" x14ac:dyDescent="0.25">
      <c r="A86" s="224">
        <v>15</v>
      </c>
      <c r="B86" s="145">
        <v>5412</v>
      </c>
      <c r="C86" s="146">
        <v>600099130</v>
      </c>
      <c r="D86" s="114">
        <v>70698066</v>
      </c>
      <c r="E86" s="533" t="s">
        <v>402</v>
      </c>
      <c r="F86" s="123">
        <v>3143</v>
      </c>
      <c r="G86" s="533" t="s">
        <v>635</v>
      </c>
      <c r="H86" s="126" t="s">
        <v>283</v>
      </c>
      <c r="I86" s="265">
        <v>280988</v>
      </c>
      <c r="J86" s="266">
        <v>206913</v>
      </c>
      <c r="K86" s="266">
        <v>0</v>
      </c>
      <c r="L86" s="831">
        <v>69937</v>
      </c>
      <c r="M86" s="831">
        <v>4138</v>
      </c>
      <c r="N86" s="266">
        <v>0</v>
      </c>
      <c r="O86" s="622">
        <v>0.5</v>
      </c>
      <c r="P86" s="678">
        <v>0.5</v>
      </c>
      <c r="Q86" s="744">
        <v>0</v>
      </c>
      <c r="R86" s="675">
        <f t="shared" si="112"/>
        <v>0</v>
      </c>
      <c r="S86" s="269">
        <v>0</v>
      </c>
      <c r="T86" s="269">
        <v>0</v>
      </c>
      <c r="U86" s="269">
        <v>0</v>
      </c>
      <c r="V86" s="269">
        <f t="shared" si="105"/>
        <v>0</v>
      </c>
      <c r="W86" s="269">
        <v>0</v>
      </c>
      <c r="X86" s="269">
        <v>0</v>
      </c>
      <c r="Y86" s="269">
        <f t="shared" si="113"/>
        <v>0</v>
      </c>
      <c r="Z86" s="269">
        <f t="shared" si="114"/>
        <v>0</v>
      </c>
      <c r="AA86" s="577">
        <f t="shared" si="115"/>
        <v>0</v>
      </c>
      <c r="AB86" s="270">
        <f t="shared" si="116"/>
        <v>0</v>
      </c>
      <c r="AC86" s="269">
        <v>0</v>
      </c>
      <c r="AD86" s="269">
        <v>0</v>
      </c>
      <c r="AE86" s="269">
        <f t="shared" si="106"/>
        <v>0</v>
      </c>
      <c r="AF86" s="269">
        <f t="shared" si="107"/>
        <v>0</v>
      </c>
      <c r="AG86" s="271">
        <v>0</v>
      </c>
      <c r="AH86" s="271">
        <v>0</v>
      </c>
      <c r="AI86" s="271">
        <v>0</v>
      </c>
      <c r="AJ86" s="271">
        <v>0</v>
      </c>
      <c r="AK86" s="271">
        <v>0</v>
      </c>
      <c r="AL86" s="271">
        <f t="shared" si="108"/>
        <v>0</v>
      </c>
      <c r="AM86" s="271">
        <f t="shared" si="109"/>
        <v>0</v>
      </c>
      <c r="AN86" s="696">
        <f t="shared" si="110"/>
        <v>0</v>
      </c>
      <c r="AO86" s="267">
        <f t="shared" si="117"/>
        <v>280988</v>
      </c>
      <c r="AP86" s="269">
        <f t="shared" si="118"/>
        <v>206913</v>
      </c>
      <c r="AQ86" s="421">
        <f t="shared" si="119"/>
        <v>0</v>
      </c>
      <c r="AR86" s="269">
        <f t="shared" si="120"/>
        <v>69937</v>
      </c>
      <c r="AS86" s="269">
        <f t="shared" si="120"/>
        <v>4138</v>
      </c>
      <c r="AT86" s="269">
        <f t="shared" si="121"/>
        <v>0</v>
      </c>
      <c r="AU86" s="271">
        <f t="shared" si="122"/>
        <v>0.5</v>
      </c>
      <c r="AV86" s="271">
        <f t="shared" si="123"/>
        <v>0.5</v>
      </c>
      <c r="AW86" s="272">
        <f t="shared" si="123"/>
        <v>0</v>
      </c>
    </row>
    <row r="87" spans="1:49" ht="12.95" customHeight="1" x14ac:dyDescent="0.25">
      <c r="A87" s="224">
        <v>15</v>
      </c>
      <c r="B87" s="145">
        <v>5412</v>
      </c>
      <c r="C87" s="146">
        <v>600099130</v>
      </c>
      <c r="D87" s="114">
        <v>70698066</v>
      </c>
      <c r="E87" s="533" t="s">
        <v>402</v>
      </c>
      <c r="F87" s="123">
        <v>3143</v>
      </c>
      <c r="G87" s="533" t="s">
        <v>636</v>
      </c>
      <c r="H87" s="126" t="s">
        <v>284</v>
      </c>
      <c r="I87" s="265">
        <v>7022</v>
      </c>
      <c r="J87" s="266">
        <v>4950</v>
      </c>
      <c r="K87" s="266">
        <v>0</v>
      </c>
      <c r="L87" s="831">
        <v>1673</v>
      </c>
      <c r="M87" s="831">
        <v>99</v>
      </c>
      <c r="N87" s="266">
        <v>300</v>
      </c>
      <c r="O87" s="622">
        <v>0.02</v>
      </c>
      <c r="P87" s="678">
        <v>0</v>
      </c>
      <c r="Q87" s="744">
        <v>0.02</v>
      </c>
      <c r="R87" s="675">
        <f t="shared" si="112"/>
        <v>0</v>
      </c>
      <c r="S87" s="269">
        <v>0</v>
      </c>
      <c r="T87" s="269">
        <v>0</v>
      </c>
      <c r="U87" s="269">
        <v>0</v>
      </c>
      <c r="V87" s="269">
        <f t="shared" si="105"/>
        <v>0</v>
      </c>
      <c r="W87" s="269">
        <v>0</v>
      </c>
      <c r="X87" s="269">
        <v>0</v>
      </c>
      <c r="Y87" s="269">
        <f t="shared" si="113"/>
        <v>0</v>
      </c>
      <c r="Z87" s="269">
        <f t="shared" si="114"/>
        <v>0</v>
      </c>
      <c r="AA87" s="577">
        <f t="shared" si="115"/>
        <v>0</v>
      </c>
      <c r="AB87" s="270">
        <f t="shared" si="116"/>
        <v>0</v>
      </c>
      <c r="AC87" s="269">
        <v>0</v>
      </c>
      <c r="AD87" s="269">
        <v>0</v>
      </c>
      <c r="AE87" s="269">
        <f t="shared" si="106"/>
        <v>0</v>
      </c>
      <c r="AF87" s="269">
        <f t="shared" si="107"/>
        <v>0</v>
      </c>
      <c r="AG87" s="271">
        <v>0</v>
      </c>
      <c r="AH87" s="271">
        <v>0</v>
      </c>
      <c r="AI87" s="271">
        <v>0</v>
      </c>
      <c r="AJ87" s="271">
        <v>0</v>
      </c>
      <c r="AK87" s="271">
        <v>0</v>
      </c>
      <c r="AL87" s="271">
        <f t="shared" si="108"/>
        <v>0</v>
      </c>
      <c r="AM87" s="271">
        <f t="shared" si="109"/>
        <v>0</v>
      </c>
      <c r="AN87" s="696">
        <f t="shared" si="110"/>
        <v>0</v>
      </c>
      <c r="AO87" s="267">
        <f t="shared" si="117"/>
        <v>7022</v>
      </c>
      <c r="AP87" s="269">
        <f t="shared" si="118"/>
        <v>4950</v>
      </c>
      <c r="AQ87" s="421">
        <f t="shared" si="119"/>
        <v>0</v>
      </c>
      <c r="AR87" s="269">
        <f t="shared" si="120"/>
        <v>1673</v>
      </c>
      <c r="AS87" s="269">
        <f t="shared" si="120"/>
        <v>99</v>
      </c>
      <c r="AT87" s="269">
        <f t="shared" si="121"/>
        <v>300</v>
      </c>
      <c r="AU87" s="271">
        <f t="shared" si="122"/>
        <v>0.02</v>
      </c>
      <c r="AV87" s="271">
        <f t="shared" si="123"/>
        <v>0</v>
      </c>
      <c r="AW87" s="272">
        <f t="shared" si="123"/>
        <v>0.02</v>
      </c>
    </row>
    <row r="88" spans="1:49" ht="12.95" customHeight="1" x14ac:dyDescent="0.25">
      <c r="A88" s="226">
        <v>15</v>
      </c>
      <c r="B88" s="148">
        <v>5412</v>
      </c>
      <c r="C88" s="149">
        <v>600099130</v>
      </c>
      <c r="D88" s="148">
        <v>70698066</v>
      </c>
      <c r="E88" s="534" t="s">
        <v>403</v>
      </c>
      <c r="F88" s="131"/>
      <c r="G88" s="535"/>
      <c r="H88" s="132"/>
      <c r="I88" s="528">
        <v>5063923</v>
      </c>
      <c r="J88" s="151">
        <v>3671977</v>
      </c>
      <c r="K88" s="151">
        <v>0</v>
      </c>
      <c r="L88" s="151">
        <v>1241128</v>
      </c>
      <c r="M88" s="151">
        <v>73440</v>
      </c>
      <c r="N88" s="151">
        <v>77378</v>
      </c>
      <c r="O88" s="228">
        <v>8.051499999999999</v>
      </c>
      <c r="P88" s="228">
        <v>4.9628999999999994</v>
      </c>
      <c r="Q88" s="531">
        <v>3.0886</v>
      </c>
      <c r="R88" s="219">
        <f t="shared" ref="R88:AW88" si="124">SUM(R82:R87)</f>
        <v>0</v>
      </c>
      <c r="S88" s="151">
        <f t="shared" si="124"/>
        <v>0</v>
      </c>
      <c r="T88" s="151">
        <f t="shared" si="124"/>
        <v>0</v>
      </c>
      <c r="U88" s="151">
        <f t="shared" si="124"/>
        <v>0</v>
      </c>
      <c r="V88" s="151">
        <f t="shared" si="124"/>
        <v>0</v>
      </c>
      <c r="W88" s="151">
        <f t="shared" si="124"/>
        <v>0</v>
      </c>
      <c r="X88" s="151">
        <f t="shared" si="124"/>
        <v>0</v>
      </c>
      <c r="Y88" s="151">
        <f t="shared" si="124"/>
        <v>0</v>
      </c>
      <c r="Z88" s="151">
        <f t="shared" si="124"/>
        <v>0</v>
      </c>
      <c r="AA88" s="151">
        <f t="shared" si="124"/>
        <v>0</v>
      </c>
      <c r="AB88" s="151">
        <f t="shared" si="124"/>
        <v>0</v>
      </c>
      <c r="AC88" s="151">
        <f t="shared" si="124"/>
        <v>0</v>
      </c>
      <c r="AD88" s="151">
        <f t="shared" si="124"/>
        <v>0</v>
      </c>
      <c r="AE88" s="151">
        <f t="shared" si="124"/>
        <v>0</v>
      </c>
      <c r="AF88" s="151">
        <f t="shared" si="124"/>
        <v>0</v>
      </c>
      <c r="AG88" s="228">
        <f t="shared" si="124"/>
        <v>0</v>
      </c>
      <c r="AH88" s="228">
        <f t="shared" si="124"/>
        <v>0</v>
      </c>
      <c r="AI88" s="228">
        <f t="shared" si="124"/>
        <v>0</v>
      </c>
      <c r="AJ88" s="228">
        <f t="shared" si="124"/>
        <v>0</v>
      </c>
      <c r="AK88" s="228">
        <f t="shared" si="124"/>
        <v>0</v>
      </c>
      <c r="AL88" s="228">
        <f t="shared" si="124"/>
        <v>0</v>
      </c>
      <c r="AM88" s="228">
        <f t="shared" si="124"/>
        <v>0</v>
      </c>
      <c r="AN88" s="820">
        <f t="shared" si="124"/>
        <v>0</v>
      </c>
      <c r="AO88" s="528">
        <f t="shared" si="124"/>
        <v>5063923</v>
      </c>
      <c r="AP88" s="151">
        <f t="shared" si="124"/>
        <v>3671977</v>
      </c>
      <c r="AQ88" s="151">
        <f t="shared" si="124"/>
        <v>0</v>
      </c>
      <c r="AR88" s="151">
        <f t="shared" si="124"/>
        <v>1241128</v>
      </c>
      <c r="AS88" s="151">
        <f t="shared" si="124"/>
        <v>73440</v>
      </c>
      <c r="AT88" s="151">
        <f t="shared" si="124"/>
        <v>77378</v>
      </c>
      <c r="AU88" s="228">
        <f t="shared" si="124"/>
        <v>8.051499999999999</v>
      </c>
      <c r="AV88" s="228">
        <f t="shared" si="124"/>
        <v>4.9628999999999994</v>
      </c>
      <c r="AW88" s="531">
        <f t="shared" si="124"/>
        <v>3.0886</v>
      </c>
    </row>
    <row r="89" spans="1:49" ht="12.95" customHeight="1" x14ac:dyDescent="0.25">
      <c r="A89" s="224">
        <v>16</v>
      </c>
      <c r="B89" s="145">
        <v>5418</v>
      </c>
      <c r="C89" s="146">
        <v>600098508</v>
      </c>
      <c r="D89" s="114">
        <v>70156573</v>
      </c>
      <c r="E89" s="533" t="s">
        <v>404</v>
      </c>
      <c r="F89" s="123">
        <v>3111</v>
      </c>
      <c r="G89" s="533" t="s">
        <v>331</v>
      </c>
      <c r="H89" s="126" t="s">
        <v>283</v>
      </c>
      <c r="I89" s="265">
        <v>4078868</v>
      </c>
      <c r="J89" s="266">
        <v>2973173</v>
      </c>
      <c r="K89" s="266">
        <v>0</v>
      </c>
      <c r="L89" s="831">
        <v>1004932</v>
      </c>
      <c r="M89" s="831">
        <v>59463</v>
      </c>
      <c r="N89" s="266">
        <v>41300</v>
      </c>
      <c r="O89" s="622">
        <v>7.3066999999999993</v>
      </c>
      <c r="P89" s="678">
        <v>5.3224999999999998</v>
      </c>
      <c r="Q89" s="744">
        <v>1.9842</v>
      </c>
      <c r="R89" s="675">
        <f t="shared" ref="R89:R90" si="125">W89*-1</f>
        <v>0</v>
      </c>
      <c r="S89" s="269">
        <v>0</v>
      </c>
      <c r="T89" s="269">
        <v>0</v>
      </c>
      <c r="U89" s="269">
        <v>0</v>
      </c>
      <c r="V89" s="269">
        <f t="shared" si="105"/>
        <v>0</v>
      </c>
      <c r="W89" s="269">
        <v>0</v>
      </c>
      <c r="X89" s="269">
        <v>0</v>
      </c>
      <c r="Y89" s="269">
        <f>SUM(W89:X89)</f>
        <v>0</v>
      </c>
      <c r="Z89" s="269">
        <f>V89+Y89</f>
        <v>0</v>
      </c>
      <c r="AA89" s="577">
        <f t="shared" ref="AA89:AA90" si="126">ROUND((V89+W89)*33.8%,0)</f>
        <v>0</v>
      </c>
      <c r="AB89" s="270">
        <f>ROUND(V89*2%,0)</f>
        <v>0</v>
      </c>
      <c r="AC89" s="269">
        <v>0</v>
      </c>
      <c r="AD89" s="269">
        <v>0</v>
      </c>
      <c r="AE89" s="269">
        <f t="shared" si="106"/>
        <v>0</v>
      </c>
      <c r="AF89" s="269">
        <f t="shared" si="107"/>
        <v>0</v>
      </c>
      <c r="AG89" s="271">
        <v>0</v>
      </c>
      <c r="AH89" s="271">
        <v>0</v>
      </c>
      <c r="AI89" s="271">
        <v>0</v>
      </c>
      <c r="AJ89" s="271">
        <v>0</v>
      </c>
      <c r="AK89" s="271">
        <v>0</v>
      </c>
      <c r="AL89" s="271">
        <f t="shared" si="108"/>
        <v>0</v>
      </c>
      <c r="AM89" s="271">
        <f t="shared" si="109"/>
        <v>0</v>
      </c>
      <c r="AN89" s="696">
        <f t="shared" si="110"/>
        <v>0</v>
      </c>
      <c r="AO89" s="267">
        <f>I89+AF89</f>
        <v>4078868</v>
      </c>
      <c r="AP89" s="269">
        <f>J89+V89</f>
        <v>2973173</v>
      </c>
      <c r="AQ89" s="421">
        <f t="shared" ref="AQ89:AQ90" si="127">K89+Y89</f>
        <v>0</v>
      </c>
      <c r="AR89" s="269">
        <f>L89+AA89</f>
        <v>1004932</v>
      </c>
      <c r="AS89" s="269">
        <f>M89+AB89</f>
        <v>59463</v>
      </c>
      <c r="AT89" s="269">
        <f>N89+AE89</f>
        <v>41300</v>
      </c>
      <c r="AU89" s="271">
        <f>O89+AN89</f>
        <v>7.3066999999999993</v>
      </c>
      <c r="AV89" s="271">
        <f>P89+AL89</f>
        <v>5.3224999999999998</v>
      </c>
      <c r="AW89" s="272">
        <f>Q89+AM89</f>
        <v>1.9842</v>
      </c>
    </row>
    <row r="90" spans="1:49" ht="12.95" customHeight="1" x14ac:dyDescent="0.25">
      <c r="A90" s="224">
        <v>16</v>
      </c>
      <c r="B90" s="145">
        <v>5418</v>
      </c>
      <c r="C90" s="146">
        <v>600098508</v>
      </c>
      <c r="D90" s="114">
        <v>70156573</v>
      </c>
      <c r="E90" s="533" t="s">
        <v>404</v>
      </c>
      <c r="F90" s="123">
        <v>3141</v>
      </c>
      <c r="G90" s="533" t="s">
        <v>321</v>
      </c>
      <c r="H90" s="126" t="s">
        <v>284</v>
      </c>
      <c r="I90" s="265">
        <v>712723</v>
      </c>
      <c r="J90" s="266">
        <v>522313</v>
      </c>
      <c r="K90" s="266">
        <v>0</v>
      </c>
      <c r="L90" s="831">
        <v>176542</v>
      </c>
      <c r="M90" s="831">
        <v>10446</v>
      </c>
      <c r="N90" s="266">
        <v>3422</v>
      </c>
      <c r="O90" s="622">
        <v>1.78</v>
      </c>
      <c r="P90" s="678">
        <v>0</v>
      </c>
      <c r="Q90" s="744">
        <v>1.78</v>
      </c>
      <c r="R90" s="675">
        <f t="shared" si="125"/>
        <v>0</v>
      </c>
      <c r="S90" s="269">
        <v>0</v>
      </c>
      <c r="T90" s="269">
        <v>0</v>
      </c>
      <c r="U90" s="269">
        <v>0</v>
      </c>
      <c r="V90" s="269">
        <f t="shared" si="105"/>
        <v>0</v>
      </c>
      <c r="W90" s="269">
        <v>0</v>
      </c>
      <c r="X90" s="269">
        <v>0</v>
      </c>
      <c r="Y90" s="269">
        <f>SUM(W90:X90)</f>
        <v>0</v>
      </c>
      <c r="Z90" s="269">
        <f>V90+Y90</f>
        <v>0</v>
      </c>
      <c r="AA90" s="577">
        <f t="shared" si="126"/>
        <v>0</v>
      </c>
      <c r="AB90" s="270">
        <f>ROUND(V90*2%,0)</f>
        <v>0</v>
      </c>
      <c r="AC90" s="269">
        <v>0</v>
      </c>
      <c r="AD90" s="269">
        <v>0</v>
      </c>
      <c r="AE90" s="269">
        <f t="shared" si="106"/>
        <v>0</v>
      </c>
      <c r="AF90" s="269">
        <f t="shared" si="107"/>
        <v>0</v>
      </c>
      <c r="AG90" s="271">
        <v>0</v>
      </c>
      <c r="AH90" s="271">
        <v>0</v>
      </c>
      <c r="AI90" s="271">
        <v>0</v>
      </c>
      <c r="AJ90" s="271">
        <v>0</v>
      </c>
      <c r="AK90" s="271">
        <v>0</v>
      </c>
      <c r="AL90" s="271">
        <f t="shared" si="108"/>
        <v>0</v>
      </c>
      <c r="AM90" s="271">
        <f t="shared" si="109"/>
        <v>0</v>
      </c>
      <c r="AN90" s="696">
        <f t="shared" si="110"/>
        <v>0</v>
      </c>
      <c r="AO90" s="267">
        <f>I90+AF90</f>
        <v>712723</v>
      </c>
      <c r="AP90" s="269">
        <f>J90+V90</f>
        <v>522313</v>
      </c>
      <c r="AQ90" s="421">
        <f t="shared" si="127"/>
        <v>0</v>
      </c>
      <c r="AR90" s="269">
        <f>L90+AA90</f>
        <v>176542</v>
      </c>
      <c r="AS90" s="269">
        <f>M90+AB90</f>
        <v>10446</v>
      </c>
      <c r="AT90" s="269">
        <f>N90+AE90</f>
        <v>3422</v>
      </c>
      <c r="AU90" s="271">
        <f>O90+AN90</f>
        <v>1.78</v>
      </c>
      <c r="AV90" s="271">
        <f>P90+AL90</f>
        <v>0</v>
      </c>
      <c r="AW90" s="272">
        <f>Q90+AM90</f>
        <v>1.78</v>
      </c>
    </row>
    <row r="91" spans="1:49" ht="12.95" customHeight="1" x14ac:dyDescent="0.25">
      <c r="A91" s="226">
        <v>16</v>
      </c>
      <c r="B91" s="148">
        <v>5418</v>
      </c>
      <c r="C91" s="149">
        <v>600098508</v>
      </c>
      <c r="D91" s="148">
        <v>70156573</v>
      </c>
      <c r="E91" s="534" t="s">
        <v>405</v>
      </c>
      <c r="F91" s="131"/>
      <c r="G91" s="535"/>
      <c r="H91" s="132"/>
      <c r="I91" s="528">
        <v>4791591</v>
      </c>
      <c r="J91" s="151">
        <v>3495486</v>
      </c>
      <c r="K91" s="151">
        <v>0</v>
      </c>
      <c r="L91" s="151">
        <v>1181474</v>
      </c>
      <c r="M91" s="151">
        <v>69909</v>
      </c>
      <c r="N91" s="151">
        <v>44722</v>
      </c>
      <c r="O91" s="228">
        <v>9.0866999999999987</v>
      </c>
      <c r="P91" s="228">
        <v>5.3224999999999998</v>
      </c>
      <c r="Q91" s="531">
        <v>3.7641999999999998</v>
      </c>
      <c r="R91" s="219">
        <f t="shared" ref="R91:AW91" si="128">SUM(R89:R90)</f>
        <v>0</v>
      </c>
      <c r="S91" s="151">
        <f t="shared" si="128"/>
        <v>0</v>
      </c>
      <c r="T91" s="151">
        <f t="shared" si="128"/>
        <v>0</v>
      </c>
      <c r="U91" s="151">
        <f t="shared" si="128"/>
        <v>0</v>
      </c>
      <c r="V91" s="151">
        <f t="shared" si="128"/>
        <v>0</v>
      </c>
      <c r="W91" s="151">
        <f t="shared" si="128"/>
        <v>0</v>
      </c>
      <c r="X91" s="151">
        <f t="shared" si="128"/>
        <v>0</v>
      </c>
      <c r="Y91" s="151">
        <f t="shared" si="128"/>
        <v>0</v>
      </c>
      <c r="Z91" s="151">
        <f t="shared" si="128"/>
        <v>0</v>
      </c>
      <c r="AA91" s="151">
        <f t="shared" si="128"/>
        <v>0</v>
      </c>
      <c r="AB91" s="151">
        <f t="shared" si="128"/>
        <v>0</v>
      </c>
      <c r="AC91" s="151">
        <f t="shared" si="128"/>
        <v>0</v>
      </c>
      <c r="AD91" s="151">
        <f t="shared" si="128"/>
        <v>0</v>
      </c>
      <c r="AE91" s="151">
        <f t="shared" si="128"/>
        <v>0</v>
      </c>
      <c r="AF91" s="151">
        <f t="shared" si="128"/>
        <v>0</v>
      </c>
      <c r="AG91" s="228">
        <f t="shared" si="128"/>
        <v>0</v>
      </c>
      <c r="AH91" s="228">
        <f t="shared" si="128"/>
        <v>0</v>
      </c>
      <c r="AI91" s="228">
        <f t="shared" si="128"/>
        <v>0</v>
      </c>
      <c r="AJ91" s="228">
        <f t="shared" si="128"/>
        <v>0</v>
      </c>
      <c r="AK91" s="228">
        <f t="shared" si="128"/>
        <v>0</v>
      </c>
      <c r="AL91" s="228">
        <f t="shared" si="128"/>
        <v>0</v>
      </c>
      <c r="AM91" s="228">
        <f t="shared" si="128"/>
        <v>0</v>
      </c>
      <c r="AN91" s="820">
        <f t="shared" si="128"/>
        <v>0</v>
      </c>
      <c r="AO91" s="528">
        <f t="shared" si="128"/>
        <v>4791591</v>
      </c>
      <c r="AP91" s="151">
        <f t="shared" si="128"/>
        <v>3495486</v>
      </c>
      <c r="AQ91" s="151">
        <f t="shared" si="128"/>
        <v>0</v>
      </c>
      <c r="AR91" s="151">
        <f t="shared" si="128"/>
        <v>1181474</v>
      </c>
      <c r="AS91" s="151">
        <f t="shared" si="128"/>
        <v>69909</v>
      </c>
      <c r="AT91" s="151">
        <f t="shared" si="128"/>
        <v>44722</v>
      </c>
      <c r="AU91" s="228">
        <f t="shared" si="128"/>
        <v>9.0866999999999987</v>
      </c>
      <c r="AV91" s="228">
        <f t="shared" si="128"/>
        <v>5.3224999999999998</v>
      </c>
      <c r="AW91" s="531">
        <f t="shared" si="128"/>
        <v>3.7641999999999998</v>
      </c>
    </row>
    <row r="92" spans="1:49" ht="12.95" customHeight="1" x14ac:dyDescent="0.25">
      <c r="A92" s="224">
        <v>17</v>
      </c>
      <c r="B92" s="145">
        <v>5417</v>
      </c>
      <c r="C92" s="146">
        <v>600099113</v>
      </c>
      <c r="D92" s="114">
        <v>70156565</v>
      </c>
      <c r="E92" s="533" t="s">
        <v>406</v>
      </c>
      <c r="F92" s="123">
        <v>3117</v>
      </c>
      <c r="G92" s="533" t="s">
        <v>320</v>
      </c>
      <c r="H92" s="126" t="s">
        <v>283</v>
      </c>
      <c r="I92" s="265">
        <v>5592397</v>
      </c>
      <c r="J92" s="266">
        <v>3921823</v>
      </c>
      <c r="K92" s="266">
        <v>49000</v>
      </c>
      <c r="L92" s="831">
        <v>1342138</v>
      </c>
      <c r="M92" s="831">
        <v>78436</v>
      </c>
      <c r="N92" s="266">
        <v>201000</v>
      </c>
      <c r="O92" s="622">
        <v>7.8916000000000004</v>
      </c>
      <c r="P92" s="678">
        <v>5.7271999999999998</v>
      </c>
      <c r="Q92" s="744">
        <v>2.1643999999999997</v>
      </c>
      <c r="R92" s="675">
        <f t="shared" ref="R92:R96" si="129">W92*-1</f>
        <v>0</v>
      </c>
      <c r="S92" s="269">
        <v>0</v>
      </c>
      <c r="T92" s="269">
        <v>0</v>
      </c>
      <c r="U92" s="269">
        <v>0</v>
      </c>
      <c r="V92" s="269">
        <f t="shared" si="105"/>
        <v>0</v>
      </c>
      <c r="W92" s="269">
        <v>0</v>
      </c>
      <c r="X92" s="269">
        <v>0</v>
      </c>
      <c r="Y92" s="269">
        <f>SUM(W92:X92)</f>
        <v>0</v>
      </c>
      <c r="Z92" s="269">
        <f>V92+Y92</f>
        <v>0</v>
      </c>
      <c r="AA92" s="577">
        <f t="shared" ref="AA92:AA96" si="130">ROUND((V92+W92)*33.8%,0)</f>
        <v>0</v>
      </c>
      <c r="AB92" s="270">
        <f>ROUND(V92*2%,0)</f>
        <v>0</v>
      </c>
      <c r="AC92" s="269">
        <v>0</v>
      </c>
      <c r="AD92" s="269">
        <v>0</v>
      </c>
      <c r="AE92" s="269">
        <f t="shared" si="106"/>
        <v>0</v>
      </c>
      <c r="AF92" s="269">
        <f t="shared" si="107"/>
        <v>0</v>
      </c>
      <c r="AG92" s="271">
        <v>0</v>
      </c>
      <c r="AH92" s="271">
        <v>0</v>
      </c>
      <c r="AI92" s="271">
        <v>0</v>
      </c>
      <c r="AJ92" s="271">
        <v>0</v>
      </c>
      <c r="AK92" s="271">
        <v>0</v>
      </c>
      <c r="AL92" s="271">
        <f t="shared" si="108"/>
        <v>0</v>
      </c>
      <c r="AM92" s="271">
        <f t="shared" si="109"/>
        <v>0</v>
      </c>
      <c r="AN92" s="696">
        <f t="shared" si="110"/>
        <v>0</v>
      </c>
      <c r="AO92" s="267">
        <f>I92+AF92</f>
        <v>5592397</v>
      </c>
      <c r="AP92" s="269">
        <f>J92+V92</f>
        <v>3921823</v>
      </c>
      <c r="AQ92" s="421">
        <f t="shared" ref="AQ92:AQ96" si="131">K92+Y92</f>
        <v>49000</v>
      </c>
      <c r="AR92" s="269">
        <f t="shared" ref="AR92:AS96" si="132">L92+AA92</f>
        <v>1342138</v>
      </c>
      <c r="AS92" s="269">
        <f t="shared" si="132"/>
        <v>78436</v>
      </c>
      <c r="AT92" s="269">
        <f>N92+AE92</f>
        <v>201000</v>
      </c>
      <c r="AU92" s="271">
        <f>O92+AN92</f>
        <v>7.8916000000000004</v>
      </c>
      <c r="AV92" s="271">
        <f t="shared" ref="AV92:AW96" si="133">P92+AL92</f>
        <v>5.7271999999999998</v>
      </c>
      <c r="AW92" s="272">
        <f t="shared" si="133"/>
        <v>2.1643999999999997</v>
      </c>
    </row>
    <row r="93" spans="1:49" ht="12.95" customHeight="1" x14ac:dyDescent="0.25">
      <c r="A93" s="224">
        <v>17</v>
      </c>
      <c r="B93" s="145">
        <v>5417</v>
      </c>
      <c r="C93" s="146">
        <v>600099113</v>
      </c>
      <c r="D93" s="114">
        <v>70156565</v>
      </c>
      <c r="E93" s="533" t="s">
        <v>406</v>
      </c>
      <c r="F93" s="123">
        <v>3117</v>
      </c>
      <c r="G93" s="533" t="s">
        <v>325</v>
      </c>
      <c r="H93" s="126" t="s">
        <v>284</v>
      </c>
      <c r="I93" s="265">
        <v>258373</v>
      </c>
      <c r="J93" s="266">
        <v>190260</v>
      </c>
      <c r="K93" s="266">
        <v>0</v>
      </c>
      <c r="L93" s="831">
        <v>64308</v>
      </c>
      <c r="M93" s="831">
        <v>3805</v>
      </c>
      <c r="N93" s="266">
        <v>0</v>
      </c>
      <c r="O93" s="622">
        <v>0.55000000000000004</v>
      </c>
      <c r="P93" s="678">
        <v>0.55000000000000004</v>
      </c>
      <c r="Q93" s="744">
        <v>0</v>
      </c>
      <c r="R93" s="675">
        <f t="shared" si="129"/>
        <v>0</v>
      </c>
      <c r="S93" s="269">
        <v>0</v>
      </c>
      <c r="T93" s="269">
        <v>0</v>
      </c>
      <c r="U93" s="269">
        <v>0</v>
      </c>
      <c r="V93" s="269">
        <f t="shared" si="105"/>
        <v>0</v>
      </c>
      <c r="W93" s="269">
        <v>0</v>
      </c>
      <c r="X93" s="269">
        <v>0</v>
      </c>
      <c r="Y93" s="269">
        <f>SUM(W93:X93)</f>
        <v>0</v>
      </c>
      <c r="Z93" s="269">
        <f>V93+Y93</f>
        <v>0</v>
      </c>
      <c r="AA93" s="577">
        <f t="shared" si="130"/>
        <v>0</v>
      </c>
      <c r="AB93" s="270">
        <f>ROUND(V93*2%,0)</f>
        <v>0</v>
      </c>
      <c r="AC93" s="269">
        <v>0</v>
      </c>
      <c r="AD93" s="269">
        <v>0</v>
      </c>
      <c r="AE93" s="269">
        <f t="shared" si="106"/>
        <v>0</v>
      </c>
      <c r="AF93" s="269">
        <f t="shared" si="107"/>
        <v>0</v>
      </c>
      <c r="AG93" s="271">
        <v>0</v>
      </c>
      <c r="AH93" s="271">
        <v>0</v>
      </c>
      <c r="AI93" s="271">
        <v>0</v>
      </c>
      <c r="AJ93" s="271">
        <v>0</v>
      </c>
      <c r="AK93" s="271">
        <v>0</v>
      </c>
      <c r="AL93" s="271">
        <f t="shared" si="108"/>
        <v>0</v>
      </c>
      <c r="AM93" s="271">
        <f t="shared" si="109"/>
        <v>0</v>
      </c>
      <c r="AN93" s="696">
        <f t="shared" si="110"/>
        <v>0</v>
      </c>
      <c r="AO93" s="267">
        <f>I93+AF93</f>
        <v>258373</v>
      </c>
      <c r="AP93" s="269">
        <f>J93+V93</f>
        <v>190260</v>
      </c>
      <c r="AQ93" s="421">
        <f t="shared" si="131"/>
        <v>0</v>
      </c>
      <c r="AR93" s="269">
        <f t="shared" si="132"/>
        <v>64308</v>
      </c>
      <c r="AS93" s="269">
        <f t="shared" si="132"/>
        <v>3805</v>
      </c>
      <c r="AT93" s="269">
        <f>N93+AE93</f>
        <v>0</v>
      </c>
      <c r="AU93" s="271">
        <f>O93+AN93</f>
        <v>0.55000000000000004</v>
      </c>
      <c r="AV93" s="271">
        <f t="shared" si="133"/>
        <v>0.55000000000000004</v>
      </c>
      <c r="AW93" s="272">
        <f t="shared" si="133"/>
        <v>0</v>
      </c>
    </row>
    <row r="94" spans="1:49" ht="12.95" customHeight="1" x14ac:dyDescent="0.25">
      <c r="A94" s="224">
        <v>17</v>
      </c>
      <c r="B94" s="145">
        <v>5417</v>
      </c>
      <c r="C94" s="146">
        <v>600099113</v>
      </c>
      <c r="D94" s="114">
        <v>70156565</v>
      </c>
      <c r="E94" s="533" t="s">
        <v>406</v>
      </c>
      <c r="F94" s="123">
        <v>3141</v>
      </c>
      <c r="G94" s="533" t="s">
        <v>321</v>
      </c>
      <c r="H94" s="126" t="s">
        <v>284</v>
      </c>
      <c r="I94" s="265">
        <v>603732</v>
      </c>
      <c r="J94" s="266">
        <v>402302</v>
      </c>
      <c r="K94" s="266">
        <v>40000</v>
      </c>
      <c r="L94" s="831">
        <v>149498</v>
      </c>
      <c r="M94" s="831">
        <v>8046</v>
      </c>
      <c r="N94" s="266">
        <v>3886</v>
      </c>
      <c r="O94" s="622">
        <v>1.3599999999999999</v>
      </c>
      <c r="P94" s="678">
        <v>0</v>
      </c>
      <c r="Q94" s="744">
        <v>1.3599999999999999</v>
      </c>
      <c r="R94" s="675">
        <f t="shared" si="129"/>
        <v>0</v>
      </c>
      <c r="S94" s="269">
        <v>0</v>
      </c>
      <c r="T94" s="269">
        <v>0</v>
      </c>
      <c r="U94" s="269">
        <v>0</v>
      </c>
      <c r="V94" s="269">
        <f t="shared" si="105"/>
        <v>0</v>
      </c>
      <c r="W94" s="269">
        <v>0</v>
      </c>
      <c r="X94" s="269">
        <v>0</v>
      </c>
      <c r="Y94" s="269">
        <f>SUM(W94:X94)</f>
        <v>0</v>
      </c>
      <c r="Z94" s="269">
        <f>V94+Y94</f>
        <v>0</v>
      </c>
      <c r="AA94" s="577">
        <f t="shared" si="130"/>
        <v>0</v>
      </c>
      <c r="AB94" s="270">
        <f>ROUND(V94*2%,0)</f>
        <v>0</v>
      </c>
      <c r="AC94" s="269">
        <v>0</v>
      </c>
      <c r="AD94" s="269">
        <v>0</v>
      </c>
      <c r="AE94" s="269">
        <f t="shared" si="106"/>
        <v>0</v>
      </c>
      <c r="AF94" s="269">
        <f t="shared" si="107"/>
        <v>0</v>
      </c>
      <c r="AG94" s="271">
        <v>0</v>
      </c>
      <c r="AH94" s="271">
        <v>0</v>
      </c>
      <c r="AI94" s="271">
        <v>0</v>
      </c>
      <c r="AJ94" s="271">
        <v>0</v>
      </c>
      <c r="AK94" s="271">
        <v>0</v>
      </c>
      <c r="AL94" s="271">
        <f t="shared" si="108"/>
        <v>0</v>
      </c>
      <c r="AM94" s="271">
        <f t="shared" si="109"/>
        <v>0</v>
      </c>
      <c r="AN94" s="696">
        <f t="shared" si="110"/>
        <v>0</v>
      </c>
      <c r="AO94" s="267">
        <f>I94+AF94</f>
        <v>603732</v>
      </c>
      <c r="AP94" s="269">
        <f>J94+V94</f>
        <v>402302</v>
      </c>
      <c r="AQ94" s="421">
        <f t="shared" si="131"/>
        <v>40000</v>
      </c>
      <c r="AR94" s="269">
        <f t="shared" si="132"/>
        <v>149498</v>
      </c>
      <c r="AS94" s="269">
        <f t="shared" si="132"/>
        <v>8046</v>
      </c>
      <c r="AT94" s="269">
        <f>N94+AE94</f>
        <v>3886</v>
      </c>
      <c r="AU94" s="271">
        <f>O94+AN94</f>
        <v>1.3599999999999999</v>
      </c>
      <c r="AV94" s="271">
        <f t="shared" si="133"/>
        <v>0</v>
      </c>
      <c r="AW94" s="272">
        <f t="shared" si="133"/>
        <v>1.3599999999999999</v>
      </c>
    </row>
    <row r="95" spans="1:49" ht="12.95" customHeight="1" x14ac:dyDescent="0.25">
      <c r="A95" s="224">
        <v>17</v>
      </c>
      <c r="B95" s="145">
        <v>5417</v>
      </c>
      <c r="C95" s="146">
        <v>600099113</v>
      </c>
      <c r="D95" s="114">
        <v>70156565</v>
      </c>
      <c r="E95" s="533" t="s">
        <v>406</v>
      </c>
      <c r="F95" s="123">
        <v>3143</v>
      </c>
      <c r="G95" s="533" t="s">
        <v>635</v>
      </c>
      <c r="H95" s="126" t="s">
        <v>283</v>
      </c>
      <c r="I95" s="265">
        <v>420691</v>
      </c>
      <c r="J95" s="266">
        <v>309787</v>
      </c>
      <c r="K95" s="266">
        <v>0</v>
      </c>
      <c r="L95" s="831">
        <v>104708</v>
      </c>
      <c r="M95" s="831">
        <v>6196</v>
      </c>
      <c r="N95" s="266">
        <v>0</v>
      </c>
      <c r="O95" s="622">
        <v>0.71419999999999995</v>
      </c>
      <c r="P95" s="678">
        <v>0.71419999999999995</v>
      </c>
      <c r="Q95" s="744">
        <v>0</v>
      </c>
      <c r="R95" s="675">
        <f t="shared" si="129"/>
        <v>0</v>
      </c>
      <c r="S95" s="269">
        <v>0</v>
      </c>
      <c r="T95" s="269">
        <v>0</v>
      </c>
      <c r="U95" s="269">
        <v>0</v>
      </c>
      <c r="V95" s="269">
        <f t="shared" si="105"/>
        <v>0</v>
      </c>
      <c r="W95" s="269">
        <v>0</v>
      </c>
      <c r="X95" s="269">
        <v>0</v>
      </c>
      <c r="Y95" s="269">
        <f>SUM(W95:X95)</f>
        <v>0</v>
      </c>
      <c r="Z95" s="269">
        <f>V95+Y95</f>
        <v>0</v>
      </c>
      <c r="AA95" s="577">
        <f t="shared" si="130"/>
        <v>0</v>
      </c>
      <c r="AB95" s="270">
        <f>ROUND(V95*2%,0)</f>
        <v>0</v>
      </c>
      <c r="AC95" s="269">
        <v>0</v>
      </c>
      <c r="AD95" s="269">
        <v>0</v>
      </c>
      <c r="AE95" s="269">
        <f t="shared" si="106"/>
        <v>0</v>
      </c>
      <c r="AF95" s="269">
        <f t="shared" si="107"/>
        <v>0</v>
      </c>
      <c r="AG95" s="271">
        <v>0</v>
      </c>
      <c r="AH95" s="271">
        <v>0</v>
      </c>
      <c r="AI95" s="271">
        <v>0</v>
      </c>
      <c r="AJ95" s="271">
        <v>0</v>
      </c>
      <c r="AK95" s="271">
        <v>0</v>
      </c>
      <c r="AL95" s="271">
        <f t="shared" si="108"/>
        <v>0</v>
      </c>
      <c r="AM95" s="271">
        <f t="shared" si="109"/>
        <v>0</v>
      </c>
      <c r="AN95" s="696">
        <f t="shared" si="110"/>
        <v>0</v>
      </c>
      <c r="AO95" s="267">
        <f>I95+AF95</f>
        <v>420691</v>
      </c>
      <c r="AP95" s="269">
        <f>J95+V95</f>
        <v>309787</v>
      </c>
      <c r="AQ95" s="421">
        <f t="shared" si="131"/>
        <v>0</v>
      </c>
      <c r="AR95" s="269">
        <f t="shared" si="132"/>
        <v>104708</v>
      </c>
      <c r="AS95" s="269">
        <f t="shared" si="132"/>
        <v>6196</v>
      </c>
      <c r="AT95" s="269">
        <f>N95+AE95</f>
        <v>0</v>
      </c>
      <c r="AU95" s="271">
        <f>O95+AN95</f>
        <v>0.71419999999999995</v>
      </c>
      <c r="AV95" s="271">
        <f t="shared" si="133"/>
        <v>0.71419999999999995</v>
      </c>
      <c r="AW95" s="272">
        <f t="shared" si="133"/>
        <v>0</v>
      </c>
    </row>
    <row r="96" spans="1:49" ht="12.95" customHeight="1" x14ac:dyDescent="0.25">
      <c r="A96" s="224">
        <v>17</v>
      </c>
      <c r="B96" s="145">
        <v>5417</v>
      </c>
      <c r="C96" s="146">
        <v>600099113</v>
      </c>
      <c r="D96" s="114">
        <v>70156565</v>
      </c>
      <c r="E96" s="533" t="s">
        <v>406</v>
      </c>
      <c r="F96" s="123">
        <v>3143</v>
      </c>
      <c r="G96" s="533" t="s">
        <v>636</v>
      </c>
      <c r="H96" s="126" t="s">
        <v>284</v>
      </c>
      <c r="I96" s="265">
        <v>15449</v>
      </c>
      <c r="J96" s="266">
        <v>10890</v>
      </c>
      <c r="K96" s="266">
        <v>0</v>
      </c>
      <c r="L96" s="831">
        <v>3681</v>
      </c>
      <c r="M96" s="831">
        <v>218</v>
      </c>
      <c r="N96" s="266">
        <v>660</v>
      </c>
      <c r="O96" s="622">
        <v>0.05</v>
      </c>
      <c r="P96" s="678">
        <v>0</v>
      </c>
      <c r="Q96" s="744">
        <v>0.05</v>
      </c>
      <c r="R96" s="675">
        <f t="shared" si="129"/>
        <v>0</v>
      </c>
      <c r="S96" s="269">
        <v>0</v>
      </c>
      <c r="T96" s="269">
        <v>0</v>
      </c>
      <c r="U96" s="269">
        <v>0</v>
      </c>
      <c r="V96" s="269">
        <f t="shared" si="105"/>
        <v>0</v>
      </c>
      <c r="W96" s="269">
        <v>0</v>
      </c>
      <c r="X96" s="269">
        <v>0</v>
      </c>
      <c r="Y96" s="269">
        <f>SUM(W96:X96)</f>
        <v>0</v>
      </c>
      <c r="Z96" s="269">
        <f>V96+Y96</f>
        <v>0</v>
      </c>
      <c r="AA96" s="577">
        <f t="shared" si="130"/>
        <v>0</v>
      </c>
      <c r="AB96" s="270">
        <f>ROUND(V96*2%,0)</f>
        <v>0</v>
      </c>
      <c r="AC96" s="269">
        <v>0</v>
      </c>
      <c r="AD96" s="269">
        <v>0</v>
      </c>
      <c r="AE96" s="269">
        <f t="shared" si="106"/>
        <v>0</v>
      </c>
      <c r="AF96" s="269">
        <f t="shared" si="107"/>
        <v>0</v>
      </c>
      <c r="AG96" s="271">
        <v>0</v>
      </c>
      <c r="AH96" s="271">
        <v>0</v>
      </c>
      <c r="AI96" s="271">
        <v>0</v>
      </c>
      <c r="AJ96" s="271">
        <v>0</v>
      </c>
      <c r="AK96" s="271">
        <v>0</v>
      </c>
      <c r="AL96" s="271">
        <f t="shared" si="108"/>
        <v>0</v>
      </c>
      <c r="AM96" s="271">
        <f t="shared" si="109"/>
        <v>0</v>
      </c>
      <c r="AN96" s="696">
        <f t="shared" si="110"/>
        <v>0</v>
      </c>
      <c r="AO96" s="267">
        <f>I96+AF96</f>
        <v>15449</v>
      </c>
      <c r="AP96" s="269">
        <f>J96+V96</f>
        <v>10890</v>
      </c>
      <c r="AQ96" s="421">
        <f t="shared" si="131"/>
        <v>0</v>
      </c>
      <c r="AR96" s="269">
        <f t="shared" si="132"/>
        <v>3681</v>
      </c>
      <c r="AS96" s="269">
        <f t="shared" si="132"/>
        <v>218</v>
      </c>
      <c r="AT96" s="269">
        <f>N96+AE96</f>
        <v>660</v>
      </c>
      <c r="AU96" s="271">
        <f>O96+AN96</f>
        <v>0.05</v>
      </c>
      <c r="AV96" s="271">
        <f t="shared" si="133"/>
        <v>0</v>
      </c>
      <c r="AW96" s="272">
        <f t="shared" si="133"/>
        <v>0.05</v>
      </c>
    </row>
    <row r="97" spans="1:49" ht="12.95" customHeight="1" x14ac:dyDescent="0.25">
      <c r="A97" s="226">
        <v>17</v>
      </c>
      <c r="B97" s="148">
        <v>5417</v>
      </c>
      <c r="C97" s="149">
        <v>600099113</v>
      </c>
      <c r="D97" s="148">
        <v>70156565</v>
      </c>
      <c r="E97" s="534" t="s">
        <v>407</v>
      </c>
      <c r="F97" s="131"/>
      <c r="G97" s="535"/>
      <c r="H97" s="132"/>
      <c r="I97" s="529">
        <v>6890642</v>
      </c>
      <c r="J97" s="153">
        <v>4835062</v>
      </c>
      <c r="K97" s="153">
        <v>89000</v>
      </c>
      <c r="L97" s="153">
        <v>1664333</v>
      </c>
      <c r="M97" s="153">
        <v>96701</v>
      </c>
      <c r="N97" s="153">
        <v>205546</v>
      </c>
      <c r="O97" s="229">
        <v>10.565800000000001</v>
      </c>
      <c r="P97" s="229">
        <v>6.9913999999999996</v>
      </c>
      <c r="Q97" s="532">
        <v>3.5743999999999994</v>
      </c>
      <c r="R97" s="220">
        <f t="shared" ref="R97:AW97" si="134">SUM(R92:R96)</f>
        <v>0</v>
      </c>
      <c r="S97" s="153">
        <f t="shared" si="134"/>
        <v>0</v>
      </c>
      <c r="T97" s="153">
        <f t="shared" si="134"/>
        <v>0</v>
      </c>
      <c r="U97" s="153">
        <f t="shared" si="134"/>
        <v>0</v>
      </c>
      <c r="V97" s="153">
        <f t="shared" si="134"/>
        <v>0</v>
      </c>
      <c r="W97" s="153">
        <f t="shared" si="134"/>
        <v>0</v>
      </c>
      <c r="X97" s="153">
        <f t="shared" si="134"/>
        <v>0</v>
      </c>
      <c r="Y97" s="153">
        <f t="shared" si="134"/>
        <v>0</v>
      </c>
      <c r="Z97" s="153">
        <f t="shared" si="134"/>
        <v>0</v>
      </c>
      <c r="AA97" s="153">
        <f t="shared" si="134"/>
        <v>0</v>
      </c>
      <c r="AB97" s="153">
        <f t="shared" si="134"/>
        <v>0</v>
      </c>
      <c r="AC97" s="153">
        <f t="shared" si="134"/>
        <v>0</v>
      </c>
      <c r="AD97" s="153">
        <f t="shared" si="134"/>
        <v>0</v>
      </c>
      <c r="AE97" s="153">
        <f t="shared" si="134"/>
        <v>0</v>
      </c>
      <c r="AF97" s="153">
        <f t="shared" si="134"/>
        <v>0</v>
      </c>
      <c r="AG97" s="229">
        <f t="shared" si="134"/>
        <v>0</v>
      </c>
      <c r="AH97" s="229">
        <f t="shared" si="134"/>
        <v>0</v>
      </c>
      <c r="AI97" s="229">
        <f t="shared" si="134"/>
        <v>0</v>
      </c>
      <c r="AJ97" s="229">
        <f t="shared" si="134"/>
        <v>0</v>
      </c>
      <c r="AK97" s="229">
        <f t="shared" si="134"/>
        <v>0</v>
      </c>
      <c r="AL97" s="229">
        <f t="shared" si="134"/>
        <v>0</v>
      </c>
      <c r="AM97" s="229">
        <f t="shared" si="134"/>
        <v>0</v>
      </c>
      <c r="AN97" s="821">
        <f t="shared" si="134"/>
        <v>0</v>
      </c>
      <c r="AO97" s="529">
        <f t="shared" si="134"/>
        <v>6890642</v>
      </c>
      <c r="AP97" s="153">
        <f t="shared" si="134"/>
        <v>4835062</v>
      </c>
      <c r="AQ97" s="153">
        <f t="shared" si="134"/>
        <v>89000</v>
      </c>
      <c r="AR97" s="153">
        <f t="shared" si="134"/>
        <v>1664333</v>
      </c>
      <c r="AS97" s="153">
        <f t="shared" si="134"/>
        <v>96701</v>
      </c>
      <c r="AT97" s="153">
        <f t="shared" si="134"/>
        <v>205546</v>
      </c>
      <c r="AU97" s="229">
        <f t="shared" si="134"/>
        <v>10.565800000000001</v>
      </c>
      <c r="AV97" s="229">
        <f t="shared" si="134"/>
        <v>6.9913999999999996</v>
      </c>
      <c r="AW97" s="532">
        <f t="shared" si="134"/>
        <v>3.5743999999999994</v>
      </c>
    </row>
    <row r="98" spans="1:49" ht="12.95" customHeight="1" x14ac:dyDescent="0.25">
      <c r="A98" s="224">
        <v>18</v>
      </c>
      <c r="B98" s="145">
        <v>5420</v>
      </c>
      <c r="C98" s="146">
        <v>600098745</v>
      </c>
      <c r="D98" s="114">
        <v>75016249</v>
      </c>
      <c r="E98" s="533" t="s">
        <v>408</v>
      </c>
      <c r="F98" s="123">
        <v>3111</v>
      </c>
      <c r="G98" s="533" t="s">
        <v>331</v>
      </c>
      <c r="H98" s="126" t="s">
        <v>283</v>
      </c>
      <c r="I98" s="265">
        <v>3313336</v>
      </c>
      <c r="J98" s="266">
        <v>2416153</v>
      </c>
      <c r="K98" s="266">
        <v>0</v>
      </c>
      <c r="L98" s="831">
        <v>816660</v>
      </c>
      <c r="M98" s="831">
        <v>48323</v>
      </c>
      <c r="N98" s="266">
        <v>32200</v>
      </c>
      <c r="O98" s="622">
        <v>5.5542999999999996</v>
      </c>
      <c r="P98" s="678">
        <v>4.0644999999999998</v>
      </c>
      <c r="Q98" s="744">
        <v>1.4898</v>
      </c>
      <c r="R98" s="675">
        <f t="shared" ref="R98:R100" si="135">W98*-1</f>
        <v>0</v>
      </c>
      <c r="S98" s="269">
        <v>0</v>
      </c>
      <c r="T98" s="269">
        <v>0</v>
      </c>
      <c r="U98" s="269">
        <v>0</v>
      </c>
      <c r="V98" s="269">
        <f t="shared" si="105"/>
        <v>0</v>
      </c>
      <c r="W98" s="269">
        <v>0</v>
      </c>
      <c r="X98" s="269">
        <v>0</v>
      </c>
      <c r="Y98" s="269">
        <f>SUM(W98:X98)</f>
        <v>0</v>
      </c>
      <c r="Z98" s="269">
        <f>V98+Y98</f>
        <v>0</v>
      </c>
      <c r="AA98" s="577">
        <f t="shared" ref="AA98:AA100" si="136">ROUND((V98+W98)*33.8%,0)</f>
        <v>0</v>
      </c>
      <c r="AB98" s="270">
        <f>ROUND(V98*2%,0)</f>
        <v>0</v>
      </c>
      <c r="AC98" s="269">
        <v>0</v>
      </c>
      <c r="AD98" s="269">
        <v>0</v>
      </c>
      <c r="AE98" s="269">
        <f t="shared" si="106"/>
        <v>0</v>
      </c>
      <c r="AF98" s="269">
        <f t="shared" si="107"/>
        <v>0</v>
      </c>
      <c r="AG98" s="271">
        <v>0</v>
      </c>
      <c r="AH98" s="271">
        <v>0</v>
      </c>
      <c r="AI98" s="271">
        <v>0</v>
      </c>
      <c r="AJ98" s="271">
        <v>0</v>
      </c>
      <c r="AK98" s="271">
        <v>0</v>
      </c>
      <c r="AL98" s="271">
        <f t="shared" si="108"/>
        <v>0</v>
      </c>
      <c r="AM98" s="271">
        <f t="shared" si="109"/>
        <v>0</v>
      </c>
      <c r="AN98" s="696">
        <f t="shared" si="110"/>
        <v>0</v>
      </c>
      <c r="AO98" s="267">
        <f>I98+AF98</f>
        <v>3313336</v>
      </c>
      <c r="AP98" s="269">
        <f>J98+V98</f>
        <v>2416153</v>
      </c>
      <c r="AQ98" s="421">
        <f t="shared" ref="AQ98:AQ100" si="137">K98+Y98</f>
        <v>0</v>
      </c>
      <c r="AR98" s="269">
        <f t="shared" ref="AR98:AS100" si="138">L98+AA98</f>
        <v>816660</v>
      </c>
      <c r="AS98" s="269">
        <f t="shared" si="138"/>
        <v>48323</v>
      </c>
      <c r="AT98" s="269">
        <f>N98+AE98</f>
        <v>32200</v>
      </c>
      <c r="AU98" s="271">
        <f>O98+AN98</f>
        <v>5.5542999999999996</v>
      </c>
      <c r="AV98" s="271">
        <f t="shared" ref="AV98:AW100" si="139">P98+AL98</f>
        <v>4.0644999999999998</v>
      </c>
      <c r="AW98" s="272">
        <f t="shared" si="139"/>
        <v>1.4898</v>
      </c>
    </row>
    <row r="99" spans="1:49" ht="12.95" customHeight="1" x14ac:dyDescent="0.25">
      <c r="A99" s="224">
        <v>18</v>
      </c>
      <c r="B99" s="145">
        <v>5420</v>
      </c>
      <c r="C99" s="146">
        <v>600098745</v>
      </c>
      <c r="D99" s="114">
        <v>75016249</v>
      </c>
      <c r="E99" s="533" t="s">
        <v>408</v>
      </c>
      <c r="F99" s="123">
        <v>3111</v>
      </c>
      <c r="G99" s="533" t="s">
        <v>325</v>
      </c>
      <c r="H99" s="126" t="s">
        <v>284</v>
      </c>
      <c r="I99" s="265">
        <v>0</v>
      </c>
      <c r="J99" s="266">
        <v>0</v>
      </c>
      <c r="K99" s="266">
        <v>0</v>
      </c>
      <c r="L99" s="831">
        <v>0</v>
      </c>
      <c r="M99" s="831">
        <v>0</v>
      </c>
      <c r="N99" s="266">
        <v>0</v>
      </c>
      <c r="O99" s="622">
        <v>0</v>
      </c>
      <c r="P99" s="678">
        <v>0</v>
      </c>
      <c r="Q99" s="744">
        <v>0</v>
      </c>
      <c r="R99" s="675">
        <f t="shared" si="135"/>
        <v>0</v>
      </c>
      <c r="S99" s="269">
        <v>0</v>
      </c>
      <c r="T99" s="269">
        <v>0</v>
      </c>
      <c r="U99" s="269">
        <v>0</v>
      </c>
      <c r="V99" s="269">
        <f t="shared" si="105"/>
        <v>0</v>
      </c>
      <c r="W99" s="269">
        <v>0</v>
      </c>
      <c r="X99" s="269">
        <v>0</v>
      </c>
      <c r="Y99" s="269">
        <f>SUM(W99:X99)</f>
        <v>0</v>
      </c>
      <c r="Z99" s="269">
        <f>V99+Y99</f>
        <v>0</v>
      </c>
      <c r="AA99" s="577">
        <f t="shared" si="136"/>
        <v>0</v>
      </c>
      <c r="AB99" s="270">
        <f>ROUND(V99*2%,0)</f>
        <v>0</v>
      </c>
      <c r="AC99" s="269">
        <v>0</v>
      </c>
      <c r="AD99" s="269">
        <v>0</v>
      </c>
      <c r="AE99" s="269">
        <f t="shared" si="106"/>
        <v>0</v>
      </c>
      <c r="AF99" s="269">
        <f t="shared" si="107"/>
        <v>0</v>
      </c>
      <c r="AG99" s="271">
        <v>0</v>
      </c>
      <c r="AH99" s="271">
        <v>0</v>
      </c>
      <c r="AI99" s="271">
        <v>0</v>
      </c>
      <c r="AJ99" s="271">
        <v>0</v>
      </c>
      <c r="AK99" s="271">
        <v>0</v>
      </c>
      <c r="AL99" s="271">
        <f t="shared" si="108"/>
        <v>0</v>
      </c>
      <c r="AM99" s="271">
        <f t="shared" si="109"/>
        <v>0</v>
      </c>
      <c r="AN99" s="696">
        <f t="shared" si="110"/>
        <v>0</v>
      </c>
      <c r="AO99" s="267">
        <f>I99+AF99</f>
        <v>0</v>
      </c>
      <c r="AP99" s="269">
        <f>J99+V99</f>
        <v>0</v>
      </c>
      <c r="AQ99" s="421">
        <f t="shared" si="137"/>
        <v>0</v>
      </c>
      <c r="AR99" s="269">
        <f t="shared" si="138"/>
        <v>0</v>
      </c>
      <c r="AS99" s="269">
        <f t="shared" si="138"/>
        <v>0</v>
      </c>
      <c r="AT99" s="269">
        <f>N99+AE99</f>
        <v>0</v>
      </c>
      <c r="AU99" s="271">
        <f>O99+AN99</f>
        <v>0</v>
      </c>
      <c r="AV99" s="271">
        <f t="shared" si="139"/>
        <v>0</v>
      </c>
      <c r="AW99" s="272">
        <f t="shared" si="139"/>
        <v>0</v>
      </c>
    </row>
    <row r="100" spans="1:49" ht="12.95" customHeight="1" x14ac:dyDescent="0.25">
      <c r="A100" s="224">
        <v>18</v>
      </c>
      <c r="B100" s="145">
        <v>5420</v>
      </c>
      <c r="C100" s="146">
        <v>600098745</v>
      </c>
      <c r="D100" s="114">
        <v>75016249</v>
      </c>
      <c r="E100" s="533" t="s">
        <v>408</v>
      </c>
      <c r="F100" s="123">
        <v>3141</v>
      </c>
      <c r="G100" s="533" t="s">
        <v>321</v>
      </c>
      <c r="H100" s="126" t="s">
        <v>284</v>
      </c>
      <c r="I100" s="265">
        <v>601545</v>
      </c>
      <c r="J100" s="266">
        <v>440999</v>
      </c>
      <c r="K100" s="266">
        <v>0</v>
      </c>
      <c r="L100" s="831">
        <v>149058</v>
      </c>
      <c r="M100" s="831">
        <v>8820</v>
      </c>
      <c r="N100" s="266">
        <v>2668</v>
      </c>
      <c r="O100" s="622">
        <v>1.5</v>
      </c>
      <c r="P100" s="678">
        <v>0</v>
      </c>
      <c r="Q100" s="744">
        <v>1.5</v>
      </c>
      <c r="R100" s="675">
        <f t="shared" si="135"/>
        <v>0</v>
      </c>
      <c r="S100" s="269">
        <v>0</v>
      </c>
      <c r="T100" s="269">
        <v>0</v>
      </c>
      <c r="U100" s="269">
        <v>0</v>
      </c>
      <c r="V100" s="269">
        <f t="shared" si="105"/>
        <v>0</v>
      </c>
      <c r="W100" s="269">
        <v>0</v>
      </c>
      <c r="X100" s="269">
        <v>0</v>
      </c>
      <c r="Y100" s="269">
        <f>SUM(W100:X100)</f>
        <v>0</v>
      </c>
      <c r="Z100" s="269">
        <f>V100+Y100</f>
        <v>0</v>
      </c>
      <c r="AA100" s="577">
        <f t="shared" si="136"/>
        <v>0</v>
      </c>
      <c r="AB100" s="270">
        <f>ROUND(V100*2%,0)</f>
        <v>0</v>
      </c>
      <c r="AC100" s="269">
        <v>0</v>
      </c>
      <c r="AD100" s="269">
        <v>0</v>
      </c>
      <c r="AE100" s="269">
        <f t="shared" si="106"/>
        <v>0</v>
      </c>
      <c r="AF100" s="269">
        <f t="shared" si="107"/>
        <v>0</v>
      </c>
      <c r="AG100" s="271">
        <v>0</v>
      </c>
      <c r="AH100" s="271">
        <v>0</v>
      </c>
      <c r="AI100" s="271">
        <v>0</v>
      </c>
      <c r="AJ100" s="271">
        <v>0</v>
      </c>
      <c r="AK100" s="271">
        <v>0</v>
      </c>
      <c r="AL100" s="271">
        <f t="shared" si="108"/>
        <v>0</v>
      </c>
      <c r="AM100" s="271">
        <f t="shared" si="109"/>
        <v>0</v>
      </c>
      <c r="AN100" s="696">
        <f t="shared" si="110"/>
        <v>0</v>
      </c>
      <c r="AO100" s="267">
        <f>I100+AF100</f>
        <v>601545</v>
      </c>
      <c r="AP100" s="269">
        <f>J100+V100</f>
        <v>440999</v>
      </c>
      <c r="AQ100" s="421">
        <f t="shared" si="137"/>
        <v>0</v>
      </c>
      <c r="AR100" s="269">
        <f t="shared" si="138"/>
        <v>149058</v>
      </c>
      <c r="AS100" s="269">
        <f t="shared" si="138"/>
        <v>8820</v>
      </c>
      <c r="AT100" s="269">
        <f>N100+AE100</f>
        <v>2668</v>
      </c>
      <c r="AU100" s="271">
        <f>O100+AN100</f>
        <v>1.5</v>
      </c>
      <c r="AV100" s="271">
        <f t="shared" si="139"/>
        <v>0</v>
      </c>
      <c r="AW100" s="272">
        <f t="shared" si="139"/>
        <v>1.5</v>
      </c>
    </row>
    <row r="101" spans="1:49" ht="12.95" customHeight="1" x14ac:dyDescent="0.25">
      <c r="A101" s="226">
        <v>18</v>
      </c>
      <c r="B101" s="148">
        <v>5420</v>
      </c>
      <c r="C101" s="149">
        <v>600098745</v>
      </c>
      <c r="D101" s="148">
        <v>75016249</v>
      </c>
      <c r="E101" s="534" t="s">
        <v>409</v>
      </c>
      <c r="F101" s="131"/>
      <c r="G101" s="535"/>
      <c r="H101" s="132"/>
      <c r="I101" s="528">
        <v>3914881</v>
      </c>
      <c r="J101" s="151">
        <v>2857152</v>
      </c>
      <c r="K101" s="151">
        <v>0</v>
      </c>
      <c r="L101" s="151">
        <v>965718</v>
      </c>
      <c r="M101" s="151">
        <v>57143</v>
      </c>
      <c r="N101" s="151">
        <v>34868</v>
      </c>
      <c r="O101" s="228">
        <v>7.0542999999999996</v>
      </c>
      <c r="P101" s="228">
        <v>4.0644999999999998</v>
      </c>
      <c r="Q101" s="531">
        <v>2.9897999999999998</v>
      </c>
      <c r="R101" s="219">
        <f t="shared" ref="R101:AW101" si="140">SUM(R98:R100)</f>
        <v>0</v>
      </c>
      <c r="S101" s="151">
        <f t="shared" si="140"/>
        <v>0</v>
      </c>
      <c r="T101" s="151">
        <f t="shared" si="140"/>
        <v>0</v>
      </c>
      <c r="U101" s="151">
        <f t="shared" si="140"/>
        <v>0</v>
      </c>
      <c r="V101" s="151">
        <f t="shared" si="140"/>
        <v>0</v>
      </c>
      <c r="W101" s="151">
        <f t="shared" si="140"/>
        <v>0</v>
      </c>
      <c r="X101" s="151">
        <f t="shared" si="140"/>
        <v>0</v>
      </c>
      <c r="Y101" s="151">
        <f t="shared" si="140"/>
        <v>0</v>
      </c>
      <c r="Z101" s="151">
        <f t="shared" si="140"/>
        <v>0</v>
      </c>
      <c r="AA101" s="151">
        <f t="shared" si="140"/>
        <v>0</v>
      </c>
      <c r="AB101" s="151">
        <f t="shared" si="140"/>
        <v>0</v>
      </c>
      <c r="AC101" s="151">
        <f t="shared" si="140"/>
        <v>0</v>
      </c>
      <c r="AD101" s="151">
        <f t="shared" si="140"/>
        <v>0</v>
      </c>
      <c r="AE101" s="151">
        <f t="shared" si="140"/>
        <v>0</v>
      </c>
      <c r="AF101" s="151">
        <f t="shared" si="140"/>
        <v>0</v>
      </c>
      <c r="AG101" s="228">
        <f t="shared" si="140"/>
        <v>0</v>
      </c>
      <c r="AH101" s="228">
        <f t="shared" si="140"/>
        <v>0</v>
      </c>
      <c r="AI101" s="228">
        <f t="shared" si="140"/>
        <v>0</v>
      </c>
      <c r="AJ101" s="228">
        <f t="shared" si="140"/>
        <v>0</v>
      </c>
      <c r="AK101" s="228">
        <f t="shared" si="140"/>
        <v>0</v>
      </c>
      <c r="AL101" s="228">
        <f t="shared" si="140"/>
        <v>0</v>
      </c>
      <c r="AM101" s="228">
        <f t="shared" si="140"/>
        <v>0</v>
      </c>
      <c r="AN101" s="820">
        <f t="shared" si="140"/>
        <v>0</v>
      </c>
      <c r="AO101" s="528">
        <f t="shared" si="140"/>
        <v>3914881</v>
      </c>
      <c r="AP101" s="151">
        <f t="shared" si="140"/>
        <v>2857152</v>
      </c>
      <c r="AQ101" s="151">
        <f t="shared" si="140"/>
        <v>0</v>
      </c>
      <c r="AR101" s="151">
        <f t="shared" si="140"/>
        <v>965718</v>
      </c>
      <c r="AS101" s="151">
        <f t="shared" si="140"/>
        <v>57143</v>
      </c>
      <c r="AT101" s="151">
        <f t="shared" si="140"/>
        <v>34868</v>
      </c>
      <c r="AU101" s="228">
        <f t="shared" si="140"/>
        <v>7.0542999999999996</v>
      </c>
      <c r="AV101" s="228">
        <f t="shared" si="140"/>
        <v>4.0644999999999998</v>
      </c>
      <c r="AW101" s="531">
        <f t="shared" si="140"/>
        <v>2.9897999999999998</v>
      </c>
    </row>
    <row r="102" spans="1:49" ht="12.95" customHeight="1" x14ac:dyDescent="0.25">
      <c r="A102" s="224">
        <v>19</v>
      </c>
      <c r="B102" s="145">
        <v>5419</v>
      </c>
      <c r="C102" s="146">
        <v>600099261</v>
      </c>
      <c r="D102" s="114">
        <v>70946752</v>
      </c>
      <c r="E102" s="533" t="s">
        <v>410</v>
      </c>
      <c r="F102" s="123">
        <v>3113</v>
      </c>
      <c r="G102" s="533" t="s">
        <v>335</v>
      </c>
      <c r="H102" s="126" t="s">
        <v>283</v>
      </c>
      <c r="I102" s="265">
        <v>14406970</v>
      </c>
      <c r="J102" s="266">
        <v>10296868</v>
      </c>
      <c r="K102" s="266">
        <v>48000</v>
      </c>
      <c r="L102" s="831">
        <v>3496565</v>
      </c>
      <c r="M102" s="831">
        <v>205937</v>
      </c>
      <c r="N102" s="266">
        <v>359600</v>
      </c>
      <c r="O102" s="622">
        <v>20.4481</v>
      </c>
      <c r="P102" s="678">
        <v>15.5405</v>
      </c>
      <c r="Q102" s="744">
        <v>4.9076000000000004</v>
      </c>
      <c r="R102" s="675">
        <f t="shared" ref="R102:R106" si="141">W102*-1</f>
        <v>0</v>
      </c>
      <c r="S102" s="269">
        <v>0</v>
      </c>
      <c r="T102" s="269">
        <v>0</v>
      </c>
      <c r="U102" s="269">
        <v>0</v>
      </c>
      <c r="V102" s="269">
        <f t="shared" si="105"/>
        <v>0</v>
      </c>
      <c r="W102" s="269">
        <v>0</v>
      </c>
      <c r="X102" s="269">
        <v>0</v>
      </c>
      <c r="Y102" s="269">
        <f>SUM(W102:X102)</f>
        <v>0</v>
      </c>
      <c r="Z102" s="269">
        <f>V102+Y102</f>
        <v>0</v>
      </c>
      <c r="AA102" s="577">
        <f t="shared" ref="AA102:AA106" si="142">ROUND((V102+W102)*33.8%,0)</f>
        <v>0</v>
      </c>
      <c r="AB102" s="270">
        <f>ROUND(V102*2%,0)</f>
        <v>0</v>
      </c>
      <c r="AC102" s="269">
        <v>0</v>
      </c>
      <c r="AD102" s="269">
        <v>0</v>
      </c>
      <c r="AE102" s="269">
        <f t="shared" si="106"/>
        <v>0</v>
      </c>
      <c r="AF102" s="269">
        <f t="shared" si="107"/>
        <v>0</v>
      </c>
      <c r="AG102" s="271">
        <v>0</v>
      </c>
      <c r="AH102" s="271">
        <v>0</v>
      </c>
      <c r="AI102" s="271">
        <v>0</v>
      </c>
      <c r="AJ102" s="271">
        <v>0</v>
      </c>
      <c r="AK102" s="271">
        <v>0</v>
      </c>
      <c r="AL102" s="271">
        <f t="shared" si="108"/>
        <v>0</v>
      </c>
      <c r="AM102" s="271">
        <f t="shared" si="109"/>
        <v>0</v>
      </c>
      <c r="AN102" s="696">
        <f t="shared" si="110"/>
        <v>0</v>
      </c>
      <c r="AO102" s="267">
        <f>I102+AF102</f>
        <v>14406970</v>
      </c>
      <c r="AP102" s="269">
        <f>J102+V102</f>
        <v>10296868</v>
      </c>
      <c r="AQ102" s="421">
        <f t="shared" ref="AQ102:AQ106" si="143">K102+Y102</f>
        <v>48000</v>
      </c>
      <c r="AR102" s="269">
        <f t="shared" ref="AR102:AS106" si="144">L102+AA102</f>
        <v>3496565</v>
      </c>
      <c r="AS102" s="269">
        <f t="shared" si="144"/>
        <v>205937</v>
      </c>
      <c r="AT102" s="269">
        <f>N102+AE102</f>
        <v>359600</v>
      </c>
      <c r="AU102" s="271">
        <f>O102+AN102</f>
        <v>20.4481</v>
      </c>
      <c r="AV102" s="271">
        <f t="shared" ref="AV102:AW106" si="145">P102+AL102</f>
        <v>15.5405</v>
      </c>
      <c r="AW102" s="272">
        <f t="shared" si="145"/>
        <v>4.9076000000000004</v>
      </c>
    </row>
    <row r="103" spans="1:49" ht="12.95" customHeight="1" x14ac:dyDescent="0.25">
      <c r="A103" s="224">
        <v>19</v>
      </c>
      <c r="B103" s="145">
        <v>5419</v>
      </c>
      <c r="C103" s="146">
        <v>600099261</v>
      </c>
      <c r="D103" s="114">
        <v>70946752</v>
      </c>
      <c r="E103" s="533" t="s">
        <v>410</v>
      </c>
      <c r="F103" s="123">
        <v>3113</v>
      </c>
      <c r="G103" s="533" t="s">
        <v>325</v>
      </c>
      <c r="H103" s="126" t="s">
        <v>284</v>
      </c>
      <c r="I103" s="265">
        <v>825235</v>
      </c>
      <c r="J103" s="266">
        <v>607684</v>
      </c>
      <c r="K103" s="266">
        <v>0</v>
      </c>
      <c r="L103" s="831">
        <v>205397</v>
      </c>
      <c r="M103" s="831">
        <v>12154</v>
      </c>
      <c r="N103" s="266">
        <v>0</v>
      </c>
      <c r="O103" s="622">
        <v>1.7</v>
      </c>
      <c r="P103" s="678">
        <v>1.7</v>
      </c>
      <c r="Q103" s="744">
        <v>0</v>
      </c>
      <c r="R103" s="675">
        <f t="shared" si="141"/>
        <v>0</v>
      </c>
      <c r="S103" s="269">
        <v>0</v>
      </c>
      <c r="T103" s="269">
        <v>0</v>
      </c>
      <c r="U103" s="269">
        <v>0</v>
      </c>
      <c r="V103" s="269">
        <f t="shared" si="105"/>
        <v>0</v>
      </c>
      <c r="W103" s="269">
        <v>0</v>
      </c>
      <c r="X103" s="269">
        <v>0</v>
      </c>
      <c r="Y103" s="269">
        <f>SUM(W103:X103)</f>
        <v>0</v>
      </c>
      <c r="Z103" s="269">
        <f>V103+Y103</f>
        <v>0</v>
      </c>
      <c r="AA103" s="577">
        <f t="shared" si="142"/>
        <v>0</v>
      </c>
      <c r="AB103" s="270">
        <f>ROUND(V103*2%,0)</f>
        <v>0</v>
      </c>
      <c r="AC103" s="269">
        <v>0</v>
      </c>
      <c r="AD103" s="269">
        <v>0</v>
      </c>
      <c r="AE103" s="269">
        <f t="shared" si="106"/>
        <v>0</v>
      </c>
      <c r="AF103" s="269">
        <f t="shared" si="107"/>
        <v>0</v>
      </c>
      <c r="AG103" s="271">
        <v>0</v>
      </c>
      <c r="AH103" s="271">
        <v>0</v>
      </c>
      <c r="AI103" s="271">
        <v>0</v>
      </c>
      <c r="AJ103" s="271">
        <v>0</v>
      </c>
      <c r="AK103" s="271">
        <v>0</v>
      </c>
      <c r="AL103" s="271">
        <f t="shared" si="108"/>
        <v>0</v>
      </c>
      <c r="AM103" s="271">
        <f t="shared" si="109"/>
        <v>0</v>
      </c>
      <c r="AN103" s="696">
        <f t="shared" si="110"/>
        <v>0</v>
      </c>
      <c r="AO103" s="267">
        <f>I103+AF103</f>
        <v>825235</v>
      </c>
      <c r="AP103" s="269">
        <f>J103+V103</f>
        <v>607684</v>
      </c>
      <c r="AQ103" s="421">
        <f t="shared" si="143"/>
        <v>0</v>
      </c>
      <c r="AR103" s="269">
        <f t="shared" si="144"/>
        <v>205397</v>
      </c>
      <c r="AS103" s="269">
        <f t="shared" si="144"/>
        <v>12154</v>
      </c>
      <c r="AT103" s="269">
        <f>N103+AE103</f>
        <v>0</v>
      </c>
      <c r="AU103" s="271">
        <f>O103+AN103</f>
        <v>1.7</v>
      </c>
      <c r="AV103" s="271">
        <f t="shared" si="145"/>
        <v>1.7</v>
      </c>
      <c r="AW103" s="272">
        <f t="shared" si="145"/>
        <v>0</v>
      </c>
    </row>
    <row r="104" spans="1:49" ht="12.95" customHeight="1" x14ac:dyDescent="0.25">
      <c r="A104" s="224">
        <v>19</v>
      </c>
      <c r="B104" s="145">
        <v>5419</v>
      </c>
      <c r="C104" s="146">
        <v>600099261</v>
      </c>
      <c r="D104" s="114">
        <v>70946752</v>
      </c>
      <c r="E104" s="533" t="s">
        <v>410</v>
      </c>
      <c r="F104" s="123">
        <v>3141</v>
      </c>
      <c r="G104" s="533" t="s">
        <v>321</v>
      </c>
      <c r="H104" s="126" t="s">
        <v>284</v>
      </c>
      <c r="I104" s="265">
        <v>1257460</v>
      </c>
      <c r="J104" s="266">
        <v>915577</v>
      </c>
      <c r="K104" s="266">
        <v>3000</v>
      </c>
      <c r="L104" s="831">
        <v>310479</v>
      </c>
      <c r="M104" s="831">
        <v>18312</v>
      </c>
      <c r="N104" s="266">
        <v>10092</v>
      </c>
      <c r="O104" s="622">
        <v>3.12</v>
      </c>
      <c r="P104" s="678">
        <v>0</v>
      </c>
      <c r="Q104" s="744">
        <v>3.12</v>
      </c>
      <c r="R104" s="675">
        <f t="shared" si="141"/>
        <v>0</v>
      </c>
      <c r="S104" s="269">
        <v>0</v>
      </c>
      <c r="T104" s="269">
        <v>0</v>
      </c>
      <c r="U104" s="269">
        <v>0</v>
      </c>
      <c r="V104" s="269">
        <f t="shared" si="105"/>
        <v>0</v>
      </c>
      <c r="W104" s="269">
        <v>0</v>
      </c>
      <c r="X104" s="269">
        <v>0</v>
      </c>
      <c r="Y104" s="269">
        <f>SUM(W104:X104)</f>
        <v>0</v>
      </c>
      <c r="Z104" s="269">
        <f>V104+Y104</f>
        <v>0</v>
      </c>
      <c r="AA104" s="577">
        <f t="shared" si="142"/>
        <v>0</v>
      </c>
      <c r="AB104" s="270">
        <f>ROUND(V104*2%,0)</f>
        <v>0</v>
      </c>
      <c r="AC104" s="269">
        <v>0</v>
      </c>
      <c r="AD104" s="269">
        <v>0</v>
      </c>
      <c r="AE104" s="269">
        <f t="shared" si="106"/>
        <v>0</v>
      </c>
      <c r="AF104" s="269">
        <f t="shared" si="107"/>
        <v>0</v>
      </c>
      <c r="AG104" s="271">
        <v>0</v>
      </c>
      <c r="AH104" s="271">
        <v>0</v>
      </c>
      <c r="AI104" s="271">
        <v>0</v>
      </c>
      <c r="AJ104" s="271">
        <v>0</v>
      </c>
      <c r="AK104" s="271">
        <v>0</v>
      </c>
      <c r="AL104" s="271">
        <f t="shared" si="108"/>
        <v>0</v>
      </c>
      <c r="AM104" s="271">
        <f t="shared" si="109"/>
        <v>0</v>
      </c>
      <c r="AN104" s="696">
        <f t="shared" si="110"/>
        <v>0</v>
      </c>
      <c r="AO104" s="267">
        <f>I104+AF104</f>
        <v>1257460</v>
      </c>
      <c r="AP104" s="269">
        <f>J104+V104</f>
        <v>915577</v>
      </c>
      <c r="AQ104" s="421">
        <f t="shared" si="143"/>
        <v>3000</v>
      </c>
      <c r="AR104" s="269">
        <f t="shared" si="144"/>
        <v>310479</v>
      </c>
      <c r="AS104" s="269">
        <f t="shared" si="144"/>
        <v>18312</v>
      </c>
      <c r="AT104" s="269">
        <f>N104+AE104</f>
        <v>10092</v>
      </c>
      <c r="AU104" s="271">
        <f>O104+AN104</f>
        <v>3.12</v>
      </c>
      <c r="AV104" s="271">
        <f t="shared" si="145"/>
        <v>0</v>
      </c>
      <c r="AW104" s="272">
        <f t="shared" si="145"/>
        <v>3.12</v>
      </c>
    </row>
    <row r="105" spans="1:49" ht="12.95" customHeight="1" x14ac:dyDescent="0.25">
      <c r="A105" s="224">
        <v>19</v>
      </c>
      <c r="B105" s="145">
        <v>5419</v>
      </c>
      <c r="C105" s="146">
        <v>600099261</v>
      </c>
      <c r="D105" s="114">
        <v>70946752</v>
      </c>
      <c r="E105" s="533" t="s">
        <v>410</v>
      </c>
      <c r="F105" s="123">
        <v>3143</v>
      </c>
      <c r="G105" s="533" t="s">
        <v>635</v>
      </c>
      <c r="H105" s="126" t="s">
        <v>283</v>
      </c>
      <c r="I105" s="265">
        <v>581814</v>
      </c>
      <c r="J105" s="266">
        <v>425478</v>
      </c>
      <c r="K105" s="266">
        <v>3000</v>
      </c>
      <c r="L105" s="831">
        <v>144826</v>
      </c>
      <c r="M105" s="831">
        <v>8510</v>
      </c>
      <c r="N105" s="266">
        <v>0</v>
      </c>
      <c r="O105" s="622">
        <v>0.91669999999999996</v>
      </c>
      <c r="P105" s="678">
        <v>0.91669999999999996</v>
      </c>
      <c r="Q105" s="744">
        <v>0</v>
      </c>
      <c r="R105" s="675">
        <f t="shared" si="141"/>
        <v>0</v>
      </c>
      <c r="S105" s="269">
        <v>0</v>
      </c>
      <c r="T105" s="269">
        <v>0</v>
      </c>
      <c r="U105" s="269">
        <v>0</v>
      </c>
      <c r="V105" s="269">
        <f t="shared" si="105"/>
        <v>0</v>
      </c>
      <c r="W105" s="269">
        <v>0</v>
      </c>
      <c r="X105" s="269">
        <v>0</v>
      </c>
      <c r="Y105" s="269">
        <f>SUM(W105:X105)</f>
        <v>0</v>
      </c>
      <c r="Z105" s="269">
        <f>V105+Y105</f>
        <v>0</v>
      </c>
      <c r="AA105" s="577">
        <f t="shared" si="142"/>
        <v>0</v>
      </c>
      <c r="AB105" s="270">
        <f>ROUND(V105*2%,0)</f>
        <v>0</v>
      </c>
      <c r="AC105" s="269">
        <v>0</v>
      </c>
      <c r="AD105" s="269">
        <v>0</v>
      </c>
      <c r="AE105" s="269">
        <f t="shared" si="106"/>
        <v>0</v>
      </c>
      <c r="AF105" s="269">
        <f t="shared" si="107"/>
        <v>0</v>
      </c>
      <c r="AG105" s="271">
        <v>0</v>
      </c>
      <c r="AH105" s="271">
        <v>0</v>
      </c>
      <c r="AI105" s="271">
        <v>0</v>
      </c>
      <c r="AJ105" s="271">
        <v>0</v>
      </c>
      <c r="AK105" s="271">
        <v>0</v>
      </c>
      <c r="AL105" s="271">
        <f t="shared" si="108"/>
        <v>0</v>
      </c>
      <c r="AM105" s="271">
        <f t="shared" si="109"/>
        <v>0</v>
      </c>
      <c r="AN105" s="696">
        <f t="shared" si="110"/>
        <v>0</v>
      </c>
      <c r="AO105" s="267">
        <f>I105+AF105</f>
        <v>581814</v>
      </c>
      <c r="AP105" s="269">
        <f>J105+V105</f>
        <v>425478</v>
      </c>
      <c r="AQ105" s="421">
        <f t="shared" si="143"/>
        <v>3000</v>
      </c>
      <c r="AR105" s="269">
        <f t="shared" si="144"/>
        <v>144826</v>
      </c>
      <c r="AS105" s="269">
        <f t="shared" si="144"/>
        <v>8510</v>
      </c>
      <c r="AT105" s="269">
        <f>N105+AE105</f>
        <v>0</v>
      </c>
      <c r="AU105" s="271">
        <f>O105+AN105</f>
        <v>0.91669999999999996</v>
      </c>
      <c r="AV105" s="271">
        <f t="shared" si="145"/>
        <v>0.91669999999999996</v>
      </c>
      <c r="AW105" s="272">
        <f t="shared" si="145"/>
        <v>0</v>
      </c>
    </row>
    <row r="106" spans="1:49" ht="12.95" customHeight="1" x14ac:dyDescent="0.25">
      <c r="A106" s="224">
        <v>19</v>
      </c>
      <c r="B106" s="145">
        <v>5419</v>
      </c>
      <c r="C106" s="146">
        <v>600099261</v>
      </c>
      <c r="D106" s="114">
        <v>70946752</v>
      </c>
      <c r="E106" s="533" t="s">
        <v>410</v>
      </c>
      <c r="F106" s="123">
        <v>3143</v>
      </c>
      <c r="G106" s="533" t="s">
        <v>636</v>
      </c>
      <c r="H106" s="126" t="s">
        <v>284</v>
      </c>
      <c r="I106" s="265">
        <v>21066</v>
      </c>
      <c r="J106" s="266">
        <v>14850</v>
      </c>
      <c r="K106" s="266">
        <v>0</v>
      </c>
      <c r="L106" s="831">
        <v>5019</v>
      </c>
      <c r="M106" s="831">
        <v>297</v>
      </c>
      <c r="N106" s="266">
        <v>900</v>
      </c>
      <c r="O106" s="622">
        <v>0.06</v>
      </c>
      <c r="P106" s="678">
        <v>0</v>
      </c>
      <c r="Q106" s="744">
        <v>0.06</v>
      </c>
      <c r="R106" s="675">
        <f t="shared" si="141"/>
        <v>0</v>
      </c>
      <c r="S106" s="269">
        <v>0</v>
      </c>
      <c r="T106" s="269">
        <v>0</v>
      </c>
      <c r="U106" s="269">
        <v>0</v>
      </c>
      <c r="V106" s="269">
        <f t="shared" si="105"/>
        <v>0</v>
      </c>
      <c r="W106" s="269">
        <v>0</v>
      </c>
      <c r="X106" s="269">
        <v>0</v>
      </c>
      <c r="Y106" s="269">
        <f>SUM(W106:X106)</f>
        <v>0</v>
      </c>
      <c r="Z106" s="269">
        <f>V106+Y106</f>
        <v>0</v>
      </c>
      <c r="AA106" s="577">
        <f t="shared" si="142"/>
        <v>0</v>
      </c>
      <c r="AB106" s="270">
        <f>ROUND(V106*2%,0)</f>
        <v>0</v>
      </c>
      <c r="AC106" s="269">
        <v>0</v>
      </c>
      <c r="AD106" s="269">
        <v>0</v>
      </c>
      <c r="AE106" s="269">
        <f t="shared" si="106"/>
        <v>0</v>
      </c>
      <c r="AF106" s="269">
        <f t="shared" si="107"/>
        <v>0</v>
      </c>
      <c r="AG106" s="271">
        <v>0</v>
      </c>
      <c r="AH106" s="271">
        <v>0</v>
      </c>
      <c r="AI106" s="271">
        <v>0</v>
      </c>
      <c r="AJ106" s="271">
        <v>0</v>
      </c>
      <c r="AK106" s="271">
        <v>0</v>
      </c>
      <c r="AL106" s="271">
        <f t="shared" si="108"/>
        <v>0</v>
      </c>
      <c r="AM106" s="271">
        <f t="shared" si="109"/>
        <v>0</v>
      </c>
      <c r="AN106" s="696">
        <f t="shared" si="110"/>
        <v>0</v>
      </c>
      <c r="AO106" s="267">
        <f>I106+AF106</f>
        <v>21066</v>
      </c>
      <c r="AP106" s="269">
        <f>J106+V106</f>
        <v>14850</v>
      </c>
      <c r="AQ106" s="421">
        <f t="shared" si="143"/>
        <v>0</v>
      </c>
      <c r="AR106" s="269">
        <f t="shared" si="144"/>
        <v>5019</v>
      </c>
      <c r="AS106" s="269">
        <f t="shared" si="144"/>
        <v>297</v>
      </c>
      <c r="AT106" s="269">
        <f>N106+AE106</f>
        <v>900</v>
      </c>
      <c r="AU106" s="271">
        <f>O106+AN106</f>
        <v>0.06</v>
      </c>
      <c r="AV106" s="271">
        <f t="shared" si="145"/>
        <v>0</v>
      </c>
      <c r="AW106" s="272">
        <f t="shared" si="145"/>
        <v>0.06</v>
      </c>
    </row>
    <row r="107" spans="1:49" ht="12.95" customHeight="1" x14ac:dyDescent="0.25">
      <c r="A107" s="226">
        <v>19</v>
      </c>
      <c r="B107" s="148">
        <v>5419</v>
      </c>
      <c r="C107" s="149">
        <v>600099261</v>
      </c>
      <c r="D107" s="148">
        <v>70946752</v>
      </c>
      <c r="E107" s="534" t="s">
        <v>411</v>
      </c>
      <c r="F107" s="131"/>
      <c r="G107" s="535"/>
      <c r="H107" s="132"/>
      <c r="I107" s="529">
        <v>17092545</v>
      </c>
      <c r="J107" s="153">
        <v>12260457</v>
      </c>
      <c r="K107" s="153">
        <v>54000</v>
      </c>
      <c r="L107" s="153">
        <v>4162286</v>
      </c>
      <c r="M107" s="153">
        <v>245210</v>
      </c>
      <c r="N107" s="153">
        <v>370592</v>
      </c>
      <c r="O107" s="229">
        <v>26.244799999999998</v>
      </c>
      <c r="P107" s="229">
        <v>18.1572</v>
      </c>
      <c r="Q107" s="532">
        <v>8.0876000000000001</v>
      </c>
      <c r="R107" s="220">
        <f t="shared" ref="R107:AW107" si="146">SUM(R102:R106)</f>
        <v>0</v>
      </c>
      <c r="S107" s="153">
        <f t="shared" si="146"/>
        <v>0</v>
      </c>
      <c r="T107" s="153">
        <f t="shared" si="146"/>
        <v>0</v>
      </c>
      <c r="U107" s="153">
        <f t="shared" si="146"/>
        <v>0</v>
      </c>
      <c r="V107" s="153">
        <f t="shared" si="146"/>
        <v>0</v>
      </c>
      <c r="W107" s="153">
        <f t="shared" si="146"/>
        <v>0</v>
      </c>
      <c r="X107" s="153">
        <f t="shared" si="146"/>
        <v>0</v>
      </c>
      <c r="Y107" s="153">
        <f t="shared" si="146"/>
        <v>0</v>
      </c>
      <c r="Z107" s="153">
        <f t="shared" si="146"/>
        <v>0</v>
      </c>
      <c r="AA107" s="153">
        <f t="shared" si="146"/>
        <v>0</v>
      </c>
      <c r="AB107" s="153">
        <f t="shared" si="146"/>
        <v>0</v>
      </c>
      <c r="AC107" s="153">
        <f t="shared" si="146"/>
        <v>0</v>
      </c>
      <c r="AD107" s="153">
        <f t="shared" si="146"/>
        <v>0</v>
      </c>
      <c r="AE107" s="153">
        <f t="shared" si="146"/>
        <v>0</v>
      </c>
      <c r="AF107" s="153">
        <f t="shared" si="146"/>
        <v>0</v>
      </c>
      <c r="AG107" s="229">
        <f t="shared" si="146"/>
        <v>0</v>
      </c>
      <c r="AH107" s="229">
        <f t="shared" si="146"/>
        <v>0</v>
      </c>
      <c r="AI107" s="229">
        <f t="shared" si="146"/>
        <v>0</v>
      </c>
      <c r="AJ107" s="229">
        <f t="shared" si="146"/>
        <v>0</v>
      </c>
      <c r="AK107" s="229">
        <f t="shared" si="146"/>
        <v>0</v>
      </c>
      <c r="AL107" s="229">
        <f t="shared" si="146"/>
        <v>0</v>
      </c>
      <c r="AM107" s="229">
        <f t="shared" si="146"/>
        <v>0</v>
      </c>
      <c r="AN107" s="821">
        <f t="shared" si="146"/>
        <v>0</v>
      </c>
      <c r="AO107" s="529">
        <f t="shared" si="146"/>
        <v>17092545</v>
      </c>
      <c r="AP107" s="153">
        <f t="shared" si="146"/>
        <v>12260457</v>
      </c>
      <c r="AQ107" s="153">
        <f t="shared" si="146"/>
        <v>54000</v>
      </c>
      <c r="AR107" s="153">
        <f t="shared" si="146"/>
        <v>4162286</v>
      </c>
      <c r="AS107" s="153">
        <f t="shared" si="146"/>
        <v>245210</v>
      </c>
      <c r="AT107" s="153">
        <f t="shared" si="146"/>
        <v>370592</v>
      </c>
      <c r="AU107" s="229">
        <f t="shared" si="146"/>
        <v>26.244799999999998</v>
      </c>
      <c r="AV107" s="229">
        <f t="shared" si="146"/>
        <v>18.1572</v>
      </c>
      <c r="AW107" s="532">
        <f t="shared" si="146"/>
        <v>8.0876000000000001</v>
      </c>
    </row>
    <row r="108" spans="1:49" ht="12.95" customHeight="1" x14ac:dyDescent="0.25">
      <c r="A108" s="224">
        <v>20</v>
      </c>
      <c r="B108" s="145">
        <v>5425</v>
      </c>
      <c r="C108" s="152">
        <v>600099521</v>
      </c>
      <c r="D108" s="114">
        <v>854859</v>
      </c>
      <c r="E108" s="533" t="s">
        <v>412</v>
      </c>
      <c r="F108" s="123">
        <v>3233</v>
      </c>
      <c r="G108" s="533" t="s">
        <v>413</v>
      </c>
      <c r="H108" s="126" t="s">
        <v>284</v>
      </c>
      <c r="I108" s="265">
        <v>2477475</v>
      </c>
      <c r="J108" s="266">
        <v>1799999</v>
      </c>
      <c r="K108" s="266">
        <v>10000</v>
      </c>
      <c r="L108" s="831">
        <v>611780</v>
      </c>
      <c r="M108" s="831">
        <v>36000</v>
      </c>
      <c r="N108" s="266">
        <v>19696</v>
      </c>
      <c r="O108" s="622">
        <v>4.07</v>
      </c>
      <c r="P108" s="678">
        <v>2.89</v>
      </c>
      <c r="Q108" s="744">
        <v>1.18</v>
      </c>
      <c r="R108" s="675">
        <f>W108*-1</f>
        <v>0</v>
      </c>
      <c r="S108" s="269">
        <v>0</v>
      </c>
      <c r="T108" s="269">
        <v>0</v>
      </c>
      <c r="U108" s="269">
        <v>0</v>
      </c>
      <c r="V108" s="269">
        <f t="shared" si="105"/>
        <v>0</v>
      </c>
      <c r="W108" s="269">
        <v>0</v>
      </c>
      <c r="X108" s="269">
        <v>0</v>
      </c>
      <c r="Y108" s="269">
        <f>SUM(W108:X108)</f>
        <v>0</v>
      </c>
      <c r="Z108" s="269">
        <f>V108+Y108</f>
        <v>0</v>
      </c>
      <c r="AA108" s="577">
        <f>ROUND((V108+W108)*33.8%,0)</f>
        <v>0</v>
      </c>
      <c r="AB108" s="270">
        <f>ROUND(V108*2%,0)</f>
        <v>0</v>
      </c>
      <c r="AC108" s="269">
        <v>0</v>
      </c>
      <c r="AD108" s="269">
        <v>0</v>
      </c>
      <c r="AE108" s="269">
        <f t="shared" si="106"/>
        <v>0</v>
      </c>
      <c r="AF108" s="269">
        <f t="shared" si="107"/>
        <v>0</v>
      </c>
      <c r="AG108" s="271">
        <v>0</v>
      </c>
      <c r="AH108" s="271">
        <v>0</v>
      </c>
      <c r="AI108" s="271">
        <v>0</v>
      </c>
      <c r="AJ108" s="271">
        <v>0</v>
      </c>
      <c r="AK108" s="271">
        <v>0</v>
      </c>
      <c r="AL108" s="271">
        <f t="shared" si="108"/>
        <v>0</v>
      </c>
      <c r="AM108" s="271">
        <f t="shared" si="109"/>
        <v>0</v>
      </c>
      <c r="AN108" s="696">
        <f t="shared" si="110"/>
        <v>0</v>
      </c>
      <c r="AO108" s="267">
        <f>I108+AF108</f>
        <v>2477475</v>
      </c>
      <c r="AP108" s="269">
        <f>J108+V108</f>
        <v>1799999</v>
      </c>
      <c r="AQ108" s="421">
        <f>K108+Y108</f>
        <v>10000</v>
      </c>
      <c r="AR108" s="269">
        <f>L108+AA108</f>
        <v>611780</v>
      </c>
      <c r="AS108" s="269">
        <f>M108+AB108</f>
        <v>36000</v>
      </c>
      <c r="AT108" s="269">
        <f>N108+AE108</f>
        <v>19696</v>
      </c>
      <c r="AU108" s="271">
        <f>O108+AN108</f>
        <v>4.07</v>
      </c>
      <c r="AV108" s="271">
        <f>P108+AL108</f>
        <v>2.89</v>
      </c>
      <c r="AW108" s="272">
        <f>Q108+AM108</f>
        <v>1.18</v>
      </c>
    </row>
    <row r="109" spans="1:49" ht="12.95" customHeight="1" x14ac:dyDescent="0.25">
      <c r="A109" s="226">
        <v>20</v>
      </c>
      <c r="B109" s="148">
        <v>5425</v>
      </c>
      <c r="C109" s="149">
        <v>600099521</v>
      </c>
      <c r="D109" s="148">
        <v>854859</v>
      </c>
      <c r="E109" s="534" t="s">
        <v>414</v>
      </c>
      <c r="F109" s="131"/>
      <c r="G109" s="535"/>
      <c r="H109" s="132"/>
      <c r="I109" s="527">
        <v>2477475</v>
      </c>
      <c r="J109" s="150">
        <v>1799999</v>
      </c>
      <c r="K109" s="150">
        <v>10000</v>
      </c>
      <c r="L109" s="150">
        <v>611780</v>
      </c>
      <c r="M109" s="150">
        <v>36000</v>
      </c>
      <c r="N109" s="150">
        <v>19696</v>
      </c>
      <c r="O109" s="227">
        <v>4.07</v>
      </c>
      <c r="P109" s="227">
        <v>2.89</v>
      </c>
      <c r="Q109" s="530">
        <v>1.18</v>
      </c>
      <c r="R109" s="218">
        <f t="shared" ref="R109:AW109" si="147">SUM(R108)</f>
        <v>0</v>
      </c>
      <c r="S109" s="150">
        <f t="shared" si="147"/>
        <v>0</v>
      </c>
      <c r="T109" s="150">
        <f t="shared" si="147"/>
        <v>0</v>
      </c>
      <c r="U109" s="150">
        <f t="shared" si="147"/>
        <v>0</v>
      </c>
      <c r="V109" s="150">
        <f t="shared" si="147"/>
        <v>0</v>
      </c>
      <c r="W109" s="150">
        <f t="shared" si="147"/>
        <v>0</v>
      </c>
      <c r="X109" s="150">
        <f t="shared" si="147"/>
        <v>0</v>
      </c>
      <c r="Y109" s="150">
        <f t="shared" si="147"/>
        <v>0</v>
      </c>
      <c r="Z109" s="150">
        <f t="shared" si="147"/>
        <v>0</v>
      </c>
      <c r="AA109" s="150">
        <f t="shared" si="147"/>
        <v>0</v>
      </c>
      <c r="AB109" s="150">
        <f t="shared" si="147"/>
        <v>0</v>
      </c>
      <c r="AC109" s="150">
        <f t="shared" si="147"/>
        <v>0</v>
      </c>
      <c r="AD109" s="150">
        <f t="shared" si="147"/>
        <v>0</v>
      </c>
      <c r="AE109" s="150">
        <f t="shared" si="147"/>
        <v>0</v>
      </c>
      <c r="AF109" s="150">
        <f t="shared" si="147"/>
        <v>0</v>
      </c>
      <c r="AG109" s="227">
        <f t="shared" si="147"/>
        <v>0</v>
      </c>
      <c r="AH109" s="227">
        <f t="shared" si="147"/>
        <v>0</v>
      </c>
      <c r="AI109" s="227">
        <f t="shared" si="147"/>
        <v>0</v>
      </c>
      <c r="AJ109" s="227">
        <f t="shared" si="147"/>
        <v>0</v>
      </c>
      <c r="AK109" s="227">
        <f t="shared" si="147"/>
        <v>0</v>
      </c>
      <c r="AL109" s="227">
        <f t="shared" si="147"/>
        <v>0</v>
      </c>
      <c r="AM109" s="227">
        <f t="shared" si="147"/>
        <v>0</v>
      </c>
      <c r="AN109" s="819">
        <f t="shared" si="147"/>
        <v>0</v>
      </c>
      <c r="AO109" s="527">
        <f t="shared" si="147"/>
        <v>2477475</v>
      </c>
      <c r="AP109" s="150">
        <f t="shared" si="147"/>
        <v>1799999</v>
      </c>
      <c r="AQ109" s="150">
        <f t="shared" si="147"/>
        <v>10000</v>
      </c>
      <c r="AR109" s="150">
        <f t="shared" si="147"/>
        <v>611780</v>
      </c>
      <c r="AS109" s="150">
        <f t="shared" si="147"/>
        <v>36000</v>
      </c>
      <c r="AT109" s="150">
        <f t="shared" si="147"/>
        <v>19696</v>
      </c>
      <c r="AU109" s="227">
        <f t="shared" si="147"/>
        <v>4.07</v>
      </c>
      <c r="AV109" s="227">
        <f t="shared" si="147"/>
        <v>2.89</v>
      </c>
      <c r="AW109" s="530">
        <f t="shared" si="147"/>
        <v>1.18</v>
      </c>
    </row>
    <row r="110" spans="1:49" ht="12.95" customHeight="1" x14ac:dyDescent="0.25">
      <c r="A110" s="224">
        <v>21</v>
      </c>
      <c r="B110" s="145">
        <v>5426</v>
      </c>
      <c r="C110" s="146">
        <v>600098761</v>
      </c>
      <c r="D110" s="114">
        <v>72742615</v>
      </c>
      <c r="E110" s="533" t="s">
        <v>415</v>
      </c>
      <c r="F110" s="123">
        <v>3111</v>
      </c>
      <c r="G110" s="533" t="s">
        <v>331</v>
      </c>
      <c r="H110" s="126" t="s">
        <v>283</v>
      </c>
      <c r="I110" s="265">
        <v>6385453</v>
      </c>
      <c r="J110" s="266">
        <v>4567772</v>
      </c>
      <c r="K110" s="266">
        <v>86000</v>
      </c>
      <c r="L110" s="831">
        <v>1572975</v>
      </c>
      <c r="M110" s="831">
        <v>91356</v>
      </c>
      <c r="N110" s="266">
        <v>67350</v>
      </c>
      <c r="O110" s="622">
        <v>10.6052</v>
      </c>
      <c r="P110" s="678">
        <v>8</v>
      </c>
      <c r="Q110" s="744">
        <v>2.6052</v>
      </c>
      <c r="R110" s="675">
        <f t="shared" ref="R110:R112" si="148">W110*-1</f>
        <v>0</v>
      </c>
      <c r="S110" s="269">
        <v>0</v>
      </c>
      <c r="T110" s="269">
        <v>0</v>
      </c>
      <c r="U110" s="269">
        <v>0</v>
      </c>
      <c r="V110" s="269">
        <f t="shared" si="105"/>
        <v>0</v>
      </c>
      <c r="W110" s="269">
        <v>0</v>
      </c>
      <c r="X110" s="269">
        <v>0</v>
      </c>
      <c r="Y110" s="269">
        <f>SUM(W110:X110)</f>
        <v>0</v>
      </c>
      <c r="Z110" s="269">
        <f>V110+Y110</f>
        <v>0</v>
      </c>
      <c r="AA110" s="577">
        <f t="shared" ref="AA110:AA112" si="149">ROUND((V110+W110)*33.8%,0)</f>
        <v>0</v>
      </c>
      <c r="AB110" s="270">
        <f>ROUND(V110*2%,0)</f>
        <v>0</v>
      </c>
      <c r="AC110" s="269">
        <v>0</v>
      </c>
      <c r="AD110" s="269">
        <v>0</v>
      </c>
      <c r="AE110" s="269">
        <f t="shared" si="106"/>
        <v>0</v>
      </c>
      <c r="AF110" s="269">
        <f t="shared" si="107"/>
        <v>0</v>
      </c>
      <c r="AG110" s="271">
        <v>0</v>
      </c>
      <c r="AH110" s="271">
        <v>0</v>
      </c>
      <c r="AI110" s="271">
        <v>0</v>
      </c>
      <c r="AJ110" s="271">
        <v>0</v>
      </c>
      <c r="AK110" s="271">
        <v>0</v>
      </c>
      <c r="AL110" s="271">
        <f t="shared" si="108"/>
        <v>0</v>
      </c>
      <c r="AM110" s="271">
        <f t="shared" si="109"/>
        <v>0</v>
      </c>
      <c r="AN110" s="696">
        <f t="shared" si="110"/>
        <v>0</v>
      </c>
      <c r="AO110" s="267">
        <f>I110+AF110</f>
        <v>6385453</v>
      </c>
      <c r="AP110" s="269">
        <f>J110+V110</f>
        <v>4567772</v>
      </c>
      <c r="AQ110" s="421">
        <f t="shared" ref="AQ110:AQ112" si="150">K110+Y110</f>
        <v>86000</v>
      </c>
      <c r="AR110" s="269">
        <f t="shared" ref="AR110:AS112" si="151">L110+AA110</f>
        <v>1572975</v>
      </c>
      <c r="AS110" s="269">
        <f t="shared" si="151"/>
        <v>91356</v>
      </c>
      <c r="AT110" s="269">
        <f>N110+AE110</f>
        <v>67350</v>
      </c>
      <c r="AU110" s="271">
        <f>O110+AN110</f>
        <v>10.6052</v>
      </c>
      <c r="AV110" s="271">
        <f t="shared" ref="AV110:AW112" si="152">P110+AL110</f>
        <v>8</v>
      </c>
      <c r="AW110" s="272">
        <f t="shared" si="152"/>
        <v>2.6052</v>
      </c>
    </row>
    <row r="111" spans="1:49" ht="12.95" customHeight="1" x14ac:dyDescent="0.25">
      <c r="A111" s="224">
        <v>21</v>
      </c>
      <c r="B111" s="145">
        <v>5426</v>
      </c>
      <c r="C111" s="146">
        <v>600098761</v>
      </c>
      <c r="D111" s="114">
        <v>72742615</v>
      </c>
      <c r="E111" s="533" t="s">
        <v>415</v>
      </c>
      <c r="F111" s="123">
        <v>3111</v>
      </c>
      <c r="G111" s="522" t="s">
        <v>319</v>
      </c>
      <c r="H111" s="126" t="s">
        <v>283</v>
      </c>
      <c r="I111" s="265">
        <v>448980</v>
      </c>
      <c r="J111" s="266">
        <v>330619</v>
      </c>
      <c r="K111" s="266">
        <v>0</v>
      </c>
      <c r="L111" s="831">
        <v>111749</v>
      </c>
      <c r="M111" s="831">
        <v>6612</v>
      </c>
      <c r="N111" s="266">
        <v>0</v>
      </c>
      <c r="O111" s="622">
        <v>0.88749999999999996</v>
      </c>
      <c r="P111" s="678">
        <v>0.88749999999999996</v>
      </c>
      <c r="Q111" s="744">
        <v>0</v>
      </c>
      <c r="R111" s="675">
        <f t="shared" si="148"/>
        <v>0</v>
      </c>
      <c r="S111" s="269">
        <v>0</v>
      </c>
      <c r="T111" s="269">
        <v>0</v>
      </c>
      <c r="U111" s="269">
        <v>0</v>
      </c>
      <c r="V111" s="269">
        <f t="shared" si="105"/>
        <v>0</v>
      </c>
      <c r="W111" s="269">
        <v>0</v>
      </c>
      <c r="X111" s="269">
        <v>0</v>
      </c>
      <c r="Y111" s="269">
        <f>SUM(W111:X111)</f>
        <v>0</v>
      </c>
      <c r="Z111" s="269">
        <f>V111+Y111</f>
        <v>0</v>
      </c>
      <c r="AA111" s="577">
        <f t="shared" si="149"/>
        <v>0</v>
      </c>
      <c r="AB111" s="270">
        <f>ROUND(V111*2%,0)</f>
        <v>0</v>
      </c>
      <c r="AC111" s="269">
        <v>0</v>
      </c>
      <c r="AD111" s="269">
        <v>0</v>
      </c>
      <c r="AE111" s="269">
        <f t="shared" si="106"/>
        <v>0</v>
      </c>
      <c r="AF111" s="269">
        <f t="shared" si="107"/>
        <v>0</v>
      </c>
      <c r="AG111" s="271">
        <v>0</v>
      </c>
      <c r="AH111" s="271">
        <v>0</v>
      </c>
      <c r="AI111" s="271">
        <v>0</v>
      </c>
      <c r="AJ111" s="271">
        <v>0</v>
      </c>
      <c r="AK111" s="271">
        <v>0</v>
      </c>
      <c r="AL111" s="271">
        <f t="shared" si="108"/>
        <v>0</v>
      </c>
      <c r="AM111" s="271">
        <f t="shared" si="109"/>
        <v>0</v>
      </c>
      <c r="AN111" s="696">
        <f t="shared" si="110"/>
        <v>0</v>
      </c>
      <c r="AO111" s="267">
        <f>I111+AF111</f>
        <v>448980</v>
      </c>
      <c r="AP111" s="269">
        <f>J111+V111</f>
        <v>330619</v>
      </c>
      <c r="AQ111" s="421">
        <f t="shared" si="150"/>
        <v>0</v>
      </c>
      <c r="AR111" s="269">
        <f t="shared" si="151"/>
        <v>111749</v>
      </c>
      <c r="AS111" s="269">
        <f t="shared" si="151"/>
        <v>6612</v>
      </c>
      <c r="AT111" s="269">
        <f>N111+AE111</f>
        <v>0</v>
      </c>
      <c r="AU111" s="271">
        <f>O111+AN111</f>
        <v>0.88749999999999996</v>
      </c>
      <c r="AV111" s="271">
        <f t="shared" si="152"/>
        <v>0.88749999999999996</v>
      </c>
      <c r="AW111" s="272">
        <f t="shared" si="152"/>
        <v>0</v>
      </c>
    </row>
    <row r="112" spans="1:49" ht="12.95" customHeight="1" x14ac:dyDescent="0.25">
      <c r="A112" s="224">
        <v>21</v>
      </c>
      <c r="B112" s="145">
        <v>5426</v>
      </c>
      <c r="C112" s="146">
        <v>600098761</v>
      </c>
      <c r="D112" s="114">
        <v>72742615</v>
      </c>
      <c r="E112" s="533" t="s">
        <v>415</v>
      </c>
      <c r="F112" s="123">
        <v>3141</v>
      </c>
      <c r="G112" s="533" t="s">
        <v>321</v>
      </c>
      <c r="H112" s="126" t="s">
        <v>284</v>
      </c>
      <c r="I112" s="265">
        <v>927815</v>
      </c>
      <c r="J112" s="266">
        <v>669653</v>
      </c>
      <c r="K112" s="266">
        <v>10000</v>
      </c>
      <c r="L112" s="831">
        <v>229723</v>
      </c>
      <c r="M112" s="831">
        <v>13393</v>
      </c>
      <c r="N112" s="266">
        <v>5046</v>
      </c>
      <c r="O112" s="622">
        <v>2.31</v>
      </c>
      <c r="P112" s="678">
        <v>0</v>
      </c>
      <c r="Q112" s="744">
        <v>2.31</v>
      </c>
      <c r="R112" s="675">
        <f t="shared" si="148"/>
        <v>0</v>
      </c>
      <c r="S112" s="269">
        <v>0</v>
      </c>
      <c r="T112" s="269">
        <v>0</v>
      </c>
      <c r="U112" s="269">
        <v>0</v>
      </c>
      <c r="V112" s="269">
        <f t="shared" si="105"/>
        <v>0</v>
      </c>
      <c r="W112" s="269">
        <v>0</v>
      </c>
      <c r="X112" s="269">
        <v>0</v>
      </c>
      <c r="Y112" s="269">
        <f>SUM(W112:X112)</f>
        <v>0</v>
      </c>
      <c r="Z112" s="269">
        <f>V112+Y112</f>
        <v>0</v>
      </c>
      <c r="AA112" s="577">
        <f t="shared" si="149"/>
        <v>0</v>
      </c>
      <c r="AB112" s="270">
        <f>ROUND(V112*2%,0)</f>
        <v>0</v>
      </c>
      <c r="AC112" s="269">
        <v>0</v>
      </c>
      <c r="AD112" s="269">
        <v>0</v>
      </c>
      <c r="AE112" s="269">
        <f t="shared" si="106"/>
        <v>0</v>
      </c>
      <c r="AF112" s="269">
        <f t="shared" si="107"/>
        <v>0</v>
      </c>
      <c r="AG112" s="271">
        <v>0</v>
      </c>
      <c r="AH112" s="271">
        <v>0</v>
      </c>
      <c r="AI112" s="271">
        <v>0</v>
      </c>
      <c r="AJ112" s="271">
        <v>0</v>
      </c>
      <c r="AK112" s="271">
        <v>0</v>
      </c>
      <c r="AL112" s="271">
        <f t="shared" si="108"/>
        <v>0</v>
      </c>
      <c r="AM112" s="271">
        <f t="shared" si="109"/>
        <v>0</v>
      </c>
      <c r="AN112" s="696">
        <f t="shared" si="110"/>
        <v>0</v>
      </c>
      <c r="AO112" s="267">
        <f>I112+AF112</f>
        <v>927815</v>
      </c>
      <c r="AP112" s="269">
        <f>J112+V112</f>
        <v>669653</v>
      </c>
      <c r="AQ112" s="421">
        <f t="shared" si="150"/>
        <v>10000</v>
      </c>
      <c r="AR112" s="269">
        <f t="shared" si="151"/>
        <v>229723</v>
      </c>
      <c r="AS112" s="269">
        <f t="shared" si="151"/>
        <v>13393</v>
      </c>
      <c r="AT112" s="269">
        <f>N112+AE112</f>
        <v>5046</v>
      </c>
      <c r="AU112" s="271">
        <f>O112+AN112</f>
        <v>2.31</v>
      </c>
      <c r="AV112" s="271">
        <f t="shared" si="152"/>
        <v>0</v>
      </c>
      <c r="AW112" s="272">
        <f t="shared" si="152"/>
        <v>2.31</v>
      </c>
    </row>
    <row r="113" spans="1:49" ht="12.95" customHeight="1" x14ac:dyDescent="0.25">
      <c r="A113" s="226">
        <v>21</v>
      </c>
      <c r="B113" s="148">
        <v>5426</v>
      </c>
      <c r="C113" s="149">
        <v>600098761</v>
      </c>
      <c r="D113" s="148">
        <v>72742615</v>
      </c>
      <c r="E113" s="534" t="s">
        <v>416</v>
      </c>
      <c r="F113" s="131"/>
      <c r="G113" s="535"/>
      <c r="H113" s="132"/>
      <c r="I113" s="529">
        <v>7762248</v>
      </c>
      <c r="J113" s="153">
        <v>5568044</v>
      </c>
      <c r="K113" s="153">
        <v>96000</v>
      </c>
      <c r="L113" s="153">
        <v>1914447</v>
      </c>
      <c r="M113" s="153">
        <v>111361</v>
      </c>
      <c r="N113" s="153">
        <v>72396</v>
      </c>
      <c r="O113" s="229">
        <v>13.8027</v>
      </c>
      <c r="P113" s="229">
        <v>8.8874999999999993</v>
      </c>
      <c r="Q113" s="532">
        <v>4.9152000000000005</v>
      </c>
      <c r="R113" s="220">
        <f t="shared" ref="R113:AW113" si="153">SUM(R110:R112)</f>
        <v>0</v>
      </c>
      <c r="S113" s="153">
        <f t="shared" si="153"/>
        <v>0</v>
      </c>
      <c r="T113" s="153">
        <f t="shared" si="153"/>
        <v>0</v>
      </c>
      <c r="U113" s="153">
        <f t="shared" si="153"/>
        <v>0</v>
      </c>
      <c r="V113" s="153">
        <f t="shared" si="153"/>
        <v>0</v>
      </c>
      <c r="W113" s="153">
        <f t="shared" si="153"/>
        <v>0</v>
      </c>
      <c r="X113" s="153">
        <f t="shared" si="153"/>
        <v>0</v>
      </c>
      <c r="Y113" s="153">
        <f t="shared" si="153"/>
        <v>0</v>
      </c>
      <c r="Z113" s="153">
        <f t="shared" si="153"/>
        <v>0</v>
      </c>
      <c r="AA113" s="153">
        <f t="shared" si="153"/>
        <v>0</v>
      </c>
      <c r="AB113" s="153">
        <f t="shared" si="153"/>
        <v>0</v>
      </c>
      <c r="AC113" s="153">
        <f t="shared" si="153"/>
        <v>0</v>
      </c>
      <c r="AD113" s="153">
        <f t="shared" si="153"/>
        <v>0</v>
      </c>
      <c r="AE113" s="153">
        <f t="shared" si="153"/>
        <v>0</v>
      </c>
      <c r="AF113" s="153">
        <f t="shared" si="153"/>
        <v>0</v>
      </c>
      <c r="AG113" s="229">
        <f t="shared" si="153"/>
        <v>0</v>
      </c>
      <c r="AH113" s="229">
        <f t="shared" si="153"/>
        <v>0</v>
      </c>
      <c r="AI113" s="229">
        <f t="shared" si="153"/>
        <v>0</v>
      </c>
      <c r="AJ113" s="229">
        <f t="shared" si="153"/>
        <v>0</v>
      </c>
      <c r="AK113" s="229">
        <f t="shared" si="153"/>
        <v>0</v>
      </c>
      <c r="AL113" s="229">
        <f t="shared" si="153"/>
        <v>0</v>
      </c>
      <c r="AM113" s="229">
        <f t="shared" si="153"/>
        <v>0</v>
      </c>
      <c r="AN113" s="821">
        <f t="shared" si="153"/>
        <v>0</v>
      </c>
      <c r="AO113" s="529">
        <f t="shared" si="153"/>
        <v>7762248</v>
      </c>
      <c r="AP113" s="153">
        <f t="shared" si="153"/>
        <v>5568044</v>
      </c>
      <c r="AQ113" s="153">
        <f t="shared" si="153"/>
        <v>96000</v>
      </c>
      <c r="AR113" s="153">
        <f t="shared" si="153"/>
        <v>1914447</v>
      </c>
      <c r="AS113" s="153">
        <f t="shared" si="153"/>
        <v>111361</v>
      </c>
      <c r="AT113" s="153">
        <f t="shared" si="153"/>
        <v>72396</v>
      </c>
      <c r="AU113" s="229">
        <f t="shared" si="153"/>
        <v>13.8027</v>
      </c>
      <c r="AV113" s="229">
        <f t="shared" si="153"/>
        <v>8.8874999999999993</v>
      </c>
      <c r="AW113" s="532">
        <f t="shared" si="153"/>
        <v>4.9152000000000005</v>
      </c>
    </row>
    <row r="114" spans="1:49" ht="12.95" customHeight="1" x14ac:dyDescent="0.25">
      <c r="A114" s="224">
        <v>22</v>
      </c>
      <c r="B114" s="145">
        <v>5423</v>
      </c>
      <c r="C114" s="146">
        <v>600098516</v>
      </c>
      <c r="D114" s="114">
        <v>72742453</v>
      </c>
      <c r="E114" s="533" t="s">
        <v>417</v>
      </c>
      <c r="F114" s="123">
        <v>3111</v>
      </c>
      <c r="G114" s="533" t="s">
        <v>331</v>
      </c>
      <c r="H114" s="126" t="s">
        <v>283</v>
      </c>
      <c r="I114" s="265">
        <v>8244870</v>
      </c>
      <c r="J114" s="266">
        <v>6008962</v>
      </c>
      <c r="K114" s="266">
        <v>0</v>
      </c>
      <c r="L114" s="831">
        <v>2031029</v>
      </c>
      <c r="M114" s="831">
        <v>120179</v>
      </c>
      <c r="N114" s="266">
        <v>84700</v>
      </c>
      <c r="O114" s="622">
        <v>13.952199999999999</v>
      </c>
      <c r="P114" s="678">
        <v>10</v>
      </c>
      <c r="Q114" s="744">
        <v>3.9521999999999999</v>
      </c>
      <c r="R114" s="675">
        <f t="shared" ref="R114:R116" si="154">W114*-1</f>
        <v>0</v>
      </c>
      <c r="S114" s="269">
        <v>0</v>
      </c>
      <c r="T114" s="269">
        <v>0</v>
      </c>
      <c r="U114" s="269">
        <v>0</v>
      </c>
      <c r="V114" s="269">
        <f t="shared" si="105"/>
        <v>0</v>
      </c>
      <c r="W114" s="269">
        <v>0</v>
      </c>
      <c r="X114" s="269">
        <v>0</v>
      </c>
      <c r="Y114" s="269">
        <f>SUM(W114:X114)</f>
        <v>0</v>
      </c>
      <c r="Z114" s="269">
        <f>V114+Y114</f>
        <v>0</v>
      </c>
      <c r="AA114" s="577">
        <f t="shared" ref="AA114:AA116" si="155">ROUND((V114+W114)*33.8%,0)</f>
        <v>0</v>
      </c>
      <c r="AB114" s="270">
        <f>ROUND(V114*2%,0)</f>
        <v>0</v>
      </c>
      <c r="AC114" s="269">
        <v>0</v>
      </c>
      <c r="AD114" s="269">
        <v>0</v>
      </c>
      <c r="AE114" s="269">
        <f t="shared" si="106"/>
        <v>0</v>
      </c>
      <c r="AF114" s="269">
        <f t="shared" si="107"/>
        <v>0</v>
      </c>
      <c r="AG114" s="271">
        <v>0</v>
      </c>
      <c r="AH114" s="271">
        <v>0</v>
      </c>
      <c r="AI114" s="271">
        <v>0</v>
      </c>
      <c r="AJ114" s="271">
        <v>0</v>
      </c>
      <c r="AK114" s="271">
        <v>0</v>
      </c>
      <c r="AL114" s="271">
        <f t="shared" si="108"/>
        <v>0</v>
      </c>
      <c r="AM114" s="271">
        <f t="shared" si="109"/>
        <v>0</v>
      </c>
      <c r="AN114" s="696">
        <f t="shared" si="110"/>
        <v>0</v>
      </c>
      <c r="AO114" s="267">
        <f>I114+AF114</f>
        <v>8244870</v>
      </c>
      <c r="AP114" s="269">
        <f>J114+V114</f>
        <v>6008962</v>
      </c>
      <c r="AQ114" s="421">
        <f t="shared" ref="AQ114:AQ116" si="156">K114+Y114</f>
        <v>0</v>
      </c>
      <c r="AR114" s="269">
        <f t="shared" ref="AR114:AS116" si="157">L114+AA114</f>
        <v>2031029</v>
      </c>
      <c r="AS114" s="269">
        <f t="shared" si="157"/>
        <v>120179</v>
      </c>
      <c r="AT114" s="269">
        <f>N114+AE114</f>
        <v>84700</v>
      </c>
      <c r="AU114" s="271">
        <f>O114+AN114</f>
        <v>13.952199999999999</v>
      </c>
      <c r="AV114" s="271">
        <f t="shared" ref="AV114:AW116" si="158">P114+AL114</f>
        <v>10</v>
      </c>
      <c r="AW114" s="272">
        <f t="shared" si="158"/>
        <v>3.9521999999999999</v>
      </c>
    </row>
    <row r="115" spans="1:49" ht="12.95" customHeight="1" x14ac:dyDescent="0.25">
      <c r="A115" s="224">
        <v>22</v>
      </c>
      <c r="B115" s="145">
        <v>5423</v>
      </c>
      <c r="C115" s="146">
        <v>600098516</v>
      </c>
      <c r="D115" s="114">
        <v>72742453</v>
      </c>
      <c r="E115" s="533" t="s">
        <v>417</v>
      </c>
      <c r="F115" s="123">
        <v>3111</v>
      </c>
      <c r="G115" s="533" t="s">
        <v>325</v>
      </c>
      <c r="H115" s="126" t="s">
        <v>284</v>
      </c>
      <c r="I115" s="265">
        <v>409943</v>
      </c>
      <c r="J115" s="266">
        <v>301873</v>
      </c>
      <c r="K115" s="266">
        <v>0</v>
      </c>
      <c r="L115" s="831">
        <v>102033</v>
      </c>
      <c r="M115" s="831">
        <v>6037</v>
      </c>
      <c r="N115" s="266">
        <v>0</v>
      </c>
      <c r="O115" s="622">
        <v>0.89</v>
      </c>
      <c r="P115" s="678">
        <v>0.89</v>
      </c>
      <c r="Q115" s="744">
        <v>0</v>
      </c>
      <c r="R115" s="675">
        <f t="shared" si="154"/>
        <v>0</v>
      </c>
      <c r="S115" s="269">
        <v>0</v>
      </c>
      <c r="T115" s="269">
        <v>0</v>
      </c>
      <c r="U115" s="269">
        <v>0</v>
      </c>
      <c r="V115" s="269">
        <f t="shared" si="105"/>
        <v>0</v>
      </c>
      <c r="W115" s="269">
        <v>0</v>
      </c>
      <c r="X115" s="269">
        <v>0</v>
      </c>
      <c r="Y115" s="269">
        <f>SUM(W115:X115)</f>
        <v>0</v>
      </c>
      <c r="Z115" s="269">
        <f>V115+Y115</f>
        <v>0</v>
      </c>
      <c r="AA115" s="577">
        <f t="shared" si="155"/>
        <v>0</v>
      </c>
      <c r="AB115" s="270">
        <f>ROUND(V115*2%,0)</f>
        <v>0</v>
      </c>
      <c r="AC115" s="269">
        <v>0</v>
      </c>
      <c r="AD115" s="269">
        <v>0</v>
      </c>
      <c r="AE115" s="269">
        <f t="shared" si="106"/>
        <v>0</v>
      </c>
      <c r="AF115" s="269">
        <f t="shared" si="107"/>
        <v>0</v>
      </c>
      <c r="AG115" s="271">
        <v>0</v>
      </c>
      <c r="AH115" s="271">
        <v>0</v>
      </c>
      <c r="AI115" s="271">
        <v>0</v>
      </c>
      <c r="AJ115" s="271">
        <v>0</v>
      </c>
      <c r="AK115" s="271">
        <v>0</v>
      </c>
      <c r="AL115" s="271">
        <f t="shared" si="108"/>
        <v>0</v>
      </c>
      <c r="AM115" s="271">
        <f t="shared" si="109"/>
        <v>0</v>
      </c>
      <c r="AN115" s="696">
        <f t="shared" si="110"/>
        <v>0</v>
      </c>
      <c r="AO115" s="267">
        <f>I115+AF115</f>
        <v>409943</v>
      </c>
      <c r="AP115" s="269">
        <f>J115+V115</f>
        <v>301873</v>
      </c>
      <c r="AQ115" s="421">
        <f t="shared" si="156"/>
        <v>0</v>
      </c>
      <c r="AR115" s="269">
        <f t="shared" si="157"/>
        <v>102033</v>
      </c>
      <c r="AS115" s="269">
        <f t="shared" si="157"/>
        <v>6037</v>
      </c>
      <c r="AT115" s="269">
        <f>N115+AE115</f>
        <v>0</v>
      </c>
      <c r="AU115" s="271">
        <f>O115+AN115</f>
        <v>0.89</v>
      </c>
      <c r="AV115" s="271">
        <f t="shared" si="158"/>
        <v>0.89</v>
      </c>
      <c r="AW115" s="272">
        <f t="shared" si="158"/>
        <v>0</v>
      </c>
    </row>
    <row r="116" spans="1:49" ht="12.95" customHeight="1" x14ac:dyDescent="0.25">
      <c r="A116" s="224">
        <v>22</v>
      </c>
      <c r="B116" s="145">
        <v>5423</v>
      </c>
      <c r="C116" s="146">
        <v>600098516</v>
      </c>
      <c r="D116" s="114">
        <v>72742453</v>
      </c>
      <c r="E116" s="533" t="s">
        <v>417</v>
      </c>
      <c r="F116" s="123">
        <v>3141</v>
      </c>
      <c r="G116" s="533" t="s">
        <v>321</v>
      </c>
      <c r="H116" s="126" t="s">
        <v>284</v>
      </c>
      <c r="I116" s="265">
        <v>1440485</v>
      </c>
      <c r="J116" s="266">
        <v>1054963</v>
      </c>
      <c r="K116" s="266">
        <v>0</v>
      </c>
      <c r="L116" s="831">
        <v>356577</v>
      </c>
      <c r="M116" s="831">
        <v>21099</v>
      </c>
      <c r="N116" s="266">
        <v>7846</v>
      </c>
      <c r="O116" s="622">
        <v>3.59</v>
      </c>
      <c r="P116" s="678">
        <v>0</v>
      </c>
      <c r="Q116" s="744">
        <v>3.59</v>
      </c>
      <c r="R116" s="675">
        <f t="shared" si="154"/>
        <v>0</v>
      </c>
      <c r="S116" s="269">
        <v>0</v>
      </c>
      <c r="T116" s="269">
        <v>0</v>
      </c>
      <c r="U116" s="269">
        <v>0</v>
      </c>
      <c r="V116" s="269">
        <f t="shared" si="105"/>
        <v>0</v>
      </c>
      <c r="W116" s="269">
        <v>0</v>
      </c>
      <c r="X116" s="269">
        <v>0</v>
      </c>
      <c r="Y116" s="269">
        <f>SUM(W116:X116)</f>
        <v>0</v>
      </c>
      <c r="Z116" s="269">
        <f>V116+Y116</f>
        <v>0</v>
      </c>
      <c r="AA116" s="577">
        <f t="shared" si="155"/>
        <v>0</v>
      </c>
      <c r="AB116" s="270">
        <f>ROUND(V116*2%,0)</f>
        <v>0</v>
      </c>
      <c r="AC116" s="269">
        <v>0</v>
      </c>
      <c r="AD116" s="269">
        <v>0</v>
      </c>
      <c r="AE116" s="269">
        <f t="shared" si="106"/>
        <v>0</v>
      </c>
      <c r="AF116" s="269">
        <f t="shared" si="107"/>
        <v>0</v>
      </c>
      <c r="AG116" s="271">
        <v>0</v>
      </c>
      <c r="AH116" s="271">
        <v>0</v>
      </c>
      <c r="AI116" s="271">
        <v>0</v>
      </c>
      <c r="AJ116" s="271">
        <v>0</v>
      </c>
      <c r="AK116" s="271">
        <v>0</v>
      </c>
      <c r="AL116" s="271">
        <f t="shared" si="108"/>
        <v>0</v>
      </c>
      <c r="AM116" s="271">
        <f t="shared" si="109"/>
        <v>0</v>
      </c>
      <c r="AN116" s="696">
        <f t="shared" si="110"/>
        <v>0</v>
      </c>
      <c r="AO116" s="267">
        <f>I116+AF116</f>
        <v>1440485</v>
      </c>
      <c r="AP116" s="269">
        <f>J116+V116</f>
        <v>1054963</v>
      </c>
      <c r="AQ116" s="421">
        <f t="shared" si="156"/>
        <v>0</v>
      </c>
      <c r="AR116" s="269">
        <f t="shared" si="157"/>
        <v>356577</v>
      </c>
      <c r="AS116" s="269">
        <f t="shared" si="157"/>
        <v>21099</v>
      </c>
      <c r="AT116" s="269">
        <f>N116+AE116</f>
        <v>7846</v>
      </c>
      <c r="AU116" s="271">
        <f>O116+AN116</f>
        <v>3.59</v>
      </c>
      <c r="AV116" s="271">
        <f t="shared" si="158"/>
        <v>0</v>
      </c>
      <c r="AW116" s="272">
        <f t="shared" si="158"/>
        <v>3.59</v>
      </c>
    </row>
    <row r="117" spans="1:49" ht="12.95" customHeight="1" x14ac:dyDescent="0.25">
      <c r="A117" s="226">
        <v>22</v>
      </c>
      <c r="B117" s="148">
        <v>5423</v>
      </c>
      <c r="C117" s="149">
        <v>600098516</v>
      </c>
      <c r="D117" s="148">
        <v>72742453</v>
      </c>
      <c r="E117" s="534" t="s">
        <v>418</v>
      </c>
      <c r="F117" s="131"/>
      <c r="G117" s="535"/>
      <c r="H117" s="132"/>
      <c r="I117" s="528">
        <v>10095298</v>
      </c>
      <c r="J117" s="151">
        <v>7365798</v>
      </c>
      <c r="K117" s="151">
        <v>0</v>
      </c>
      <c r="L117" s="151">
        <v>2489639</v>
      </c>
      <c r="M117" s="151">
        <v>147315</v>
      </c>
      <c r="N117" s="151">
        <v>92546</v>
      </c>
      <c r="O117" s="228">
        <v>18.432200000000002</v>
      </c>
      <c r="P117" s="228">
        <v>10.89</v>
      </c>
      <c r="Q117" s="531">
        <v>7.5421999999999993</v>
      </c>
      <c r="R117" s="219">
        <f t="shared" ref="R117:AW117" si="159">SUM(R114:R116)</f>
        <v>0</v>
      </c>
      <c r="S117" s="151">
        <f t="shared" si="159"/>
        <v>0</v>
      </c>
      <c r="T117" s="151">
        <f t="shared" si="159"/>
        <v>0</v>
      </c>
      <c r="U117" s="151">
        <f t="shared" si="159"/>
        <v>0</v>
      </c>
      <c r="V117" s="151">
        <f t="shared" si="159"/>
        <v>0</v>
      </c>
      <c r="W117" s="151">
        <f t="shared" si="159"/>
        <v>0</v>
      </c>
      <c r="X117" s="151">
        <f t="shared" si="159"/>
        <v>0</v>
      </c>
      <c r="Y117" s="151">
        <f t="shared" si="159"/>
        <v>0</v>
      </c>
      <c r="Z117" s="151">
        <f t="shared" si="159"/>
        <v>0</v>
      </c>
      <c r="AA117" s="151">
        <f t="shared" si="159"/>
        <v>0</v>
      </c>
      <c r="AB117" s="151">
        <f t="shared" si="159"/>
        <v>0</v>
      </c>
      <c r="AC117" s="151">
        <f t="shared" si="159"/>
        <v>0</v>
      </c>
      <c r="AD117" s="151">
        <f t="shared" si="159"/>
        <v>0</v>
      </c>
      <c r="AE117" s="151">
        <f t="shared" si="159"/>
        <v>0</v>
      </c>
      <c r="AF117" s="151">
        <f t="shared" si="159"/>
        <v>0</v>
      </c>
      <c r="AG117" s="228">
        <f t="shared" si="159"/>
        <v>0</v>
      </c>
      <c r="AH117" s="228">
        <f t="shared" si="159"/>
        <v>0</v>
      </c>
      <c r="AI117" s="228">
        <f t="shared" si="159"/>
        <v>0</v>
      </c>
      <c r="AJ117" s="228">
        <f t="shared" si="159"/>
        <v>0</v>
      </c>
      <c r="AK117" s="228">
        <f t="shared" si="159"/>
        <v>0</v>
      </c>
      <c r="AL117" s="228">
        <f t="shared" si="159"/>
        <v>0</v>
      </c>
      <c r="AM117" s="228">
        <f t="shared" si="159"/>
        <v>0</v>
      </c>
      <c r="AN117" s="820">
        <f t="shared" si="159"/>
        <v>0</v>
      </c>
      <c r="AO117" s="528">
        <f t="shared" si="159"/>
        <v>10095298</v>
      </c>
      <c r="AP117" s="151">
        <f t="shared" si="159"/>
        <v>7365798</v>
      </c>
      <c r="AQ117" s="151">
        <f t="shared" si="159"/>
        <v>0</v>
      </c>
      <c r="AR117" s="151">
        <f t="shared" si="159"/>
        <v>2489639</v>
      </c>
      <c r="AS117" s="151">
        <f t="shared" si="159"/>
        <v>147315</v>
      </c>
      <c r="AT117" s="151">
        <f t="shared" si="159"/>
        <v>92546</v>
      </c>
      <c r="AU117" s="228">
        <f t="shared" si="159"/>
        <v>18.432200000000002</v>
      </c>
      <c r="AV117" s="228">
        <f t="shared" si="159"/>
        <v>10.89</v>
      </c>
      <c r="AW117" s="531">
        <f t="shared" si="159"/>
        <v>7.5421999999999993</v>
      </c>
    </row>
    <row r="118" spans="1:49" ht="12.75" customHeight="1" x14ac:dyDescent="0.25">
      <c r="A118" s="224">
        <v>23</v>
      </c>
      <c r="B118" s="145">
        <v>5422</v>
      </c>
      <c r="C118" s="146">
        <v>600099181</v>
      </c>
      <c r="D118" s="114">
        <v>854751</v>
      </c>
      <c r="E118" s="533" t="s">
        <v>419</v>
      </c>
      <c r="F118" s="123">
        <v>3113</v>
      </c>
      <c r="G118" s="533" t="s">
        <v>335</v>
      </c>
      <c r="H118" s="126" t="s">
        <v>283</v>
      </c>
      <c r="I118" s="265">
        <v>35021972</v>
      </c>
      <c r="J118" s="266">
        <v>24733366</v>
      </c>
      <c r="K118" s="266">
        <v>70000</v>
      </c>
      <c r="L118" s="831">
        <v>8383538</v>
      </c>
      <c r="M118" s="831">
        <v>494668</v>
      </c>
      <c r="N118" s="266">
        <v>1340400</v>
      </c>
      <c r="O118" s="622">
        <v>47.573099999999997</v>
      </c>
      <c r="P118" s="678">
        <v>36.32</v>
      </c>
      <c r="Q118" s="744">
        <v>11.2531</v>
      </c>
      <c r="R118" s="675">
        <f t="shared" ref="R118:R122" si="160">W118*-1</f>
        <v>0</v>
      </c>
      <c r="S118" s="269">
        <v>0</v>
      </c>
      <c r="T118" s="269">
        <v>0</v>
      </c>
      <c r="U118" s="269">
        <v>0</v>
      </c>
      <c r="V118" s="269">
        <f t="shared" si="105"/>
        <v>0</v>
      </c>
      <c r="W118" s="269">
        <v>0</v>
      </c>
      <c r="X118" s="269">
        <v>0</v>
      </c>
      <c r="Y118" s="269">
        <f>SUM(W118:X118)</f>
        <v>0</v>
      </c>
      <c r="Z118" s="269">
        <f>V118+Y118</f>
        <v>0</v>
      </c>
      <c r="AA118" s="577">
        <f t="shared" ref="AA118:AA122" si="161">ROUND((V118+W118)*33.8%,0)</f>
        <v>0</v>
      </c>
      <c r="AB118" s="270">
        <f>ROUND(V118*2%,0)</f>
        <v>0</v>
      </c>
      <c r="AC118" s="269">
        <v>0</v>
      </c>
      <c r="AD118" s="269">
        <v>0</v>
      </c>
      <c r="AE118" s="269">
        <f t="shared" si="106"/>
        <v>0</v>
      </c>
      <c r="AF118" s="269">
        <f t="shared" si="107"/>
        <v>0</v>
      </c>
      <c r="AG118" s="271">
        <v>0</v>
      </c>
      <c r="AH118" s="271">
        <v>0</v>
      </c>
      <c r="AI118" s="271">
        <v>0</v>
      </c>
      <c r="AJ118" s="271">
        <v>0</v>
      </c>
      <c r="AK118" s="271">
        <v>0</v>
      </c>
      <c r="AL118" s="271">
        <f t="shared" si="108"/>
        <v>0</v>
      </c>
      <c r="AM118" s="271">
        <f t="shared" si="109"/>
        <v>0</v>
      </c>
      <c r="AN118" s="696">
        <f t="shared" si="110"/>
        <v>0</v>
      </c>
      <c r="AO118" s="267">
        <f>I118+AF118</f>
        <v>35021972</v>
      </c>
      <c r="AP118" s="269">
        <f>J118+V118</f>
        <v>24733366</v>
      </c>
      <c r="AQ118" s="421">
        <f t="shared" ref="AQ118:AQ122" si="162">K118+Y118</f>
        <v>70000</v>
      </c>
      <c r="AR118" s="269">
        <f t="shared" ref="AR118:AS122" si="163">L118+AA118</f>
        <v>8383538</v>
      </c>
      <c r="AS118" s="269">
        <f t="shared" si="163"/>
        <v>494668</v>
      </c>
      <c r="AT118" s="269">
        <f>N118+AE118</f>
        <v>1340400</v>
      </c>
      <c r="AU118" s="271">
        <f>O118+AN118</f>
        <v>47.573099999999997</v>
      </c>
      <c r="AV118" s="271">
        <f t="shared" ref="AV118:AW122" si="164">P118+AL118</f>
        <v>36.32</v>
      </c>
      <c r="AW118" s="272">
        <f t="shared" si="164"/>
        <v>11.2531</v>
      </c>
    </row>
    <row r="119" spans="1:49" ht="12.95" customHeight="1" x14ac:dyDescent="0.25">
      <c r="A119" s="224">
        <v>23</v>
      </c>
      <c r="B119" s="145">
        <v>5422</v>
      </c>
      <c r="C119" s="146">
        <v>600099181</v>
      </c>
      <c r="D119" s="114">
        <v>854751</v>
      </c>
      <c r="E119" s="533" t="s">
        <v>419</v>
      </c>
      <c r="F119" s="123">
        <v>3113</v>
      </c>
      <c r="G119" s="533" t="s">
        <v>325</v>
      </c>
      <c r="H119" s="126" t="s">
        <v>284</v>
      </c>
      <c r="I119" s="265">
        <v>1315228</v>
      </c>
      <c r="J119" s="266">
        <v>967988</v>
      </c>
      <c r="K119" s="266">
        <v>0</v>
      </c>
      <c r="L119" s="831">
        <v>327180</v>
      </c>
      <c r="M119" s="831">
        <v>19360</v>
      </c>
      <c r="N119" s="266">
        <v>700</v>
      </c>
      <c r="O119" s="622">
        <v>2.83</v>
      </c>
      <c r="P119" s="678">
        <v>2.83</v>
      </c>
      <c r="Q119" s="744">
        <v>0</v>
      </c>
      <c r="R119" s="675">
        <f t="shared" si="160"/>
        <v>0</v>
      </c>
      <c r="S119" s="269">
        <v>0</v>
      </c>
      <c r="T119" s="269">
        <v>0</v>
      </c>
      <c r="U119" s="269">
        <v>0</v>
      </c>
      <c r="V119" s="269">
        <f t="shared" si="105"/>
        <v>0</v>
      </c>
      <c r="W119" s="269">
        <v>0</v>
      </c>
      <c r="X119" s="269">
        <v>0</v>
      </c>
      <c r="Y119" s="269">
        <f>SUM(W119:X119)</f>
        <v>0</v>
      </c>
      <c r="Z119" s="269">
        <f>V119+Y119</f>
        <v>0</v>
      </c>
      <c r="AA119" s="577">
        <f t="shared" si="161"/>
        <v>0</v>
      </c>
      <c r="AB119" s="270">
        <f>ROUND(V119*2%,0)</f>
        <v>0</v>
      </c>
      <c r="AC119" s="269">
        <v>0</v>
      </c>
      <c r="AD119" s="269">
        <v>0</v>
      </c>
      <c r="AE119" s="269">
        <f t="shared" si="106"/>
        <v>0</v>
      </c>
      <c r="AF119" s="269">
        <f t="shared" si="107"/>
        <v>0</v>
      </c>
      <c r="AG119" s="271">
        <v>0</v>
      </c>
      <c r="AH119" s="271">
        <v>0</v>
      </c>
      <c r="AI119" s="271">
        <v>0</v>
      </c>
      <c r="AJ119" s="271">
        <v>0</v>
      </c>
      <c r="AK119" s="271">
        <v>0</v>
      </c>
      <c r="AL119" s="271">
        <f t="shared" si="108"/>
        <v>0</v>
      </c>
      <c r="AM119" s="271">
        <f t="shared" si="109"/>
        <v>0</v>
      </c>
      <c r="AN119" s="696">
        <f t="shared" si="110"/>
        <v>0</v>
      </c>
      <c r="AO119" s="267">
        <f>I119+AF119</f>
        <v>1315228</v>
      </c>
      <c r="AP119" s="269">
        <f>J119+V119</f>
        <v>967988</v>
      </c>
      <c r="AQ119" s="421">
        <f t="shared" si="162"/>
        <v>0</v>
      </c>
      <c r="AR119" s="269">
        <f t="shared" si="163"/>
        <v>327180</v>
      </c>
      <c r="AS119" s="269">
        <f t="shared" si="163"/>
        <v>19360</v>
      </c>
      <c r="AT119" s="269">
        <f>N119+AE119</f>
        <v>700</v>
      </c>
      <c r="AU119" s="271">
        <f>O119+AN119</f>
        <v>2.83</v>
      </c>
      <c r="AV119" s="271">
        <f t="shared" si="164"/>
        <v>2.83</v>
      </c>
      <c r="AW119" s="272">
        <f t="shared" si="164"/>
        <v>0</v>
      </c>
    </row>
    <row r="120" spans="1:49" ht="12.95" customHeight="1" x14ac:dyDescent="0.25">
      <c r="A120" s="224">
        <v>23</v>
      </c>
      <c r="B120" s="145">
        <v>5422</v>
      </c>
      <c r="C120" s="146">
        <v>600099181</v>
      </c>
      <c r="D120" s="114">
        <v>854751</v>
      </c>
      <c r="E120" s="533" t="s">
        <v>419</v>
      </c>
      <c r="F120" s="123">
        <v>3141</v>
      </c>
      <c r="G120" s="533" t="s">
        <v>321</v>
      </c>
      <c r="H120" s="126" t="s">
        <v>284</v>
      </c>
      <c r="I120" s="265">
        <v>3406488</v>
      </c>
      <c r="J120" s="266">
        <v>2482577</v>
      </c>
      <c r="K120" s="266">
        <v>0</v>
      </c>
      <c r="L120" s="831">
        <v>839111</v>
      </c>
      <c r="M120" s="831">
        <v>49652</v>
      </c>
      <c r="N120" s="266">
        <v>35148</v>
      </c>
      <c r="O120" s="622">
        <v>8.44</v>
      </c>
      <c r="P120" s="678">
        <v>0</v>
      </c>
      <c r="Q120" s="744">
        <v>8.44</v>
      </c>
      <c r="R120" s="675">
        <f t="shared" si="160"/>
        <v>0</v>
      </c>
      <c r="S120" s="269">
        <v>0</v>
      </c>
      <c r="T120" s="269">
        <v>0</v>
      </c>
      <c r="U120" s="269">
        <v>0</v>
      </c>
      <c r="V120" s="269">
        <f t="shared" si="105"/>
        <v>0</v>
      </c>
      <c r="W120" s="269">
        <v>0</v>
      </c>
      <c r="X120" s="269">
        <v>0</v>
      </c>
      <c r="Y120" s="269">
        <f>SUM(W120:X120)</f>
        <v>0</v>
      </c>
      <c r="Z120" s="269">
        <f>V120+Y120</f>
        <v>0</v>
      </c>
      <c r="AA120" s="577">
        <f t="shared" si="161"/>
        <v>0</v>
      </c>
      <c r="AB120" s="270">
        <f>ROUND(V120*2%,0)</f>
        <v>0</v>
      </c>
      <c r="AC120" s="269">
        <v>0</v>
      </c>
      <c r="AD120" s="269">
        <v>0</v>
      </c>
      <c r="AE120" s="269">
        <f t="shared" si="106"/>
        <v>0</v>
      </c>
      <c r="AF120" s="269">
        <f t="shared" si="107"/>
        <v>0</v>
      </c>
      <c r="AG120" s="271">
        <v>0</v>
      </c>
      <c r="AH120" s="271">
        <v>0</v>
      </c>
      <c r="AI120" s="271">
        <v>0</v>
      </c>
      <c r="AJ120" s="271">
        <v>0</v>
      </c>
      <c r="AK120" s="271">
        <v>0</v>
      </c>
      <c r="AL120" s="271">
        <f t="shared" si="108"/>
        <v>0</v>
      </c>
      <c r="AM120" s="271">
        <f t="shared" si="109"/>
        <v>0</v>
      </c>
      <c r="AN120" s="696">
        <f t="shared" si="110"/>
        <v>0</v>
      </c>
      <c r="AO120" s="267">
        <f>I120+AF120</f>
        <v>3406488</v>
      </c>
      <c r="AP120" s="269">
        <f>J120+V120</f>
        <v>2482577</v>
      </c>
      <c r="AQ120" s="421">
        <f t="shared" si="162"/>
        <v>0</v>
      </c>
      <c r="AR120" s="269">
        <f t="shared" si="163"/>
        <v>839111</v>
      </c>
      <c r="AS120" s="269">
        <f t="shared" si="163"/>
        <v>49652</v>
      </c>
      <c r="AT120" s="269">
        <f>N120+AE120</f>
        <v>35148</v>
      </c>
      <c r="AU120" s="271">
        <f>O120+AN120</f>
        <v>8.44</v>
      </c>
      <c r="AV120" s="271">
        <f t="shared" si="164"/>
        <v>0</v>
      </c>
      <c r="AW120" s="272">
        <f t="shared" si="164"/>
        <v>8.44</v>
      </c>
    </row>
    <row r="121" spans="1:49" ht="12.95" customHeight="1" x14ac:dyDescent="0.25">
      <c r="A121" s="224">
        <v>23</v>
      </c>
      <c r="B121" s="145">
        <v>5422</v>
      </c>
      <c r="C121" s="146">
        <v>600099181</v>
      </c>
      <c r="D121" s="114">
        <v>854751</v>
      </c>
      <c r="E121" s="533" t="s">
        <v>419</v>
      </c>
      <c r="F121" s="123">
        <v>3143</v>
      </c>
      <c r="G121" s="533" t="s">
        <v>635</v>
      </c>
      <c r="H121" s="126" t="s">
        <v>283</v>
      </c>
      <c r="I121" s="265">
        <v>2146621</v>
      </c>
      <c r="J121" s="266">
        <v>1580723</v>
      </c>
      <c r="K121" s="266">
        <v>0</v>
      </c>
      <c r="L121" s="831">
        <v>534284</v>
      </c>
      <c r="M121" s="831">
        <v>31614</v>
      </c>
      <c r="N121" s="266">
        <v>0</v>
      </c>
      <c r="O121" s="622">
        <v>3.4821</v>
      </c>
      <c r="P121" s="678">
        <v>3.4821</v>
      </c>
      <c r="Q121" s="744">
        <v>0</v>
      </c>
      <c r="R121" s="675">
        <f t="shared" si="160"/>
        <v>0</v>
      </c>
      <c r="S121" s="269">
        <v>0</v>
      </c>
      <c r="T121" s="269">
        <v>0</v>
      </c>
      <c r="U121" s="269">
        <v>0</v>
      </c>
      <c r="V121" s="269">
        <f t="shared" si="105"/>
        <v>0</v>
      </c>
      <c r="W121" s="269">
        <v>0</v>
      </c>
      <c r="X121" s="269">
        <v>0</v>
      </c>
      <c r="Y121" s="269">
        <f>SUM(W121:X121)</f>
        <v>0</v>
      </c>
      <c r="Z121" s="269">
        <f>V121+Y121</f>
        <v>0</v>
      </c>
      <c r="AA121" s="577">
        <f t="shared" si="161"/>
        <v>0</v>
      </c>
      <c r="AB121" s="270">
        <f>ROUND(V121*2%,0)</f>
        <v>0</v>
      </c>
      <c r="AC121" s="269">
        <v>0</v>
      </c>
      <c r="AD121" s="269">
        <v>0</v>
      </c>
      <c r="AE121" s="269">
        <f t="shared" si="106"/>
        <v>0</v>
      </c>
      <c r="AF121" s="269">
        <f t="shared" si="107"/>
        <v>0</v>
      </c>
      <c r="AG121" s="271">
        <v>0</v>
      </c>
      <c r="AH121" s="271">
        <v>0</v>
      </c>
      <c r="AI121" s="271">
        <v>0</v>
      </c>
      <c r="AJ121" s="271">
        <v>0</v>
      </c>
      <c r="AK121" s="271">
        <v>0</v>
      </c>
      <c r="AL121" s="271">
        <f t="shared" si="108"/>
        <v>0</v>
      </c>
      <c r="AM121" s="271">
        <f t="shared" si="109"/>
        <v>0</v>
      </c>
      <c r="AN121" s="696">
        <f t="shared" si="110"/>
        <v>0</v>
      </c>
      <c r="AO121" s="267">
        <f>I121+AF121</f>
        <v>2146621</v>
      </c>
      <c r="AP121" s="269">
        <f>J121+V121</f>
        <v>1580723</v>
      </c>
      <c r="AQ121" s="421">
        <f t="shared" si="162"/>
        <v>0</v>
      </c>
      <c r="AR121" s="269">
        <f t="shared" si="163"/>
        <v>534284</v>
      </c>
      <c r="AS121" s="269">
        <f t="shared" si="163"/>
        <v>31614</v>
      </c>
      <c r="AT121" s="269">
        <f>N121+AE121</f>
        <v>0</v>
      </c>
      <c r="AU121" s="271">
        <f>O121+AN121</f>
        <v>3.4821</v>
      </c>
      <c r="AV121" s="271">
        <f t="shared" si="164"/>
        <v>3.4821</v>
      </c>
      <c r="AW121" s="272">
        <f t="shared" si="164"/>
        <v>0</v>
      </c>
    </row>
    <row r="122" spans="1:49" ht="12.95" customHeight="1" x14ac:dyDescent="0.25">
      <c r="A122" s="224">
        <v>23</v>
      </c>
      <c r="B122" s="145">
        <v>5422</v>
      </c>
      <c r="C122" s="146">
        <v>600099181</v>
      </c>
      <c r="D122" s="114">
        <v>854751</v>
      </c>
      <c r="E122" s="533" t="s">
        <v>419</v>
      </c>
      <c r="F122" s="123">
        <v>3143</v>
      </c>
      <c r="G122" s="533" t="s">
        <v>636</v>
      </c>
      <c r="H122" s="126" t="s">
        <v>284</v>
      </c>
      <c r="I122" s="265">
        <v>78648</v>
      </c>
      <c r="J122" s="266">
        <v>55440</v>
      </c>
      <c r="K122" s="266">
        <v>0</v>
      </c>
      <c r="L122" s="831">
        <v>18739</v>
      </c>
      <c r="M122" s="831">
        <v>1109</v>
      </c>
      <c r="N122" s="266">
        <v>3360</v>
      </c>
      <c r="O122" s="622">
        <v>0.23</v>
      </c>
      <c r="P122" s="678">
        <v>0</v>
      </c>
      <c r="Q122" s="744">
        <v>0.23</v>
      </c>
      <c r="R122" s="675">
        <f t="shared" si="160"/>
        <v>0</v>
      </c>
      <c r="S122" s="269">
        <v>0</v>
      </c>
      <c r="T122" s="269">
        <v>0</v>
      </c>
      <c r="U122" s="269">
        <v>0</v>
      </c>
      <c r="V122" s="269">
        <f t="shared" si="105"/>
        <v>0</v>
      </c>
      <c r="W122" s="269">
        <v>0</v>
      </c>
      <c r="X122" s="269">
        <v>0</v>
      </c>
      <c r="Y122" s="269">
        <f>SUM(W122:X122)</f>
        <v>0</v>
      </c>
      <c r="Z122" s="269">
        <f>V122+Y122</f>
        <v>0</v>
      </c>
      <c r="AA122" s="577">
        <f t="shared" si="161"/>
        <v>0</v>
      </c>
      <c r="AB122" s="270">
        <f>ROUND(V122*2%,0)</f>
        <v>0</v>
      </c>
      <c r="AC122" s="269">
        <v>0</v>
      </c>
      <c r="AD122" s="269">
        <v>0</v>
      </c>
      <c r="AE122" s="269">
        <f t="shared" si="106"/>
        <v>0</v>
      </c>
      <c r="AF122" s="269">
        <f t="shared" si="107"/>
        <v>0</v>
      </c>
      <c r="AG122" s="271">
        <v>0</v>
      </c>
      <c r="AH122" s="271">
        <v>0</v>
      </c>
      <c r="AI122" s="271">
        <v>0</v>
      </c>
      <c r="AJ122" s="271">
        <v>0</v>
      </c>
      <c r="AK122" s="271">
        <v>0</v>
      </c>
      <c r="AL122" s="271">
        <f t="shared" si="108"/>
        <v>0</v>
      </c>
      <c r="AM122" s="271">
        <f t="shared" si="109"/>
        <v>0</v>
      </c>
      <c r="AN122" s="696">
        <f t="shared" si="110"/>
        <v>0</v>
      </c>
      <c r="AO122" s="267">
        <f>I122+AF122</f>
        <v>78648</v>
      </c>
      <c r="AP122" s="269">
        <f>J122+V122</f>
        <v>55440</v>
      </c>
      <c r="AQ122" s="421">
        <f t="shared" si="162"/>
        <v>0</v>
      </c>
      <c r="AR122" s="269">
        <f t="shared" si="163"/>
        <v>18739</v>
      </c>
      <c r="AS122" s="269">
        <f t="shared" si="163"/>
        <v>1109</v>
      </c>
      <c r="AT122" s="269">
        <f>N122+AE122</f>
        <v>3360</v>
      </c>
      <c r="AU122" s="271">
        <f>O122+AN122</f>
        <v>0.23</v>
      </c>
      <c r="AV122" s="271">
        <f t="shared" si="164"/>
        <v>0</v>
      </c>
      <c r="AW122" s="272">
        <f t="shared" si="164"/>
        <v>0.23</v>
      </c>
    </row>
    <row r="123" spans="1:49" ht="12.95" customHeight="1" x14ac:dyDescent="0.25">
      <c r="A123" s="226">
        <v>23</v>
      </c>
      <c r="B123" s="148">
        <v>5422</v>
      </c>
      <c r="C123" s="149">
        <v>600099181</v>
      </c>
      <c r="D123" s="148">
        <v>854751</v>
      </c>
      <c r="E123" s="534" t="s">
        <v>420</v>
      </c>
      <c r="F123" s="131"/>
      <c r="G123" s="535"/>
      <c r="H123" s="132"/>
      <c r="I123" s="528">
        <v>41968957</v>
      </c>
      <c r="J123" s="151">
        <v>29820094</v>
      </c>
      <c r="K123" s="151">
        <v>70000</v>
      </c>
      <c r="L123" s="151">
        <v>10102852</v>
      </c>
      <c r="M123" s="151">
        <v>596403</v>
      </c>
      <c r="N123" s="151">
        <v>1379608</v>
      </c>
      <c r="O123" s="228">
        <v>62.555199999999992</v>
      </c>
      <c r="P123" s="228">
        <v>42.632100000000001</v>
      </c>
      <c r="Q123" s="531">
        <v>19.923100000000002</v>
      </c>
      <c r="R123" s="219">
        <f t="shared" ref="R123:AW123" si="165">SUM(R118:R122)</f>
        <v>0</v>
      </c>
      <c r="S123" s="151">
        <f t="shared" si="165"/>
        <v>0</v>
      </c>
      <c r="T123" s="151">
        <f t="shared" si="165"/>
        <v>0</v>
      </c>
      <c r="U123" s="151">
        <f t="shared" si="165"/>
        <v>0</v>
      </c>
      <c r="V123" s="151">
        <f t="shared" si="165"/>
        <v>0</v>
      </c>
      <c r="W123" s="151">
        <f t="shared" si="165"/>
        <v>0</v>
      </c>
      <c r="X123" s="151">
        <f t="shared" si="165"/>
        <v>0</v>
      </c>
      <c r="Y123" s="151">
        <f t="shared" si="165"/>
        <v>0</v>
      </c>
      <c r="Z123" s="151">
        <f t="shared" si="165"/>
        <v>0</v>
      </c>
      <c r="AA123" s="151">
        <f t="shared" si="165"/>
        <v>0</v>
      </c>
      <c r="AB123" s="151">
        <f t="shared" si="165"/>
        <v>0</v>
      </c>
      <c r="AC123" s="151">
        <f t="shared" si="165"/>
        <v>0</v>
      </c>
      <c r="AD123" s="151">
        <f t="shared" si="165"/>
        <v>0</v>
      </c>
      <c r="AE123" s="151">
        <f t="shared" si="165"/>
        <v>0</v>
      </c>
      <c r="AF123" s="151">
        <f t="shared" si="165"/>
        <v>0</v>
      </c>
      <c r="AG123" s="228">
        <f t="shared" si="165"/>
        <v>0</v>
      </c>
      <c r="AH123" s="228">
        <f t="shared" si="165"/>
        <v>0</v>
      </c>
      <c r="AI123" s="228">
        <f t="shared" si="165"/>
        <v>0</v>
      </c>
      <c r="AJ123" s="228">
        <f t="shared" si="165"/>
        <v>0</v>
      </c>
      <c r="AK123" s="228">
        <f t="shared" si="165"/>
        <v>0</v>
      </c>
      <c r="AL123" s="228">
        <f t="shared" si="165"/>
        <v>0</v>
      </c>
      <c r="AM123" s="228">
        <f t="shared" si="165"/>
        <v>0</v>
      </c>
      <c r="AN123" s="820">
        <f t="shared" si="165"/>
        <v>0</v>
      </c>
      <c r="AO123" s="528">
        <f t="shared" si="165"/>
        <v>41968957</v>
      </c>
      <c r="AP123" s="151">
        <f t="shared" si="165"/>
        <v>29820094</v>
      </c>
      <c r="AQ123" s="151">
        <f t="shared" si="165"/>
        <v>70000</v>
      </c>
      <c r="AR123" s="151">
        <f t="shared" si="165"/>
        <v>10102852</v>
      </c>
      <c r="AS123" s="151">
        <f t="shared" si="165"/>
        <v>596403</v>
      </c>
      <c r="AT123" s="151">
        <f t="shared" si="165"/>
        <v>1379608</v>
      </c>
      <c r="AU123" s="228">
        <f t="shared" si="165"/>
        <v>62.555199999999992</v>
      </c>
      <c r="AV123" s="228">
        <f t="shared" si="165"/>
        <v>42.632100000000001</v>
      </c>
      <c r="AW123" s="531">
        <f t="shared" si="165"/>
        <v>19.923100000000002</v>
      </c>
    </row>
    <row r="124" spans="1:49" ht="12.95" customHeight="1" x14ac:dyDescent="0.25">
      <c r="A124" s="224">
        <v>24</v>
      </c>
      <c r="B124" s="145">
        <v>5424</v>
      </c>
      <c r="C124" s="146">
        <v>600099431</v>
      </c>
      <c r="D124" s="114">
        <v>72742372</v>
      </c>
      <c r="E124" s="533" t="s">
        <v>421</v>
      </c>
      <c r="F124" s="123">
        <v>3114</v>
      </c>
      <c r="G124" s="522" t="s">
        <v>565</v>
      </c>
      <c r="H124" s="126" t="s">
        <v>283</v>
      </c>
      <c r="I124" s="265">
        <v>3824720</v>
      </c>
      <c r="J124" s="266">
        <v>2769340</v>
      </c>
      <c r="K124" s="266">
        <v>12000</v>
      </c>
      <c r="L124" s="831">
        <v>940093</v>
      </c>
      <c r="M124" s="831">
        <v>55387</v>
      </c>
      <c r="N124" s="266">
        <v>47900</v>
      </c>
      <c r="O124" s="622">
        <v>5.3888999999999996</v>
      </c>
      <c r="P124" s="678">
        <v>3.7273000000000001</v>
      </c>
      <c r="Q124" s="744">
        <v>1.6616</v>
      </c>
      <c r="R124" s="675">
        <f t="shared" ref="R124:R125" si="166">W124*-1</f>
        <v>0</v>
      </c>
      <c r="S124" s="269">
        <v>0</v>
      </c>
      <c r="T124" s="269">
        <v>0</v>
      </c>
      <c r="U124" s="269">
        <v>0</v>
      </c>
      <c r="V124" s="269">
        <f t="shared" si="105"/>
        <v>0</v>
      </c>
      <c r="W124" s="269">
        <v>0</v>
      </c>
      <c r="X124" s="269">
        <v>0</v>
      </c>
      <c r="Y124" s="269">
        <f>SUM(W124:X124)</f>
        <v>0</v>
      </c>
      <c r="Z124" s="269">
        <f>V124+Y124</f>
        <v>0</v>
      </c>
      <c r="AA124" s="577">
        <f t="shared" ref="AA124:AA125" si="167">ROUND((V124+W124)*33.8%,0)</f>
        <v>0</v>
      </c>
      <c r="AB124" s="270">
        <f>ROUND(V124*2%,0)</f>
        <v>0</v>
      </c>
      <c r="AC124" s="269">
        <v>0</v>
      </c>
      <c r="AD124" s="269">
        <v>0</v>
      </c>
      <c r="AE124" s="269">
        <f t="shared" si="106"/>
        <v>0</v>
      </c>
      <c r="AF124" s="269">
        <f t="shared" si="107"/>
        <v>0</v>
      </c>
      <c r="AG124" s="271">
        <v>0</v>
      </c>
      <c r="AH124" s="271">
        <v>0</v>
      </c>
      <c r="AI124" s="271">
        <v>0</v>
      </c>
      <c r="AJ124" s="271">
        <v>0</v>
      </c>
      <c r="AK124" s="271">
        <v>0</v>
      </c>
      <c r="AL124" s="271">
        <f t="shared" si="108"/>
        <v>0</v>
      </c>
      <c r="AM124" s="271">
        <f t="shared" si="109"/>
        <v>0</v>
      </c>
      <c r="AN124" s="696">
        <f t="shared" si="110"/>
        <v>0</v>
      </c>
      <c r="AO124" s="267">
        <f>I124+AF124</f>
        <v>3824720</v>
      </c>
      <c r="AP124" s="269">
        <f>J124+V124</f>
        <v>2769340</v>
      </c>
      <c r="AQ124" s="421">
        <f t="shared" ref="AQ124:AQ125" si="168">K124+Y124</f>
        <v>12000</v>
      </c>
      <c r="AR124" s="269">
        <f>L124+AA124</f>
        <v>940093</v>
      </c>
      <c r="AS124" s="269">
        <f>M124+AB124</f>
        <v>55387</v>
      </c>
      <c r="AT124" s="269">
        <f>N124+AE124</f>
        <v>47900</v>
      </c>
      <c r="AU124" s="271">
        <f>O124+AN124</f>
        <v>5.3888999999999996</v>
      </c>
      <c r="AV124" s="271">
        <f>P124+AL124</f>
        <v>3.7273000000000001</v>
      </c>
      <c r="AW124" s="272">
        <f>Q124+AM124</f>
        <v>1.6616</v>
      </c>
    </row>
    <row r="125" spans="1:49" ht="12.95" customHeight="1" x14ac:dyDescent="0.25">
      <c r="A125" s="224">
        <v>24</v>
      </c>
      <c r="B125" s="145">
        <v>5424</v>
      </c>
      <c r="C125" s="146">
        <v>600099431</v>
      </c>
      <c r="D125" s="114">
        <v>72742372</v>
      </c>
      <c r="E125" s="533" t="s">
        <v>421</v>
      </c>
      <c r="F125" s="123">
        <v>3114</v>
      </c>
      <c r="G125" s="522" t="s">
        <v>319</v>
      </c>
      <c r="H125" s="126" t="s">
        <v>283</v>
      </c>
      <c r="I125" s="265">
        <v>506903</v>
      </c>
      <c r="J125" s="266">
        <v>373272</v>
      </c>
      <c r="K125" s="266">
        <v>0</v>
      </c>
      <c r="L125" s="831">
        <v>126166</v>
      </c>
      <c r="M125" s="831">
        <v>7465</v>
      </c>
      <c r="N125" s="266">
        <v>0</v>
      </c>
      <c r="O125" s="622">
        <v>1</v>
      </c>
      <c r="P125" s="678">
        <v>1</v>
      </c>
      <c r="Q125" s="744">
        <v>0</v>
      </c>
      <c r="R125" s="675">
        <f t="shared" si="166"/>
        <v>0</v>
      </c>
      <c r="S125" s="269">
        <v>0</v>
      </c>
      <c r="T125" s="269">
        <v>0</v>
      </c>
      <c r="U125" s="269">
        <v>0</v>
      </c>
      <c r="V125" s="269">
        <f t="shared" si="105"/>
        <v>0</v>
      </c>
      <c r="W125" s="269">
        <v>0</v>
      </c>
      <c r="X125" s="269">
        <v>0</v>
      </c>
      <c r="Y125" s="269">
        <f>SUM(W125:X125)</f>
        <v>0</v>
      </c>
      <c r="Z125" s="269">
        <f>V125+Y125</f>
        <v>0</v>
      </c>
      <c r="AA125" s="577">
        <f t="shared" si="167"/>
        <v>0</v>
      </c>
      <c r="AB125" s="270">
        <f>ROUND(V125*2%,0)</f>
        <v>0</v>
      </c>
      <c r="AC125" s="269">
        <v>0</v>
      </c>
      <c r="AD125" s="269">
        <v>0</v>
      </c>
      <c r="AE125" s="269">
        <f t="shared" si="106"/>
        <v>0</v>
      </c>
      <c r="AF125" s="269">
        <f t="shared" si="107"/>
        <v>0</v>
      </c>
      <c r="AG125" s="271">
        <v>0</v>
      </c>
      <c r="AH125" s="271">
        <v>0</v>
      </c>
      <c r="AI125" s="271">
        <v>0</v>
      </c>
      <c r="AJ125" s="271">
        <v>0</v>
      </c>
      <c r="AK125" s="271">
        <v>0</v>
      </c>
      <c r="AL125" s="271">
        <f t="shared" si="108"/>
        <v>0</v>
      </c>
      <c r="AM125" s="271">
        <f t="shared" si="109"/>
        <v>0</v>
      </c>
      <c r="AN125" s="696">
        <f t="shared" si="110"/>
        <v>0</v>
      </c>
      <c r="AO125" s="267">
        <f>I125+AF125</f>
        <v>506903</v>
      </c>
      <c r="AP125" s="269">
        <f>J125+V125</f>
        <v>373272</v>
      </c>
      <c r="AQ125" s="421">
        <f t="shared" si="168"/>
        <v>0</v>
      </c>
      <c r="AR125" s="269">
        <f>L125+AA125</f>
        <v>126166</v>
      </c>
      <c r="AS125" s="269">
        <f>M125+AB125</f>
        <v>7465</v>
      </c>
      <c r="AT125" s="269">
        <f>N125+AE125</f>
        <v>0</v>
      </c>
      <c r="AU125" s="271">
        <f>O125+AN125</f>
        <v>1</v>
      </c>
      <c r="AV125" s="271">
        <f>P125+AL125</f>
        <v>1</v>
      </c>
      <c r="AW125" s="272">
        <f>Q125+AM125</f>
        <v>0</v>
      </c>
    </row>
    <row r="126" spans="1:49" ht="12.95" customHeight="1" x14ac:dyDescent="0.25">
      <c r="A126" s="226">
        <v>24</v>
      </c>
      <c r="B126" s="148">
        <v>5424</v>
      </c>
      <c r="C126" s="149">
        <v>600099431</v>
      </c>
      <c r="D126" s="148">
        <v>72742372</v>
      </c>
      <c r="E126" s="534" t="s">
        <v>422</v>
      </c>
      <c r="F126" s="131"/>
      <c r="G126" s="535"/>
      <c r="H126" s="132"/>
      <c r="I126" s="528">
        <v>4331623</v>
      </c>
      <c r="J126" s="151">
        <v>3142612</v>
      </c>
      <c r="K126" s="151">
        <v>12000</v>
      </c>
      <c r="L126" s="151">
        <v>1066259</v>
      </c>
      <c r="M126" s="151">
        <v>62852</v>
      </c>
      <c r="N126" s="151">
        <v>47900</v>
      </c>
      <c r="O126" s="228">
        <v>6.3888999999999996</v>
      </c>
      <c r="P126" s="228">
        <v>4.7272999999999996</v>
      </c>
      <c r="Q126" s="531">
        <v>1.6616</v>
      </c>
      <c r="R126" s="219">
        <f t="shared" ref="R126:AW126" si="169">SUM(R124:R125)</f>
        <v>0</v>
      </c>
      <c r="S126" s="151">
        <f t="shared" si="169"/>
        <v>0</v>
      </c>
      <c r="T126" s="151">
        <f t="shared" si="169"/>
        <v>0</v>
      </c>
      <c r="U126" s="151">
        <f t="shared" si="169"/>
        <v>0</v>
      </c>
      <c r="V126" s="151">
        <f t="shared" si="169"/>
        <v>0</v>
      </c>
      <c r="W126" s="151">
        <f t="shared" si="169"/>
        <v>0</v>
      </c>
      <c r="X126" s="151">
        <f t="shared" si="169"/>
        <v>0</v>
      </c>
      <c r="Y126" s="151">
        <f t="shared" si="169"/>
        <v>0</v>
      </c>
      <c r="Z126" s="151">
        <f t="shared" si="169"/>
        <v>0</v>
      </c>
      <c r="AA126" s="151">
        <f t="shared" si="169"/>
        <v>0</v>
      </c>
      <c r="AB126" s="151">
        <f t="shared" si="169"/>
        <v>0</v>
      </c>
      <c r="AC126" s="151">
        <f t="shared" si="169"/>
        <v>0</v>
      </c>
      <c r="AD126" s="151">
        <f t="shared" si="169"/>
        <v>0</v>
      </c>
      <c r="AE126" s="151">
        <f t="shared" si="169"/>
        <v>0</v>
      </c>
      <c r="AF126" s="151">
        <f t="shared" si="169"/>
        <v>0</v>
      </c>
      <c r="AG126" s="228">
        <f t="shared" si="169"/>
        <v>0</v>
      </c>
      <c r="AH126" s="228">
        <f t="shared" si="169"/>
        <v>0</v>
      </c>
      <c r="AI126" s="228">
        <f t="shared" si="169"/>
        <v>0</v>
      </c>
      <c r="AJ126" s="228">
        <f t="shared" si="169"/>
        <v>0</v>
      </c>
      <c r="AK126" s="228">
        <f t="shared" si="169"/>
        <v>0</v>
      </c>
      <c r="AL126" s="228">
        <f t="shared" si="169"/>
        <v>0</v>
      </c>
      <c r="AM126" s="228">
        <f t="shared" si="169"/>
        <v>0</v>
      </c>
      <c r="AN126" s="820">
        <f t="shared" si="169"/>
        <v>0</v>
      </c>
      <c r="AO126" s="528">
        <f t="shared" si="169"/>
        <v>4331623</v>
      </c>
      <c r="AP126" s="151">
        <f t="shared" si="169"/>
        <v>3142612</v>
      </c>
      <c r="AQ126" s="151">
        <f t="shared" si="169"/>
        <v>12000</v>
      </c>
      <c r="AR126" s="151">
        <f t="shared" si="169"/>
        <v>1066259</v>
      </c>
      <c r="AS126" s="151">
        <f t="shared" si="169"/>
        <v>62852</v>
      </c>
      <c r="AT126" s="151">
        <f t="shared" si="169"/>
        <v>47900</v>
      </c>
      <c r="AU126" s="228">
        <f t="shared" si="169"/>
        <v>6.3888999999999996</v>
      </c>
      <c r="AV126" s="228">
        <f t="shared" si="169"/>
        <v>4.7272999999999996</v>
      </c>
      <c r="AW126" s="531">
        <f t="shared" si="169"/>
        <v>1.6616</v>
      </c>
    </row>
    <row r="127" spans="1:49" ht="12.95" customHeight="1" x14ac:dyDescent="0.25">
      <c r="A127" s="224">
        <v>25</v>
      </c>
      <c r="B127" s="145">
        <v>5427</v>
      </c>
      <c r="C127" s="146">
        <v>600099407</v>
      </c>
      <c r="D127" s="114">
        <v>72742534</v>
      </c>
      <c r="E127" s="533" t="s">
        <v>423</v>
      </c>
      <c r="F127" s="123">
        <v>3231</v>
      </c>
      <c r="G127" s="533" t="s">
        <v>424</v>
      </c>
      <c r="H127" s="126" t="s">
        <v>283</v>
      </c>
      <c r="I127" s="265">
        <v>9555798</v>
      </c>
      <c r="J127" s="266">
        <v>7010477</v>
      </c>
      <c r="K127" s="266">
        <v>0</v>
      </c>
      <c r="L127" s="831">
        <v>2369541</v>
      </c>
      <c r="M127" s="831">
        <v>140210</v>
      </c>
      <c r="N127" s="266">
        <v>35570</v>
      </c>
      <c r="O127" s="622">
        <v>13.809700000000001</v>
      </c>
      <c r="P127" s="678">
        <v>12.197800000000001</v>
      </c>
      <c r="Q127" s="744">
        <v>1.6119000000000001</v>
      </c>
      <c r="R127" s="675">
        <f>W127*-1</f>
        <v>0</v>
      </c>
      <c r="S127" s="269">
        <v>0</v>
      </c>
      <c r="T127" s="269">
        <v>0</v>
      </c>
      <c r="U127" s="269">
        <v>0</v>
      </c>
      <c r="V127" s="269">
        <f t="shared" si="105"/>
        <v>0</v>
      </c>
      <c r="W127" s="269">
        <v>0</v>
      </c>
      <c r="X127" s="269">
        <v>0</v>
      </c>
      <c r="Y127" s="269">
        <f>SUM(W127:X127)</f>
        <v>0</v>
      </c>
      <c r="Z127" s="269">
        <f>V127+Y127</f>
        <v>0</v>
      </c>
      <c r="AA127" s="577">
        <f>ROUND((V127+W127)*33.8%,0)</f>
        <v>0</v>
      </c>
      <c r="AB127" s="270">
        <f>ROUND(V127*2%,0)</f>
        <v>0</v>
      </c>
      <c r="AC127" s="269">
        <v>0</v>
      </c>
      <c r="AD127" s="269">
        <v>0</v>
      </c>
      <c r="AE127" s="269">
        <f t="shared" si="106"/>
        <v>0</v>
      </c>
      <c r="AF127" s="269">
        <f t="shared" si="107"/>
        <v>0</v>
      </c>
      <c r="AG127" s="271">
        <v>0</v>
      </c>
      <c r="AH127" s="271">
        <v>0</v>
      </c>
      <c r="AI127" s="271">
        <v>0</v>
      </c>
      <c r="AJ127" s="271">
        <v>0</v>
      </c>
      <c r="AK127" s="271">
        <v>0</v>
      </c>
      <c r="AL127" s="271">
        <f t="shared" si="108"/>
        <v>0</v>
      </c>
      <c r="AM127" s="271">
        <f t="shared" si="109"/>
        <v>0</v>
      </c>
      <c r="AN127" s="696">
        <f t="shared" si="110"/>
        <v>0</v>
      </c>
      <c r="AO127" s="267">
        <f>I127+AF127</f>
        <v>9555798</v>
      </c>
      <c r="AP127" s="269">
        <f>J127+V127</f>
        <v>7010477</v>
      </c>
      <c r="AQ127" s="421">
        <f>K127+Y127</f>
        <v>0</v>
      </c>
      <c r="AR127" s="269">
        <f>L127+AA127</f>
        <v>2369541</v>
      </c>
      <c r="AS127" s="269">
        <f>M127+AB127</f>
        <v>140210</v>
      </c>
      <c r="AT127" s="269">
        <f>N127+AE127</f>
        <v>35570</v>
      </c>
      <c r="AU127" s="271">
        <f>O127+AN127</f>
        <v>13.809700000000001</v>
      </c>
      <c r="AV127" s="271">
        <f>P127+AL127</f>
        <v>12.197800000000001</v>
      </c>
      <c r="AW127" s="272">
        <f>Q127+AM127</f>
        <v>1.6119000000000001</v>
      </c>
    </row>
    <row r="128" spans="1:49" ht="12.95" customHeight="1" x14ac:dyDescent="0.25">
      <c r="A128" s="226">
        <v>25</v>
      </c>
      <c r="B128" s="148">
        <v>5427</v>
      </c>
      <c r="C128" s="149">
        <v>600099431</v>
      </c>
      <c r="D128" s="148">
        <v>72742534</v>
      </c>
      <c r="E128" s="534" t="s">
        <v>425</v>
      </c>
      <c r="F128" s="131"/>
      <c r="G128" s="535"/>
      <c r="H128" s="132"/>
      <c r="I128" s="528">
        <v>9555798</v>
      </c>
      <c r="J128" s="151">
        <v>7010477</v>
      </c>
      <c r="K128" s="151">
        <v>0</v>
      </c>
      <c r="L128" s="151">
        <v>2369541</v>
      </c>
      <c r="M128" s="151">
        <v>140210</v>
      </c>
      <c r="N128" s="151">
        <v>35570</v>
      </c>
      <c r="O128" s="228">
        <v>13.809700000000001</v>
      </c>
      <c r="P128" s="228">
        <v>12.197800000000001</v>
      </c>
      <c r="Q128" s="531">
        <v>1.6119000000000001</v>
      </c>
      <c r="R128" s="219">
        <f t="shared" ref="R128:AW128" si="170">SUM(R127)</f>
        <v>0</v>
      </c>
      <c r="S128" s="151">
        <f t="shared" si="170"/>
        <v>0</v>
      </c>
      <c r="T128" s="151">
        <f t="shared" si="170"/>
        <v>0</v>
      </c>
      <c r="U128" s="151">
        <f t="shared" si="170"/>
        <v>0</v>
      </c>
      <c r="V128" s="151">
        <f t="shared" si="170"/>
        <v>0</v>
      </c>
      <c r="W128" s="151">
        <f t="shared" si="170"/>
        <v>0</v>
      </c>
      <c r="X128" s="151">
        <f t="shared" si="170"/>
        <v>0</v>
      </c>
      <c r="Y128" s="151">
        <f t="shared" si="170"/>
        <v>0</v>
      </c>
      <c r="Z128" s="151">
        <f t="shared" si="170"/>
        <v>0</v>
      </c>
      <c r="AA128" s="151">
        <f t="shared" si="170"/>
        <v>0</v>
      </c>
      <c r="AB128" s="151">
        <f t="shared" si="170"/>
        <v>0</v>
      </c>
      <c r="AC128" s="151">
        <f t="shared" si="170"/>
        <v>0</v>
      </c>
      <c r="AD128" s="151">
        <f t="shared" si="170"/>
        <v>0</v>
      </c>
      <c r="AE128" s="151">
        <f t="shared" si="170"/>
        <v>0</v>
      </c>
      <c r="AF128" s="151">
        <f t="shared" si="170"/>
        <v>0</v>
      </c>
      <c r="AG128" s="228">
        <f t="shared" si="170"/>
        <v>0</v>
      </c>
      <c r="AH128" s="228">
        <f t="shared" si="170"/>
        <v>0</v>
      </c>
      <c r="AI128" s="228">
        <f t="shared" si="170"/>
        <v>0</v>
      </c>
      <c r="AJ128" s="228">
        <f t="shared" si="170"/>
        <v>0</v>
      </c>
      <c r="AK128" s="228">
        <f t="shared" si="170"/>
        <v>0</v>
      </c>
      <c r="AL128" s="228">
        <f t="shared" si="170"/>
        <v>0</v>
      </c>
      <c r="AM128" s="228">
        <f t="shared" si="170"/>
        <v>0</v>
      </c>
      <c r="AN128" s="820">
        <f t="shared" si="170"/>
        <v>0</v>
      </c>
      <c r="AO128" s="528">
        <f t="shared" si="170"/>
        <v>9555798</v>
      </c>
      <c r="AP128" s="151">
        <f t="shared" si="170"/>
        <v>7010477</v>
      </c>
      <c r="AQ128" s="151">
        <f t="shared" si="170"/>
        <v>0</v>
      </c>
      <c r="AR128" s="151">
        <f t="shared" si="170"/>
        <v>2369541</v>
      </c>
      <c r="AS128" s="151">
        <f t="shared" si="170"/>
        <v>140210</v>
      </c>
      <c r="AT128" s="151">
        <f t="shared" si="170"/>
        <v>35570</v>
      </c>
      <c r="AU128" s="228">
        <f t="shared" si="170"/>
        <v>13.809700000000001</v>
      </c>
      <c r="AV128" s="228">
        <f t="shared" si="170"/>
        <v>12.197800000000001</v>
      </c>
      <c r="AW128" s="531">
        <f t="shared" si="170"/>
        <v>1.6119000000000001</v>
      </c>
    </row>
    <row r="129" spans="1:49" ht="12.95" customHeight="1" x14ac:dyDescent="0.25">
      <c r="A129" s="224">
        <v>26</v>
      </c>
      <c r="B129" s="145">
        <v>5432</v>
      </c>
      <c r="C129" s="146">
        <v>600099024</v>
      </c>
      <c r="D129" s="114">
        <v>71003819</v>
      </c>
      <c r="E129" s="533" t="s">
        <v>426</v>
      </c>
      <c r="F129" s="123">
        <v>3111</v>
      </c>
      <c r="G129" s="533" t="s">
        <v>331</v>
      </c>
      <c r="H129" s="126" t="s">
        <v>283</v>
      </c>
      <c r="I129" s="265">
        <v>1500050</v>
      </c>
      <c r="J129" s="266">
        <v>1083879</v>
      </c>
      <c r="K129" s="266">
        <v>9000</v>
      </c>
      <c r="L129" s="831">
        <v>369393</v>
      </c>
      <c r="M129" s="831">
        <v>21678</v>
      </c>
      <c r="N129" s="266">
        <v>16100</v>
      </c>
      <c r="O129" s="622">
        <v>2.5108999999999999</v>
      </c>
      <c r="P129" s="678">
        <v>2</v>
      </c>
      <c r="Q129" s="744">
        <v>0.51090000000000002</v>
      </c>
      <c r="R129" s="675">
        <f t="shared" ref="R129:R134" si="171">W129*-1</f>
        <v>0</v>
      </c>
      <c r="S129" s="269">
        <v>0</v>
      </c>
      <c r="T129" s="269">
        <v>0</v>
      </c>
      <c r="U129" s="269">
        <v>0</v>
      </c>
      <c r="V129" s="269">
        <f t="shared" si="105"/>
        <v>0</v>
      </c>
      <c r="W129" s="269">
        <v>0</v>
      </c>
      <c r="X129" s="269">
        <v>0</v>
      </c>
      <c r="Y129" s="269">
        <f t="shared" ref="Y129:Y134" si="172">SUM(W129:X129)</f>
        <v>0</v>
      </c>
      <c r="Z129" s="269">
        <f t="shared" ref="Z129:Z134" si="173">V129+Y129</f>
        <v>0</v>
      </c>
      <c r="AA129" s="577">
        <f t="shared" ref="AA129:AA134" si="174">ROUND((V129+W129)*33.8%,0)</f>
        <v>0</v>
      </c>
      <c r="AB129" s="270">
        <f t="shared" ref="AB129:AB134" si="175">ROUND(V129*2%,0)</f>
        <v>0</v>
      </c>
      <c r="AC129" s="269">
        <v>0</v>
      </c>
      <c r="AD129" s="269">
        <v>0</v>
      </c>
      <c r="AE129" s="269">
        <f t="shared" si="106"/>
        <v>0</v>
      </c>
      <c r="AF129" s="269">
        <f t="shared" si="107"/>
        <v>0</v>
      </c>
      <c r="AG129" s="271">
        <v>0</v>
      </c>
      <c r="AH129" s="271">
        <v>0</v>
      </c>
      <c r="AI129" s="271">
        <v>0</v>
      </c>
      <c r="AJ129" s="271">
        <v>0</v>
      </c>
      <c r="AK129" s="271">
        <v>0</v>
      </c>
      <c r="AL129" s="271">
        <f t="shared" si="108"/>
        <v>0</v>
      </c>
      <c r="AM129" s="271">
        <f t="shared" si="109"/>
        <v>0</v>
      </c>
      <c r="AN129" s="696">
        <f t="shared" si="110"/>
        <v>0</v>
      </c>
      <c r="AO129" s="267">
        <f t="shared" ref="AO129:AO134" si="176">I129+AF129</f>
        <v>1500050</v>
      </c>
      <c r="AP129" s="269">
        <f t="shared" ref="AP129:AP134" si="177">J129+V129</f>
        <v>1083879</v>
      </c>
      <c r="AQ129" s="421">
        <f t="shared" ref="AQ129:AQ134" si="178">K129+Y129</f>
        <v>9000</v>
      </c>
      <c r="AR129" s="269">
        <f t="shared" ref="AR129:AS134" si="179">L129+AA129</f>
        <v>369393</v>
      </c>
      <c r="AS129" s="269">
        <f t="shared" si="179"/>
        <v>21678</v>
      </c>
      <c r="AT129" s="269">
        <f t="shared" ref="AT129:AT134" si="180">N129+AE129</f>
        <v>16100</v>
      </c>
      <c r="AU129" s="271">
        <f t="shared" ref="AU129:AU134" si="181">O129+AN129</f>
        <v>2.5108999999999999</v>
      </c>
      <c r="AV129" s="271">
        <f t="shared" ref="AV129:AW134" si="182">P129+AL129</f>
        <v>2</v>
      </c>
      <c r="AW129" s="272">
        <f t="shared" si="182"/>
        <v>0.51090000000000002</v>
      </c>
    </row>
    <row r="130" spans="1:49" ht="12.95" customHeight="1" x14ac:dyDescent="0.25">
      <c r="A130" s="224">
        <v>26</v>
      </c>
      <c r="B130" s="145">
        <v>5432</v>
      </c>
      <c r="C130" s="146">
        <v>600099024</v>
      </c>
      <c r="D130" s="114">
        <v>71003819</v>
      </c>
      <c r="E130" s="533" t="s">
        <v>426</v>
      </c>
      <c r="F130" s="123">
        <v>3117</v>
      </c>
      <c r="G130" s="533" t="s">
        <v>320</v>
      </c>
      <c r="H130" s="126" t="s">
        <v>283</v>
      </c>
      <c r="I130" s="265">
        <v>2320262</v>
      </c>
      <c r="J130" s="266">
        <v>1671271</v>
      </c>
      <c r="K130" s="266">
        <v>2000</v>
      </c>
      <c r="L130" s="831">
        <v>565566</v>
      </c>
      <c r="M130" s="831">
        <v>33425</v>
      </c>
      <c r="N130" s="266">
        <v>48000</v>
      </c>
      <c r="O130" s="622">
        <v>3.4331999999999998</v>
      </c>
      <c r="P130" s="678">
        <v>2.3180999999999998</v>
      </c>
      <c r="Q130" s="744">
        <v>1.1151</v>
      </c>
      <c r="R130" s="675">
        <f t="shared" si="171"/>
        <v>0</v>
      </c>
      <c r="S130" s="269">
        <v>0</v>
      </c>
      <c r="T130" s="269">
        <v>0</v>
      </c>
      <c r="U130" s="269">
        <v>0</v>
      </c>
      <c r="V130" s="269">
        <f t="shared" si="105"/>
        <v>0</v>
      </c>
      <c r="W130" s="269">
        <v>0</v>
      </c>
      <c r="X130" s="269">
        <v>0</v>
      </c>
      <c r="Y130" s="269">
        <f t="shared" si="172"/>
        <v>0</v>
      </c>
      <c r="Z130" s="269">
        <f t="shared" si="173"/>
        <v>0</v>
      </c>
      <c r="AA130" s="577">
        <f t="shared" si="174"/>
        <v>0</v>
      </c>
      <c r="AB130" s="270">
        <f t="shared" si="175"/>
        <v>0</v>
      </c>
      <c r="AC130" s="269">
        <v>0</v>
      </c>
      <c r="AD130" s="269">
        <v>0</v>
      </c>
      <c r="AE130" s="269">
        <f t="shared" si="106"/>
        <v>0</v>
      </c>
      <c r="AF130" s="269">
        <f t="shared" si="107"/>
        <v>0</v>
      </c>
      <c r="AG130" s="271">
        <v>0</v>
      </c>
      <c r="AH130" s="271">
        <v>0</v>
      </c>
      <c r="AI130" s="271">
        <v>0</v>
      </c>
      <c r="AJ130" s="271">
        <v>0</v>
      </c>
      <c r="AK130" s="271">
        <v>0</v>
      </c>
      <c r="AL130" s="271">
        <f t="shared" si="108"/>
        <v>0</v>
      </c>
      <c r="AM130" s="271">
        <f t="shared" si="109"/>
        <v>0</v>
      </c>
      <c r="AN130" s="696">
        <f t="shared" si="110"/>
        <v>0</v>
      </c>
      <c r="AO130" s="267">
        <f t="shared" si="176"/>
        <v>2320262</v>
      </c>
      <c r="AP130" s="269">
        <f t="shared" si="177"/>
        <v>1671271</v>
      </c>
      <c r="AQ130" s="421">
        <f t="shared" si="178"/>
        <v>2000</v>
      </c>
      <c r="AR130" s="269">
        <f t="shared" si="179"/>
        <v>565566</v>
      </c>
      <c r="AS130" s="269">
        <f t="shared" si="179"/>
        <v>33425</v>
      </c>
      <c r="AT130" s="269">
        <f t="shared" si="180"/>
        <v>48000</v>
      </c>
      <c r="AU130" s="271">
        <f t="shared" si="181"/>
        <v>3.4331999999999998</v>
      </c>
      <c r="AV130" s="271">
        <f t="shared" si="182"/>
        <v>2.3180999999999998</v>
      </c>
      <c r="AW130" s="272">
        <f t="shared" si="182"/>
        <v>1.1151</v>
      </c>
    </row>
    <row r="131" spans="1:49" ht="12.95" customHeight="1" x14ac:dyDescent="0.25">
      <c r="A131" s="224">
        <v>26</v>
      </c>
      <c r="B131" s="145">
        <v>5432</v>
      </c>
      <c r="C131" s="146">
        <v>600099024</v>
      </c>
      <c r="D131" s="114">
        <v>71003819</v>
      </c>
      <c r="E131" s="533" t="s">
        <v>426</v>
      </c>
      <c r="F131" s="123">
        <v>3117</v>
      </c>
      <c r="G131" s="533" t="s">
        <v>325</v>
      </c>
      <c r="H131" s="126" t="s">
        <v>284</v>
      </c>
      <c r="I131" s="265">
        <v>2567</v>
      </c>
      <c r="J131" s="266">
        <v>1890</v>
      </c>
      <c r="K131" s="266">
        <v>0</v>
      </c>
      <c r="L131" s="831">
        <v>639</v>
      </c>
      <c r="M131" s="831">
        <v>38</v>
      </c>
      <c r="N131" s="266">
        <v>0</v>
      </c>
      <c r="O131" s="622">
        <v>0</v>
      </c>
      <c r="P131" s="678">
        <v>0</v>
      </c>
      <c r="Q131" s="744">
        <v>0</v>
      </c>
      <c r="R131" s="675">
        <f t="shared" si="171"/>
        <v>0</v>
      </c>
      <c r="S131" s="269">
        <v>0</v>
      </c>
      <c r="T131" s="269">
        <v>0</v>
      </c>
      <c r="U131" s="269">
        <v>0</v>
      </c>
      <c r="V131" s="269">
        <f t="shared" si="105"/>
        <v>0</v>
      </c>
      <c r="W131" s="269">
        <v>0</v>
      </c>
      <c r="X131" s="269">
        <v>0</v>
      </c>
      <c r="Y131" s="269">
        <f t="shared" si="172"/>
        <v>0</v>
      </c>
      <c r="Z131" s="269">
        <f t="shared" si="173"/>
        <v>0</v>
      </c>
      <c r="AA131" s="577">
        <f t="shared" si="174"/>
        <v>0</v>
      </c>
      <c r="AB131" s="270">
        <f t="shared" si="175"/>
        <v>0</v>
      </c>
      <c r="AC131" s="269">
        <v>0</v>
      </c>
      <c r="AD131" s="269">
        <v>0</v>
      </c>
      <c r="AE131" s="269">
        <f t="shared" si="106"/>
        <v>0</v>
      </c>
      <c r="AF131" s="269">
        <f t="shared" si="107"/>
        <v>0</v>
      </c>
      <c r="AG131" s="271">
        <v>0</v>
      </c>
      <c r="AH131" s="271">
        <v>0</v>
      </c>
      <c r="AI131" s="271">
        <v>0</v>
      </c>
      <c r="AJ131" s="271">
        <v>0</v>
      </c>
      <c r="AK131" s="271">
        <v>0</v>
      </c>
      <c r="AL131" s="271">
        <f t="shared" si="108"/>
        <v>0</v>
      </c>
      <c r="AM131" s="271">
        <f t="shared" si="109"/>
        <v>0</v>
      </c>
      <c r="AN131" s="696">
        <f t="shared" si="110"/>
        <v>0</v>
      </c>
      <c r="AO131" s="267">
        <f t="shared" si="176"/>
        <v>2567</v>
      </c>
      <c r="AP131" s="269">
        <f t="shared" si="177"/>
        <v>1890</v>
      </c>
      <c r="AQ131" s="421">
        <f t="shared" si="178"/>
        <v>0</v>
      </c>
      <c r="AR131" s="269">
        <f t="shared" si="179"/>
        <v>639</v>
      </c>
      <c r="AS131" s="269">
        <f t="shared" si="179"/>
        <v>38</v>
      </c>
      <c r="AT131" s="269">
        <f t="shared" si="180"/>
        <v>0</v>
      </c>
      <c r="AU131" s="271">
        <f t="shared" si="181"/>
        <v>0</v>
      </c>
      <c r="AV131" s="271">
        <f t="shared" si="182"/>
        <v>0</v>
      </c>
      <c r="AW131" s="272">
        <f t="shared" si="182"/>
        <v>0</v>
      </c>
    </row>
    <row r="132" spans="1:49" ht="12.95" customHeight="1" x14ac:dyDescent="0.25">
      <c r="A132" s="224">
        <v>26</v>
      </c>
      <c r="B132" s="145">
        <v>5432</v>
      </c>
      <c r="C132" s="146">
        <v>600099024</v>
      </c>
      <c r="D132" s="114">
        <v>71003819</v>
      </c>
      <c r="E132" s="533" t="s">
        <v>426</v>
      </c>
      <c r="F132" s="123">
        <v>3141</v>
      </c>
      <c r="G132" s="533" t="s">
        <v>321</v>
      </c>
      <c r="H132" s="126" t="s">
        <v>284</v>
      </c>
      <c r="I132" s="265">
        <v>542087</v>
      </c>
      <c r="J132" s="266">
        <v>391603</v>
      </c>
      <c r="K132" s="266">
        <v>6000</v>
      </c>
      <c r="L132" s="831">
        <v>134390</v>
      </c>
      <c r="M132" s="831">
        <v>7832</v>
      </c>
      <c r="N132" s="266">
        <v>2262</v>
      </c>
      <c r="O132" s="622">
        <v>1.35</v>
      </c>
      <c r="P132" s="678">
        <v>0</v>
      </c>
      <c r="Q132" s="744">
        <v>1.35</v>
      </c>
      <c r="R132" s="675">
        <f t="shared" si="171"/>
        <v>0</v>
      </c>
      <c r="S132" s="269">
        <v>0</v>
      </c>
      <c r="T132" s="269">
        <v>0</v>
      </c>
      <c r="U132" s="269">
        <v>0</v>
      </c>
      <c r="V132" s="269">
        <f t="shared" si="105"/>
        <v>0</v>
      </c>
      <c r="W132" s="269">
        <v>0</v>
      </c>
      <c r="X132" s="269">
        <v>0</v>
      </c>
      <c r="Y132" s="269">
        <f t="shared" si="172"/>
        <v>0</v>
      </c>
      <c r="Z132" s="269">
        <f t="shared" si="173"/>
        <v>0</v>
      </c>
      <c r="AA132" s="577">
        <f t="shared" si="174"/>
        <v>0</v>
      </c>
      <c r="AB132" s="270">
        <f t="shared" si="175"/>
        <v>0</v>
      </c>
      <c r="AC132" s="269">
        <v>0</v>
      </c>
      <c r="AD132" s="269">
        <v>0</v>
      </c>
      <c r="AE132" s="269">
        <f t="shared" si="106"/>
        <v>0</v>
      </c>
      <c r="AF132" s="269">
        <f t="shared" si="107"/>
        <v>0</v>
      </c>
      <c r="AG132" s="271">
        <v>0</v>
      </c>
      <c r="AH132" s="271">
        <v>0</v>
      </c>
      <c r="AI132" s="271">
        <v>0</v>
      </c>
      <c r="AJ132" s="271">
        <v>0</v>
      </c>
      <c r="AK132" s="271">
        <v>0</v>
      </c>
      <c r="AL132" s="271">
        <f t="shared" si="108"/>
        <v>0</v>
      </c>
      <c r="AM132" s="271">
        <f t="shared" si="109"/>
        <v>0</v>
      </c>
      <c r="AN132" s="696">
        <f t="shared" si="110"/>
        <v>0</v>
      </c>
      <c r="AO132" s="267">
        <f t="shared" si="176"/>
        <v>542087</v>
      </c>
      <c r="AP132" s="269">
        <f t="shared" si="177"/>
        <v>391603</v>
      </c>
      <c r="AQ132" s="421">
        <f t="shared" si="178"/>
        <v>6000</v>
      </c>
      <c r="AR132" s="269">
        <f t="shared" si="179"/>
        <v>134390</v>
      </c>
      <c r="AS132" s="269">
        <f t="shared" si="179"/>
        <v>7832</v>
      </c>
      <c r="AT132" s="269">
        <f t="shared" si="180"/>
        <v>2262</v>
      </c>
      <c r="AU132" s="271">
        <f t="shared" si="181"/>
        <v>1.35</v>
      </c>
      <c r="AV132" s="271">
        <f t="shared" si="182"/>
        <v>0</v>
      </c>
      <c r="AW132" s="272">
        <f t="shared" si="182"/>
        <v>1.35</v>
      </c>
    </row>
    <row r="133" spans="1:49" ht="12.95" customHeight="1" x14ac:dyDescent="0.25">
      <c r="A133" s="224">
        <v>26</v>
      </c>
      <c r="B133" s="145">
        <v>5432</v>
      </c>
      <c r="C133" s="146">
        <v>600099024</v>
      </c>
      <c r="D133" s="114">
        <v>71003819</v>
      </c>
      <c r="E133" s="533" t="s">
        <v>426</v>
      </c>
      <c r="F133" s="123">
        <v>3143</v>
      </c>
      <c r="G133" s="533" t="s">
        <v>635</v>
      </c>
      <c r="H133" s="126" t="s">
        <v>283</v>
      </c>
      <c r="I133" s="265">
        <v>329174</v>
      </c>
      <c r="J133" s="266">
        <v>235965</v>
      </c>
      <c r="K133" s="266">
        <v>6528</v>
      </c>
      <c r="L133" s="831">
        <v>81962</v>
      </c>
      <c r="M133" s="831">
        <v>4719</v>
      </c>
      <c r="N133" s="266">
        <v>0</v>
      </c>
      <c r="O133" s="622">
        <v>0.56659999999999999</v>
      </c>
      <c r="P133" s="678">
        <v>0.56659999999999999</v>
      </c>
      <c r="Q133" s="744">
        <v>0</v>
      </c>
      <c r="R133" s="675">
        <f t="shared" si="171"/>
        <v>0</v>
      </c>
      <c r="S133" s="269">
        <v>0</v>
      </c>
      <c r="T133" s="269">
        <v>0</v>
      </c>
      <c r="U133" s="269">
        <v>0</v>
      </c>
      <c r="V133" s="269">
        <f t="shared" si="105"/>
        <v>0</v>
      </c>
      <c r="W133" s="269">
        <v>0</v>
      </c>
      <c r="X133" s="269">
        <v>0</v>
      </c>
      <c r="Y133" s="269">
        <f t="shared" si="172"/>
        <v>0</v>
      </c>
      <c r="Z133" s="269">
        <f t="shared" si="173"/>
        <v>0</v>
      </c>
      <c r="AA133" s="577">
        <f t="shared" si="174"/>
        <v>0</v>
      </c>
      <c r="AB133" s="270">
        <f t="shared" si="175"/>
        <v>0</v>
      </c>
      <c r="AC133" s="269">
        <v>0</v>
      </c>
      <c r="AD133" s="269">
        <v>0</v>
      </c>
      <c r="AE133" s="269">
        <f t="shared" si="106"/>
        <v>0</v>
      </c>
      <c r="AF133" s="269">
        <f t="shared" si="107"/>
        <v>0</v>
      </c>
      <c r="AG133" s="271">
        <v>0</v>
      </c>
      <c r="AH133" s="271">
        <v>0</v>
      </c>
      <c r="AI133" s="271">
        <v>0</v>
      </c>
      <c r="AJ133" s="271">
        <v>0</v>
      </c>
      <c r="AK133" s="271">
        <v>0</v>
      </c>
      <c r="AL133" s="271">
        <f t="shared" si="108"/>
        <v>0</v>
      </c>
      <c r="AM133" s="271">
        <f t="shared" si="109"/>
        <v>0</v>
      </c>
      <c r="AN133" s="696">
        <f t="shared" si="110"/>
        <v>0</v>
      </c>
      <c r="AO133" s="267">
        <f t="shared" si="176"/>
        <v>329174</v>
      </c>
      <c r="AP133" s="269">
        <f t="shared" si="177"/>
        <v>235965</v>
      </c>
      <c r="AQ133" s="421">
        <f t="shared" si="178"/>
        <v>6528</v>
      </c>
      <c r="AR133" s="269">
        <f t="shared" si="179"/>
        <v>81962</v>
      </c>
      <c r="AS133" s="269">
        <f t="shared" si="179"/>
        <v>4719</v>
      </c>
      <c r="AT133" s="269">
        <f t="shared" si="180"/>
        <v>0</v>
      </c>
      <c r="AU133" s="271">
        <f t="shared" si="181"/>
        <v>0.56659999999999999</v>
      </c>
      <c r="AV133" s="271">
        <f t="shared" si="182"/>
        <v>0.56659999999999999</v>
      </c>
      <c r="AW133" s="272">
        <f t="shared" si="182"/>
        <v>0</v>
      </c>
    </row>
    <row r="134" spans="1:49" ht="12.95" customHeight="1" x14ac:dyDescent="0.25">
      <c r="A134" s="224">
        <v>26</v>
      </c>
      <c r="B134" s="145">
        <v>5432</v>
      </c>
      <c r="C134" s="146">
        <v>600099024</v>
      </c>
      <c r="D134" s="114">
        <v>71003819</v>
      </c>
      <c r="E134" s="533" t="s">
        <v>426</v>
      </c>
      <c r="F134" s="123">
        <v>3143</v>
      </c>
      <c r="G134" s="533" t="s">
        <v>636</v>
      </c>
      <c r="H134" s="126" t="s">
        <v>284</v>
      </c>
      <c r="I134" s="265">
        <v>10534</v>
      </c>
      <c r="J134" s="266">
        <v>7425</v>
      </c>
      <c r="K134" s="266">
        <v>0</v>
      </c>
      <c r="L134" s="831">
        <v>2510</v>
      </c>
      <c r="M134" s="831">
        <v>149</v>
      </c>
      <c r="N134" s="266">
        <v>450</v>
      </c>
      <c r="O134" s="622">
        <v>0.03</v>
      </c>
      <c r="P134" s="678">
        <v>0</v>
      </c>
      <c r="Q134" s="744">
        <v>0.03</v>
      </c>
      <c r="R134" s="675">
        <f t="shared" si="171"/>
        <v>0</v>
      </c>
      <c r="S134" s="269">
        <v>0</v>
      </c>
      <c r="T134" s="269">
        <v>0</v>
      </c>
      <c r="U134" s="269">
        <v>0</v>
      </c>
      <c r="V134" s="269">
        <f t="shared" si="105"/>
        <v>0</v>
      </c>
      <c r="W134" s="269">
        <v>0</v>
      </c>
      <c r="X134" s="269">
        <v>0</v>
      </c>
      <c r="Y134" s="269">
        <f t="shared" si="172"/>
        <v>0</v>
      </c>
      <c r="Z134" s="269">
        <f t="shared" si="173"/>
        <v>0</v>
      </c>
      <c r="AA134" s="577">
        <f t="shared" si="174"/>
        <v>0</v>
      </c>
      <c r="AB134" s="270">
        <f t="shared" si="175"/>
        <v>0</v>
      </c>
      <c r="AC134" s="269">
        <v>0</v>
      </c>
      <c r="AD134" s="269">
        <v>0</v>
      </c>
      <c r="AE134" s="269">
        <f t="shared" si="106"/>
        <v>0</v>
      </c>
      <c r="AF134" s="269">
        <f t="shared" si="107"/>
        <v>0</v>
      </c>
      <c r="AG134" s="271">
        <v>0</v>
      </c>
      <c r="AH134" s="271">
        <v>0</v>
      </c>
      <c r="AI134" s="271">
        <v>0</v>
      </c>
      <c r="AJ134" s="271">
        <v>0</v>
      </c>
      <c r="AK134" s="271">
        <v>0</v>
      </c>
      <c r="AL134" s="271">
        <f t="shared" si="108"/>
        <v>0</v>
      </c>
      <c r="AM134" s="271">
        <f t="shared" si="109"/>
        <v>0</v>
      </c>
      <c r="AN134" s="696">
        <f t="shared" si="110"/>
        <v>0</v>
      </c>
      <c r="AO134" s="267">
        <f t="shared" si="176"/>
        <v>10534</v>
      </c>
      <c r="AP134" s="269">
        <f t="shared" si="177"/>
        <v>7425</v>
      </c>
      <c r="AQ134" s="421">
        <f t="shared" si="178"/>
        <v>0</v>
      </c>
      <c r="AR134" s="269">
        <f t="shared" si="179"/>
        <v>2510</v>
      </c>
      <c r="AS134" s="269">
        <f t="shared" si="179"/>
        <v>149</v>
      </c>
      <c r="AT134" s="269">
        <f t="shared" si="180"/>
        <v>450</v>
      </c>
      <c r="AU134" s="271">
        <f t="shared" si="181"/>
        <v>0.03</v>
      </c>
      <c r="AV134" s="271">
        <f t="shared" si="182"/>
        <v>0</v>
      </c>
      <c r="AW134" s="272">
        <f t="shared" si="182"/>
        <v>0.03</v>
      </c>
    </row>
    <row r="135" spans="1:49" ht="12.95" customHeight="1" x14ac:dyDescent="0.25">
      <c r="A135" s="226">
        <v>26</v>
      </c>
      <c r="B135" s="148">
        <v>5432</v>
      </c>
      <c r="C135" s="149">
        <v>600099024</v>
      </c>
      <c r="D135" s="148">
        <v>71003819</v>
      </c>
      <c r="E135" s="534" t="s">
        <v>427</v>
      </c>
      <c r="F135" s="131"/>
      <c r="G135" s="535"/>
      <c r="H135" s="132"/>
      <c r="I135" s="528">
        <v>4704674</v>
      </c>
      <c r="J135" s="151">
        <v>3392033</v>
      </c>
      <c r="K135" s="151">
        <v>23528</v>
      </c>
      <c r="L135" s="151">
        <v>1154460</v>
      </c>
      <c r="M135" s="151">
        <v>67841</v>
      </c>
      <c r="N135" s="151">
        <v>66812</v>
      </c>
      <c r="O135" s="228">
        <v>7.8907000000000007</v>
      </c>
      <c r="P135" s="228">
        <v>4.8846999999999996</v>
      </c>
      <c r="Q135" s="531">
        <v>3.0059999999999998</v>
      </c>
      <c r="R135" s="219">
        <f t="shared" ref="R135:AW135" si="183">SUM(R129:R134)</f>
        <v>0</v>
      </c>
      <c r="S135" s="151">
        <f t="shared" si="183"/>
        <v>0</v>
      </c>
      <c r="T135" s="151">
        <f t="shared" si="183"/>
        <v>0</v>
      </c>
      <c r="U135" s="151">
        <f t="shared" si="183"/>
        <v>0</v>
      </c>
      <c r="V135" s="151">
        <f t="shared" si="183"/>
        <v>0</v>
      </c>
      <c r="W135" s="151">
        <f t="shared" si="183"/>
        <v>0</v>
      </c>
      <c r="X135" s="151">
        <f t="shared" si="183"/>
        <v>0</v>
      </c>
      <c r="Y135" s="151">
        <f t="shared" si="183"/>
        <v>0</v>
      </c>
      <c r="Z135" s="151">
        <f t="shared" si="183"/>
        <v>0</v>
      </c>
      <c r="AA135" s="151">
        <f t="shared" si="183"/>
        <v>0</v>
      </c>
      <c r="AB135" s="151">
        <f t="shared" si="183"/>
        <v>0</v>
      </c>
      <c r="AC135" s="151">
        <f t="shared" si="183"/>
        <v>0</v>
      </c>
      <c r="AD135" s="151">
        <f t="shared" si="183"/>
        <v>0</v>
      </c>
      <c r="AE135" s="151">
        <f t="shared" si="183"/>
        <v>0</v>
      </c>
      <c r="AF135" s="151">
        <f t="shared" si="183"/>
        <v>0</v>
      </c>
      <c r="AG135" s="228">
        <f t="shared" si="183"/>
        <v>0</v>
      </c>
      <c r="AH135" s="228">
        <f t="shared" si="183"/>
        <v>0</v>
      </c>
      <c r="AI135" s="228">
        <f t="shared" si="183"/>
        <v>0</v>
      </c>
      <c r="AJ135" s="228">
        <f t="shared" si="183"/>
        <v>0</v>
      </c>
      <c r="AK135" s="228">
        <f t="shared" si="183"/>
        <v>0</v>
      </c>
      <c r="AL135" s="228">
        <f t="shared" si="183"/>
        <v>0</v>
      </c>
      <c r="AM135" s="228">
        <f t="shared" si="183"/>
        <v>0</v>
      </c>
      <c r="AN135" s="820">
        <f t="shared" si="183"/>
        <v>0</v>
      </c>
      <c r="AO135" s="528">
        <f t="shared" si="183"/>
        <v>4704674</v>
      </c>
      <c r="AP135" s="151">
        <f t="shared" si="183"/>
        <v>3392033</v>
      </c>
      <c r="AQ135" s="151">
        <f t="shared" si="183"/>
        <v>23528</v>
      </c>
      <c r="AR135" s="151">
        <f t="shared" si="183"/>
        <v>1154460</v>
      </c>
      <c r="AS135" s="151">
        <f t="shared" si="183"/>
        <v>67841</v>
      </c>
      <c r="AT135" s="151">
        <f t="shared" si="183"/>
        <v>66812</v>
      </c>
      <c r="AU135" s="228">
        <f t="shared" si="183"/>
        <v>7.8907000000000007</v>
      </c>
      <c r="AV135" s="228">
        <f t="shared" si="183"/>
        <v>4.8846999999999996</v>
      </c>
      <c r="AW135" s="531">
        <f t="shared" si="183"/>
        <v>3.0059999999999998</v>
      </c>
    </row>
    <row r="136" spans="1:49" ht="12.95" customHeight="1" x14ac:dyDescent="0.25">
      <c r="A136" s="224">
        <v>27</v>
      </c>
      <c r="B136" s="145">
        <v>5452</v>
      </c>
      <c r="C136" s="146">
        <v>600099245</v>
      </c>
      <c r="D136" s="114">
        <v>70188416</v>
      </c>
      <c r="E136" s="533" t="s">
        <v>428</v>
      </c>
      <c r="F136" s="123">
        <v>3111</v>
      </c>
      <c r="G136" s="533" t="s">
        <v>331</v>
      </c>
      <c r="H136" s="126" t="s">
        <v>283</v>
      </c>
      <c r="I136" s="265">
        <v>1494000</v>
      </c>
      <c r="J136" s="266">
        <v>1078954</v>
      </c>
      <c r="K136" s="266">
        <v>10000</v>
      </c>
      <c r="L136" s="831">
        <v>368066</v>
      </c>
      <c r="M136" s="831">
        <v>21580</v>
      </c>
      <c r="N136" s="266">
        <v>15400</v>
      </c>
      <c r="O136" s="622">
        <v>2.5108999999999999</v>
      </c>
      <c r="P136" s="678">
        <v>2</v>
      </c>
      <c r="Q136" s="744">
        <v>0.51090000000000002</v>
      </c>
      <c r="R136" s="675">
        <f t="shared" ref="R136:R141" si="184">W136*-1</f>
        <v>0</v>
      </c>
      <c r="S136" s="269">
        <v>0</v>
      </c>
      <c r="T136" s="269">
        <v>0</v>
      </c>
      <c r="U136" s="269">
        <v>0</v>
      </c>
      <c r="V136" s="269">
        <f t="shared" si="105"/>
        <v>0</v>
      </c>
      <c r="W136" s="269">
        <v>0</v>
      </c>
      <c r="X136" s="269">
        <v>0</v>
      </c>
      <c r="Y136" s="269">
        <f t="shared" ref="Y136:Y141" si="185">SUM(W136:X136)</f>
        <v>0</v>
      </c>
      <c r="Z136" s="269">
        <f t="shared" ref="Z136:Z141" si="186">V136+Y136</f>
        <v>0</v>
      </c>
      <c r="AA136" s="577">
        <f t="shared" ref="AA136:AA141" si="187">ROUND((V136+W136)*33.8%,0)</f>
        <v>0</v>
      </c>
      <c r="AB136" s="270">
        <f t="shared" ref="AB136:AB141" si="188">ROUND(V136*2%,0)</f>
        <v>0</v>
      </c>
      <c r="AC136" s="269">
        <v>0</v>
      </c>
      <c r="AD136" s="269">
        <v>0</v>
      </c>
      <c r="AE136" s="269">
        <f t="shared" si="106"/>
        <v>0</v>
      </c>
      <c r="AF136" s="269">
        <f t="shared" si="107"/>
        <v>0</v>
      </c>
      <c r="AG136" s="271">
        <v>0</v>
      </c>
      <c r="AH136" s="271">
        <v>0</v>
      </c>
      <c r="AI136" s="271">
        <v>0</v>
      </c>
      <c r="AJ136" s="271">
        <v>0</v>
      </c>
      <c r="AK136" s="271">
        <v>0</v>
      </c>
      <c r="AL136" s="271">
        <f t="shared" si="108"/>
        <v>0</v>
      </c>
      <c r="AM136" s="271">
        <f t="shared" si="109"/>
        <v>0</v>
      </c>
      <c r="AN136" s="696">
        <f t="shared" si="110"/>
        <v>0</v>
      </c>
      <c r="AO136" s="267">
        <f t="shared" ref="AO136:AO141" si="189">I136+AF136</f>
        <v>1494000</v>
      </c>
      <c r="AP136" s="269">
        <f t="shared" ref="AP136:AP141" si="190">J136+V136</f>
        <v>1078954</v>
      </c>
      <c r="AQ136" s="421">
        <f t="shared" ref="AQ136:AQ141" si="191">K136+Y136</f>
        <v>10000</v>
      </c>
      <c r="AR136" s="269">
        <f t="shared" ref="AR136:AS141" si="192">L136+AA136</f>
        <v>368066</v>
      </c>
      <c r="AS136" s="269">
        <f t="shared" si="192"/>
        <v>21580</v>
      </c>
      <c r="AT136" s="269">
        <f t="shared" ref="AT136:AT141" si="193">N136+AE136</f>
        <v>15400</v>
      </c>
      <c r="AU136" s="271">
        <f t="shared" ref="AU136:AU141" si="194">O136+AN136</f>
        <v>2.5108999999999999</v>
      </c>
      <c r="AV136" s="271">
        <f t="shared" ref="AV136:AW141" si="195">P136+AL136</f>
        <v>2</v>
      </c>
      <c r="AW136" s="272">
        <f t="shared" si="195"/>
        <v>0.51090000000000002</v>
      </c>
    </row>
    <row r="137" spans="1:49" ht="12.95" customHeight="1" x14ac:dyDescent="0.25">
      <c r="A137" s="224">
        <v>27</v>
      </c>
      <c r="B137" s="145">
        <v>5452</v>
      </c>
      <c r="C137" s="146">
        <v>600099245</v>
      </c>
      <c r="D137" s="114">
        <v>70188416</v>
      </c>
      <c r="E137" s="533" t="s">
        <v>428</v>
      </c>
      <c r="F137" s="123">
        <v>3117</v>
      </c>
      <c r="G137" s="533" t="s">
        <v>320</v>
      </c>
      <c r="H137" s="126" t="s">
        <v>283</v>
      </c>
      <c r="I137" s="265">
        <v>3412931</v>
      </c>
      <c r="J137" s="266">
        <v>2430450</v>
      </c>
      <c r="K137" s="266">
        <v>10000</v>
      </c>
      <c r="L137" s="831">
        <v>824872</v>
      </c>
      <c r="M137" s="831">
        <v>48609</v>
      </c>
      <c r="N137" s="266">
        <v>99000</v>
      </c>
      <c r="O137" s="622">
        <v>5.2277000000000005</v>
      </c>
      <c r="P137" s="678">
        <v>3.2726000000000002</v>
      </c>
      <c r="Q137" s="744">
        <v>1.9551000000000001</v>
      </c>
      <c r="R137" s="675">
        <f t="shared" si="184"/>
        <v>0</v>
      </c>
      <c r="S137" s="269">
        <v>0</v>
      </c>
      <c r="T137" s="269">
        <v>0</v>
      </c>
      <c r="U137" s="269">
        <v>0</v>
      </c>
      <c r="V137" s="269">
        <f t="shared" si="105"/>
        <v>0</v>
      </c>
      <c r="W137" s="269">
        <v>0</v>
      </c>
      <c r="X137" s="269">
        <v>0</v>
      </c>
      <c r="Y137" s="269">
        <f t="shared" si="185"/>
        <v>0</v>
      </c>
      <c r="Z137" s="269">
        <f t="shared" si="186"/>
        <v>0</v>
      </c>
      <c r="AA137" s="577">
        <f t="shared" si="187"/>
        <v>0</v>
      </c>
      <c r="AB137" s="270">
        <f t="shared" si="188"/>
        <v>0</v>
      </c>
      <c r="AC137" s="269">
        <v>0</v>
      </c>
      <c r="AD137" s="269">
        <v>0</v>
      </c>
      <c r="AE137" s="269">
        <f t="shared" si="106"/>
        <v>0</v>
      </c>
      <c r="AF137" s="269">
        <f t="shared" si="107"/>
        <v>0</v>
      </c>
      <c r="AG137" s="271">
        <v>0</v>
      </c>
      <c r="AH137" s="271">
        <v>0</v>
      </c>
      <c r="AI137" s="271">
        <v>0</v>
      </c>
      <c r="AJ137" s="271">
        <v>0</v>
      </c>
      <c r="AK137" s="271">
        <v>0</v>
      </c>
      <c r="AL137" s="271">
        <f t="shared" si="108"/>
        <v>0</v>
      </c>
      <c r="AM137" s="271">
        <f t="shared" si="109"/>
        <v>0</v>
      </c>
      <c r="AN137" s="696">
        <f t="shared" si="110"/>
        <v>0</v>
      </c>
      <c r="AO137" s="267">
        <f t="shared" si="189"/>
        <v>3412931</v>
      </c>
      <c r="AP137" s="269">
        <f t="shared" si="190"/>
        <v>2430450</v>
      </c>
      <c r="AQ137" s="421">
        <f t="shared" si="191"/>
        <v>10000</v>
      </c>
      <c r="AR137" s="269">
        <f t="shared" si="192"/>
        <v>824872</v>
      </c>
      <c r="AS137" s="269">
        <f t="shared" si="192"/>
        <v>48609</v>
      </c>
      <c r="AT137" s="269">
        <f t="shared" si="193"/>
        <v>99000</v>
      </c>
      <c r="AU137" s="271">
        <f t="shared" si="194"/>
        <v>5.2277000000000005</v>
      </c>
      <c r="AV137" s="271">
        <f t="shared" si="195"/>
        <v>3.2726000000000002</v>
      </c>
      <c r="AW137" s="272">
        <f t="shared" si="195"/>
        <v>1.9551000000000001</v>
      </c>
    </row>
    <row r="138" spans="1:49" ht="12.95" customHeight="1" x14ac:dyDescent="0.25">
      <c r="A138" s="224">
        <v>27</v>
      </c>
      <c r="B138" s="145">
        <v>5452</v>
      </c>
      <c r="C138" s="146">
        <v>600099245</v>
      </c>
      <c r="D138" s="114">
        <v>70188416</v>
      </c>
      <c r="E138" s="533" t="s">
        <v>428</v>
      </c>
      <c r="F138" s="123">
        <v>3117</v>
      </c>
      <c r="G138" s="533" t="s">
        <v>325</v>
      </c>
      <c r="H138" s="126" t="s">
        <v>284</v>
      </c>
      <c r="I138" s="265">
        <v>1522125</v>
      </c>
      <c r="J138" s="266">
        <v>1120858</v>
      </c>
      <c r="K138" s="266">
        <v>0</v>
      </c>
      <c r="L138" s="831">
        <v>378850</v>
      </c>
      <c r="M138" s="831">
        <v>22417</v>
      </c>
      <c r="N138" s="266">
        <v>0</v>
      </c>
      <c r="O138" s="622">
        <v>3.23</v>
      </c>
      <c r="P138" s="678">
        <v>3.23</v>
      </c>
      <c r="Q138" s="744">
        <v>0</v>
      </c>
      <c r="R138" s="675">
        <f t="shared" si="184"/>
        <v>0</v>
      </c>
      <c r="S138" s="269">
        <v>0</v>
      </c>
      <c r="T138" s="269">
        <v>0</v>
      </c>
      <c r="U138" s="269">
        <v>0</v>
      </c>
      <c r="V138" s="269">
        <f t="shared" si="105"/>
        <v>0</v>
      </c>
      <c r="W138" s="269">
        <v>0</v>
      </c>
      <c r="X138" s="269">
        <v>0</v>
      </c>
      <c r="Y138" s="269">
        <f t="shared" si="185"/>
        <v>0</v>
      </c>
      <c r="Z138" s="269">
        <f t="shared" si="186"/>
        <v>0</v>
      </c>
      <c r="AA138" s="577">
        <f t="shared" si="187"/>
        <v>0</v>
      </c>
      <c r="AB138" s="270">
        <f t="shared" si="188"/>
        <v>0</v>
      </c>
      <c r="AC138" s="269">
        <v>0</v>
      </c>
      <c r="AD138" s="269">
        <v>0</v>
      </c>
      <c r="AE138" s="269">
        <f t="shared" si="106"/>
        <v>0</v>
      </c>
      <c r="AF138" s="269">
        <f t="shared" si="107"/>
        <v>0</v>
      </c>
      <c r="AG138" s="271">
        <v>0</v>
      </c>
      <c r="AH138" s="271">
        <v>0</v>
      </c>
      <c r="AI138" s="271">
        <v>0</v>
      </c>
      <c r="AJ138" s="271">
        <v>0</v>
      </c>
      <c r="AK138" s="271">
        <v>0</v>
      </c>
      <c r="AL138" s="271">
        <f t="shared" si="108"/>
        <v>0</v>
      </c>
      <c r="AM138" s="271">
        <f t="shared" si="109"/>
        <v>0</v>
      </c>
      <c r="AN138" s="696">
        <f t="shared" si="110"/>
        <v>0</v>
      </c>
      <c r="AO138" s="267">
        <f t="shared" si="189"/>
        <v>1522125</v>
      </c>
      <c r="AP138" s="269">
        <f t="shared" si="190"/>
        <v>1120858</v>
      </c>
      <c r="AQ138" s="421">
        <f t="shared" si="191"/>
        <v>0</v>
      </c>
      <c r="AR138" s="269">
        <f t="shared" si="192"/>
        <v>378850</v>
      </c>
      <c r="AS138" s="269">
        <f t="shared" si="192"/>
        <v>22417</v>
      </c>
      <c r="AT138" s="269">
        <f t="shared" si="193"/>
        <v>0</v>
      </c>
      <c r="AU138" s="271">
        <f t="shared" si="194"/>
        <v>3.23</v>
      </c>
      <c r="AV138" s="271">
        <f t="shared" si="195"/>
        <v>3.23</v>
      </c>
      <c r="AW138" s="272">
        <f t="shared" si="195"/>
        <v>0</v>
      </c>
    </row>
    <row r="139" spans="1:49" ht="12.95" customHeight="1" x14ac:dyDescent="0.25">
      <c r="A139" s="224">
        <v>27</v>
      </c>
      <c r="B139" s="145">
        <v>5452</v>
      </c>
      <c r="C139" s="146">
        <v>600099245</v>
      </c>
      <c r="D139" s="114">
        <v>70188416</v>
      </c>
      <c r="E139" s="533" t="s">
        <v>428</v>
      </c>
      <c r="F139" s="123">
        <v>3141</v>
      </c>
      <c r="G139" s="533" t="s">
        <v>321</v>
      </c>
      <c r="H139" s="126" t="s">
        <v>284</v>
      </c>
      <c r="I139" s="265">
        <v>713327</v>
      </c>
      <c r="J139" s="266">
        <v>518002</v>
      </c>
      <c r="K139" s="266">
        <v>5000</v>
      </c>
      <c r="L139" s="831">
        <v>176775</v>
      </c>
      <c r="M139" s="831">
        <v>10360</v>
      </c>
      <c r="N139" s="266">
        <v>3190</v>
      </c>
      <c r="O139" s="622">
        <v>1.78</v>
      </c>
      <c r="P139" s="678">
        <v>0</v>
      </c>
      <c r="Q139" s="744">
        <v>1.78</v>
      </c>
      <c r="R139" s="675">
        <f t="shared" si="184"/>
        <v>0</v>
      </c>
      <c r="S139" s="269">
        <v>0</v>
      </c>
      <c r="T139" s="269">
        <v>0</v>
      </c>
      <c r="U139" s="269">
        <v>0</v>
      </c>
      <c r="V139" s="269">
        <f t="shared" si="105"/>
        <v>0</v>
      </c>
      <c r="W139" s="269">
        <v>0</v>
      </c>
      <c r="X139" s="269">
        <v>0</v>
      </c>
      <c r="Y139" s="269">
        <f t="shared" si="185"/>
        <v>0</v>
      </c>
      <c r="Z139" s="269">
        <f t="shared" si="186"/>
        <v>0</v>
      </c>
      <c r="AA139" s="577">
        <f t="shared" si="187"/>
        <v>0</v>
      </c>
      <c r="AB139" s="270">
        <f t="shared" si="188"/>
        <v>0</v>
      </c>
      <c r="AC139" s="269">
        <v>0</v>
      </c>
      <c r="AD139" s="269">
        <v>0</v>
      </c>
      <c r="AE139" s="269">
        <f t="shared" si="106"/>
        <v>0</v>
      </c>
      <c r="AF139" s="269">
        <f t="shared" si="107"/>
        <v>0</v>
      </c>
      <c r="AG139" s="271">
        <v>0</v>
      </c>
      <c r="AH139" s="271">
        <v>0</v>
      </c>
      <c r="AI139" s="271">
        <v>0</v>
      </c>
      <c r="AJ139" s="271">
        <v>0</v>
      </c>
      <c r="AK139" s="271">
        <v>0</v>
      </c>
      <c r="AL139" s="271">
        <f t="shared" si="108"/>
        <v>0</v>
      </c>
      <c r="AM139" s="271">
        <f t="shared" si="109"/>
        <v>0</v>
      </c>
      <c r="AN139" s="696">
        <f t="shared" si="110"/>
        <v>0</v>
      </c>
      <c r="AO139" s="267">
        <f t="shared" si="189"/>
        <v>713327</v>
      </c>
      <c r="AP139" s="269">
        <f t="shared" si="190"/>
        <v>518002</v>
      </c>
      <c r="AQ139" s="421">
        <f t="shared" si="191"/>
        <v>5000</v>
      </c>
      <c r="AR139" s="269">
        <f t="shared" si="192"/>
        <v>176775</v>
      </c>
      <c r="AS139" s="269">
        <f t="shared" si="192"/>
        <v>10360</v>
      </c>
      <c r="AT139" s="269">
        <f t="shared" si="193"/>
        <v>3190</v>
      </c>
      <c r="AU139" s="271">
        <f t="shared" si="194"/>
        <v>1.78</v>
      </c>
      <c r="AV139" s="271">
        <f t="shared" si="195"/>
        <v>0</v>
      </c>
      <c r="AW139" s="272">
        <f t="shared" si="195"/>
        <v>1.78</v>
      </c>
    </row>
    <row r="140" spans="1:49" ht="12.95" customHeight="1" x14ac:dyDescent="0.25">
      <c r="A140" s="224">
        <v>27</v>
      </c>
      <c r="B140" s="145">
        <v>5452</v>
      </c>
      <c r="C140" s="146">
        <v>600099245</v>
      </c>
      <c r="D140" s="114">
        <v>70188416</v>
      </c>
      <c r="E140" s="533" t="s">
        <v>428</v>
      </c>
      <c r="F140" s="123">
        <v>3143</v>
      </c>
      <c r="G140" s="533" t="s">
        <v>635</v>
      </c>
      <c r="H140" s="126" t="s">
        <v>283</v>
      </c>
      <c r="I140" s="265">
        <v>573377</v>
      </c>
      <c r="J140" s="266">
        <v>422222</v>
      </c>
      <c r="K140" s="266">
        <v>0</v>
      </c>
      <c r="L140" s="831">
        <v>142711</v>
      </c>
      <c r="M140" s="831">
        <v>8444</v>
      </c>
      <c r="N140" s="266">
        <v>0</v>
      </c>
      <c r="O140" s="622">
        <v>0.91669999999999996</v>
      </c>
      <c r="P140" s="678">
        <v>0.91669999999999996</v>
      </c>
      <c r="Q140" s="744">
        <v>0</v>
      </c>
      <c r="R140" s="675">
        <f t="shared" si="184"/>
        <v>0</v>
      </c>
      <c r="S140" s="269">
        <v>0</v>
      </c>
      <c r="T140" s="269">
        <v>0</v>
      </c>
      <c r="U140" s="269">
        <v>0</v>
      </c>
      <c r="V140" s="269">
        <f t="shared" si="105"/>
        <v>0</v>
      </c>
      <c r="W140" s="269">
        <v>0</v>
      </c>
      <c r="X140" s="269">
        <v>0</v>
      </c>
      <c r="Y140" s="269">
        <f t="shared" si="185"/>
        <v>0</v>
      </c>
      <c r="Z140" s="269">
        <f t="shared" si="186"/>
        <v>0</v>
      </c>
      <c r="AA140" s="577">
        <f t="shared" si="187"/>
        <v>0</v>
      </c>
      <c r="AB140" s="270">
        <f t="shared" si="188"/>
        <v>0</v>
      </c>
      <c r="AC140" s="269">
        <v>0</v>
      </c>
      <c r="AD140" s="269">
        <v>0</v>
      </c>
      <c r="AE140" s="269">
        <f t="shared" si="106"/>
        <v>0</v>
      </c>
      <c r="AF140" s="269">
        <f t="shared" si="107"/>
        <v>0</v>
      </c>
      <c r="AG140" s="271">
        <v>0</v>
      </c>
      <c r="AH140" s="271">
        <v>0</v>
      </c>
      <c r="AI140" s="271">
        <v>0</v>
      </c>
      <c r="AJ140" s="271">
        <v>0</v>
      </c>
      <c r="AK140" s="271">
        <v>0</v>
      </c>
      <c r="AL140" s="271">
        <f t="shared" si="108"/>
        <v>0</v>
      </c>
      <c r="AM140" s="271">
        <f t="shared" si="109"/>
        <v>0</v>
      </c>
      <c r="AN140" s="696">
        <f t="shared" si="110"/>
        <v>0</v>
      </c>
      <c r="AO140" s="267">
        <f t="shared" si="189"/>
        <v>573377</v>
      </c>
      <c r="AP140" s="269">
        <f t="shared" si="190"/>
        <v>422222</v>
      </c>
      <c r="AQ140" s="421">
        <f t="shared" si="191"/>
        <v>0</v>
      </c>
      <c r="AR140" s="269">
        <f t="shared" si="192"/>
        <v>142711</v>
      </c>
      <c r="AS140" s="269">
        <f t="shared" si="192"/>
        <v>8444</v>
      </c>
      <c r="AT140" s="269">
        <f t="shared" si="193"/>
        <v>0</v>
      </c>
      <c r="AU140" s="271">
        <f t="shared" si="194"/>
        <v>0.91669999999999996</v>
      </c>
      <c r="AV140" s="271">
        <f t="shared" si="195"/>
        <v>0.91669999999999996</v>
      </c>
      <c r="AW140" s="272">
        <f t="shared" si="195"/>
        <v>0</v>
      </c>
    </row>
    <row r="141" spans="1:49" ht="12.95" customHeight="1" x14ac:dyDescent="0.25">
      <c r="A141" s="224">
        <v>27</v>
      </c>
      <c r="B141" s="145">
        <v>5452</v>
      </c>
      <c r="C141" s="146">
        <v>600099245</v>
      </c>
      <c r="D141" s="114">
        <v>70188416</v>
      </c>
      <c r="E141" s="533" t="s">
        <v>428</v>
      </c>
      <c r="F141" s="123">
        <v>3143</v>
      </c>
      <c r="G141" s="533" t="s">
        <v>636</v>
      </c>
      <c r="H141" s="126" t="s">
        <v>284</v>
      </c>
      <c r="I141" s="265">
        <v>17556</v>
      </c>
      <c r="J141" s="266">
        <v>12375</v>
      </c>
      <c r="K141" s="266">
        <v>0</v>
      </c>
      <c r="L141" s="831">
        <v>4183</v>
      </c>
      <c r="M141" s="831">
        <v>248</v>
      </c>
      <c r="N141" s="266">
        <v>750</v>
      </c>
      <c r="O141" s="622">
        <v>0.05</v>
      </c>
      <c r="P141" s="678">
        <v>0</v>
      </c>
      <c r="Q141" s="744">
        <v>0.05</v>
      </c>
      <c r="R141" s="675">
        <f t="shared" si="184"/>
        <v>0</v>
      </c>
      <c r="S141" s="269">
        <v>0</v>
      </c>
      <c r="T141" s="269">
        <v>0</v>
      </c>
      <c r="U141" s="269">
        <v>0</v>
      </c>
      <c r="V141" s="269">
        <f t="shared" si="105"/>
        <v>0</v>
      </c>
      <c r="W141" s="269">
        <v>0</v>
      </c>
      <c r="X141" s="269">
        <v>0</v>
      </c>
      <c r="Y141" s="269">
        <f t="shared" si="185"/>
        <v>0</v>
      </c>
      <c r="Z141" s="269">
        <f t="shared" si="186"/>
        <v>0</v>
      </c>
      <c r="AA141" s="577">
        <f t="shared" si="187"/>
        <v>0</v>
      </c>
      <c r="AB141" s="270">
        <f t="shared" si="188"/>
        <v>0</v>
      </c>
      <c r="AC141" s="269">
        <v>0</v>
      </c>
      <c r="AD141" s="269">
        <v>0</v>
      </c>
      <c r="AE141" s="269">
        <f t="shared" si="106"/>
        <v>0</v>
      </c>
      <c r="AF141" s="269">
        <f t="shared" si="107"/>
        <v>0</v>
      </c>
      <c r="AG141" s="271">
        <v>0</v>
      </c>
      <c r="AH141" s="271">
        <v>0</v>
      </c>
      <c r="AI141" s="271">
        <v>0</v>
      </c>
      <c r="AJ141" s="271">
        <v>0</v>
      </c>
      <c r="AK141" s="271">
        <v>0</v>
      </c>
      <c r="AL141" s="271">
        <f t="shared" si="108"/>
        <v>0</v>
      </c>
      <c r="AM141" s="271">
        <f t="shared" si="109"/>
        <v>0</v>
      </c>
      <c r="AN141" s="696">
        <f t="shared" si="110"/>
        <v>0</v>
      </c>
      <c r="AO141" s="267">
        <f t="shared" si="189"/>
        <v>17556</v>
      </c>
      <c r="AP141" s="269">
        <f t="shared" si="190"/>
        <v>12375</v>
      </c>
      <c r="AQ141" s="421">
        <f t="shared" si="191"/>
        <v>0</v>
      </c>
      <c r="AR141" s="269">
        <f t="shared" si="192"/>
        <v>4183</v>
      </c>
      <c r="AS141" s="269">
        <f t="shared" si="192"/>
        <v>248</v>
      </c>
      <c r="AT141" s="269">
        <f t="shared" si="193"/>
        <v>750</v>
      </c>
      <c r="AU141" s="271">
        <f t="shared" si="194"/>
        <v>0.05</v>
      </c>
      <c r="AV141" s="271">
        <f t="shared" si="195"/>
        <v>0</v>
      </c>
      <c r="AW141" s="272">
        <f t="shared" si="195"/>
        <v>0.05</v>
      </c>
    </row>
    <row r="142" spans="1:49" ht="12.95" customHeight="1" x14ac:dyDescent="0.25">
      <c r="A142" s="226">
        <v>27</v>
      </c>
      <c r="B142" s="148">
        <v>5452</v>
      </c>
      <c r="C142" s="149">
        <v>600099245</v>
      </c>
      <c r="D142" s="148">
        <v>70188416</v>
      </c>
      <c r="E142" s="534" t="s">
        <v>429</v>
      </c>
      <c r="F142" s="131"/>
      <c r="G142" s="535"/>
      <c r="H142" s="132"/>
      <c r="I142" s="528">
        <v>7733316</v>
      </c>
      <c r="J142" s="151">
        <v>5582861</v>
      </c>
      <c r="K142" s="151">
        <v>25000</v>
      </c>
      <c r="L142" s="151">
        <v>1895457</v>
      </c>
      <c r="M142" s="151">
        <v>111658</v>
      </c>
      <c r="N142" s="151">
        <v>118340</v>
      </c>
      <c r="O142" s="228">
        <v>13.715300000000001</v>
      </c>
      <c r="P142" s="228">
        <v>9.4193000000000016</v>
      </c>
      <c r="Q142" s="531">
        <v>4.2960000000000003</v>
      </c>
      <c r="R142" s="219">
        <f t="shared" ref="R142:AW142" si="196">SUM(R136:R141)</f>
        <v>0</v>
      </c>
      <c r="S142" s="151">
        <f t="shared" si="196"/>
        <v>0</v>
      </c>
      <c r="T142" s="151">
        <f t="shared" si="196"/>
        <v>0</v>
      </c>
      <c r="U142" s="151">
        <f t="shared" si="196"/>
        <v>0</v>
      </c>
      <c r="V142" s="151">
        <f t="shared" si="196"/>
        <v>0</v>
      </c>
      <c r="W142" s="151">
        <f t="shared" si="196"/>
        <v>0</v>
      </c>
      <c r="X142" s="151">
        <f t="shared" si="196"/>
        <v>0</v>
      </c>
      <c r="Y142" s="151">
        <f t="shared" si="196"/>
        <v>0</v>
      </c>
      <c r="Z142" s="151">
        <f t="shared" si="196"/>
        <v>0</v>
      </c>
      <c r="AA142" s="151">
        <f t="shared" si="196"/>
        <v>0</v>
      </c>
      <c r="AB142" s="151">
        <f t="shared" si="196"/>
        <v>0</v>
      </c>
      <c r="AC142" s="151">
        <f t="shared" si="196"/>
        <v>0</v>
      </c>
      <c r="AD142" s="151">
        <f t="shared" si="196"/>
        <v>0</v>
      </c>
      <c r="AE142" s="151">
        <f t="shared" si="196"/>
        <v>0</v>
      </c>
      <c r="AF142" s="151">
        <f t="shared" si="196"/>
        <v>0</v>
      </c>
      <c r="AG142" s="228">
        <f t="shared" si="196"/>
        <v>0</v>
      </c>
      <c r="AH142" s="228">
        <f t="shared" si="196"/>
        <v>0</v>
      </c>
      <c r="AI142" s="228">
        <f t="shared" si="196"/>
        <v>0</v>
      </c>
      <c r="AJ142" s="228">
        <f t="shared" si="196"/>
        <v>0</v>
      </c>
      <c r="AK142" s="228">
        <f t="shared" si="196"/>
        <v>0</v>
      </c>
      <c r="AL142" s="228">
        <f t="shared" si="196"/>
        <v>0</v>
      </c>
      <c r="AM142" s="228">
        <f t="shared" si="196"/>
        <v>0</v>
      </c>
      <c r="AN142" s="820">
        <f t="shared" si="196"/>
        <v>0</v>
      </c>
      <c r="AO142" s="528">
        <f t="shared" si="196"/>
        <v>7733316</v>
      </c>
      <c r="AP142" s="151">
        <f t="shared" si="196"/>
        <v>5582861</v>
      </c>
      <c r="AQ142" s="151">
        <f t="shared" si="196"/>
        <v>25000</v>
      </c>
      <c r="AR142" s="151">
        <f t="shared" si="196"/>
        <v>1895457</v>
      </c>
      <c r="AS142" s="151">
        <f t="shared" si="196"/>
        <v>111658</v>
      </c>
      <c r="AT142" s="151">
        <f t="shared" si="196"/>
        <v>118340</v>
      </c>
      <c r="AU142" s="228">
        <f t="shared" si="196"/>
        <v>13.715300000000001</v>
      </c>
      <c r="AV142" s="228">
        <f t="shared" si="196"/>
        <v>9.4193000000000016</v>
      </c>
      <c r="AW142" s="531">
        <f t="shared" si="196"/>
        <v>4.2960000000000003</v>
      </c>
    </row>
    <row r="143" spans="1:49" ht="12.95" customHeight="1" x14ac:dyDescent="0.25">
      <c r="A143" s="224">
        <v>28</v>
      </c>
      <c r="B143" s="145">
        <v>5428</v>
      </c>
      <c r="C143" s="146">
        <v>600099059</v>
      </c>
      <c r="D143" s="114">
        <v>70985740</v>
      </c>
      <c r="E143" s="533" t="s">
        <v>430</v>
      </c>
      <c r="F143" s="123">
        <v>3111</v>
      </c>
      <c r="G143" s="533" t="s">
        <v>331</v>
      </c>
      <c r="H143" s="126" t="s">
        <v>283</v>
      </c>
      <c r="I143" s="265">
        <v>1187075</v>
      </c>
      <c r="J143" s="266">
        <v>857869</v>
      </c>
      <c r="K143" s="266">
        <v>5000</v>
      </c>
      <c r="L143" s="831">
        <v>291649</v>
      </c>
      <c r="M143" s="831">
        <v>17157</v>
      </c>
      <c r="N143" s="266">
        <v>15400</v>
      </c>
      <c r="O143" s="622">
        <v>2.0914999999999999</v>
      </c>
      <c r="P143" s="678">
        <v>1.5806</v>
      </c>
      <c r="Q143" s="744">
        <v>0.51090000000000002</v>
      </c>
      <c r="R143" s="675">
        <f t="shared" ref="R143:R148" si="197">W143*-1</f>
        <v>0</v>
      </c>
      <c r="S143" s="269">
        <v>0</v>
      </c>
      <c r="T143" s="269">
        <v>0</v>
      </c>
      <c r="U143" s="269">
        <v>0</v>
      </c>
      <c r="V143" s="269">
        <f t="shared" ref="V143:V161" si="198">SUM(R143:U143)</f>
        <v>0</v>
      </c>
      <c r="W143" s="269">
        <v>0</v>
      </c>
      <c r="X143" s="269">
        <v>0</v>
      </c>
      <c r="Y143" s="269">
        <f t="shared" ref="Y143:Y148" si="199">SUM(W143:X143)</f>
        <v>0</v>
      </c>
      <c r="Z143" s="269">
        <f t="shared" ref="Z143:Z148" si="200">V143+Y143</f>
        <v>0</v>
      </c>
      <c r="AA143" s="577">
        <f t="shared" ref="AA143:AA148" si="201">ROUND((V143+W143)*33.8%,0)</f>
        <v>0</v>
      </c>
      <c r="AB143" s="270">
        <f t="shared" ref="AB143:AB148" si="202">ROUND(V143*2%,0)</f>
        <v>0</v>
      </c>
      <c r="AC143" s="269">
        <v>0</v>
      </c>
      <c r="AD143" s="269">
        <v>0</v>
      </c>
      <c r="AE143" s="269">
        <f t="shared" ref="AE143:AE161" si="203">SUM(AC143:AD143)</f>
        <v>0</v>
      </c>
      <c r="AF143" s="269">
        <f t="shared" ref="AF143:AF161" si="204">Z143+AA143+AB143+AE143</f>
        <v>0</v>
      </c>
      <c r="AG143" s="271">
        <v>0</v>
      </c>
      <c r="AH143" s="271">
        <v>0</v>
      </c>
      <c r="AI143" s="271">
        <v>0</v>
      </c>
      <c r="AJ143" s="271">
        <v>0</v>
      </c>
      <c r="AK143" s="271">
        <v>0</v>
      </c>
      <c r="AL143" s="271">
        <f t="shared" ref="AL143:AL161" si="205">AG143+AI143+AJ143</f>
        <v>0</v>
      </c>
      <c r="AM143" s="271">
        <f t="shared" ref="AM143:AM161" si="206">AH143+AK143</f>
        <v>0</v>
      </c>
      <c r="AN143" s="696">
        <f t="shared" ref="AN143:AN161" si="207">SUM(AL143:AM143)</f>
        <v>0</v>
      </c>
      <c r="AO143" s="267">
        <f t="shared" ref="AO143:AO148" si="208">I143+AF143</f>
        <v>1187075</v>
      </c>
      <c r="AP143" s="269">
        <f t="shared" ref="AP143:AP148" si="209">J143+V143</f>
        <v>857869</v>
      </c>
      <c r="AQ143" s="421">
        <f t="shared" ref="AQ143:AQ148" si="210">K143+Y143</f>
        <v>5000</v>
      </c>
      <c r="AR143" s="269">
        <f t="shared" ref="AR143:AS148" si="211">L143+AA143</f>
        <v>291649</v>
      </c>
      <c r="AS143" s="269">
        <f t="shared" si="211"/>
        <v>17157</v>
      </c>
      <c r="AT143" s="269">
        <f t="shared" ref="AT143:AT148" si="212">N143+AE143</f>
        <v>15400</v>
      </c>
      <c r="AU143" s="271">
        <f t="shared" ref="AU143:AU148" si="213">O143+AN143</f>
        <v>2.0914999999999999</v>
      </c>
      <c r="AV143" s="271">
        <f t="shared" ref="AV143:AW148" si="214">P143+AL143</f>
        <v>1.5806</v>
      </c>
      <c r="AW143" s="272">
        <f t="shared" si="214"/>
        <v>0.51090000000000002</v>
      </c>
    </row>
    <row r="144" spans="1:49" ht="12.95" customHeight="1" x14ac:dyDescent="0.25">
      <c r="A144" s="224">
        <v>28</v>
      </c>
      <c r="B144" s="145">
        <v>5428</v>
      </c>
      <c r="C144" s="146">
        <v>600099059</v>
      </c>
      <c r="D144" s="114">
        <v>70985740</v>
      </c>
      <c r="E144" s="533" t="s">
        <v>430</v>
      </c>
      <c r="F144" s="123">
        <v>3117</v>
      </c>
      <c r="G144" s="533" t="s">
        <v>320</v>
      </c>
      <c r="H144" s="126" t="s">
        <v>283</v>
      </c>
      <c r="I144" s="265">
        <v>2557619</v>
      </c>
      <c r="J144" s="266">
        <v>1804506</v>
      </c>
      <c r="K144" s="266">
        <v>41928</v>
      </c>
      <c r="L144" s="831">
        <v>624095</v>
      </c>
      <c r="M144" s="831">
        <v>36090</v>
      </c>
      <c r="N144" s="266">
        <v>51000</v>
      </c>
      <c r="O144" s="622">
        <v>3.4893000000000001</v>
      </c>
      <c r="P144" s="678">
        <v>2.3635999999999999</v>
      </c>
      <c r="Q144" s="744">
        <v>1.1256999999999999</v>
      </c>
      <c r="R144" s="675">
        <f t="shared" si="197"/>
        <v>0</v>
      </c>
      <c r="S144" s="269">
        <v>0</v>
      </c>
      <c r="T144" s="269">
        <v>0</v>
      </c>
      <c r="U144" s="269">
        <v>0</v>
      </c>
      <c r="V144" s="269">
        <f t="shared" si="198"/>
        <v>0</v>
      </c>
      <c r="W144" s="269">
        <v>0</v>
      </c>
      <c r="X144" s="269">
        <v>0</v>
      </c>
      <c r="Y144" s="269">
        <f t="shared" si="199"/>
        <v>0</v>
      </c>
      <c r="Z144" s="269">
        <f t="shared" si="200"/>
        <v>0</v>
      </c>
      <c r="AA144" s="577">
        <f t="shared" si="201"/>
        <v>0</v>
      </c>
      <c r="AB144" s="270">
        <f t="shared" si="202"/>
        <v>0</v>
      </c>
      <c r="AC144" s="269">
        <v>0</v>
      </c>
      <c r="AD144" s="269">
        <v>0</v>
      </c>
      <c r="AE144" s="269">
        <f t="shared" si="203"/>
        <v>0</v>
      </c>
      <c r="AF144" s="269">
        <f t="shared" si="204"/>
        <v>0</v>
      </c>
      <c r="AG144" s="271">
        <v>0</v>
      </c>
      <c r="AH144" s="271">
        <v>0</v>
      </c>
      <c r="AI144" s="271">
        <v>0</v>
      </c>
      <c r="AJ144" s="271">
        <v>0</v>
      </c>
      <c r="AK144" s="271">
        <v>0</v>
      </c>
      <c r="AL144" s="271">
        <f t="shared" si="205"/>
        <v>0</v>
      </c>
      <c r="AM144" s="271">
        <f t="shared" si="206"/>
        <v>0</v>
      </c>
      <c r="AN144" s="696">
        <f t="shared" si="207"/>
        <v>0</v>
      </c>
      <c r="AO144" s="267">
        <f t="shared" si="208"/>
        <v>2557619</v>
      </c>
      <c r="AP144" s="269">
        <f t="shared" si="209"/>
        <v>1804506</v>
      </c>
      <c r="AQ144" s="421">
        <f t="shared" si="210"/>
        <v>41928</v>
      </c>
      <c r="AR144" s="269">
        <f t="shared" si="211"/>
        <v>624095</v>
      </c>
      <c r="AS144" s="269">
        <f t="shared" si="211"/>
        <v>36090</v>
      </c>
      <c r="AT144" s="269">
        <f t="shared" si="212"/>
        <v>51000</v>
      </c>
      <c r="AU144" s="271">
        <f t="shared" si="213"/>
        <v>3.4893000000000001</v>
      </c>
      <c r="AV144" s="271">
        <f t="shared" si="214"/>
        <v>2.3635999999999999</v>
      </c>
      <c r="AW144" s="272">
        <f t="shared" si="214"/>
        <v>1.1256999999999999</v>
      </c>
    </row>
    <row r="145" spans="1:49" ht="12.95" customHeight="1" x14ac:dyDescent="0.25">
      <c r="A145" s="224">
        <v>28</v>
      </c>
      <c r="B145" s="145">
        <v>5428</v>
      </c>
      <c r="C145" s="146">
        <v>600099059</v>
      </c>
      <c r="D145" s="114">
        <v>70985740</v>
      </c>
      <c r="E145" s="533" t="s">
        <v>430</v>
      </c>
      <c r="F145" s="123">
        <v>3117</v>
      </c>
      <c r="G145" s="533" t="s">
        <v>325</v>
      </c>
      <c r="H145" s="126" t="s">
        <v>284</v>
      </c>
      <c r="I145" s="265">
        <v>2567</v>
      </c>
      <c r="J145" s="266">
        <v>1890</v>
      </c>
      <c r="K145" s="266">
        <v>0</v>
      </c>
      <c r="L145" s="831">
        <v>639</v>
      </c>
      <c r="M145" s="831">
        <v>38</v>
      </c>
      <c r="N145" s="266">
        <v>0</v>
      </c>
      <c r="O145" s="622">
        <v>0</v>
      </c>
      <c r="P145" s="678">
        <v>0</v>
      </c>
      <c r="Q145" s="744">
        <v>0</v>
      </c>
      <c r="R145" s="675">
        <f t="shared" si="197"/>
        <v>0</v>
      </c>
      <c r="S145" s="269">
        <v>0</v>
      </c>
      <c r="T145" s="269">
        <v>0</v>
      </c>
      <c r="U145" s="269">
        <v>0</v>
      </c>
      <c r="V145" s="269">
        <f t="shared" si="198"/>
        <v>0</v>
      </c>
      <c r="W145" s="269">
        <v>0</v>
      </c>
      <c r="X145" s="269">
        <v>0</v>
      </c>
      <c r="Y145" s="269">
        <f t="shared" si="199"/>
        <v>0</v>
      </c>
      <c r="Z145" s="269">
        <f t="shared" si="200"/>
        <v>0</v>
      </c>
      <c r="AA145" s="577">
        <f t="shared" si="201"/>
        <v>0</v>
      </c>
      <c r="AB145" s="270">
        <f t="shared" si="202"/>
        <v>0</v>
      </c>
      <c r="AC145" s="269">
        <v>0</v>
      </c>
      <c r="AD145" s="269">
        <v>0</v>
      </c>
      <c r="AE145" s="269">
        <f t="shared" si="203"/>
        <v>0</v>
      </c>
      <c r="AF145" s="269">
        <f t="shared" si="204"/>
        <v>0</v>
      </c>
      <c r="AG145" s="271">
        <v>0</v>
      </c>
      <c r="AH145" s="271">
        <v>0</v>
      </c>
      <c r="AI145" s="271">
        <v>0</v>
      </c>
      <c r="AJ145" s="271">
        <v>0</v>
      </c>
      <c r="AK145" s="271">
        <v>0</v>
      </c>
      <c r="AL145" s="271">
        <f t="shared" si="205"/>
        <v>0</v>
      </c>
      <c r="AM145" s="271">
        <f t="shared" si="206"/>
        <v>0</v>
      </c>
      <c r="AN145" s="696">
        <f t="shared" si="207"/>
        <v>0</v>
      </c>
      <c r="AO145" s="267">
        <f t="shared" si="208"/>
        <v>2567</v>
      </c>
      <c r="AP145" s="269">
        <f t="shared" si="209"/>
        <v>1890</v>
      </c>
      <c r="AQ145" s="421">
        <f t="shared" si="210"/>
        <v>0</v>
      </c>
      <c r="AR145" s="269">
        <f t="shared" si="211"/>
        <v>639</v>
      </c>
      <c r="AS145" s="269">
        <f t="shared" si="211"/>
        <v>38</v>
      </c>
      <c r="AT145" s="269">
        <f t="shared" si="212"/>
        <v>0</v>
      </c>
      <c r="AU145" s="271">
        <f t="shared" si="213"/>
        <v>0</v>
      </c>
      <c r="AV145" s="271">
        <f t="shared" si="214"/>
        <v>0</v>
      </c>
      <c r="AW145" s="272">
        <f t="shared" si="214"/>
        <v>0</v>
      </c>
    </row>
    <row r="146" spans="1:49" ht="12.95" customHeight="1" x14ac:dyDescent="0.25">
      <c r="A146" s="224">
        <v>28</v>
      </c>
      <c r="B146" s="145">
        <v>5428</v>
      </c>
      <c r="C146" s="146">
        <v>600099059</v>
      </c>
      <c r="D146" s="114">
        <v>70985740</v>
      </c>
      <c r="E146" s="533" t="s">
        <v>430</v>
      </c>
      <c r="F146" s="123">
        <v>3141</v>
      </c>
      <c r="G146" s="533" t="s">
        <v>321</v>
      </c>
      <c r="H146" s="126" t="s">
        <v>284</v>
      </c>
      <c r="I146" s="265">
        <v>540796</v>
      </c>
      <c r="J146" s="266">
        <v>381785</v>
      </c>
      <c r="K146" s="266">
        <v>15000</v>
      </c>
      <c r="L146" s="831">
        <v>134113</v>
      </c>
      <c r="M146" s="831">
        <v>7636</v>
      </c>
      <c r="N146" s="266">
        <v>2262</v>
      </c>
      <c r="O146" s="622">
        <v>1.35</v>
      </c>
      <c r="P146" s="678">
        <v>0</v>
      </c>
      <c r="Q146" s="744">
        <v>1.35</v>
      </c>
      <c r="R146" s="675">
        <f t="shared" si="197"/>
        <v>0</v>
      </c>
      <c r="S146" s="269">
        <v>0</v>
      </c>
      <c r="T146" s="269">
        <v>0</v>
      </c>
      <c r="U146" s="269">
        <v>0</v>
      </c>
      <c r="V146" s="269">
        <f t="shared" si="198"/>
        <v>0</v>
      </c>
      <c r="W146" s="269">
        <v>0</v>
      </c>
      <c r="X146" s="269">
        <v>0</v>
      </c>
      <c r="Y146" s="269">
        <f t="shared" si="199"/>
        <v>0</v>
      </c>
      <c r="Z146" s="269">
        <f t="shared" si="200"/>
        <v>0</v>
      </c>
      <c r="AA146" s="577">
        <f t="shared" si="201"/>
        <v>0</v>
      </c>
      <c r="AB146" s="270">
        <f t="shared" si="202"/>
        <v>0</v>
      </c>
      <c r="AC146" s="269">
        <v>0</v>
      </c>
      <c r="AD146" s="269">
        <v>0</v>
      </c>
      <c r="AE146" s="269">
        <f t="shared" si="203"/>
        <v>0</v>
      </c>
      <c r="AF146" s="269">
        <f t="shared" si="204"/>
        <v>0</v>
      </c>
      <c r="AG146" s="271">
        <v>0</v>
      </c>
      <c r="AH146" s="271">
        <v>0</v>
      </c>
      <c r="AI146" s="271">
        <v>0</v>
      </c>
      <c r="AJ146" s="271">
        <v>0</v>
      </c>
      <c r="AK146" s="271">
        <v>0</v>
      </c>
      <c r="AL146" s="271">
        <f t="shared" si="205"/>
        <v>0</v>
      </c>
      <c r="AM146" s="271">
        <f t="shared" si="206"/>
        <v>0</v>
      </c>
      <c r="AN146" s="696">
        <f t="shared" si="207"/>
        <v>0</v>
      </c>
      <c r="AO146" s="267">
        <f t="shared" si="208"/>
        <v>540796</v>
      </c>
      <c r="AP146" s="269">
        <f t="shared" si="209"/>
        <v>381785</v>
      </c>
      <c r="AQ146" s="421">
        <f t="shared" si="210"/>
        <v>15000</v>
      </c>
      <c r="AR146" s="269">
        <f t="shared" si="211"/>
        <v>134113</v>
      </c>
      <c r="AS146" s="269">
        <f t="shared" si="211"/>
        <v>7636</v>
      </c>
      <c r="AT146" s="269">
        <f t="shared" si="212"/>
        <v>2262</v>
      </c>
      <c r="AU146" s="271">
        <f t="shared" si="213"/>
        <v>1.35</v>
      </c>
      <c r="AV146" s="271">
        <f t="shared" si="214"/>
        <v>0</v>
      </c>
      <c r="AW146" s="272">
        <f t="shared" si="214"/>
        <v>1.35</v>
      </c>
    </row>
    <row r="147" spans="1:49" ht="12.95" customHeight="1" x14ac:dyDescent="0.25">
      <c r="A147" s="224">
        <v>28</v>
      </c>
      <c r="B147" s="145">
        <v>5428</v>
      </c>
      <c r="C147" s="146">
        <v>600099059</v>
      </c>
      <c r="D147" s="114">
        <v>70985740</v>
      </c>
      <c r="E147" s="533" t="s">
        <v>430</v>
      </c>
      <c r="F147" s="123">
        <v>3143</v>
      </c>
      <c r="G147" s="533" t="s">
        <v>635</v>
      </c>
      <c r="H147" s="126" t="s">
        <v>283</v>
      </c>
      <c r="I147" s="265">
        <v>532436</v>
      </c>
      <c r="J147" s="266">
        <v>387147</v>
      </c>
      <c r="K147" s="266">
        <v>5000</v>
      </c>
      <c r="L147" s="831">
        <v>132546</v>
      </c>
      <c r="M147" s="831">
        <v>7743</v>
      </c>
      <c r="N147" s="266">
        <v>0</v>
      </c>
      <c r="O147" s="622">
        <v>0.8417</v>
      </c>
      <c r="P147" s="678">
        <v>0.8417</v>
      </c>
      <c r="Q147" s="744">
        <v>0</v>
      </c>
      <c r="R147" s="675">
        <f t="shared" si="197"/>
        <v>0</v>
      </c>
      <c r="S147" s="269">
        <v>0</v>
      </c>
      <c r="T147" s="269">
        <v>0</v>
      </c>
      <c r="U147" s="269">
        <v>0</v>
      </c>
      <c r="V147" s="269">
        <f t="shared" si="198"/>
        <v>0</v>
      </c>
      <c r="W147" s="269">
        <v>0</v>
      </c>
      <c r="X147" s="269">
        <v>0</v>
      </c>
      <c r="Y147" s="269">
        <f t="shared" si="199"/>
        <v>0</v>
      </c>
      <c r="Z147" s="269">
        <f t="shared" si="200"/>
        <v>0</v>
      </c>
      <c r="AA147" s="577">
        <f t="shared" si="201"/>
        <v>0</v>
      </c>
      <c r="AB147" s="270">
        <f t="shared" si="202"/>
        <v>0</v>
      </c>
      <c r="AC147" s="269">
        <v>0</v>
      </c>
      <c r="AD147" s="269">
        <v>0</v>
      </c>
      <c r="AE147" s="269">
        <f t="shared" si="203"/>
        <v>0</v>
      </c>
      <c r="AF147" s="269">
        <f t="shared" si="204"/>
        <v>0</v>
      </c>
      <c r="AG147" s="271">
        <v>0</v>
      </c>
      <c r="AH147" s="271">
        <v>0</v>
      </c>
      <c r="AI147" s="271">
        <v>0</v>
      </c>
      <c r="AJ147" s="271">
        <v>0</v>
      </c>
      <c r="AK147" s="271">
        <v>0</v>
      </c>
      <c r="AL147" s="271">
        <f t="shared" si="205"/>
        <v>0</v>
      </c>
      <c r="AM147" s="271">
        <f t="shared" si="206"/>
        <v>0</v>
      </c>
      <c r="AN147" s="696">
        <f t="shared" si="207"/>
        <v>0</v>
      </c>
      <c r="AO147" s="267">
        <f t="shared" si="208"/>
        <v>532436</v>
      </c>
      <c r="AP147" s="269">
        <f t="shared" si="209"/>
        <v>387147</v>
      </c>
      <c r="AQ147" s="421">
        <f t="shared" si="210"/>
        <v>5000</v>
      </c>
      <c r="AR147" s="269">
        <f t="shared" si="211"/>
        <v>132546</v>
      </c>
      <c r="AS147" s="269">
        <f t="shared" si="211"/>
        <v>7743</v>
      </c>
      <c r="AT147" s="269">
        <f t="shared" si="212"/>
        <v>0</v>
      </c>
      <c r="AU147" s="271">
        <f t="shared" si="213"/>
        <v>0.8417</v>
      </c>
      <c r="AV147" s="271">
        <f t="shared" si="214"/>
        <v>0.8417</v>
      </c>
      <c r="AW147" s="272">
        <f t="shared" si="214"/>
        <v>0</v>
      </c>
    </row>
    <row r="148" spans="1:49" ht="12.95" customHeight="1" x14ac:dyDescent="0.25">
      <c r="A148" s="224">
        <v>28</v>
      </c>
      <c r="B148" s="145">
        <v>5428</v>
      </c>
      <c r="C148" s="146">
        <v>600099059</v>
      </c>
      <c r="D148" s="114">
        <v>70985740</v>
      </c>
      <c r="E148" s="533" t="s">
        <v>430</v>
      </c>
      <c r="F148" s="123">
        <v>3143</v>
      </c>
      <c r="G148" s="533" t="s">
        <v>636</v>
      </c>
      <c r="H148" s="126" t="s">
        <v>284</v>
      </c>
      <c r="I148" s="265">
        <v>10534</v>
      </c>
      <c r="J148" s="266">
        <v>7425</v>
      </c>
      <c r="K148" s="266">
        <v>0</v>
      </c>
      <c r="L148" s="831">
        <v>2510</v>
      </c>
      <c r="M148" s="831">
        <v>149</v>
      </c>
      <c r="N148" s="266">
        <v>450</v>
      </c>
      <c r="O148" s="622">
        <v>0.03</v>
      </c>
      <c r="P148" s="678">
        <v>0</v>
      </c>
      <c r="Q148" s="744">
        <v>0.03</v>
      </c>
      <c r="R148" s="675">
        <f t="shared" si="197"/>
        <v>0</v>
      </c>
      <c r="S148" s="269">
        <v>0</v>
      </c>
      <c r="T148" s="269">
        <v>0</v>
      </c>
      <c r="U148" s="269">
        <v>0</v>
      </c>
      <c r="V148" s="269">
        <f t="shared" si="198"/>
        <v>0</v>
      </c>
      <c r="W148" s="269">
        <v>0</v>
      </c>
      <c r="X148" s="269">
        <v>0</v>
      </c>
      <c r="Y148" s="269">
        <f t="shared" si="199"/>
        <v>0</v>
      </c>
      <c r="Z148" s="269">
        <f t="shared" si="200"/>
        <v>0</v>
      </c>
      <c r="AA148" s="577">
        <f t="shared" si="201"/>
        <v>0</v>
      </c>
      <c r="AB148" s="270">
        <f t="shared" si="202"/>
        <v>0</v>
      </c>
      <c r="AC148" s="269">
        <v>0</v>
      </c>
      <c r="AD148" s="269">
        <v>0</v>
      </c>
      <c r="AE148" s="269">
        <f t="shared" si="203"/>
        <v>0</v>
      </c>
      <c r="AF148" s="269">
        <f t="shared" si="204"/>
        <v>0</v>
      </c>
      <c r="AG148" s="271">
        <v>0</v>
      </c>
      <c r="AH148" s="271">
        <v>0</v>
      </c>
      <c r="AI148" s="271">
        <v>0</v>
      </c>
      <c r="AJ148" s="271">
        <v>0</v>
      </c>
      <c r="AK148" s="271">
        <v>0</v>
      </c>
      <c r="AL148" s="271">
        <f t="shared" si="205"/>
        <v>0</v>
      </c>
      <c r="AM148" s="271">
        <f t="shared" si="206"/>
        <v>0</v>
      </c>
      <c r="AN148" s="696">
        <f t="shared" si="207"/>
        <v>0</v>
      </c>
      <c r="AO148" s="267">
        <f t="shared" si="208"/>
        <v>10534</v>
      </c>
      <c r="AP148" s="269">
        <f t="shared" si="209"/>
        <v>7425</v>
      </c>
      <c r="AQ148" s="421">
        <f t="shared" si="210"/>
        <v>0</v>
      </c>
      <c r="AR148" s="269">
        <f t="shared" si="211"/>
        <v>2510</v>
      </c>
      <c r="AS148" s="269">
        <f t="shared" si="211"/>
        <v>149</v>
      </c>
      <c r="AT148" s="269">
        <f t="shared" si="212"/>
        <v>450</v>
      </c>
      <c r="AU148" s="271">
        <f t="shared" si="213"/>
        <v>0.03</v>
      </c>
      <c r="AV148" s="271">
        <f t="shared" si="214"/>
        <v>0</v>
      </c>
      <c r="AW148" s="272">
        <f t="shared" si="214"/>
        <v>0.03</v>
      </c>
    </row>
    <row r="149" spans="1:49" ht="12.95" customHeight="1" x14ac:dyDescent="0.25">
      <c r="A149" s="226">
        <v>28</v>
      </c>
      <c r="B149" s="148">
        <v>5428</v>
      </c>
      <c r="C149" s="149">
        <v>600099059</v>
      </c>
      <c r="D149" s="148">
        <v>70985740</v>
      </c>
      <c r="E149" s="534" t="s">
        <v>431</v>
      </c>
      <c r="F149" s="131"/>
      <c r="G149" s="535"/>
      <c r="H149" s="132"/>
      <c r="I149" s="528">
        <v>4831027</v>
      </c>
      <c r="J149" s="151">
        <v>3440622</v>
      </c>
      <c r="K149" s="151">
        <v>66928</v>
      </c>
      <c r="L149" s="151">
        <v>1185552</v>
      </c>
      <c r="M149" s="151">
        <v>68813</v>
      </c>
      <c r="N149" s="151">
        <v>69112</v>
      </c>
      <c r="O149" s="228">
        <v>7.8025000000000002</v>
      </c>
      <c r="P149" s="228">
        <v>4.7858999999999998</v>
      </c>
      <c r="Q149" s="531">
        <v>3.0165999999999999</v>
      </c>
      <c r="R149" s="219">
        <f t="shared" ref="R149:AW149" si="215">SUM(R143:R148)</f>
        <v>0</v>
      </c>
      <c r="S149" s="151">
        <f t="shared" si="215"/>
        <v>0</v>
      </c>
      <c r="T149" s="151">
        <f t="shared" si="215"/>
        <v>0</v>
      </c>
      <c r="U149" s="151">
        <f t="shared" si="215"/>
        <v>0</v>
      </c>
      <c r="V149" s="151">
        <f t="shared" si="215"/>
        <v>0</v>
      </c>
      <c r="W149" s="151">
        <f t="shared" si="215"/>
        <v>0</v>
      </c>
      <c r="X149" s="151">
        <f t="shared" si="215"/>
        <v>0</v>
      </c>
      <c r="Y149" s="151">
        <f t="shared" si="215"/>
        <v>0</v>
      </c>
      <c r="Z149" s="151">
        <f t="shared" si="215"/>
        <v>0</v>
      </c>
      <c r="AA149" s="151">
        <f t="shared" si="215"/>
        <v>0</v>
      </c>
      <c r="AB149" s="151">
        <f t="shared" si="215"/>
        <v>0</v>
      </c>
      <c r="AC149" s="151">
        <f t="shared" si="215"/>
        <v>0</v>
      </c>
      <c r="AD149" s="151">
        <f t="shared" si="215"/>
        <v>0</v>
      </c>
      <c r="AE149" s="151">
        <f t="shared" si="215"/>
        <v>0</v>
      </c>
      <c r="AF149" s="151">
        <f t="shared" si="215"/>
        <v>0</v>
      </c>
      <c r="AG149" s="228">
        <f t="shared" si="215"/>
        <v>0</v>
      </c>
      <c r="AH149" s="228">
        <f t="shared" si="215"/>
        <v>0</v>
      </c>
      <c r="AI149" s="228">
        <f t="shared" si="215"/>
        <v>0</v>
      </c>
      <c r="AJ149" s="228">
        <f t="shared" si="215"/>
        <v>0</v>
      </c>
      <c r="AK149" s="228">
        <f t="shared" si="215"/>
        <v>0</v>
      </c>
      <c r="AL149" s="228">
        <f t="shared" si="215"/>
        <v>0</v>
      </c>
      <c r="AM149" s="228">
        <f t="shared" si="215"/>
        <v>0</v>
      </c>
      <c r="AN149" s="820">
        <f t="shared" si="215"/>
        <v>0</v>
      </c>
      <c r="AO149" s="528">
        <f t="shared" si="215"/>
        <v>4831027</v>
      </c>
      <c r="AP149" s="151">
        <f t="shared" si="215"/>
        <v>3440622</v>
      </c>
      <c r="AQ149" s="151">
        <f t="shared" si="215"/>
        <v>66928</v>
      </c>
      <c r="AR149" s="151">
        <f t="shared" si="215"/>
        <v>1185552</v>
      </c>
      <c r="AS149" s="151">
        <f t="shared" si="215"/>
        <v>68813</v>
      </c>
      <c r="AT149" s="151">
        <f t="shared" si="215"/>
        <v>69112</v>
      </c>
      <c r="AU149" s="228">
        <f t="shared" si="215"/>
        <v>7.8025000000000002</v>
      </c>
      <c r="AV149" s="228">
        <f t="shared" si="215"/>
        <v>4.7858999999999998</v>
      </c>
      <c r="AW149" s="531">
        <f t="shared" si="215"/>
        <v>3.0165999999999999</v>
      </c>
    </row>
    <row r="150" spans="1:49" ht="12.95" customHeight="1" x14ac:dyDescent="0.25">
      <c r="A150" s="224">
        <v>29</v>
      </c>
      <c r="B150" s="145">
        <v>5472</v>
      </c>
      <c r="C150" s="146">
        <v>600098672</v>
      </c>
      <c r="D150" s="114">
        <v>72743565</v>
      </c>
      <c r="E150" s="533" t="s">
        <v>432</v>
      </c>
      <c r="F150" s="123">
        <v>3111</v>
      </c>
      <c r="G150" s="533" t="s">
        <v>331</v>
      </c>
      <c r="H150" s="126" t="s">
        <v>283</v>
      </c>
      <c r="I150" s="265">
        <v>3359809</v>
      </c>
      <c r="J150" s="266">
        <v>2446251</v>
      </c>
      <c r="K150" s="266">
        <v>0</v>
      </c>
      <c r="L150" s="831">
        <v>826833</v>
      </c>
      <c r="M150" s="831">
        <v>48925</v>
      </c>
      <c r="N150" s="266">
        <v>37800</v>
      </c>
      <c r="O150" s="622">
        <v>5.4897999999999998</v>
      </c>
      <c r="P150" s="678">
        <v>4</v>
      </c>
      <c r="Q150" s="744">
        <v>1.4898</v>
      </c>
      <c r="R150" s="675">
        <f t="shared" ref="R150:R151" si="216">W150*-1</f>
        <v>0</v>
      </c>
      <c r="S150" s="269">
        <v>0</v>
      </c>
      <c r="T150" s="269">
        <v>0</v>
      </c>
      <c r="U150" s="269">
        <v>0</v>
      </c>
      <c r="V150" s="269">
        <f t="shared" si="198"/>
        <v>0</v>
      </c>
      <c r="W150" s="269">
        <v>0</v>
      </c>
      <c r="X150" s="269">
        <v>0</v>
      </c>
      <c r="Y150" s="269">
        <f>SUM(W150:X150)</f>
        <v>0</v>
      </c>
      <c r="Z150" s="269">
        <f>V150+Y150</f>
        <v>0</v>
      </c>
      <c r="AA150" s="577">
        <f t="shared" ref="AA150:AA151" si="217">ROUND((V150+W150)*33.8%,0)</f>
        <v>0</v>
      </c>
      <c r="AB150" s="270">
        <f>ROUND(V150*2%,0)</f>
        <v>0</v>
      </c>
      <c r="AC150" s="269">
        <v>0</v>
      </c>
      <c r="AD150" s="269">
        <v>0</v>
      </c>
      <c r="AE150" s="269">
        <f t="shared" si="203"/>
        <v>0</v>
      </c>
      <c r="AF150" s="269">
        <f t="shared" si="204"/>
        <v>0</v>
      </c>
      <c r="AG150" s="271">
        <v>0</v>
      </c>
      <c r="AH150" s="271">
        <v>0</v>
      </c>
      <c r="AI150" s="271">
        <v>0</v>
      </c>
      <c r="AJ150" s="271">
        <v>0</v>
      </c>
      <c r="AK150" s="271">
        <v>0</v>
      </c>
      <c r="AL150" s="271">
        <f t="shared" si="205"/>
        <v>0</v>
      </c>
      <c r="AM150" s="271">
        <f t="shared" si="206"/>
        <v>0</v>
      </c>
      <c r="AN150" s="696">
        <f t="shared" si="207"/>
        <v>0</v>
      </c>
      <c r="AO150" s="267">
        <f>I150+AF150</f>
        <v>3359809</v>
      </c>
      <c r="AP150" s="269">
        <f>J150+V150</f>
        <v>2446251</v>
      </c>
      <c r="AQ150" s="421">
        <f t="shared" ref="AQ150:AQ151" si="218">K150+Y150</f>
        <v>0</v>
      </c>
      <c r="AR150" s="269">
        <f>L150+AA150</f>
        <v>826833</v>
      </c>
      <c r="AS150" s="269">
        <f>M150+AB150</f>
        <v>48925</v>
      </c>
      <c r="AT150" s="269">
        <f>N150+AE150</f>
        <v>37800</v>
      </c>
      <c r="AU150" s="271">
        <f>O150+AN150</f>
        <v>5.4897999999999998</v>
      </c>
      <c r="AV150" s="271">
        <f>P150+AL150</f>
        <v>4</v>
      </c>
      <c r="AW150" s="272">
        <f>Q150+AM150</f>
        <v>1.4898</v>
      </c>
    </row>
    <row r="151" spans="1:49" ht="12.95" customHeight="1" x14ac:dyDescent="0.25">
      <c r="A151" s="224">
        <v>29</v>
      </c>
      <c r="B151" s="145">
        <v>5472</v>
      </c>
      <c r="C151" s="146">
        <v>600098672</v>
      </c>
      <c r="D151" s="114">
        <v>72743565</v>
      </c>
      <c r="E151" s="533" t="s">
        <v>432</v>
      </c>
      <c r="F151" s="123">
        <v>3141</v>
      </c>
      <c r="G151" s="533" t="s">
        <v>321</v>
      </c>
      <c r="H151" s="126" t="s">
        <v>284</v>
      </c>
      <c r="I151" s="265">
        <v>671263</v>
      </c>
      <c r="J151" s="266">
        <v>491996</v>
      </c>
      <c r="K151" s="266">
        <v>0</v>
      </c>
      <c r="L151" s="831">
        <v>166295</v>
      </c>
      <c r="M151" s="831">
        <v>9840</v>
      </c>
      <c r="N151" s="266">
        <v>3132</v>
      </c>
      <c r="O151" s="622">
        <v>1.67</v>
      </c>
      <c r="P151" s="678">
        <v>0</v>
      </c>
      <c r="Q151" s="744">
        <v>1.67</v>
      </c>
      <c r="R151" s="675">
        <f t="shared" si="216"/>
        <v>0</v>
      </c>
      <c r="S151" s="269">
        <v>0</v>
      </c>
      <c r="T151" s="269">
        <v>0</v>
      </c>
      <c r="U151" s="269">
        <v>0</v>
      </c>
      <c r="V151" s="269">
        <f t="shared" si="198"/>
        <v>0</v>
      </c>
      <c r="W151" s="269">
        <v>0</v>
      </c>
      <c r="X151" s="269">
        <v>0</v>
      </c>
      <c r="Y151" s="269">
        <f>SUM(W151:X151)</f>
        <v>0</v>
      </c>
      <c r="Z151" s="269">
        <f>V151+Y151</f>
        <v>0</v>
      </c>
      <c r="AA151" s="577">
        <f t="shared" si="217"/>
        <v>0</v>
      </c>
      <c r="AB151" s="270">
        <f>ROUND(V151*2%,0)</f>
        <v>0</v>
      </c>
      <c r="AC151" s="269">
        <v>0</v>
      </c>
      <c r="AD151" s="269">
        <v>0</v>
      </c>
      <c r="AE151" s="269">
        <f t="shared" si="203"/>
        <v>0</v>
      </c>
      <c r="AF151" s="269">
        <f t="shared" si="204"/>
        <v>0</v>
      </c>
      <c r="AG151" s="271">
        <v>0</v>
      </c>
      <c r="AH151" s="271">
        <v>0</v>
      </c>
      <c r="AI151" s="271">
        <v>0</v>
      </c>
      <c r="AJ151" s="271">
        <v>0</v>
      </c>
      <c r="AK151" s="271">
        <v>0</v>
      </c>
      <c r="AL151" s="271">
        <f t="shared" si="205"/>
        <v>0</v>
      </c>
      <c r="AM151" s="271">
        <f t="shared" si="206"/>
        <v>0</v>
      </c>
      <c r="AN151" s="696">
        <f t="shared" si="207"/>
        <v>0</v>
      </c>
      <c r="AO151" s="267">
        <f>I151+AF151</f>
        <v>671263</v>
      </c>
      <c r="AP151" s="269">
        <f>J151+V151</f>
        <v>491996</v>
      </c>
      <c r="AQ151" s="421">
        <f t="shared" si="218"/>
        <v>0</v>
      </c>
      <c r="AR151" s="269">
        <f>L151+AA151</f>
        <v>166295</v>
      </c>
      <c r="AS151" s="269">
        <f>M151+AB151</f>
        <v>9840</v>
      </c>
      <c r="AT151" s="269">
        <f>N151+AE151</f>
        <v>3132</v>
      </c>
      <c r="AU151" s="271">
        <f>O151+AN151</f>
        <v>1.67</v>
      </c>
      <c r="AV151" s="271">
        <f>P151+AL151</f>
        <v>0</v>
      </c>
      <c r="AW151" s="272">
        <f>Q151+AM151</f>
        <v>1.67</v>
      </c>
    </row>
    <row r="152" spans="1:49" ht="12.95" customHeight="1" x14ac:dyDescent="0.25">
      <c r="A152" s="226">
        <v>29</v>
      </c>
      <c r="B152" s="148">
        <v>5472</v>
      </c>
      <c r="C152" s="149">
        <v>600098672</v>
      </c>
      <c r="D152" s="148">
        <v>72743565</v>
      </c>
      <c r="E152" s="534" t="s">
        <v>433</v>
      </c>
      <c r="F152" s="131"/>
      <c r="G152" s="535"/>
      <c r="H152" s="132"/>
      <c r="I152" s="216">
        <v>4031072</v>
      </c>
      <c r="J152" s="130">
        <v>2938247</v>
      </c>
      <c r="K152" s="130">
        <v>0</v>
      </c>
      <c r="L152" s="130">
        <v>993128</v>
      </c>
      <c r="M152" s="130">
        <v>58765</v>
      </c>
      <c r="N152" s="130">
        <v>40932</v>
      </c>
      <c r="O152" s="133">
        <v>7.1597999999999997</v>
      </c>
      <c r="P152" s="133">
        <v>4</v>
      </c>
      <c r="Q152" s="483">
        <v>3.1597999999999997</v>
      </c>
      <c r="R152" s="211">
        <f t="shared" ref="R152:AW152" si="219">SUM(R150:R151)</f>
        <v>0</v>
      </c>
      <c r="S152" s="130">
        <f t="shared" si="219"/>
        <v>0</v>
      </c>
      <c r="T152" s="130">
        <f t="shared" si="219"/>
        <v>0</v>
      </c>
      <c r="U152" s="130">
        <f t="shared" si="219"/>
        <v>0</v>
      </c>
      <c r="V152" s="130">
        <f t="shared" si="219"/>
        <v>0</v>
      </c>
      <c r="W152" s="130">
        <f t="shared" si="219"/>
        <v>0</v>
      </c>
      <c r="X152" s="130">
        <f t="shared" si="219"/>
        <v>0</v>
      </c>
      <c r="Y152" s="130">
        <f t="shared" si="219"/>
        <v>0</v>
      </c>
      <c r="Z152" s="130">
        <f t="shared" si="219"/>
        <v>0</v>
      </c>
      <c r="AA152" s="130">
        <f t="shared" si="219"/>
        <v>0</v>
      </c>
      <c r="AB152" s="130">
        <f t="shared" si="219"/>
        <v>0</v>
      </c>
      <c r="AC152" s="130">
        <f t="shared" si="219"/>
        <v>0</v>
      </c>
      <c r="AD152" s="130">
        <f t="shared" si="219"/>
        <v>0</v>
      </c>
      <c r="AE152" s="130">
        <f t="shared" si="219"/>
        <v>0</v>
      </c>
      <c r="AF152" s="130">
        <f t="shared" si="219"/>
        <v>0</v>
      </c>
      <c r="AG152" s="133">
        <f t="shared" si="219"/>
        <v>0</v>
      </c>
      <c r="AH152" s="133">
        <f t="shared" si="219"/>
        <v>0</v>
      </c>
      <c r="AI152" s="133">
        <f t="shared" si="219"/>
        <v>0</v>
      </c>
      <c r="AJ152" s="133">
        <f t="shared" si="219"/>
        <v>0</v>
      </c>
      <c r="AK152" s="133">
        <f t="shared" si="219"/>
        <v>0</v>
      </c>
      <c r="AL152" s="133">
        <f t="shared" si="219"/>
        <v>0</v>
      </c>
      <c r="AM152" s="133">
        <f t="shared" si="219"/>
        <v>0</v>
      </c>
      <c r="AN152" s="815">
        <f t="shared" si="219"/>
        <v>0</v>
      </c>
      <c r="AO152" s="216">
        <f t="shared" si="219"/>
        <v>4031072</v>
      </c>
      <c r="AP152" s="130">
        <f t="shared" si="219"/>
        <v>2938247</v>
      </c>
      <c r="AQ152" s="130">
        <f t="shared" si="219"/>
        <v>0</v>
      </c>
      <c r="AR152" s="130">
        <f t="shared" si="219"/>
        <v>993128</v>
      </c>
      <c r="AS152" s="130">
        <f t="shared" si="219"/>
        <v>58765</v>
      </c>
      <c r="AT152" s="130">
        <f t="shared" si="219"/>
        <v>40932</v>
      </c>
      <c r="AU152" s="133">
        <f t="shared" si="219"/>
        <v>7.1597999999999997</v>
      </c>
      <c r="AV152" s="133">
        <f t="shared" si="219"/>
        <v>4</v>
      </c>
      <c r="AW152" s="483">
        <f t="shared" si="219"/>
        <v>3.1597999999999997</v>
      </c>
    </row>
    <row r="153" spans="1:49" ht="12.95" customHeight="1" x14ac:dyDescent="0.25">
      <c r="A153" s="224">
        <v>30</v>
      </c>
      <c r="B153" s="145">
        <v>5471</v>
      </c>
      <c r="C153" s="146">
        <v>600099229</v>
      </c>
      <c r="D153" s="114">
        <v>72743646</v>
      </c>
      <c r="E153" s="533" t="s">
        <v>434</v>
      </c>
      <c r="F153" s="123">
        <v>3113</v>
      </c>
      <c r="G153" s="533" t="s">
        <v>335</v>
      </c>
      <c r="H153" s="126" t="s">
        <v>283</v>
      </c>
      <c r="I153" s="265">
        <v>12553747</v>
      </c>
      <c r="J153" s="266">
        <v>8953274</v>
      </c>
      <c r="K153" s="266">
        <v>10464</v>
      </c>
      <c r="L153" s="831">
        <v>3029744</v>
      </c>
      <c r="M153" s="831">
        <v>179065</v>
      </c>
      <c r="N153" s="266">
        <v>381200</v>
      </c>
      <c r="O153" s="622">
        <v>17.554500000000001</v>
      </c>
      <c r="P153" s="678">
        <v>13</v>
      </c>
      <c r="Q153" s="744">
        <v>4.5545</v>
      </c>
      <c r="R153" s="675">
        <f t="shared" ref="R153:R157" si="220">W153*-1</f>
        <v>0</v>
      </c>
      <c r="S153" s="269">
        <v>0</v>
      </c>
      <c r="T153" s="269">
        <v>0</v>
      </c>
      <c r="U153" s="269">
        <v>0</v>
      </c>
      <c r="V153" s="269">
        <f t="shared" si="198"/>
        <v>0</v>
      </c>
      <c r="W153" s="269">
        <v>0</v>
      </c>
      <c r="X153" s="269">
        <v>0</v>
      </c>
      <c r="Y153" s="269">
        <f>SUM(W153:X153)</f>
        <v>0</v>
      </c>
      <c r="Z153" s="269">
        <f>V153+Y153</f>
        <v>0</v>
      </c>
      <c r="AA153" s="577">
        <f t="shared" ref="AA153:AA157" si="221">ROUND((V153+W153)*33.8%,0)</f>
        <v>0</v>
      </c>
      <c r="AB153" s="270">
        <f>ROUND(V153*2%,0)</f>
        <v>0</v>
      </c>
      <c r="AC153" s="269">
        <v>0</v>
      </c>
      <c r="AD153" s="269">
        <v>0</v>
      </c>
      <c r="AE153" s="269">
        <f t="shared" si="203"/>
        <v>0</v>
      </c>
      <c r="AF153" s="269">
        <f t="shared" si="204"/>
        <v>0</v>
      </c>
      <c r="AG153" s="271">
        <v>0</v>
      </c>
      <c r="AH153" s="271">
        <v>0</v>
      </c>
      <c r="AI153" s="271">
        <v>0</v>
      </c>
      <c r="AJ153" s="271">
        <v>0</v>
      </c>
      <c r="AK153" s="271">
        <v>0</v>
      </c>
      <c r="AL153" s="271">
        <f t="shared" si="205"/>
        <v>0</v>
      </c>
      <c r="AM153" s="271">
        <f t="shared" si="206"/>
        <v>0</v>
      </c>
      <c r="AN153" s="696">
        <f t="shared" si="207"/>
        <v>0</v>
      </c>
      <c r="AO153" s="267">
        <f>I153+AF153</f>
        <v>12553747</v>
      </c>
      <c r="AP153" s="269">
        <f>J153+V153</f>
        <v>8953274</v>
      </c>
      <c r="AQ153" s="421">
        <f t="shared" ref="AQ153:AQ157" si="222">K153+Y153</f>
        <v>10464</v>
      </c>
      <c r="AR153" s="269">
        <f t="shared" ref="AR153:AS157" si="223">L153+AA153</f>
        <v>3029744</v>
      </c>
      <c r="AS153" s="269">
        <f t="shared" si="223"/>
        <v>179065</v>
      </c>
      <c r="AT153" s="269">
        <f>N153+AE153</f>
        <v>381200</v>
      </c>
      <c r="AU153" s="271">
        <f>O153+AN153</f>
        <v>17.554500000000001</v>
      </c>
      <c r="AV153" s="271">
        <f t="shared" ref="AV153:AW157" si="224">P153+AL153</f>
        <v>13</v>
      </c>
      <c r="AW153" s="272">
        <f t="shared" si="224"/>
        <v>4.5545</v>
      </c>
    </row>
    <row r="154" spans="1:49" ht="12.95" customHeight="1" x14ac:dyDescent="0.25">
      <c r="A154" s="224">
        <v>30</v>
      </c>
      <c r="B154" s="145">
        <v>5471</v>
      </c>
      <c r="C154" s="146">
        <v>600099229</v>
      </c>
      <c r="D154" s="114">
        <v>72743646</v>
      </c>
      <c r="E154" s="533" t="s">
        <v>434</v>
      </c>
      <c r="F154" s="123">
        <v>3113</v>
      </c>
      <c r="G154" s="533" t="s">
        <v>325</v>
      </c>
      <c r="H154" s="126" t="s">
        <v>284</v>
      </c>
      <c r="I154" s="265">
        <v>973681</v>
      </c>
      <c r="J154" s="266">
        <v>716996</v>
      </c>
      <c r="K154" s="266">
        <v>0</v>
      </c>
      <c r="L154" s="831">
        <v>242345</v>
      </c>
      <c r="M154" s="831">
        <v>14340</v>
      </c>
      <c r="N154" s="266">
        <v>0</v>
      </c>
      <c r="O154" s="622">
        <v>2.1</v>
      </c>
      <c r="P154" s="678">
        <v>2.1</v>
      </c>
      <c r="Q154" s="744">
        <v>0</v>
      </c>
      <c r="R154" s="675">
        <f t="shared" si="220"/>
        <v>0</v>
      </c>
      <c r="S154" s="269">
        <v>0</v>
      </c>
      <c r="T154" s="269">
        <v>0</v>
      </c>
      <c r="U154" s="269">
        <v>0</v>
      </c>
      <c r="V154" s="269">
        <f t="shared" si="198"/>
        <v>0</v>
      </c>
      <c r="W154" s="269">
        <v>0</v>
      </c>
      <c r="X154" s="269">
        <v>0</v>
      </c>
      <c r="Y154" s="269">
        <f>SUM(W154:X154)</f>
        <v>0</v>
      </c>
      <c r="Z154" s="269">
        <f>V154+Y154</f>
        <v>0</v>
      </c>
      <c r="AA154" s="577">
        <f t="shared" si="221"/>
        <v>0</v>
      </c>
      <c r="AB154" s="270">
        <f>ROUND(V154*2%,0)</f>
        <v>0</v>
      </c>
      <c r="AC154" s="269">
        <v>0</v>
      </c>
      <c r="AD154" s="269">
        <v>0</v>
      </c>
      <c r="AE154" s="269">
        <f t="shared" si="203"/>
        <v>0</v>
      </c>
      <c r="AF154" s="269">
        <f t="shared" si="204"/>
        <v>0</v>
      </c>
      <c r="AG154" s="271">
        <v>0</v>
      </c>
      <c r="AH154" s="271">
        <v>0</v>
      </c>
      <c r="AI154" s="271">
        <v>0</v>
      </c>
      <c r="AJ154" s="271">
        <v>0</v>
      </c>
      <c r="AK154" s="271">
        <v>0</v>
      </c>
      <c r="AL154" s="271">
        <f t="shared" si="205"/>
        <v>0</v>
      </c>
      <c r="AM154" s="271">
        <f t="shared" si="206"/>
        <v>0</v>
      </c>
      <c r="AN154" s="696">
        <f t="shared" si="207"/>
        <v>0</v>
      </c>
      <c r="AO154" s="267">
        <f>I154+AF154</f>
        <v>973681</v>
      </c>
      <c r="AP154" s="269">
        <f>J154+V154</f>
        <v>716996</v>
      </c>
      <c r="AQ154" s="421">
        <f t="shared" si="222"/>
        <v>0</v>
      </c>
      <c r="AR154" s="269">
        <f t="shared" si="223"/>
        <v>242345</v>
      </c>
      <c r="AS154" s="269">
        <f t="shared" si="223"/>
        <v>14340</v>
      </c>
      <c r="AT154" s="269">
        <f>N154+AE154</f>
        <v>0</v>
      </c>
      <c r="AU154" s="271">
        <f>O154+AN154</f>
        <v>2.1</v>
      </c>
      <c r="AV154" s="271">
        <f t="shared" si="224"/>
        <v>2.1</v>
      </c>
      <c r="AW154" s="272">
        <f t="shared" si="224"/>
        <v>0</v>
      </c>
    </row>
    <row r="155" spans="1:49" ht="12.95" customHeight="1" x14ac:dyDescent="0.25">
      <c r="A155" s="224">
        <v>30</v>
      </c>
      <c r="B155" s="145">
        <v>5471</v>
      </c>
      <c r="C155" s="146">
        <v>600099229</v>
      </c>
      <c r="D155" s="114">
        <v>72743646</v>
      </c>
      <c r="E155" s="533" t="s">
        <v>434</v>
      </c>
      <c r="F155" s="123">
        <v>3141</v>
      </c>
      <c r="G155" s="533" t="s">
        <v>321</v>
      </c>
      <c r="H155" s="126" t="s">
        <v>284</v>
      </c>
      <c r="I155" s="265">
        <v>1211879</v>
      </c>
      <c r="J155" s="266">
        <v>885310</v>
      </c>
      <c r="K155" s="266">
        <v>0</v>
      </c>
      <c r="L155" s="831">
        <v>299235</v>
      </c>
      <c r="M155" s="831">
        <v>17706</v>
      </c>
      <c r="N155" s="266">
        <v>9628</v>
      </c>
      <c r="O155" s="622">
        <v>3.01</v>
      </c>
      <c r="P155" s="678">
        <v>0</v>
      </c>
      <c r="Q155" s="744">
        <v>3.01</v>
      </c>
      <c r="R155" s="675">
        <f t="shared" si="220"/>
        <v>0</v>
      </c>
      <c r="S155" s="269">
        <v>0</v>
      </c>
      <c r="T155" s="269">
        <v>0</v>
      </c>
      <c r="U155" s="269">
        <v>0</v>
      </c>
      <c r="V155" s="269">
        <f t="shared" si="198"/>
        <v>0</v>
      </c>
      <c r="W155" s="269">
        <v>0</v>
      </c>
      <c r="X155" s="269">
        <v>0</v>
      </c>
      <c r="Y155" s="269">
        <f>SUM(W155:X155)</f>
        <v>0</v>
      </c>
      <c r="Z155" s="269">
        <f>V155+Y155</f>
        <v>0</v>
      </c>
      <c r="AA155" s="577">
        <f t="shared" si="221"/>
        <v>0</v>
      </c>
      <c r="AB155" s="270">
        <f>ROUND(V155*2%,0)</f>
        <v>0</v>
      </c>
      <c r="AC155" s="269">
        <v>0</v>
      </c>
      <c r="AD155" s="269">
        <v>0</v>
      </c>
      <c r="AE155" s="269">
        <f t="shared" si="203"/>
        <v>0</v>
      </c>
      <c r="AF155" s="269">
        <f t="shared" si="204"/>
        <v>0</v>
      </c>
      <c r="AG155" s="271">
        <v>0</v>
      </c>
      <c r="AH155" s="271">
        <v>0</v>
      </c>
      <c r="AI155" s="271">
        <v>0</v>
      </c>
      <c r="AJ155" s="271">
        <v>0</v>
      </c>
      <c r="AK155" s="271">
        <v>0</v>
      </c>
      <c r="AL155" s="271">
        <f t="shared" si="205"/>
        <v>0</v>
      </c>
      <c r="AM155" s="271">
        <f t="shared" si="206"/>
        <v>0</v>
      </c>
      <c r="AN155" s="696">
        <f t="shared" si="207"/>
        <v>0</v>
      </c>
      <c r="AO155" s="267">
        <f>I155+AF155</f>
        <v>1211879</v>
      </c>
      <c r="AP155" s="269">
        <f>J155+V155</f>
        <v>885310</v>
      </c>
      <c r="AQ155" s="421">
        <f t="shared" si="222"/>
        <v>0</v>
      </c>
      <c r="AR155" s="269">
        <f t="shared" si="223"/>
        <v>299235</v>
      </c>
      <c r="AS155" s="269">
        <f t="shared" si="223"/>
        <v>17706</v>
      </c>
      <c r="AT155" s="269">
        <f>N155+AE155</f>
        <v>9628</v>
      </c>
      <c r="AU155" s="271">
        <f>O155+AN155</f>
        <v>3.01</v>
      </c>
      <c r="AV155" s="271">
        <f t="shared" si="224"/>
        <v>0</v>
      </c>
      <c r="AW155" s="272">
        <f t="shared" si="224"/>
        <v>3.01</v>
      </c>
    </row>
    <row r="156" spans="1:49" ht="12.95" customHeight="1" x14ac:dyDescent="0.25">
      <c r="A156" s="224">
        <v>30</v>
      </c>
      <c r="B156" s="145">
        <v>5471</v>
      </c>
      <c r="C156" s="146">
        <v>600099229</v>
      </c>
      <c r="D156" s="114">
        <v>72743646</v>
      </c>
      <c r="E156" s="533" t="s">
        <v>434</v>
      </c>
      <c r="F156" s="123">
        <v>3143</v>
      </c>
      <c r="G156" s="533" t="s">
        <v>635</v>
      </c>
      <c r="H156" s="126" t="s">
        <v>283</v>
      </c>
      <c r="I156" s="265">
        <v>596599</v>
      </c>
      <c r="J156" s="266">
        <v>399123</v>
      </c>
      <c r="K156" s="266">
        <v>40800</v>
      </c>
      <c r="L156" s="831">
        <v>148694</v>
      </c>
      <c r="M156" s="831">
        <v>7982</v>
      </c>
      <c r="N156" s="266">
        <v>0</v>
      </c>
      <c r="O156" s="622">
        <v>0.875</v>
      </c>
      <c r="P156" s="678">
        <v>0.875</v>
      </c>
      <c r="Q156" s="744">
        <v>0</v>
      </c>
      <c r="R156" s="675">
        <f t="shared" si="220"/>
        <v>0</v>
      </c>
      <c r="S156" s="269">
        <v>0</v>
      </c>
      <c r="T156" s="269">
        <v>0</v>
      </c>
      <c r="U156" s="269">
        <v>0</v>
      </c>
      <c r="V156" s="269">
        <f t="shared" si="198"/>
        <v>0</v>
      </c>
      <c r="W156" s="269">
        <v>0</v>
      </c>
      <c r="X156" s="269">
        <v>0</v>
      </c>
      <c r="Y156" s="269">
        <f>SUM(W156:X156)</f>
        <v>0</v>
      </c>
      <c r="Z156" s="269">
        <f>V156+Y156</f>
        <v>0</v>
      </c>
      <c r="AA156" s="577">
        <f t="shared" si="221"/>
        <v>0</v>
      </c>
      <c r="AB156" s="270">
        <f>ROUND(V156*2%,0)</f>
        <v>0</v>
      </c>
      <c r="AC156" s="269">
        <v>0</v>
      </c>
      <c r="AD156" s="269">
        <v>0</v>
      </c>
      <c r="AE156" s="269">
        <f t="shared" si="203"/>
        <v>0</v>
      </c>
      <c r="AF156" s="269">
        <f t="shared" si="204"/>
        <v>0</v>
      </c>
      <c r="AG156" s="271">
        <v>0</v>
      </c>
      <c r="AH156" s="271">
        <v>0</v>
      </c>
      <c r="AI156" s="271">
        <v>0</v>
      </c>
      <c r="AJ156" s="271">
        <v>0</v>
      </c>
      <c r="AK156" s="271">
        <v>0</v>
      </c>
      <c r="AL156" s="271">
        <f t="shared" si="205"/>
        <v>0</v>
      </c>
      <c r="AM156" s="271">
        <f t="shared" si="206"/>
        <v>0</v>
      </c>
      <c r="AN156" s="696">
        <f t="shared" si="207"/>
        <v>0</v>
      </c>
      <c r="AO156" s="267">
        <f>I156+AF156</f>
        <v>596599</v>
      </c>
      <c r="AP156" s="269">
        <f>J156+V156</f>
        <v>399123</v>
      </c>
      <c r="AQ156" s="421">
        <f t="shared" si="222"/>
        <v>40800</v>
      </c>
      <c r="AR156" s="269">
        <f t="shared" si="223"/>
        <v>148694</v>
      </c>
      <c r="AS156" s="269">
        <f t="shared" si="223"/>
        <v>7982</v>
      </c>
      <c r="AT156" s="269">
        <f>N156+AE156</f>
        <v>0</v>
      </c>
      <c r="AU156" s="271">
        <f>O156+AN156</f>
        <v>0.875</v>
      </c>
      <c r="AV156" s="271">
        <f t="shared" si="224"/>
        <v>0.875</v>
      </c>
      <c r="AW156" s="272">
        <f t="shared" si="224"/>
        <v>0</v>
      </c>
    </row>
    <row r="157" spans="1:49" ht="12.95" customHeight="1" x14ac:dyDescent="0.25">
      <c r="A157" s="224">
        <v>30</v>
      </c>
      <c r="B157" s="145">
        <v>5471</v>
      </c>
      <c r="C157" s="146">
        <v>600099229</v>
      </c>
      <c r="D157" s="114">
        <v>72743646</v>
      </c>
      <c r="E157" s="533" t="s">
        <v>434</v>
      </c>
      <c r="F157" s="123">
        <v>3143</v>
      </c>
      <c r="G157" s="533" t="s">
        <v>636</v>
      </c>
      <c r="H157" s="126" t="s">
        <v>284</v>
      </c>
      <c r="I157" s="265">
        <v>22453</v>
      </c>
      <c r="J157" s="266">
        <v>-19665</v>
      </c>
      <c r="K157" s="266">
        <v>36000</v>
      </c>
      <c r="L157" s="831">
        <v>5521</v>
      </c>
      <c r="M157" s="831">
        <v>-393</v>
      </c>
      <c r="N157" s="266">
        <v>990</v>
      </c>
      <c r="O157" s="622">
        <v>-9.999999999999995E-3</v>
      </c>
      <c r="P157" s="678">
        <v>-0.08</v>
      </c>
      <c r="Q157" s="744">
        <v>7.0000000000000007E-2</v>
      </c>
      <c r="R157" s="675">
        <f t="shared" si="220"/>
        <v>0</v>
      </c>
      <c r="S157" s="269">
        <v>0</v>
      </c>
      <c r="T157" s="269">
        <v>0</v>
      </c>
      <c r="U157" s="269">
        <v>0</v>
      </c>
      <c r="V157" s="269">
        <f t="shared" si="198"/>
        <v>0</v>
      </c>
      <c r="W157" s="269">
        <v>0</v>
      </c>
      <c r="X157" s="269">
        <v>0</v>
      </c>
      <c r="Y157" s="269">
        <f>SUM(W157:X157)</f>
        <v>0</v>
      </c>
      <c r="Z157" s="269">
        <f>V157+Y157</f>
        <v>0</v>
      </c>
      <c r="AA157" s="577">
        <f t="shared" si="221"/>
        <v>0</v>
      </c>
      <c r="AB157" s="270">
        <f>ROUND(V157*2%,0)</f>
        <v>0</v>
      </c>
      <c r="AC157" s="269">
        <v>0</v>
      </c>
      <c r="AD157" s="269">
        <v>0</v>
      </c>
      <c r="AE157" s="269">
        <f t="shared" si="203"/>
        <v>0</v>
      </c>
      <c r="AF157" s="269">
        <f t="shared" si="204"/>
        <v>0</v>
      </c>
      <c r="AG157" s="271">
        <v>0</v>
      </c>
      <c r="AH157" s="271">
        <v>0</v>
      </c>
      <c r="AI157" s="271">
        <v>0</v>
      </c>
      <c r="AJ157" s="271">
        <v>0</v>
      </c>
      <c r="AK157" s="271">
        <v>0</v>
      </c>
      <c r="AL157" s="271">
        <f t="shared" si="205"/>
        <v>0</v>
      </c>
      <c r="AM157" s="271">
        <f t="shared" si="206"/>
        <v>0</v>
      </c>
      <c r="AN157" s="696">
        <f t="shared" si="207"/>
        <v>0</v>
      </c>
      <c r="AO157" s="267">
        <f>I157+AF157</f>
        <v>22453</v>
      </c>
      <c r="AP157" s="269">
        <f>J157+V157</f>
        <v>-19665</v>
      </c>
      <c r="AQ157" s="421">
        <f t="shared" si="222"/>
        <v>36000</v>
      </c>
      <c r="AR157" s="269">
        <f t="shared" si="223"/>
        <v>5521</v>
      </c>
      <c r="AS157" s="269">
        <f t="shared" si="223"/>
        <v>-393</v>
      </c>
      <c r="AT157" s="269">
        <f>N157+AE157</f>
        <v>990</v>
      </c>
      <c r="AU157" s="271">
        <f>O157+AN157</f>
        <v>-9.999999999999995E-3</v>
      </c>
      <c r="AV157" s="271">
        <f t="shared" si="224"/>
        <v>-0.08</v>
      </c>
      <c r="AW157" s="272">
        <f t="shared" si="224"/>
        <v>7.0000000000000007E-2</v>
      </c>
    </row>
    <row r="158" spans="1:49" ht="12.95" customHeight="1" x14ac:dyDescent="0.25">
      <c r="A158" s="226">
        <v>30</v>
      </c>
      <c r="B158" s="148">
        <v>5471</v>
      </c>
      <c r="C158" s="149">
        <v>600099229</v>
      </c>
      <c r="D158" s="148">
        <v>72743646</v>
      </c>
      <c r="E158" s="534" t="s">
        <v>435</v>
      </c>
      <c r="F158" s="131"/>
      <c r="G158" s="535"/>
      <c r="H158" s="132"/>
      <c r="I158" s="216">
        <v>15358359</v>
      </c>
      <c r="J158" s="130">
        <v>10935038</v>
      </c>
      <c r="K158" s="130">
        <v>87264</v>
      </c>
      <c r="L158" s="130">
        <v>3725539</v>
      </c>
      <c r="M158" s="130">
        <v>218700</v>
      </c>
      <c r="N158" s="130">
        <v>391818</v>
      </c>
      <c r="O158" s="133">
        <v>23.529500000000002</v>
      </c>
      <c r="P158" s="133">
        <v>15.895</v>
      </c>
      <c r="Q158" s="483">
        <v>7.6345000000000001</v>
      </c>
      <c r="R158" s="211">
        <f t="shared" ref="R158:AW158" si="225">SUM(R153:R157)</f>
        <v>0</v>
      </c>
      <c r="S158" s="130">
        <f t="shared" si="225"/>
        <v>0</v>
      </c>
      <c r="T158" s="130">
        <f t="shared" si="225"/>
        <v>0</v>
      </c>
      <c r="U158" s="130">
        <f t="shared" si="225"/>
        <v>0</v>
      </c>
      <c r="V158" s="130">
        <f t="shared" si="225"/>
        <v>0</v>
      </c>
      <c r="W158" s="130">
        <f t="shared" si="225"/>
        <v>0</v>
      </c>
      <c r="X158" s="130">
        <f t="shared" si="225"/>
        <v>0</v>
      </c>
      <c r="Y158" s="130">
        <f t="shared" si="225"/>
        <v>0</v>
      </c>
      <c r="Z158" s="130">
        <f t="shared" si="225"/>
        <v>0</v>
      </c>
      <c r="AA158" s="130">
        <f t="shared" si="225"/>
        <v>0</v>
      </c>
      <c r="AB158" s="130">
        <f t="shared" si="225"/>
        <v>0</v>
      </c>
      <c r="AC158" s="130">
        <f t="shared" si="225"/>
        <v>0</v>
      </c>
      <c r="AD158" s="130">
        <f t="shared" si="225"/>
        <v>0</v>
      </c>
      <c r="AE158" s="130">
        <f t="shared" si="225"/>
        <v>0</v>
      </c>
      <c r="AF158" s="130">
        <f t="shared" si="225"/>
        <v>0</v>
      </c>
      <c r="AG158" s="133">
        <f t="shared" si="225"/>
        <v>0</v>
      </c>
      <c r="AH158" s="133">
        <f t="shared" si="225"/>
        <v>0</v>
      </c>
      <c r="AI158" s="133">
        <f t="shared" si="225"/>
        <v>0</v>
      </c>
      <c r="AJ158" s="133">
        <f t="shared" si="225"/>
        <v>0</v>
      </c>
      <c r="AK158" s="133">
        <f t="shared" si="225"/>
        <v>0</v>
      </c>
      <c r="AL158" s="133">
        <f t="shared" si="225"/>
        <v>0</v>
      </c>
      <c r="AM158" s="133">
        <f t="shared" si="225"/>
        <v>0</v>
      </c>
      <c r="AN158" s="815">
        <f t="shared" si="225"/>
        <v>0</v>
      </c>
      <c r="AO158" s="216">
        <f t="shared" si="225"/>
        <v>15358359</v>
      </c>
      <c r="AP158" s="130">
        <f t="shared" si="225"/>
        <v>10935038</v>
      </c>
      <c r="AQ158" s="130">
        <f t="shared" si="225"/>
        <v>87264</v>
      </c>
      <c r="AR158" s="130">
        <f t="shared" si="225"/>
        <v>3725539</v>
      </c>
      <c r="AS158" s="130">
        <f t="shared" si="225"/>
        <v>218700</v>
      </c>
      <c r="AT158" s="130">
        <f t="shared" si="225"/>
        <v>391818</v>
      </c>
      <c r="AU158" s="133">
        <f t="shared" si="225"/>
        <v>23.529500000000002</v>
      </c>
      <c r="AV158" s="133">
        <f t="shared" si="225"/>
        <v>15.895</v>
      </c>
      <c r="AW158" s="483">
        <f t="shared" si="225"/>
        <v>7.6345000000000001</v>
      </c>
    </row>
    <row r="159" spans="1:49" ht="12.95" customHeight="1" x14ac:dyDescent="0.25">
      <c r="A159" s="224">
        <v>31</v>
      </c>
      <c r="B159" s="145">
        <v>5473</v>
      </c>
      <c r="C159" s="146">
        <v>600098583</v>
      </c>
      <c r="D159" s="114">
        <v>75016320</v>
      </c>
      <c r="E159" s="533" t="s">
        <v>436</v>
      </c>
      <c r="F159" s="123">
        <v>3111</v>
      </c>
      <c r="G159" s="533" t="s">
        <v>331</v>
      </c>
      <c r="H159" s="126" t="s">
        <v>283</v>
      </c>
      <c r="I159" s="265">
        <v>2045287</v>
      </c>
      <c r="J159" s="266">
        <v>1494762</v>
      </c>
      <c r="K159" s="266">
        <v>0</v>
      </c>
      <c r="L159" s="831">
        <v>505230</v>
      </c>
      <c r="M159" s="831">
        <v>29895</v>
      </c>
      <c r="N159" s="266">
        <v>15400</v>
      </c>
      <c r="O159" s="622">
        <v>3.1897000000000002</v>
      </c>
      <c r="P159" s="678">
        <v>2.3548</v>
      </c>
      <c r="Q159" s="744">
        <v>0.83489999999999998</v>
      </c>
      <c r="R159" s="675">
        <f t="shared" ref="R159:R161" si="226">W159*-1</f>
        <v>0</v>
      </c>
      <c r="S159" s="269">
        <v>0</v>
      </c>
      <c r="T159" s="269">
        <v>0</v>
      </c>
      <c r="U159" s="269">
        <v>0</v>
      </c>
      <c r="V159" s="269">
        <f t="shared" si="198"/>
        <v>0</v>
      </c>
      <c r="W159" s="269">
        <v>0</v>
      </c>
      <c r="X159" s="269">
        <v>0</v>
      </c>
      <c r="Y159" s="269">
        <f>SUM(W159:X159)</f>
        <v>0</v>
      </c>
      <c r="Z159" s="269">
        <f>V159+Y159</f>
        <v>0</v>
      </c>
      <c r="AA159" s="577">
        <f t="shared" ref="AA159:AA161" si="227">ROUND((V159+W159)*33.8%,0)</f>
        <v>0</v>
      </c>
      <c r="AB159" s="270">
        <f>ROUND(V159*2%,0)</f>
        <v>0</v>
      </c>
      <c r="AC159" s="269">
        <v>0</v>
      </c>
      <c r="AD159" s="269">
        <v>0</v>
      </c>
      <c r="AE159" s="269">
        <f t="shared" si="203"/>
        <v>0</v>
      </c>
      <c r="AF159" s="269">
        <f t="shared" si="204"/>
        <v>0</v>
      </c>
      <c r="AG159" s="271">
        <v>0</v>
      </c>
      <c r="AH159" s="271">
        <v>0</v>
      </c>
      <c r="AI159" s="271">
        <v>0</v>
      </c>
      <c r="AJ159" s="271">
        <v>0</v>
      </c>
      <c r="AK159" s="271">
        <v>0</v>
      </c>
      <c r="AL159" s="271">
        <f t="shared" si="205"/>
        <v>0</v>
      </c>
      <c r="AM159" s="271">
        <f t="shared" si="206"/>
        <v>0</v>
      </c>
      <c r="AN159" s="696">
        <f t="shared" si="207"/>
        <v>0</v>
      </c>
      <c r="AO159" s="267">
        <f>I159+AF159</f>
        <v>2045287</v>
      </c>
      <c r="AP159" s="269">
        <f>J159+V159</f>
        <v>1494762</v>
      </c>
      <c r="AQ159" s="421">
        <f t="shared" ref="AQ159:AQ161" si="228">K159+Y159</f>
        <v>0</v>
      </c>
      <c r="AR159" s="269">
        <f t="shared" ref="AR159:AS161" si="229">L159+AA159</f>
        <v>505230</v>
      </c>
      <c r="AS159" s="269">
        <f t="shared" si="229"/>
        <v>29895</v>
      </c>
      <c r="AT159" s="269">
        <f>N159+AE159</f>
        <v>15400</v>
      </c>
      <c r="AU159" s="271">
        <f>O159+AN159</f>
        <v>3.1897000000000002</v>
      </c>
      <c r="AV159" s="271">
        <f t="shared" ref="AV159:AW161" si="230">P159+AL159</f>
        <v>2.3548</v>
      </c>
      <c r="AW159" s="272">
        <f t="shared" si="230"/>
        <v>0.83489999999999998</v>
      </c>
    </row>
    <row r="160" spans="1:49" ht="12.95" customHeight="1" x14ac:dyDescent="0.25">
      <c r="A160" s="224">
        <v>31</v>
      </c>
      <c r="B160" s="145">
        <v>5473</v>
      </c>
      <c r="C160" s="146">
        <v>600098583</v>
      </c>
      <c r="D160" s="114">
        <v>75016320</v>
      </c>
      <c r="E160" s="533" t="s">
        <v>436</v>
      </c>
      <c r="F160" s="123">
        <v>3111</v>
      </c>
      <c r="G160" s="533" t="s">
        <v>325</v>
      </c>
      <c r="H160" s="126" t="s">
        <v>284</v>
      </c>
      <c r="I160" s="265">
        <v>0</v>
      </c>
      <c r="J160" s="266">
        <v>0</v>
      </c>
      <c r="K160" s="266">
        <v>0</v>
      </c>
      <c r="L160" s="831">
        <v>0</v>
      </c>
      <c r="M160" s="831">
        <v>0</v>
      </c>
      <c r="N160" s="266">
        <v>0</v>
      </c>
      <c r="O160" s="622">
        <v>0</v>
      </c>
      <c r="P160" s="678">
        <v>0</v>
      </c>
      <c r="Q160" s="744">
        <v>0</v>
      </c>
      <c r="R160" s="675">
        <f t="shared" si="226"/>
        <v>0</v>
      </c>
      <c r="S160" s="269">
        <v>0</v>
      </c>
      <c r="T160" s="269">
        <v>0</v>
      </c>
      <c r="U160" s="269">
        <v>0</v>
      </c>
      <c r="V160" s="269">
        <f t="shared" si="198"/>
        <v>0</v>
      </c>
      <c r="W160" s="269">
        <v>0</v>
      </c>
      <c r="X160" s="269">
        <v>0</v>
      </c>
      <c r="Y160" s="269">
        <f>SUM(W160:X160)</f>
        <v>0</v>
      </c>
      <c r="Z160" s="269">
        <f>V160+Y160</f>
        <v>0</v>
      </c>
      <c r="AA160" s="577">
        <f t="shared" si="227"/>
        <v>0</v>
      </c>
      <c r="AB160" s="270">
        <f>ROUND(V160*2%,0)</f>
        <v>0</v>
      </c>
      <c r="AC160" s="269">
        <v>0</v>
      </c>
      <c r="AD160" s="269">
        <v>0</v>
      </c>
      <c r="AE160" s="269">
        <f t="shared" si="203"/>
        <v>0</v>
      </c>
      <c r="AF160" s="269">
        <f t="shared" si="204"/>
        <v>0</v>
      </c>
      <c r="AG160" s="271">
        <v>0</v>
      </c>
      <c r="AH160" s="271">
        <v>0</v>
      </c>
      <c r="AI160" s="271">
        <v>0</v>
      </c>
      <c r="AJ160" s="271">
        <v>0</v>
      </c>
      <c r="AK160" s="271">
        <v>0</v>
      </c>
      <c r="AL160" s="271">
        <f t="shared" si="205"/>
        <v>0</v>
      </c>
      <c r="AM160" s="271">
        <f t="shared" si="206"/>
        <v>0</v>
      </c>
      <c r="AN160" s="696">
        <f t="shared" si="207"/>
        <v>0</v>
      </c>
      <c r="AO160" s="267">
        <f>I160+AF160</f>
        <v>0</v>
      </c>
      <c r="AP160" s="269">
        <f>J160+V160</f>
        <v>0</v>
      </c>
      <c r="AQ160" s="421">
        <f t="shared" si="228"/>
        <v>0</v>
      </c>
      <c r="AR160" s="269">
        <f t="shared" si="229"/>
        <v>0</v>
      </c>
      <c r="AS160" s="269">
        <f t="shared" si="229"/>
        <v>0</v>
      </c>
      <c r="AT160" s="269">
        <f>N160+AE160</f>
        <v>0</v>
      </c>
      <c r="AU160" s="271">
        <f>O160+AN160</f>
        <v>0</v>
      </c>
      <c r="AV160" s="271">
        <f t="shared" si="230"/>
        <v>0</v>
      </c>
      <c r="AW160" s="272">
        <f t="shared" si="230"/>
        <v>0</v>
      </c>
    </row>
    <row r="161" spans="1:49" ht="12.95" customHeight="1" x14ac:dyDescent="0.25">
      <c r="A161" s="224">
        <v>31</v>
      </c>
      <c r="B161" s="145">
        <v>5473</v>
      </c>
      <c r="C161" s="146">
        <v>600098583</v>
      </c>
      <c r="D161" s="114">
        <v>75016320</v>
      </c>
      <c r="E161" s="533" t="s">
        <v>436</v>
      </c>
      <c r="F161" s="123">
        <v>3141</v>
      </c>
      <c r="G161" s="533" t="s">
        <v>321</v>
      </c>
      <c r="H161" s="126" t="s">
        <v>284</v>
      </c>
      <c r="I161" s="265">
        <v>362762</v>
      </c>
      <c r="J161" s="266">
        <v>266147</v>
      </c>
      <c r="K161" s="266">
        <v>0</v>
      </c>
      <c r="L161" s="831">
        <v>89958</v>
      </c>
      <c r="M161" s="831">
        <v>5323</v>
      </c>
      <c r="N161" s="266">
        <v>1334</v>
      </c>
      <c r="O161" s="622">
        <v>0.91</v>
      </c>
      <c r="P161" s="678">
        <v>0</v>
      </c>
      <c r="Q161" s="744">
        <v>0.91</v>
      </c>
      <c r="R161" s="675">
        <f t="shared" si="226"/>
        <v>0</v>
      </c>
      <c r="S161" s="269">
        <v>0</v>
      </c>
      <c r="T161" s="269">
        <v>0</v>
      </c>
      <c r="U161" s="269">
        <v>0</v>
      </c>
      <c r="V161" s="269">
        <f t="shared" si="198"/>
        <v>0</v>
      </c>
      <c r="W161" s="269">
        <v>0</v>
      </c>
      <c r="X161" s="269">
        <v>0</v>
      </c>
      <c r="Y161" s="269">
        <f>SUM(W161:X161)</f>
        <v>0</v>
      </c>
      <c r="Z161" s="269">
        <f>V161+Y161</f>
        <v>0</v>
      </c>
      <c r="AA161" s="577">
        <f t="shared" si="227"/>
        <v>0</v>
      </c>
      <c r="AB161" s="270">
        <f>ROUND(V161*2%,0)</f>
        <v>0</v>
      </c>
      <c r="AC161" s="269">
        <v>0</v>
      </c>
      <c r="AD161" s="269">
        <v>0</v>
      </c>
      <c r="AE161" s="269">
        <f t="shared" si="203"/>
        <v>0</v>
      </c>
      <c r="AF161" s="269">
        <f t="shared" si="204"/>
        <v>0</v>
      </c>
      <c r="AG161" s="271">
        <v>0</v>
      </c>
      <c r="AH161" s="271">
        <v>0</v>
      </c>
      <c r="AI161" s="271">
        <v>0</v>
      </c>
      <c r="AJ161" s="271">
        <v>0</v>
      </c>
      <c r="AK161" s="271">
        <v>0</v>
      </c>
      <c r="AL161" s="271">
        <f t="shared" si="205"/>
        <v>0</v>
      </c>
      <c r="AM161" s="271">
        <f t="shared" si="206"/>
        <v>0</v>
      </c>
      <c r="AN161" s="696">
        <f t="shared" si="207"/>
        <v>0</v>
      </c>
      <c r="AO161" s="267">
        <f>I161+AF161</f>
        <v>362762</v>
      </c>
      <c r="AP161" s="269">
        <f>J161+V161</f>
        <v>266147</v>
      </c>
      <c r="AQ161" s="421">
        <f t="shared" si="228"/>
        <v>0</v>
      </c>
      <c r="AR161" s="269">
        <f t="shared" si="229"/>
        <v>89958</v>
      </c>
      <c r="AS161" s="269">
        <f t="shared" si="229"/>
        <v>5323</v>
      </c>
      <c r="AT161" s="269">
        <f>N161+AE161</f>
        <v>1334</v>
      </c>
      <c r="AU161" s="271">
        <f>O161+AN161</f>
        <v>0.91</v>
      </c>
      <c r="AV161" s="271">
        <f t="shared" si="230"/>
        <v>0</v>
      </c>
      <c r="AW161" s="272">
        <f t="shared" si="230"/>
        <v>0.91</v>
      </c>
    </row>
    <row r="162" spans="1:49" ht="13.5" customHeight="1" thickBot="1" x14ac:dyDescent="0.3">
      <c r="A162" s="233">
        <v>31</v>
      </c>
      <c r="B162" s="154">
        <v>5473</v>
      </c>
      <c r="C162" s="230">
        <v>600098583</v>
      </c>
      <c r="D162" s="154">
        <v>75016320</v>
      </c>
      <c r="E162" s="538" t="s">
        <v>437</v>
      </c>
      <c r="F162" s="135"/>
      <c r="G162" s="539"/>
      <c r="H162" s="136"/>
      <c r="I162" s="816">
        <v>2408049</v>
      </c>
      <c r="J162" s="213">
        <v>1760909</v>
      </c>
      <c r="K162" s="213">
        <v>0</v>
      </c>
      <c r="L162" s="213">
        <v>595188</v>
      </c>
      <c r="M162" s="213">
        <v>35218</v>
      </c>
      <c r="N162" s="213">
        <v>16734</v>
      </c>
      <c r="O162" s="221">
        <v>4.0997000000000003</v>
      </c>
      <c r="P162" s="221">
        <v>2.3548</v>
      </c>
      <c r="Q162" s="484">
        <v>1.7448999999999999</v>
      </c>
      <c r="R162" s="212">
        <f t="shared" ref="R162:AW162" si="231">SUM(R159:R161)</f>
        <v>0</v>
      </c>
      <c r="S162" s="213">
        <f t="shared" si="231"/>
        <v>0</v>
      </c>
      <c r="T162" s="213">
        <f t="shared" si="231"/>
        <v>0</v>
      </c>
      <c r="U162" s="213">
        <f t="shared" si="231"/>
        <v>0</v>
      </c>
      <c r="V162" s="213">
        <f t="shared" si="231"/>
        <v>0</v>
      </c>
      <c r="W162" s="213">
        <f t="shared" si="231"/>
        <v>0</v>
      </c>
      <c r="X162" s="213">
        <f t="shared" si="231"/>
        <v>0</v>
      </c>
      <c r="Y162" s="213">
        <f t="shared" si="231"/>
        <v>0</v>
      </c>
      <c r="Z162" s="213">
        <f t="shared" si="231"/>
        <v>0</v>
      </c>
      <c r="AA162" s="213">
        <f t="shared" si="231"/>
        <v>0</v>
      </c>
      <c r="AB162" s="213">
        <f t="shared" si="231"/>
        <v>0</v>
      </c>
      <c r="AC162" s="213">
        <f t="shared" si="231"/>
        <v>0</v>
      </c>
      <c r="AD162" s="213">
        <f t="shared" si="231"/>
        <v>0</v>
      </c>
      <c r="AE162" s="213">
        <f t="shared" si="231"/>
        <v>0</v>
      </c>
      <c r="AF162" s="213">
        <f t="shared" si="231"/>
        <v>0</v>
      </c>
      <c r="AG162" s="221">
        <f t="shared" si="231"/>
        <v>0</v>
      </c>
      <c r="AH162" s="221">
        <f t="shared" si="231"/>
        <v>0</v>
      </c>
      <c r="AI162" s="221">
        <f t="shared" si="231"/>
        <v>0</v>
      </c>
      <c r="AJ162" s="221">
        <f t="shared" si="231"/>
        <v>0</v>
      </c>
      <c r="AK162" s="221">
        <f t="shared" si="231"/>
        <v>0</v>
      </c>
      <c r="AL162" s="221">
        <f t="shared" si="231"/>
        <v>0</v>
      </c>
      <c r="AM162" s="221">
        <f t="shared" si="231"/>
        <v>0</v>
      </c>
      <c r="AN162" s="817">
        <f t="shared" si="231"/>
        <v>0</v>
      </c>
      <c r="AO162" s="816">
        <f t="shared" si="231"/>
        <v>2408049</v>
      </c>
      <c r="AP162" s="213">
        <f t="shared" si="231"/>
        <v>1760909</v>
      </c>
      <c r="AQ162" s="213">
        <f t="shared" si="231"/>
        <v>0</v>
      </c>
      <c r="AR162" s="213">
        <f t="shared" si="231"/>
        <v>595188</v>
      </c>
      <c r="AS162" s="213">
        <f t="shared" si="231"/>
        <v>35218</v>
      </c>
      <c r="AT162" s="213">
        <f t="shared" si="231"/>
        <v>16734</v>
      </c>
      <c r="AU162" s="221">
        <f t="shared" si="231"/>
        <v>4.0997000000000003</v>
      </c>
      <c r="AV162" s="221">
        <f t="shared" si="231"/>
        <v>2.3548</v>
      </c>
      <c r="AW162" s="484">
        <f t="shared" si="231"/>
        <v>1.7448999999999999</v>
      </c>
    </row>
    <row r="163" spans="1:49" ht="12.75" customHeight="1" thickBot="1" x14ac:dyDescent="0.3">
      <c r="A163" s="234"/>
      <c r="B163" s="155"/>
      <c r="C163" s="235"/>
      <c r="D163" s="155"/>
      <c r="E163" s="306" t="s">
        <v>804</v>
      </c>
      <c r="F163" s="155"/>
      <c r="G163" s="155"/>
      <c r="H163" s="141"/>
      <c r="I163" s="214">
        <f>I162+I158+I152+I149+I142+I135+I128+I126+I123+I117+I113+I109+I107+I101+I97+I91+I88+I81+I74+I67+I60+I54+I52+I45+I39+I33+I26+I24+I21+I18+I15</f>
        <v>323409017</v>
      </c>
      <c r="J163" s="215">
        <f t="shared" ref="J163:AW163" si="232">J162+J158+J152+J149+J142+J135+J128+J126+J123+J117+J113+J109+J107+J101+J97+J91+J88+J81+J74+J67+J60+J54+J52+J45+J39+J33+J26+J24+J21+J18+J15</f>
        <v>232044696</v>
      </c>
      <c r="K163" s="215">
        <f t="shared" si="232"/>
        <v>1388400</v>
      </c>
      <c r="L163" s="215">
        <f t="shared" si="232"/>
        <v>78900389</v>
      </c>
      <c r="M163" s="215">
        <f t="shared" si="232"/>
        <v>4640899</v>
      </c>
      <c r="N163" s="215">
        <f t="shared" si="232"/>
        <v>6434633</v>
      </c>
      <c r="O163" s="222">
        <f t="shared" si="232"/>
        <v>505.1447</v>
      </c>
      <c r="P163" s="222">
        <f t="shared" si="232"/>
        <v>343.91219999999998</v>
      </c>
      <c r="Q163" s="223">
        <f t="shared" si="232"/>
        <v>161.23250000000002</v>
      </c>
      <c r="R163" s="481">
        <f t="shared" si="232"/>
        <v>0</v>
      </c>
      <c r="S163" s="215">
        <f t="shared" si="232"/>
        <v>17010</v>
      </c>
      <c r="T163" s="215">
        <f t="shared" si="232"/>
        <v>0</v>
      </c>
      <c r="U163" s="215">
        <f t="shared" si="232"/>
        <v>0</v>
      </c>
      <c r="V163" s="215">
        <f t="shared" si="232"/>
        <v>17010</v>
      </c>
      <c r="W163" s="215">
        <f t="shared" si="232"/>
        <v>0</v>
      </c>
      <c r="X163" s="215">
        <f t="shared" si="232"/>
        <v>0</v>
      </c>
      <c r="Y163" s="215">
        <f t="shared" si="232"/>
        <v>0</v>
      </c>
      <c r="Z163" s="215">
        <f t="shared" si="232"/>
        <v>17010</v>
      </c>
      <c r="AA163" s="215">
        <f t="shared" si="232"/>
        <v>5750</v>
      </c>
      <c r="AB163" s="215">
        <f t="shared" si="232"/>
        <v>340</v>
      </c>
      <c r="AC163" s="215">
        <f>AC162+AC158+AC152+AC149+AC142+AC135+AC128+AC126+AC123+AC117+AC113+AC109+AC107+AC101+AC97+AC91+AC88+AC81+AC74+AC67+AC60+AC54+AC52+AC45+AC39+AC33+AC26+AC24+AC21+AC18+AC15</f>
        <v>0</v>
      </c>
      <c r="AD163" s="215">
        <f t="shared" si="232"/>
        <v>0</v>
      </c>
      <c r="AE163" s="215">
        <f t="shared" si="232"/>
        <v>0</v>
      </c>
      <c r="AF163" s="215">
        <f t="shared" si="232"/>
        <v>23100</v>
      </c>
      <c r="AG163" s="222">
        <f t="shared" si="232"/>
        <v>0</v>
      </c>
      <c r="AH163" s="222">
        <f t="shared" si="232"/>
        <v>0</v>
      </c>
      <c r="AI163" s="222">
        <f t="shared" si="232"/>
        <v>7.9999999999999988E-2</v>
      </c>
      <c r="AJ163" s="222">
        <f t="shared" si="232"/>
        <v>0</v>
      </c>
      <c r="AK163" s="222">
        <f t="shared" si="232"/>
        <v>0</v>
      </c>
      <c r="AL163" s="222">
        <f t="shared" si="232"/>
        <v>7.9999999999999988E-2</v>
      </c>
      <c r="AM163" s="222">
        <f t="shared" si="232"/>
        <v>0</v>
      </c>
      <c r="AN163" s="818">
        <f t="shared" si="232"/>
        <v>7.9999999999999988E-2</v>
      </c>
      <c r="AO163" s="214">
        <f t="shared" si="232"/>
        <v>323432117</v>
      </c>
      <c r="AP163" s="215">
        <f t="shared" si="232"/>
        <v>232061706</v>
      </c>
      <c r="AQ163" s="215">
        <f t="shared" si="232"/>
        <v>1388400</v>
      </c>
      <c r="AR163" s="215">
        <f t="shared" si="232"/>
        <v>78906139</v>
      </c>
      <c r="AS163" s="215">
        <f t="shared" si="232"/>
        <v>4641239</v>
      </c>
      <c r="AT163" s="215">
        <f t="shared" si="232"/>
        <v>6434633</v>
      </c>
      <c r="AU163" s="222">
        <f t="shared" si="232"/>
        <v>505.22470000000004</v>
      </c>
      <c r="AV163" s="222">
        <f t="shared" si="232"/>
        <v>343.99219999999997</v>
      </c>
      <c r="AW163" s="223">
        <f t="shared" si="232"/>
        <v>161.23250000000002</v>
      </c>
    </row>
    <row r="164" spans="1:49" ht="12.75" customHeight="1" x14ac:dyDescent="0.25">
      <c r="B164" s="110"/>
      <c r="D164" s="110"/>
      <c r="E164" s="142"/>
      <c r="F164" s="110"/>
      <c r="I164" s="249">
        <f>SUM(J163:N163)</f>
        <v>323409017</v>
      </c>
      <c r="J164" s="249"/>
      <c r="K164" s="249"/>
      <c r="L164" s="249"/>
      <c r="M164" s="249"/>
      <c r="N164" s="249"/>
      <c r="O164" s="250">
        <f>SUM(P163:Q163)</f>
        <v>505.1447</v>
      </c>
      <c r="P164" s="250"/>
      <c r="Q164" s="250"/>
      <c r="R164" s="326"/>
      <c r="S164" s="326"/>
      <c r="T164" s="326"/>
      <c r="U164" s="326"/>
      <c r="V164" s="458">
        <f>SUM(R163:U163)</f>
        <v>17010</v>
      </c>
      <c r="W164" s="459"/>
      <c r="X164" s="459"/>
      <c r="Y164" s="458">
        <f>SUM(W163:X163)</f>
        <v>0</v>
      </c>
      <c r="Z164" s="458">
        <f>V163+Y163</f>
        <v>17010</v>
      </c>
      <c r="AA164" s="460"/>
      <c r="AB164" s="460"/>
      <c r="AC164" s="459"/>
      <c r="AD164" s="459"/>
      <c r="AE164" s="458">
        <f>SUM(AC163:AD163)</f>
        <v>0</v>
      </c>
      <c r="AF164" s="458">
        <f>Z163+AA163+AB163+AE163</f>
        <v>23100</v>
      </c>
      <c r="AG164" s="307"/>
      <c r="AH164" s="307"/>
      <c r="AI164" s="307"/>
      <c r="AJ164" s="307"/>
      <c r="AK164" s="307"/>
      <c r="AL164" s="308">
        <f>AG163+AI163+AJ163</f>
        <v>7.9999999999999988E-2</v>
      </c>
      <c r="AM164" s="308">
        <f>AH163+AK163</f>
        <v>0</v>
      </c>
      <c r="AN164" s="308">
        <f>SUM(AL163:AM163)</f>
        <v>7.9999999999999988E-2</v>
      </c>
      <c r="AO164" s="575">
        <f>SUM(AP163:AT163)</f>
        <v>323432117</v>
      </c>
      <c r="AP164" s="309"/>
      <c r="AQ164" s="309"/>
      <c r="AR164" s="309"/>
      <c r="AS164" s="309"/>
      <c r="AT164" s="309"/>
      <c r="AU164" s="310">
        <f>SUM(AV163:AW163)</f>
        <v>505.22469999999998</v>
      </c>
      <c r="AV164" s="309"/>
      <c r="AW164" s="309"/>
    </row>
    <row r="165" spans="1:49" ht="12.75" customHeight="1" thickBot="1" x14ac:dyDescent="0.3">
      <c r="B165" s="110"/>
      <c r="D165" s="110"/>
      <c r="F165" s="110"/>
      <c r="I165" s="311">
        <f ca="1">SUM(J166:N166)</f>
        <v>323409017</v>
      </c>
      <c r="J165" s="312"/>
      <c r="K165" s="312"/>
      <c r="L165" s="312"/>
      <c r="M165" s="312"/>
      <c r="N165" s="312"/>
      <c r="O165" s="313">
        <f ca="1">SUM(P166:Q166)</f>
        <v>505.14470000000006</v>
      </c>
      <c r="P165" s="607"/>
      <c r="Q165" s="607"/>
      <c r="R165" s="326"/>
      <c r="S165" s="326"/>
      <c r="T165" s="326"/>
      <c r="U165" s="326"/>
      <c r="V165" s="458">
        <f ca="1">SUM(R166:U166)</f>
        <v>17010</v>
      </c>
      <c r="W165" s="459"/>
      <c r="X165" s="459"/>
      <c r="Y165" s="458">
        <f ca="1">SUM(W166:X166)</f>
        <v>0</v>
      </c>
      <c r="Z165" s="458">
        <f ca="1">V166+Y166</f>
        <v>17010</v>
      </c>
      <c r="AA165" s="460"/>
      <c r="AB165" s="460"/>
      <c r="AC165" s="459"/>
      <c r="AD165" s="459"/>
      <c r="AE165" s="458">
        <f ca="1">SUM(AC166:AD166)</f>
        <v>0</v>
      </c>
      <c r="AF165" s="458">
        <f ca="1">Z166+AA166+AB166+AE166</f>
        <v>23100</v>
      </c>
      <c r="AG165" s="307"/>
      <c r="AH165" s="307"/>
      <c r="AI165" s="307"/>
      <c r="AJ165" s="307"/>
      <c r="AK165" s="307"/>
      <c r="AL165" s="308">
        <f ca="1">AG166+AI166+AJ166</f>
        <v>7.9999999999999988E-2</v>
      </c>
      <c r="AM165" s="308">
        <f ca="1">AH166+AK166</f>
        <v>0</v>
      </c>
      <c r="AN165" s="308">
        <f ca="1">SUM(AL166:AM166)</f>
        <v>7.9999999999999988E-2</v>
      </c>
      <c r="AO165" s="575">
        <f ca="1">SUM(AP166:AT166)</f>
        <v>323432117</v>
      </c>
      <c r="AP165" s="309"/>
      <c r="AQ165" s="309"/>
      <c r="AR165" s="309"/>
      <c r="AS165" s="309"/>
      <c r="AT165" s="309"/>
      <c r="AU165" s="310">
        <f ca="1">SUM(AV166:AW166)</f>
        <v>505.22469999999998</v>
      </c>
      <c r="AV165" s="309"/>
      <c r="AW165" s="309"/>
    </row>
    <row r="166" spans="1:49" customFormat="1" ht="12.75" customHeight="1" thickBot="1" x14ac:dyDescent="0.25">
      <c r="D166" s="21"/>
      <c r="E166" s="16"/>
      <c r="F166" s="21"/>
      <c r="G166" s="48"/>
      <c r="H166" s="55" t="s">
        <v>0</v>
      </c>
      <c r="I166" s="453">
        <f t="shared" ref="I166:AW166" ca="1" si="233">SUM(I167:I176)</f>
        <v>323409017</v>
      </c>
      <c r="J166" s="72">
        <f t="shared" ca="1" si="233"/>
        <v>232044696</v>
      </c>
      <c r="K166" s="72">
        <f t="shared" ca="1" si="233"/>
        <v>1388400</v>
      </c>
      <c r="L166" s="72">
        <f t="shared" ca="1" si="233"/>
        <v>78900389</v>
      </c>
      <c r="M166" s="72">
        <f t="shared" ca="1" si="233"/>
        <v>4640899</v>
      </c>
      <c r="N166" s="72">
        <f t="shared" ca="1" si="233"/>
        <v>6434633</v>
      </c>
      <c r="O166" s="73">
        <f t="shared" ca="1" si="233"/>
        <v>505.1447</v>
      </c>
      <c r="P166" s="73">
        <f t="shared" ca="1" si="233"/>
        <v>343.91220000000004</v>
      </c>
      <c r="Q166" s="470">
        <f t="shared" ca="1" si="233"/>
        <v>161.23249999999999</v>
      </c>
      <c r="R166" s="453">
        <f t="shared" ca="1" si="233"/>
        <v>0</v>
      </c>
      <c r="S166" s="72">
        <f t="shared" ca="1" si="233"/>
        <v>17010</v>
      </c>
      <c r="T166" s="72">
        <f t="shared" ca="1" si="233"/>
        <v>0</v>
      </c>
      <c r="U166" s="72">
        <f t="shared" ca="1" si="233"/>
        <v>0</v>
      </c>
      <c r="V166" s="72">
        <f t="shared" ca="1" si="233"/>
        <v>17010</v>
      </c>
      <c r="W166" s="72">
        <f t="shared" ca="1" si="233"/>
        <v>0</v>
      </c>
      <c r="X166" s="72">
        <f t="shared" ca="1" si="233"/>
        <v>0</v>
      </c>
      <c r="Y166" s="72">
        <f t="shared" ca="1" si="233"/>
        <v>0</v>
      </c>
      <c r="Z166" s="72">
        <f t="shared" ca="1" si="233"/>
        <v>17010</v>
      </c>
      <c r="AA166" s="72">
        <f t="shared" ca="1" si="233"/>
        <v>5750</v>
      </c>
      <c r="AB166" s="72">
        <f t="shared" ca="1" si="233"/>
        <v>340</v>
      </c>
      <c r="AC166" s="72">
        <f t="shared" ca="1" si="233"/>
        <v>0</v>
      </c>
      <c r="AD166" s="72">
        <f t="shared" ca="1" si="233"/>
        <v>0</v>
      </c>
      <c r="AE166" s="72">
        <f t="shared" ca="1" si="233"/>
        <v>0</v>
      </c>
      <c r="AF166" s="72">
        <f t="shared" ca="1" si="233"/>
        <v>23100</v>
      </c>
      <c r="AG166" s="73">
        <f t="shared" ca="1" si="233"/>
        <v>0</v>
      </c>
      <c r="AH166" s="73">
        <f t="shared" ca="1" si="233"/>
        <v>0</v>
      </c>
      <c r="AI166" s="73">
        <f t="shared" ca="1" si="233"/>
        <v>7.9999999999999988E-2</v>
      </c>
      <c r="AJ166" s="73">
        <f t="shared" ca="1" si="233"/>
        <v>0</v>
      </c>
      <c r="AK166" s="73">
        <f t="shared" ca="1" si="233"/>
        <v>0</v>
      </c>
      <c r="AL166" s="73">
        <f t="shared" ca="1" si="233"/>
        <v>7.9999999999999988E-2</v>
      </c>
      <c r="AM166" s="73">
        <f t="shared" ca="1" si="233"/>
        <v>0</v>
      </c>
      <c r="AN166" s="74">
        <f t="shared" ca="1" si="233"/>
        <v>7.9999999999999988E-2</v>
      </c>
      <c r="AO166" s="471">
        <f t="shared" ca="1" si="233"/>
        <v>323432117</v>
      </c>
      <c r="AP166" s="72">
        <f t="shared" ca="1" si="233"/>
        <v>232061706</v>
      </c>
      <c r="AQ166" s="72">
        <f t="shared" ca="1" si="233"/>
        <v>1388400</v>
      </c>
      <c r="AR166" s="72">
        <f t="shared" ca="1" si="233"/>
        <v>78906139</v>
      </c>
      <c r="AS166" s="72">
        <f t="shared" ca="1" si="233"/>
        <v>4641239</v>
      </c>
      <c r="AT166" s="72">
        <f t="shared" ca="1" si="233"/>
        <v>6434633</v>
      </c>
      <c r="AU166" s="73">
        <f t="shared" ca="1" si="233"/>
        <v>505.22469999999998</v>
      </c>
      <c r="AV166" s="73">
        <f t="shared" ca="1" si="233"/>
        <v>343.99220000000003</v>
      </c>
      <c r="AW166" s="74">
        <f t="shared" ca="1" si="233"/>
        <v>161.23249999999999</v>
      </c>
    </row>
    <row r="167" spans="1:49" customFormat="1" ht="12.75" customHeight="1" x14ac:dyDescent="0.2">
      <c r="D167" s="21"/>
      <c r="E167" s="16"/>
      <c r="F167" s="21"/>
      <c r="G167" s="48"/>
      <c r="H167" s="2">
        <v>3111</v>
      </c>
      <c r="I167" s="581">
        <f t="shared" ref="I167:AW167" ca="1" si="234">SUMIF($F$12:$F$429,"=3111",I$12:I$385)</f>
        <v>61177853</v>
      </c>
      <c r="J167" s="582">
        <f t="shared" ca="1" si="234"/>
        <v>44432501</v>
      </c>
      <c r="K167" s="582">
        <f t="shared" ca="1" si="234"/>
        <v>173296</v>
      </c>
      <c r="L167" s="582">
        <f t="shared" ca="1" si="234"/>
        <v>15076756</v>
      </c>
      <c r="M167" s="582">
        <f t="shared" ca="1" si="234"/>
        <v>888650</v>
      </c>
      <c r="N167" s="582">
        <f t="shared" ca="1" si="234"/>
        <v>606650</v>
      </c>
      <c r="O167" s="583">
        <f t="shared" ca="1" si="234"/>
        <v>103.19820000000001</v>
      </c>
      <c r="P167" s="583">
        <f t="shared" ca="1" si="234"/>
        <v>76.861999999999995</v>
      </c>
      <c r="Q167" s="586">
        <f t="shared" ca="1" si="234"/>
        <v>26.336199999999998</v>
      </c>
      <c r="R167" s="581">
        <f t="shared" ca="1" si="234"/>
        <v>0</v>
      </c>
      <c r="S167" s="582">
        <f t="shared" ca="1" si="234"/>
        <v>0</v>
      </c>
      <c r="T167" s="582">
        <f t="shared" ca="1" si="234"/>
        <v>0</v>
      </c>
      <c r="U167" s="582">
        <f t="shared" ca="1" si="234"/>
        <v>0</v>
      </c>
      <c r="V167" s="582">
        <f t="shared" ca="1" si="234"/>
        <v>0</v>
      </c>
      <c r="W167" s="582">
        <f t="shared" ca="1" si="234"/>
        <v>0</v>
      </c>
      <c r="X167" s="582">
        <f t="shared" ca="1" si="234"/>
        <v>0</v>
      </c>
      <c r="Y167" s="582">
        <f t="shared" ca="1" si="234"/>
        <v>0</v>
      </c>
      <c r="Z167" s="582">
        <f t="shared" ca="1" si="234"/>
        <v>0</v>
      </c>
      <c r="AA167" s="582">
        <f t="shared" ca="1" si="234"/>
        <v>0</v>
      </c>
      <c r="AB167" s="582">
        <f t="shared" ca="1" si="234"/>
        <v>0</v>
      </c>
      <c r="AC167" s="582">
        <f t="shared" ca="1" si="234"/>
        <v>0</v>
      </c>
      <c r="AD167" s="582">
        <f t="shared" ca="1" si="234"/>
        <v>0</v>
      </c>
      <c r="AE167" s="582">
        <f t="shared" ca="1" si="234"/>
        <v>0</v>
      </c>
      <c r="AF167" s="582">
        <f t="shared" ca="1" si="234"/>
        <v>0</v>
      </c>
      <c r="AG167" s="583">
        <f t="shared" ca="1" si="234"/>
        <v>0</v>
      </c>
      <c r="AH167" s="583">
        <f t="shared" ca="1" si="234"/>
        <v>0</v>
      </c>
      <c r="AI167" s="583">
        <f t="shared" ca="1" si="234"/>
        <v>0</v>
      </c>
      <c r="AJ167" s="583">
        <f t="shared" ca="1" si="234"/>
        <v>0</v>
      </c>
      <c r="AK167" s="583">
        <f t="shared" ca="1" si="234"/>
        <v>0</v>
      </c>
      <c r="AL167" s="583">
        <f t="shared" ca="1" si="234"/>
        <v>0</v>
      </c>
      <c r="AM167" s="583">
        <f t="shared" ca="1" si="234"/>
        <v>0</v>
      </c>
      <c r="AN167" s="584">
        <f t="shared" ca="1" si="234"/>
        <v>0</v>
      </c>
      <c r="AO167" s="585">
        <f t="shared" ca="1" si="234"/>
        <v>61177853</v>
      </c>
      <c r="AP167" s="582">
        <f t="shared" ca="1" si="234"/>
        <v>44432501</v>
      </c>
      <c r="AQ167" s="582">
        <f t="shared" ca="1" si="234"/>
        <v>173296</v>
      </c>
      <c r="AR167" s="582">
        <f t="shared" ca="1" si="234"/>
        <v>15076756</v>
      </c>
      <c r="AS167" s="582">
        <f t="shared" ca="1" si="234"/>
        <v>888650</v>
      </c>
      <c r="AT167" s="582">
        <f t="shared" ca="1" si="234"/>
        <v>606650</v>
      </c>
      <c r="AU167" s="583">
        <f t="shared" ca="1" si="234"/>
        <v>103.19820000000001</v>
      </c>
      <c r="AV167" s="583">
        <f t="shared" ca="1" si="234"/>
        <v>76.861999999999995</v>
      </c>
      <c r="AW167" s="584">
        <f t="shared" ca="1" si="234"/>
        <v>26.336199999999998</v>
      </c>
    </row>
    <row r="168" spans="1:49" customFormat="1" ht="12.75" customHeight="1" x14ac:dyDescent="0.2">
      <c r="D168" s="21"/>
      <c r="E168" s="16"/>
      <c r="F168" s="21"/>
      <c r="G168" s="48"/>
      <c r="H168" s="3">
        <v>3113</v>
      </c>
      <c r="I168" s="587">
        <f t="shared" ref="I168:AW168" si="235">SUMIF($F$12:$F$429,"=3113",I$12:I$429)</f>
        <v>140398635</v>
      </c>
      <c r="J168" s="588">
        <f t="shared" si="235"/>
        <v>99609400</v>
      </c>
      <c r="K168" s="588">
        <f t="shared" si="235"/>
        <v>509392</v>
      </c>
      <c r="L168" s="588">
        <f t="shared" si="235"/>
        <v>33840153</v>
      </c>
      <c r="M168" s="588">
        <f t="shared" si="235"/>
        <v>1992190</v>
      </c>
      <c r="N168" s="588">
        <f t="shared" si="235"/>
        <v>4447500</v>
      </c>
      <c r="O168" s="589">
        <f t="shared" si="235"/>
        <v>196.93280000000001</v>
      </c>
      <c r="P168" s="589">
        <f t="shared" si="235"/>
        <v>151.85610000000003</v>
      </c>
      <c r="Q168" s="592">
        <f t="shared" si="235"/>
        <v>45.076699999999995</v>
      </c>
      <c r="R168" s="587">
        <f t="shared" si="235"/>
        <v>0</v>
      </c>
      <c r="S168" s="588">
        <f t="shared" si="235"/>
        <v>17010</v>
      </c>
      <c r="T168" s="588">
        <f t="shared" si="235"/>
        <v>0</v>
      </c>
      <c r="U168" s="588">
        <f t="shared" si="235"/>
        <v>0</v>
      </c>
      <c r="V168" s="588">
        <f t="shared" si="235"/>
        <v>17010</v>
      </c>
      <c r="W168" s="588">
        <f t="shared" si="235"/>
        <v>0</v>
      </c>
      <c r="X168" s="588">
        <f t="shared" si="235"/>
        <v>0</v>
      </c>
      <c r="Y168" s="588">
        <f t="shared" si="235"/>
        <v>0</v>
      </c>
      <c r="Z168" s="588">
        <f t="shared" si="235"/>
        <v>17010</v>
      </c>
      <c r="AA168" s="588">
        <f t="shared" si="235"/>
        <v>5750</v>
      </c>
      <c r="AB168" s="588">
        <f t="shared" si="235"/>
        <v>340</v>
      </c>
      <c r="AC168" s="588">
        <f t="shared" si="235"/>
        <v>0</v>
      </c>
      <c r="AD168" s="588">
        <f t="shared" si="235"/>
        <v>0</v>
      </c>
      <c r="AE168" s="588">
        <f t="shared" si="235"/>
        <v>0</v>
      </c>
      <c r="AF168" s="588">
        <f t="shared" si="235"/>
        <v>23100</v>
      </c>
      <c r="AG168" s="589">
        <f t="shared" si="235"/>
        <v>0</v>
      </c>
      <c r="AH168" s="589">
        <f t="shared" si="235"/>
        <v>0</v>
      </c>
      <c r="AI168" s="589">
        <f t="shared" si="235"/>
        <v>7.9999999999999988E-2</v>
      </c>
      <c r="AJ168" s="589">
        <f t="shared" si="235"/>
        <v>0</v>
      </c>
      <c r="AK168" s="589">
        <f t="shared" si="235"/>
        <v>0</v>
      </c>
      <c r="AL168" s="589">
        <f t="shared" si="235"/>
        <v>7.9999999999999988E-2</v>
      </c>
      <c r="AM168" s="589">
        <f t="shared" si="235"/>
        <v>0</v>
      </c>
      <c r="AN168" s="590">
        <f t="shared" si="235"/>
        <v>7.9999999999999988E-2</v>
      </c>
      <c r="AO168" s="591">
        <f t="shared" si="235"/>
        <v>140421735</v>
      </c>
      <c r="AP168" s="588">
        <f t="shared" si="235"/>
        <v>99626410</v>
      </c>
      <c r="AQ168" s="588">
        <f t="shared" si="235"/>
        <v>509392</v>
      </c>
      <c r="AR168" s="588">
        <f t="shared" si="235"/>
        <v>33845903</v>
      </c>
      <c r="AS168" s="588">
        <f t="shared" si="235"/>
        <v>1992530</v>
      </c>
      <c r="AT168" s="588">
        <f t="shared" si="235"/>
        <v>4447500</v>
      </c>
      <c r="AU168" s="589">
        <f t="shared" si="235"/>
        <v>197.0128</v>
      </c>
      <c r="AV168" s="589">
        <f t="shared" si="235"/>
        <v>151.93610000000001</v>
      </c>
      <c r="AW168" s="590">
        <f t="shared" si="235"/>
        <v>45.076699999999995</v>
      </c>
    </row>
    <row r="169" spans="1:49" customFormat="1" ht="12.75" customHeight="1" x14ac:dyDescent="0.2">
      <c r="D169" s="21"/>
      <c r="E169" s="16"/>
      <c r="F169" s="21"/>
      <c r="G169" s="48"/>
      <c r="H169" s="3">
        <v>3114</v>
      </c>
      <c r="I169" s="587">
        <f t="shared" ref="I169:AW169" si="236">SUMIF($F$12:$F$429,"=3114",I$12:I$429)</f>
        <v>12107545</v>
      </c>
      <c r="J169" s="588">
        <f t="shared" si="236"/>
        <v>8795795</v>
      </c>
      <c r="K169" s="588">
        <f t="shared" si="236"/>
        <v>12000</v>
      </c>
      <c r="L169" s="588">
        <f t="shared" si="236"/>
        <v>2977034</v>
      </c>
      <c r="M169" s="588">
        <f t="shared" si="236"/>
        <v>175916</v>
      </c>
      <c r="N169" s="588">
        <f t="shared" si="236"/>
        <v>146800</v>
      </c>
      <c r="O169" s="589">
        <f t="shared" si="236"/>
        <v>16.474899999999998</v>
      </c>
      <c r="P169" s="589">
        <f t="shared" si="236"/>
        <v>11.935599999999999</v>
      </c>
      <c r="Q169" s="592">
        <f t="shared" si="236"/>
        <v>4.5392999999999999</v>
      </c>
      <c r="R169" s="587">
        <f t="shared" si="236"/>
        <v>0</v>
      </c>
      <c r="S169" s="588">
        <f t="shared" si="236"/>
        <v>0</v>
      </c>
      <c r="T169" s="588">
        <f t="shared" si="236"/>
        <v>0</v>
      </c>
      <c r="U169" s="588">
        <f t="shared" si="236"/>
        <v>0</v>
      </c>
      <c r="V169" s="588">
        <f t="shared" si="236"/>
        <v>0</v>
      </c>
      <c r="W169" s="588">
        <f t="shared" si="236"/>
        <v>0</v>
      </c>
      <c r="X169" s="588">
        <f t="shared" si="236"/>
        <v>0</v>
      </c>
      <c r="Y169" s="588">
        <f t="shared" si="236"/>
        <v>0</v>
      </c>
      <c r="Z169" s="588">
        <f t="shared" si="236"/>
        <v>0</v>
      </c>
      <c r="AA169" s="588">
        <f t="shared" si="236"/>
        <v>0</v>
      </c>
      <c r="AB169" s="588">
        <f t="shared" si="236"/>
        <v>0</v>
      </c>
      <c r="AC169" s="588">
        <f t="shared" si="236"/>
        <v>0</v>
      </c>
      <c r="AD169" s="588">
        <f t="shared" si="236"/>
        <v>0</v>
      </c>
      <c r="AE169" s="588">
        <f t="shared" si="236"/>
        <v>0</v>
      </c>
      <c r="AF169" s="588">
        <f t="shared" si="236"/>
        <v>0</v>
      </c>
      <c r="AG169" s="589">
        <f t="shared" si="236"/>
        <v>0</v>
      </c>
      <c r="AH169" s="589">
        <f t="shared" si="236"/>
        <v>0</v>
      </c>
      <c r="AI169" s="589">
        <f t="shared" si="236"/>
        <v>0</v>
      </c>
      <c r="AJ169" s="589">
        <f t="shared" si="236"/>
        <v>0</v>
      </c>
      <c r="AK169" s="589">
        <f t="shared" si="236"/>
        <v>0</v>
      </c>
      <c r="AL169" s="589">
        <f t="shared" si="236"/>
        <v>0</v>
      </c>
      <c r="AM169" s="589">
        <f t="shared" si="236"/>
        <v>0</v>
      </c>
      <c r="AN169" s="590">
        <f t="shared" si="236"/>
        <v>0</v>
      </c>
      <c r="AO169" s="591">
        <f t="shared" si="236"/>
        <v>12107545</v>
      </c>
      <c r="AP169" s="588">
        <f t="shared" si="236"/>
        <v>8795795</v>
      </c>
      <c r="AQ169" s="588">
        <f t="shared" si="236"/>
        <v>12000</v>
      </c>
      <c r="AR169" s="588">
        <f t="shared" si="236"/>
        <v>2977034</v>
      </c>
      <c r="AS169" s="588">
        <f t="shared" si="236"/>
        <v>175916</v>
      </c>
      <c r="AT169" s="588">
        <f t="shared" si="236"/>
        <v>146800</v>
      </c>
      <c r="AU169" s="589">
        <f t="shared" si="236"/>
        <v>16.474899999999998</v>
      </c>
      <c r="AV169" s="589">
        <f t="shared" si="236"/>
        <v>11.935599999999999</v>
      </c>
      <c r="AW169" s="590">
        <f t="shared" si="236"/>
        <v>4.5392999999999999</v>
      </c>
    </row>
    <row r="170" spans="1:49" customFormat="1" ht="12.75" x14ac:dyDescent="0.2">
      <c r="D170" s="21"/>
      <c r="E170" s="16"/>
      <c r="F170" s="21"/>
      <c r="G170" s="48"/>
      <c r="H170" s="3">
        <v>3117</v>
      </c>
      <c r="I170" s="587">
        <f t="shared" ref="I170:AW170" si="237">SUMIF($F$12:$F$429,"=3117",I$12:I$429)</f>
        <v>27244826</v>
      </c>
      <c r="J170" s="588">
        <f t="shared" si="237"/>
        <v>19383775</v>
      </c>
      <c r="K170" s="588">
        <f t="shared" si="237"/>
        <v>132928</v>
      </c>
      <c r="L170" s="588">
        <f t="shared" si="237"/>
        <v>6596647</v>
      </c>
      <c r="M170" s="588">
        <f t="shared" si="237"/>
        <v>387676</v>
      </c>
      <c r="N170" s="588">
        <f t="shared" si="237"/>
        <v>743800</v>
      </c>
      <c r="O170" s="589">
        <f t="shared" si="237"/>
        <v>40.582900000000002</v>
      </c>
      <c r="P170" s="589">
        <f t="shared" si="237"/>
        <v>28.340700000000005</v>
      </c>
      <c r="Q170" s="592">
        <f t="shared" si="237"/>
        <v>12.242199999999999</v>
      </c>
      <c r="R170" s="587">
        <f t="shared" si="237"/>
        <v>0</v>
      </c>
      <c r="S170" s="588">
        <f t="shared" si="237"/>
        <v>0</v>
      </c>
      <c r="T170" s="588">
        <f t="shared" si="237"/>
        <v>0</v>
      </c>
      <c r="U170" s="588">
        <f t="shared" si="237"/>
        <v>0</v>
      </c>
      <c r="V170" s="588">
        <f t="shared" si="237"/>
        <v>0</v>
      </c>
      <c r="W170" s="588">
        <f t="shared" si="237"/>
        <v>0</v>
      </c>
      <c r="X170" s="588">
        <f t="shared" si="237"/>
        <v>0</v>
      </c>
      <c r="Y170" s="588">
        <f t="shared" si="237"/>
        <v>0</v>
      </c>
      <c r="Z170" s="588">
        <f t="shared" si="237"/>
        <v>0</v>
      </c>
      <c r="AA170" s="588">
        <f t="shared" si="237"/>
        <v>0</v>
      </c>
      <c r="AB170" s="588">
        <f t="shared" si="237"/>
        <v>0</v>
      </c>
      <c r="AC170" s="588">
        <f t="shared" si="237"/>
        <v>0</v>
      </c>
      <c r="AD170" s="588">
        <f t="shared" si="237"/>
        <v>0</v>
      </c>
      <c r="AE170" s="588">
        <f t="shared" si="237"/>
        <v>0</v>
      </c>
      <c r="AF170" s="588">
        <f t="shared" si="237"/>
        <v>0</v>
      </c>
      <c r="AG170" s="589">
        <f t="shared" si="237"/>
        <v>0</v>
      </c>
      <c r="AH170" s="589">
        <f t="shared" si="237"/>
        <v>0</v>
      </c>
      <c r="AI170" s="589">
        <f t="shared" si="237"/>
        <v>0</v>
      </c>
      <c r="AJ170" s="589">
        <f t="shared" si="237"/>
        <v>0</v>
      </c>
      <c r="AK170" s="589">
        <f t="shared" si="237"/>
        <v>0</v>
      </c>
      <c r="AL170" s="589">
        <f t="shared" si="237"/>
        <v>0</v>
      </c>
      <c r="AM170" s="589">
        <f t="shared" si="237"/>
        <v>0</v>
      </c>
      <c r="AN170" s="590">
        <f t="shared" si="237"/>
        <v>0</v>
      </c>
      <c r="AO170" s="591">
        <f t="shared" si="237"/>
        <v>27244826</v>
      </c>
      <c r="AP170" s="588">
        <f t="shared" si="237"/>
        <v>19383775</v>
      </c>
      <c r="AQ170" s="588">
        <f t="shared" si="237"/>
        <v>132928</v>
      </c>
      <c r="AR170" s="588">
        <f t="shared" si="237"/>
        <v>6596647</v>
      </c>
      <c r="AS170" s="588">
        <f t="shared" si="237"/>
        <v>387676</v>
      </c>
      <c r="AT170" s="588">
        <f t="shared" si="237"/>
        <v>743800</v>
      </c>
      <c r="AU170" s="589">
        <f t="shared" si="237"/>
        <v>40.582900000000002</v>
      </c>
      <c r="AV170" s="589">
        <f t="shared" si="237"/>
        <v>28.340700000000005</v>
      </c>
      <c r="AW170" s="590">
        <f t="shared" si="237"/>
        <v>12.242199999999999</v>
      </c>
    </row>
    <row r="171" spans="1:49" customFormat="1" ht="12.75" x14ac:dyDescent="0.2">
      <c r="D171" s="21"/>
      <c r="E171" s="16"/>
      <c r="F171" s="21"/>
      <c r="G171" s="48"/>
      <c r="H171" s="3">
        <v>3122</v>
      </c>
      <c r="I171" s="587">
        <f t="shared" ref="I171:AW171" si="238">SUMIF($F$12:$F$385,"=3122",I$12:I$385)</f>
        <v>7648093</v>
      </c>
      <c r="J171" s="588">
        <f t="shared" si="238"/>
        <v>5360552</v>
      </c>
      <c r="K171" s="588">
        <f t="shared" si="238"/>
        <v>173552</v>
      </c>
      <c r="L171" s="588">
        <f t="shared" si="238"/>
        <v>1870528</v>
      </c>
      <c r="M171" s="588">
        <f t="shared" si="238"/>
        <v>107211</v>
      </c>
      <c r="N171" s="588">
        <f t="shared" si="238"/>
        <v>136250</v>
      </c>
      <c r="O171" s="589">
        <f t="shared" si="238"/>
        <v>9.8375000000000004</v>
      </c>
      <c r="P171" s="589">
        <f t="shared" si="238"/>
        <v>8.5146999999999995</v>
      </c>
      <c r="Q171" s="592">
        <f t="shared" si="238"/>
        <v>1.3228</v>
      </c>
      <c r="R171" s="587">
        <f t="shared" si="238"/>
        <v>0</v>
      </c>
      <c r="S171" s="588">
        <f t="shared" si="238"/>
        <v>0</v>
      </c>
      <c r="T171" s="588">
        <f t="shared" si="238"/>
        <v>0</v>
      </c>
      <c r="U171" s="588">
        <f t="shared" si="238"/>
        <v>0</v>
      </c>
      <c r="V171" s="588">
        <f t="shared" si="238"/>
        <v>0</v>
      </c>
      <c r="W171" s="588">
        <f t="shared" si="238"/>
        <v>0</v>
      </c>
      <c r="X171" s="588">
        <f t="shared" si="238"/>
        <v>0</v>
      </c>
      <c r="Y171" s="588">
        <f t="shared" si="238"/>
        <v>0</v>
      </c>
      <c r="Z171" s="588">
        <f t="shared" si="238"/>
        <v>0</v>
      </c>
      <c r="AA171" s="588">
        <f t="shared" si="238"/>
        <v>0</v>
      </c>
      <c r="AB171" s="588">
        <f t="shared" si="238"/>
        <v>0</v>
      </c>
      <c r="AC171" s="588">
        <f t="shared" si="238"/>
        <v>0</v>
      </c>
      <c r="AD171" s="588">
        <f t="shared" si="238"/>
        <v>0</v>
      </c>
      <c r="AE171" s="588">
        <f t="shared" si="238"/>
        <v>0</v>
      </c>
      <c r="AF171" s="588">
        <f t="shared" si="238"/>
        <v>0</v>
      </c>
      <c r="AG171" s="589">
        <f t="shared" si="238"/>
        <v>0</v>
      </c>
      <c r="AH171" s="589">
        <f t="shared" si="238"/>
        <v>0</v>
      </c>
      <c r="AI171" s="589">
        <f t="shared" si="238"/>
        <v>0</v>
      </c>
      <c r="AJ171" s="589">
        <f t="shared" si="238"/>
        <v>0</v>
      </c>
      <c r="AK171" s="589">
        <f t="shared" si="238"/>
        <v>0</v>
      </c>
      <c r="AL171" s="589">
        <f t="shared" si="238"/>
        <v>0</v>
      </c>
      <c r="AM171" s="589">
        <f t="shared" si="238"/>
        <v>0</v>
      </c>
      <c r="AN171" s="590">
        <f t="shared" si="238"/>
        <v>0</v>
      </c>
      <c r="AO171" s="591">
        <f t="shared" si="238"/>
        <v>7648093</v>
      </c>
      <c r="AP171" s="588">
        <f t="shared" si="238"/>
        <v>5360552</v>
      </c>
      <c r="AQ171" s="588">
        <f t="shared" si="238"/>
        <v>173552</v>
      </c>
      <c r="AR171" s="588">
        <f t="shared" si="238"/>
        <v>1870528</v>
      </c>
      <c r="AS171" s="588">
        <f t="shared" si="238"/>
        <v>107211</v>
      </c>
      <c r="AT171" s="588">
        <f t="shared" si="238"/>
        <v>136250</v>
      </c>
      <c r="AU171" s="589">
        <f t="shared" si="238"/>
        <v>9.8375000000000004</v>
      </c>
      <c r="AV171" s="589">
        <f t="shared" si="238"/>
        <v>8.5146999999999995</v>
      </c>
      <c r="AW171" s="590">
        <f t="shared" si="238"/>
        <v>1.3228</v>
      </c>
    </row>
    <row r="172" spans="1:49" customFormat="1" ht="12.75" x14ac:dyDescent="0.2">
      <c r="D172" s="21"/>
      <c r="E172" s="16"/>
      <c r="F172" s="21"/>
      <c r="G172" s="48"/>
      <c r="H172" s="3">
        <v>3124</v>
      </c>
      <c r="I172" s="587">
        <f t="shared" ref="I172:AW172" si="239">SUMIF($F$12:$F$385,"=3124",I$12:I$385)</f>
        <v>0</v>
      </c>
      <c r="J172" s="588">
        <f t="shared" si="239"/>
        <v>0</v>
      </c>
      <c r="K172" s="588">
        <f t="shared" si="239"/>
        <v>0</v>
      </c>
      <c r="L172" s="588">
        <f t="shared" si="239"/>
        <v>0</v>
      </c>
      <c r="M172" s="588">
        <f t="shared" si="239"/>
        <v>0</v>
      </c>
      <c r="N172" s="588">
        <f t="shared" si="239"/>
        <v>0</v>
      </c>
      <c r="O172" s="589">
        <f t="shared" si="239"/>
        <v>0</v>
      </c>
      <c r="P172" s="589">
        <f t="shared" si="239"/>
        <v>0</v>
      </c>
      <c r="Q172" s="592">
        <f t="shared" si="239"/>
        <v>0</v>
      </c>
      <c r="R172" s="587">
        <f t="shared" si="239"/>
        <v>0</v>
      </c>
      <c r="S172" s="588">
        <f t="shared" si="239"/>
        <v>0</v>
      </c>
      <c r="T172" s="588">
        <f t="shared" si="239"/>
        <v>0</v>
      </c>
      <c r="U172" s="588">
        <f t="shared" si="239"/>
        <v>0</v>
      </c>
      <c r="V172" s="588">
        <f t="shared" si="239"/>
        <v>0</v>
      </c>
      <c r="W172" s="588">
        <f t="shared" si="239"/>
        <v>0</v>
      </c>
      <c r="X172" s="588">
        <f t="shared" si="239"/>
        <v>0</v>
      </c>
      <c r="Y172" s="588">
        <f t="shared" si="239"/>
        <v>0</v>
      </c>
      <c r="Z172" s="588">
        <f t="shared" si="239"/>
        <v>0</v>
      </c>
      <c r="AA172" s="588">
        <f t="shared" si="239"/>
        <v>0</v>
      </c>
      <c r="AB172" s="588">
        <f t="shared" si="239"/>
        <v>0</v>
      </c>
      <c r="AC172" s="588">
        <f t="shared" si="239"/>
        <v>0</v>
      </c>
      <c r="AD172" s="588">
        <f t="shared" si="239"/>
        <v>0</v>
      </c>
      <c r="AE172" s="588">
        <f t="shared" si="239"/>
        <v>0</v>
      </c>
      <c r="AF172" s="588">
        <f t="shared" si="239"/>
        <v>0</v>
      </c>
      <c r="AG172" s="589">
        <f t="shared" si="239"/>
        <v>0</v>
      </c>
      <c r="AH172" s="589">
        <f t="shared" si="239"/>
        <v>0</v>
      </c>
      <c r="AI172" s="589">
        <f t="shared" si="239"/>
        <v>0</v>
      </c>
      <c r="AJ172" s="589">
        <f t="shared" si="239"/>
        <v>0</v>
      </c>
      <c r="AK172" s="589">
        <f t="shared" si="239"/>
        <v>0</v>
      </c>
      <c r="AL172" s="589">
        <f t="shared" si="239"/>
        <v>0</v>
      </c>
      <c r="AM172" s="589">
        <f t="shared" si="239"/>
        <v>0</v>
      </c>
      <c r="AN172" s="590">
        <f t="shared" si="239"/>
        <v>0</v>
      </c>
      <c r="AO172" s="591">
        <f t="shared" si="239"/>
        <v>0</v>
      </c>
      <c r="AP172" s="588">
        <f t="shared" si="239"/>
        <v>0</v>
      </c>
      <c r="AQ172" s="588">
        <f t="shared" si="239"/>
        <v>0</v>
      </c>
      <c r="AR172" s="588">
        <f t="shared" si="239"/>
        <v>0</v>
      </c>
      <c r="AS172" s="588">
        <f t="shared" si="239"/>
        <v>0</v>
      </c>
      <c r="AT172" s="588">
        <f t="shared" si="239"/>
        <v>0</v>
      </c>
      <c r="AU172" s="589">
        <f t="shared" si="239"/>
        <v>0</v>
      </c>
      <c r="AV172" s="589">
        <f t="shared" si="239"/>
        <v>0</v>
      </c>
      <c r="AW172" s="590">
        <f t="shared" si="239"/>
        <v>0</v>
      </c>
    </row>
    <row r="173" spans="1:49" customFormat="1" ht="12.75" x14ac:dyDescent="0.2">
      <c r="D173" s="21"/>
      <c r="E173" s="16"/>
      <c r="F173" s="21"/>
      <c r="G173" s="48"/>
      <c r="H173" s="3">
        <v>3141</v>
      </c>
      <c r="I173" s="587">
        <f t="shared" ref="I173:AW173" si="240">SUMIF($F$12:$F$429,"=3141",I$12:I$429)</f>
        <v>25140029</v>
      </c>
      <c r="J173" s="588">
        <f t="shared" si="240"/>
        <v>18276324</v>
      </c>
      <c r="K173" s="588">
        <f t="shared" si="240"/>
        <v>109000</v>
      </c>
      <c r="L173" s="588">
        <f t="shared" si="240"/>
        <v>6214240</v>
      </c>
      <c r="M173" s="588">
        <f t="shared" si="240"/>
        <v>365527</v>
      </c>
      <c r="N173" s="588">
        <f t="shared" si="240"/>
        <v>174938</v>
      </c>
      <c r="O173" s="589">
        <f t="shared" si="240"/>
        <v>62.35</v>
      </c>
      <c r="P173" s="589">
        <f t="shared" si="240"/>
        <v>0</v>
      </c>
      <c r="Q173" s="592">
        <f t="shared" si="240"/>
        <v>62.35</v>
      </c>
      <c r="R173" s="587">
        <f t="shared" si="240"/>
        <v>0</v>
      </c>
      <c r="S173" s="588">
        <f t="shared" si="240"/>
        <v>0</v>
      </c>
      <c r="T173" s="588">
        <f t="shared" si="240"/>
        <v>0</v>
      </c>
      <c r="U173" s="588">
        <f t="shared" si="240"/>
        <v>0</v>
      </c>
      <c r="V173" s="588">
        <f t="shared" si="240"/>
        <v>0</v>
      </c>
      <c r="W173" s="588">
        <f t="shared" si="240"/>
        <v>0</v>
      </c>
      <c r="X173" s="588">
        <f t="shared" si="240"/>
        <v>0</v>
      </c>
      <c r="Y173" s="588">
        <f t="shared" si="240"/>
        <v>0</v>
      </c>
      <c r="Z173" s="588">
        <f t="shared" si="240"/>
        <v>0</v>
      </c>
      <c r="AA173" s="588">
        <f t="shared" si="240"/>
        <v>0</v>
      </c>
      <c r="AB173" s="588">
        <f t="shared" si="240"/>
        <v>0</v>
      </c>
      <c r="AC173" s="588">
        <f t="shared" si="240"/>
        <v>0</v>
      </c>
      <c r="AD173" s="588">
        <f t="shared" si="240"/>
        <v>0</v>
      </c>
      <c r="AE173" s="588">
        <f t="shared" si="240"/>
        <v>0</v>
      </c>
      <c r="AF173" s="588">
        <f t="shared" si="240"/>
        <v>0</v>
      </c>
      <c r="AG173" s="589">
        <f t="shared" si="240"/>
        <v>0</v>
      </c>
      <c r="AH173" s="589">
        <f t="shared" si="240"/>
        <v>0</v>
      </c>
      <c r="AI173" s="589">
        <f t="shared" si="240"/>
        <v>0</v>
      </c>
      <c r="AJ173" s="589">
        <f t="shared" si="240"/>
        <v>0</v>
      </c>
      <c r="AK173" s="589">
        <f t="shared" si="240"/>
        <v>0</v>
      </c>
      <c r="AL173" s="589">
        <f t="shared" si="240"/>
        <v>0</v>
      </c>
      <c r="AM173" s="589">
        <f t="shared" si="240"/>
        <v>0</v>
      </c>
      <c r="AN173" s="590">
        <f t="shared" si="240"/>
        <v>0</v>
      </c>
      <c r="AO173" s="591">
        <f t="shared" si="240"/>
        <v>25140029</v>
      </c>
      <c r="AP173" s="588">
        <f t="shared" si="240"/>
        <v>18276324</v>
      </c>
      <c r="AQ173" s="588">
        <f t="shared" si="240"/>
        <v>109000</v>
      </c>
      <c r="AR173" s="588">
        <f t="shared" si="240"/>
        <v>6214240</v>
      </c>
      <c r="AS173" s="588">
        <f t="shared" si="240"/>
        <v>365527</v>
      </c>
      <c r="AT173" s="588">
        <f t="shared" si="240"/>
        <v>174938</v>
      </c>
      <c r="AU173" s="589">
        <f t="shared" si="240"/>
        <v>62.35</v>
      </c>
      <c r="AV173" s="589">
        <f t="shared" si="240"/>
        <v>0</v>
      </c>
      <c r="AW173" s="590">
        <f t="shared" si="240"/>
        <v>62.35</v>
      </c>
    </row>
    <row r="174" spans="1:49" customFormat="1" ht="12.95" customHeight="1" x14ac:dyDescent="0.2">
      <c r="D174" s="21"/>
      <c r="E174" s="16"/>
      <c r="F174" s="21"/>
      <c r="G174" s="48"/>
      <c r="H174" s="3">
        <v>3143</v>
      </c>
      <c r="I174" s="587">
        <f t="shared" ref="I174:AW174" si="241">SUMIF($F$12:$F$429,"=3143",I$12:I$429)</f>
        <v>13428211</v>
      </c>
      <c r="J174" s="588">
        <f t="shared" si="241"/>
        <v>9629884</v>
      </c>
      <c r="K174" s="588">
        <f t="shared" si="241"/>
        <v>248232</v>
      </c>
      <c r="L174" s="588">
        <f t="shared" si="241"/>
        <v>3338806</v>
      </c>
      <c r="M174" s="588">
        <f t="shared" si="241"/>
        <v>192599</v>
      </c>
      <c r="N174" s="588">
        <f t="shared" si="241"/>
        <v>18690</v>
      </c>
      <c r="O174" s="589">
        <f t="shared" si="241"/>
        <v>22.124600000000001</v>
      </c>
      <c r="P174" s="589">
        <f t="shared" si="241"/>
        <v>20.874600000000001</v>
      </c>
      <c r="Q174" s="592">
        <f t="shared" si="241"/>
        <v>1.2500000000000004</v>
      </c>
      <c r="R174" s="587">
        <f t="shared" si="241"/>
        <v>0</v>
      </c>
      <c r="S174" s="588">
        <f t="shared" si="241"/>
        <v>0</v>
      </c>
      <c r="T174" s="588">
        <f t="shared" si="241"/>
        <v>0</v>
      </c>
      <c r="U174" s="588">
        <f t="shared" si="241"/>
        <v>0</v>
      </c>
      <c r="V174" s="588">
        <f t="shared" si="241"/>
        <v>0</v>
      </c>
      <c r="W174" s="588">
        <f t="shared" si="241"/>
        <v>0</v>
      </c>
      <c r="X174" s="588">
        <f t="shared" si="241"/>
        <v>0</v>
      </c>
      <c r="Y174" s="588">
        <f t="shared" si="241"/>
        <v>0</v>
      </c>
      <c r="Z174" s="588">
        <f t="shared" si="241"/>
        <v>0</v>
      </c>
      <c r="AA174" s="588">
        <f t="shared" si="241"/>
        <v>0</v>
      </c>
      <c r="AB174" s="588">
        <f t="shared" si="241"/>
        <v>0</v>
      </c>
      <c r="AC174" s="588">
        <f t="shared" si="241"/>
        <v>0</v>
      </c>
      <c r="AD174" s="588">
        <f t="shared" si="241"/>
        <v>0</v>
      </c>
      <c r="AE174" s="588">
        <f t="shared" si="241"/>
        <v>0</v>
      </c>
      <c r="AF174" s="588">
        <f t="shared" si="241"/>
        <v>0</v>
      </c>
      <c r="AG174" s="589">
        <f t="shared" si="241"/>
        <v>0</v>
      </c>
      <c r="AH174" s="589">
        <f t="shared" si="241"/>
        <v>0</v>
      </c>
      <c r="AI174" s="589">
        <f t="shared" si="241"/>
        <v>0</v>
      </c>
      <c r="AJ174" s="589">
        <f t="shared" si="241"/>
        <v>0</v>
      </c>
      <c r="AK174" s="589">
        <f t="shared" si="241"/>
        <v>0</v>
      </c>
      <c r="AL174" s="589">
        <f t="shared" si="241"/>
        <v>0</v>
      </c>
      <c r="AM174" s="589">
        <f t="shared" si="241"/>
        <v>0</v>
      </c>
      <c r="AN174" s="590">
        <f t="shared" si="241"/>
        <v>0</v>
      </c>
      <c r="AO174" s="591">
        <f t="shared" si="241"/>
        <v>13428211</v>
      </c>
      <c r="AP174" s="588">
        <f t="shared" si="241"/>
        <v>9629884</v>
      </c>
      <c r="AQ174" s="588">
        <f t="shared" si="241"/>
        <v>248232</v>
      </c>
      <c r="AR174" s="588">
        <f t="shared" si="241"/>
        <v>3338806</v>
      </c>
      <c r="AS174" s="588">
        <f t="shared" si="241"/>
        <v>192599</v>
      </c>
      <c r="AT174" s="588">
        <f t="shared" si="241"/>
        <v>18690</v>
      </c>
      <c r="AU174" s="589">
        <f t="shared" si="241"/>
        <v>22.124600000000001</v>
      </c>
      <c r="AV174" s="589">
        <f t="shared" si="241"/>
        <v>20.874600000000001</v>
      </c>
      <c r="AW174" s="590">
        <f t="shared" si="241"/>
        <v>1.2500000000000004</v>
      </c>
    </row>
    <row r="175" spans="1:49" customFormat="1" ht="12.75" x14ac:dyDescent="0.2">
      <c r="D175" s="21"/>
      <c r="E175" s="16"/>
      <c r="F175" s="21"/>
      <c r="G175" s="48"/>
      <c r="H175" s="3">
        <v>3231</v>
      </c>
      <c r="I175" s="587">
        <f t="shared" ref="I175:AW175" si="242">SUMIF($F$12:$F$429,"=3231",I$12:I$429)</f>
        <v>30554441</v>
      </c>
      <c r="J175" s="588">
        <f t="shared" si="242"/>
        <v>22418465</v>
      </c>
      <c r="K175" s="588">
        <f t="shared" si="242"/>
        <v>0</v>
      </c>
      <c r="L175" s="588">
        <f t="shared" si="242"/>
        <v>7577441</v>
      </c>
      <c r="M175" s="588">
        <f t="shared" si="242"/>
        <v>448370</v>
      </c>
      <c r="N175" s="588">
        <f t="shared" si="242"/>
        <v>110165</v>
      </c>
      <c r="O175" s="589">
        <f t="shared" si="242"/>
        <v>44.133800000000001</v>
      </c>
      <c r="P175" s="589">
        <f t="shared" si="242"/>
        <v>39.048500000000004</v>
      </c>
      <c r="Q175" s="592">
        <f t="shared" si="242"/>
        <v>5.0853000000000002</v>
      </c>
      <c r="R175" s="587">
        <f t="shared" si="242"/>
        <v>0</v>
      </c>
      <c r="S175" s="588">
        <f t="shared" si="242"/>
        <v>0</v>
      </c>
      <c r="T175" s="588">
        <f t="shared" si="242"/>
        <v>0</v>
      </c>
      <c r="U175" s="588">
        <f t="shared" si="242"/>
        <v>0</v>
      </c>
      <c r="V175" s="588">
        <f t="shared" si="242"/>
        <v>0</v>
      </c>
      <c r="W175" s="588">
        <f t="shared" si="242"/>
        <v>0</v>
      </c>
      <c r="X175" s="588">
        <f t="shared" si="242"/>
        <v>0</v>
      </c>
      <c r="Y175" s="588">
        <f t="shared" si="242"/>
        <v>0</v>
      </c>
      <c r="Z175" s="588">
        <f t="shared" si="242"/>
        <v>0</v>
      </c>
      <c r="AA175" s="588">
        <f t="shared" si="242"/>
        <v>0</v>
      </c>
      <c r="AB175" s="588">
        <f t="shared" si="242"/>
        <v>0</v>
      </c>
      <c r="AC175" s="588">
        <f t="shared" si="242"/>
        <v>0</v>
      </c>
      <c r="AD175" s="588">
        <f t="shared" si="242"/>
        <v>0</v>
      </c>
      <c r="AE175" s="588">
        <f t="shared" si="242"/>
        <v>0</v>
      </c>
      <c r="AF175" s="588">
        <f t="shared" si="242"/>
        <v>0</v>
      </c>
      <c r="AG175" s="589">
        <f t="shared" si="242"/>
        <v>0</v>
      </c>
      <c r="AH175" s="589">
        <f t="shared" si="242"/>
        <v>0</v>
      </c>
      <c r="AI175" s="589">
        <f t="shared" si="242"/>
        <v>0</v>
      </c>
      <c r="AJ175" s="589">
        <f t="shared" si="242"/>
        <v>0</v>
      </c>
      <c r="AK175" s="589">
        <f t="shared" si="242"/>
        <v>0</v>
      </c>
      <c r="AL175" s="589">
        <f t="shared" si="242"/>
        <v>0</v>
      </c>
      <c r="AM175" s="589">
        <f t="shared" si="242"/>
        <v>0</v>
      </c>
      <c r="AN175" s="590">
        <f t="shared" si="242"/>
        <v>0</v>
      </c>
      <c r="AO175" s="591">
        <f t="shared" si="242"/>
        <v>30554441</v>
      </c>
      <c r="AP175" s="588">
        <f t="shared" si="242"/>
        <v>22418465</v>
      </c>
      <c r="AQ175" s="588">
        <f t="shared" si="242"/>
        <v>0</v>
      </c>
      <c r="AR175" s="588">
        <f t="shared" si="242"/>
        <v>7577441</v>
      </c>
      <c r="AS175" s="588">
        <f t="shared" si="242"/>
        <v>448370</v>
      </c>
      <c r="AT175" s="588">
        <f t="shared" si="242"/>
        <v>110165</v>
      </c>
      <c r="AU175" s="589">
        <f t="shared" si="242"/>
        <v>44.133800000000001</v>
      </c>
      <c r="AV175" s="589">
        <f t="shared" si="242"/>
        <v>39.048500000000004</v>
      </c>
      <c r="AW175" s="590">
        <f t="shared" si="242"/>
        <v>5.0853000000000002</v>
      </c>
    </row>
    <row r="176" spans="1:49" customFormat="1" ht="13.5" thickBot="1" x14ac:dyDescent="0.25">
      <c r="D176" s="21"/>
      <c r="E176" s="16"/>
      <c r="F176" s="21"/>
      <c r="G176" s="48"/>
      <c r="H176" s="473">
        <v>3233</v>
      </c>
      <c r="I176" s="593">
        <f t="shared" ref="I176:AW176" si="243">SUMIF($F$12:$F$429,"=3233",I$12:I$429)</f>
        <v>5709384</v>
      </c>
      <c r="J176" s="594">
        <f t="shared" si="243"/>
        <v>4138000</v>
      </c>
      <c r="K176" s="594">
        <f t="shared" si="243"/>
        <v>30000</v>
      </c>
      <c r="L176" s="594">
        <f t="shared" si="243"/>
        <v>1408784</v>
      </c>
      <c r="M176" s="594">
        <f t="shared" si="243"/>
        <v>82760</v>
      </c>
      <c r="N176" s="594">
        <f t="shared" si="243"/>
        <v>49840</v>
      </c>
      <c r="O176" s="595">
        <f t="shared" si="243"/>
        <v>9.5100000000000016</v>
      </c>
      <c r="P176" s="595">
        <f t="shared" si="243"/>
        <v>6.48</v>
      </c>
      <c r="Q176" s="598">
        <f t="shared" si="243"/>
        <v>3.0300000000000002</v>
      </c>
      <c r="R176" s="593">
        <f t="shared" si="243"/>
        <v>0</v>
      </c>
      <c r="S176" s="594">
        <f t="shared" si="243"/>
        <v>0</v>
      </c>
      <c r="T176" s="594">
        <f t="shared" si="243"/>
        <v>0</v>
      </c>
      <c r="U176" s="594">
        <f t="shared" si="243"/>
        <v>0</v>
      </c>
      <c r="V176" s="594">
        <f t="shared" si="243"/>
        <v>0</v>
      </c>
      <c r="W176" s="594">
        <f t="shared" si="243"/>
        <v>0</v>
      </c>
      <c r="X176" s="594">
        <f t="shared" si="243"/>
        <v>0</v>
      </c>
      <c r="Y176" s="594">
        <f t="shared" si="243"/>
        <v>0</v>
      </c>
      <c r="Z176" s="594">
        <f t="shared" si="243"/>
        <v>0</v>
      </c>
      <c r="AA176" s="594">
        <f t="shared" si="243"/>
        <v>0</v>
      </c>
      <c r="AB176" s="594">
        <f t="shared" si="243"/>
        <v>0</v>
      </c>
      <c r="AC176" s="594">
        <f t="shared" si="243"/>
        <v>0</v>
      </c>
      <c r="AD176" s="594">
        <f t="shared" si="243"/>
        <v>0</v>
      </c>
      <c r="AE176" s="594">
        <f t="shared" si="243"/>
        <v>0</v>
      </c>
      <c r="AF176" s="594">
        <f t="shared" si="243"/>
        <v>0</v>
      </c>
      <c r="AG176" s="595">
        <f t="shared" si="243"/>
        <v>0</v>
      </c>
      <c r="AH176" s="595">
        <f t="shared" si="243"/>
        <v>0</v>
      </c>
      <c r="AI176" s="595">
        <f t="shared" si="243"/>
        <v>0</v>
      </c>
      <c r="AJ176" s="595">
        <f t="shared" si="243"/>
        <v>0</v>
      </c>
      <c r="AK176" s="595">
        <f t="shared" si="243"/>
        <v>0</v>
      </c>
      <c r="AL176" s="595">
        <f t="shared" si="243"/>
        <v>0</v>
      </c>
      <c r="AM176" s="595">
        <f t="shared" si="243"/>
        <v>0</v>
      </c>
      <c r="AN176" s="596">
        <f t="shared" si="243"/>
        <v>0</v>
      </c>
      <c r="AO176" s="597">
        <f t="shared" si="243"/>
        <v>5709384</v>
      </c>
      <c r="AP176" s="594">
        <f t="shared" si="243"/>
        <v>4138000</v>
      </c>
      <c r="AQ176" s="594">
        <f t="shared" si="243"/>
        <v>30000</v>
      </c>
      <c r="AR176" s="594">
        <f t="shared" si="243"/>
        <v>1408784</v>
      </c>
      <c r="AS176" s="594">
        <f t="shared" si="243"/>
        <v>82760</v>
      </c>
      <c r="AT176" s="594">
        <f t="shared" si="243"/>
        <v>49840</v>
      </c>
      <c r="AU176" s="595">
        <f t="shared" si="243"/>
        <v>9.5100000000000016</v>
      </c>
      <c r="AV176" s="595">
        <f t="shared" si="243"/>
        <v>6.48</v>
      </c>
      <c r="AW176" s="596">
        <f t="shared" si="243"/>
        <v>3.0300000000000002</v>
      </c>
    </row>
    <row r="178" spans="1:49" s="111" customFormat="1" x14ac:dyDescent="0.25">
      <c r="A178" s="209"/>
      <c r="B178" s="112"/>
      <c r="C178" s="156"/>
      <c r="D178" s="112"/>
      <c r="E178" s="112"/>
      <c r="F178" s="112"/>
      <c r="G178" s="112"/>
      <c r="H178" s="112"/>
      <c r="I178" s="405"/>
      <c r="J178" s="112"/>
      <c r="K178" s="112"/>
      <c r="L178" s="112"/>
      <c r="M178" s="112"/>
      <c r="N178" s="112"/>
      <c r="O178" s="157"/>
      <c r="P178" s="157"/>
      <c r="Q178" s="157"/>
      <c r="AG178" s="157"/>
      <c r="AH178" s="157"/>
      <c r="AI178" s="157"/>
      <c r="AJ178" s="157"/>
      <c r="AK178" s="157"/>
      <c r="AL178" s="157"/>
      <c r="AM178" s="157"/>
      <c r="AN178" s="157"/>
      <c r="AU178" s="157"/>
      <c r="AV178" s="157"/>
      <c r="AW178" s="157"/>
    </row>
    <row r="180" spans="1:49" x14ac:dyDescent="0.25">
      <c r="O180" s="112"/>
      <c r="P180" s="112"/>
      <c r="Q180" s="112"/>
    </row>
    <row r="182" spans="1:49" x14ac:dyDescent="0.25">
      <c r="O182" s="112"/>
      <c r="P182" s="112"/>
      <c r="Q182" s="112"/>
    </row>
  </sheetData>
  <mergeCells count="24">
    <mergeCell ref="AV8:AW9"/>
    <mergeCell ref="A3:E3"/>
    <mergeCell ref="AO6:AW7"/>
    <mergeCell ref="Z7:Z10"/>
    <mergeCell ref="AB7:AB10"/>
    <mergeCell ref="AC7:AE9"/>
    <mergeCell ref="AF7:AF10"/>
    <mergeCell ref="AG7:AN7"/>
    <mergeCell ref="AG8:AH9"/>
    <mergeCell ref="AI8:AI9"/>
    <mergeCell ref="AJ8:AK9"/>
    <mergeCell ref="AL8:AN9"/>
    <mergeCell ref="AO8:AO10"/>
    <mergeCell ref="AU8:AU10"/>
    <mergeCell ref="AP8:AT9"/>
    <mergeCell ref="I8:I10"/>
    <mergeCell ref="AA7:AA10"/>
    <mergeCell ref="I6:Q7"/>
    <mergeCell ref="R6:AN6"/>
    <mergeCell ref="R7:V9"/>
    <mergeCell ref="W7:Y9"/>
    <mergeCell ref="J8:N9"/>
    <mergeCell ref="O8:O10"/>
    <mergeCell ref="P8:Q9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162"/>
  <sheetViews>
    <sheetView workbookViewId="0">
      <pane xSplit="8" ySplit="11" topLeftCell="AH132" activePane="bottomRight" state="frozen"/>
      <selection activeCell="AO8" sqref="AO8:AO10"/>
      <selection pane="topRight" activeCell="AO8" sqref="AO8:AO10"/>
      <selection pane="bottomLeft" activeCell="AO8" sqref="AO8:AO10"/>
      <selection pane="bottomRight" activeCell="AO8" sqref="AO8:AO10"/>
    </sheetView>
  </sheetViews>
  <sheetFormatPr defaultColWidth="9.140625" defaultRowHeight="15" x14ac:dyDescent="0.25"/>
  <cols>
    <col min="1" max="1" width="5" style="209" customWidth="1"/>
    <col min="2" max="2" width="6.140625" style="112" bestFit="1" customWidth="1"/>
    <col min="3" max="3" width="8.7109375" style="188" bestFit="1" customWidth="1"/>
    <col min="4" max="4" width="7.85546875" style="112" bestFit="1" customWidth="1"/>
    <col min="5" max="5" width="27.85546875" style="112" customWidth="1"/>
    <col min="6" max="6" width="4.85546875" style="112" customWidth="1"/>
    <col min="7" max="7" width="10.28515625" style="112" bestFit="1" customWidth="1"/>
    <col min="8" max="8" width="8" style="112" bestFit="1" customWidth="1"/>
    <col min="9" max="9" width="11.7109375" style="112" customWidth="1"/>
    <col min="10" max="11" width="11.5703125" style="112" customWidth="1"/>
    <col min="12" max="12" width="12" style="112" customWidth="1"/>
    <col min="13" max="13" width="10.5703125" style="112" customWidth="1"/>
    <col min="14" max="14" width="11.85546875" style="112" customWidth="1"/>
    <col min="15" max="15" width="11.5703125" style="157" customWidth="1"/>
    <col min="16" max="16" width="9.7109375" style="157" customWidth="1"/>
    <col min="17" max="17" width="8.28515625" style="157" customWidth="1"/>
    <col min="18" max="18" width="9.7109375" style="111" customWidth="1"/>
    <col min="19" max="25" width="9.140625" style="112" customWidth="1"/>
    <col min="26" max="26" width="10" style="112" customWidth="1"/>
    <col min="27" max="32" width="9.140625" style="112" customWidth="1"/>
    <col min="33" max="40" width="9.140625" style="157" customWidth="1"/>
    <col min="41" max="41" width="11.140625" style="112" customWidth="1"/>
    <col min="42" max="42" width="11.28515625" style="112" customWidth="1"/>
    <col min="43" max="46" width="9.140625" style="112" customWidth="1"/>
    <col min="47" max="47" width="12" style="157" customWidth="1"/>
    <col min="48" max="49" width="9.140625" style="157" customWidth="1"/>
    <col min="50" max="50" width="9.140625" style="112" customWidth="1"/>
    <col min="51" max="16384" width="9.140625" style="112"/>
  </cols>
  <sheetData>
    <row r="1" spans="1:49" ht="12" customHeight="1" x14ac:dyDescent="0.25">
      <c r="A1" s="911" t="s">
        <v>2</v>
      </c>
      <c r="B1" s="911"/>
      <c r="C1" s="107"/>
      <c r="D1" s="911"/>
      <c r="E1" s="911"/>
      <c r="F1" s="330"/>
      <c r="G1" s="330"/>
      <c r="H1" s="330"/>
      <c r="I1" s="912"/>
      <c r="J1" s="332"/>
      <c r="K1" s="332"/>
      <c r="L1" s="332"/>
      <c r="M1" s="332"/>
      <c r="N1" s="332"/>
      <c r="O1" s="913"/>
      <c r="P1" s="334"/>
      <c r="Q1" s="334"/>
      <c r="R1" s="334"/>
      <c r="S1" s="251"/>
      <c r="T1" s="251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627"/>
      <c r="AH1" s="627"/>
      <c r="AI1" s="627"/>
      <c r="AJ1" s="252"/>
      <c r="AK1" s="252"/>
      <c r="AL1" s="252"/>
      <c r="AM1" s="252"/>
      <c r="AN1" s="252"/>
      <c r="AO1" s="251"/>
      <c r="AP1" s="251"/>
      <c r="AQ1" s="251"/>
      <c r="AR1" s="251"/>
      <c r="AS1" s="251"/>
      <c r="AT1" s="252"/>
      <c r="AU1" s="252"/>
      <c r="AV1" s="252"/>
      <c r="AW1" s="252"/>
    </row>
    <row r="2" spans="1:49" ht="12" customHeight="1" x14ac:dyDescent="0.25">
      <c r="A2" s="911" t="s">
        <v>3</v>
      </c>
      <c r="B2" s="911"/>
      <c r="C2" s="107"/>
      <c r="D2" s="911"/>
      <c r="E2" s="911"/>
      <c r="F2" s="330"/>
      <c r="G2" s="330"/>
      <c r="H2" s="330"/>
      <c r="I2" s="386"/>
      <c r="J2" s="386"/>
      <c r="K2" s="386"/>
      <c r="L2" s="386"/>
      <c r="M2" s="386"/>
      <c r="N2" s="386"/>
      <c r="O2" s="465"/>
      <c r="P2" s="465"/>
      <c r="Q2" s="465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465"/>
      <c r="AG2" s="465"/>
      <c r="AH2" s="465"/>
      <c r="AI2" s="465"/>
      <c r="AJ2" s="465"/>
      <c r="AK2" s="465"/>
      <c r="AL2" s="465"/>
      <c r="AM2" s="465"/>
      <c r="AN2" s="465"/>
      <c r="AO2" s="386"/>
      <c r="AP2" s="386"/>
      <c r="AQ2" s="386"/>
      <c r="AR2" s="386"/>
      <c r="AS2" s="386"/>
      <c r="AT2" s="465"/>
      <c r="AU2" s="465"/>
      <c r="AV2" s="465"/>
      <c r="AW2" s="252"/>
    </row>
    <row r="3" spans="1:49" ht="12" customHeight="1" x14ac:dyDescent="0.25">
      <c r="A3" s="956" t="s">
        <v>4</v>
      </c>
      <c r="B3" s="956"/>
      <c r="C3" s="956"/>
      <c r="D3" s="956"/>
      <c r="E3" s="956"/>
      <c r="F3" s="330"/>
      <c r="G3" s="330"/>
      <c r="H3" s="330"/>
      <c r="I3" s="386"/>
      <c r="J3" s="386"/>
      <c r="K3" s="386"/>
      <c r="L3" s="386"/>
      <c r="M3" s="386"/>
      <c r="N3" s="386"/>
      <c r="O3" s="465"/>
      <c r="P3" s="465"/>
      <c r="Q3" s="465"/>
      <c r="R3" s="390"/>
      <c r="S3" s="390"/>
      <c r="T3" s="390"/>
      <c r="U3" s="390"/>
      <c r="V3" s="390"/>
      <c r="W3" s="390"/>
      <c r="X3" s="390"/>
      <c r="Y3" s="391"/>
      <c r="Z3" s="391"/>
      <c r="AA3" s="391"/>
      <c r="AB3" s="392"/>
      <c r="AC3" s="392"/>
      <c r="AD3" s="392"/>
      <c r="AE3" s="391"/>
      <c r="AF3" s="387"/>
      <c r="AG3" s="387"/>
      <c r="AH3" s="387"/>
      <c r="AI3" s="387"/>
      <c r="AJ3" s="387"/>
      <c r="AK3" s="387"/>
      <c r="AL3" s="387"/>
      <c r="AM3" s="387"/>
      <c r="AN3" s="465"/>
      <c r="AO3" s="386"/>
      <c r="AP3" s="386"/>
      <c r="AQ3" s="386"/>
      <c r="AR3" s="386"/>
      <c r="AS3" s="386"/>
      <c r="AT3" s="465"/>
      <c r="AU3" s="465"/>
      <c r="AV3" s="465"/>
      <c r="AW3" s="252"/>
    </row>
    <row r="4" spans="1:49" ht="12" customHeight="1" x14ac:dyDescent="0.25">
      <c r="A4" s="335"/>
      <c r="B4" s="911"/>
      <c r="C4" s="911"/>
      <c r="D4" s="911"/>
      <c r="E4" s="911"/>
      <c r="F4" s="330"/>
      <c r="G4" s="330"/>
      <c r="H4" s="330"/>
      <c r="I4" s="386"/>
      <c r="J4" s="386"/>
      <c r="K4" s="386"/>
      <c r="L4" s="386"/>
      <c r="M4" s="386"/>
      <c r="N4" s="386"/>
      <c r="O4" s="465"/>
      <c r="P4" s="465"/>
      <c r="Q4" s="465"/>
      <c r="R4" s="390"/>
      <c r="S4" s="390"/>
      <c r="T4" s="390"/>
      <c r="U4" s="390"/>
      <c r="V4" s="390"/>
      <c r="W4" s="390"/>
      <c r="X4" s="390"/>
      <c r="Y4" s="391"/>
      <c r="Z4" s="391"/>
      <c r="AA4" s="391"/>
      <c r="AB4" s="392"/>
      <c r="AC4" s="392"/>
      <c r="AD4" s="392"/>
      <c r="AE4" s="391"/>
      <c r="AF4" s="387"/>
      <c r="AG4" s="387"/>
      <c r="AH4" s="387"/>
      <c r="AI4" s="387"/>
      <c r="AJ4" s="387"/>
      <c r="AK4" s="387"/>
      <c r="AL4" s="387"/>
      <c r="AM4" s="387"/>
      <c r="AN4" s="465"/>
      <c r="AO4" s="386"/>
      <c r="AP4" s="386"/>
      <c r="AQ4" s="386"/>
      <c r="AR4" s="386"/>
      <c r="AS4" s="386"/>
      <c r="AT4" s="465"/>
      <c r="AU4" s="465"/>
      <c r="AV4" s="465"/>
      <c r="AW4" s="252"/>
    </row>
    <row r="5" spans="1:49" ht="16.5" thickBot="1" x14ac:dyDescent="0.3">
      <c r="A5" s="688" t="s">
        <v>837</v>
      </c>
      <c r="B5" s="246"/>
      <c r="C5" s="246"/>
      <c r="D5" s="246"/>
      <c r="E5" s="247"/>
      <c r="F5" s="247"/>
      <c r="G5" s="247"/>
      <c r="H5" s="247"/>
      <c r="I5" s="393"/>
      <c r="J5" s="393"/>
      <c r="K5" s="393"/>
      <c r="L5" s="393"/>
      <c r="M5" s="393"/>
      <c r="N5" s="393"/>
      <c r="O5" s="619"/>
      <c r="P5" s="619"/>
      <c r="Q5" s="619"/>
      <c r="R5" s="390"/>
      <c r="S5" s="390"/>
      <c r="T5" s="390"/>
      <c r="U5" s="390"/>
      <c r="V5" s="251"/>
      <c r="W5" s="390"/>
      <c r="X5" s="390"/>
      <c r="Y5" s="391"/>
      <c r="Z5" s="391"/>
      <c r="AA5" s="391"/>
      <c r="AB5" s="392"/>
      <c r="AC5" s="392"/>
      <c r="AD5" s="392"/>
      <c r="AE5" s="391"/>
      <c r="AF5" s="252"/>
      <c r="AG5" s="252"/>
      <c r="AH5" s="388"/>
      <c r="AI5" s="388"/>
      <c r="AJ5" s="388"/>
      <c r="AK5" s="388"/>
      <c r="AL5" s="388"/>
      <c r="AM5" s="388"/>
      <c r="AN5" s="619"/>
      <c r="AO5" s="393"/>
      <c r="AP5" s="393"/>
      <c r="AQ5" s="393"/>
      <c r="AR5" s="393"/>
      <c r="AS5" s="393"/>
      <c r="AT5" s="619"/>
      <c r="AU5" s="619"/>
      <c r="AV5" s="619"/>
      <c r="AW5" s="252"/>
    </row>
    <row r="6" spans="1:49" ht="16.5" customHeight="1" x14ac:dyDescent="0.25">
      <c r="A6" s="330"/>
      <c r="B6" s="329"/>
      <c r="C6" s="329"/>
      <c r="D6" s="329"/>
      <c r="E6" s="330"/>
      <c r="F6" s="330"/>
      <c r="G6" s="330"/>
      <c r="H6" s="330"/>
      <c r="I6" s="950" t="s">
        <v>834</v>
      </c>
      <c r="J6" s="951"/>
      <c r="K6" s="951"/>
      <c r="L6" s="951"/>
      <c r="M6" s="951"/>
      <c r="N6" s="951"/>
      <c r="O6" s="951"/>
      <c r="P6" s="951"/>
      <c r="Q6" s="952"/>
      <c r="R6" s="974" t="s">
        <v>835</v>
      </c>
      <c r="S6" s="975"/>
      <c r="T6" s="975"/>
      <c r="U6" s="975"/>
      <c r="V6" s="975"/>
      <c r="W6" s="975"/>
      <c r="X6" s="975"/>
      <c r="Y6" s="975"/>
      <c r="Z6" s="975"/>
      <c r="AA6" s="975"/>
      <c r="AB6" s="975"/>
      <c r="AC6" s="975"/>
      <c r="AD6" s="975"/>
      <c r="AE6" s="975"/>
      <c r="AF6" s="975"/>
      <c r="AG6" s="975"/>
      <c r="AH6" s="975"/>
      <c r="AI6" s="975"/>
      <c r="AJ6" s="975"/>
      <c r="AK6" s="975"/>
      <c r="AL6" s="975"/>
      <c r="AM6" s="975"/>
      <c r="AN6" s="976"/>
      <c r="AO6" s="977" t="s">
        <v>838</v>
      </c>
      <c r="AP6" s="978"/>
      <c r="AQ6" s="978"/>
      <c r="AR6" s="978"/>
      <c r="AS6" s="978"/>
      <c r="AT6" s="978"/>
      <c r="AU6" s="978"/>
      <c r="AV6" s="978"/>
      <c r="AW6" s="979"/>
    </row>
    <row r="7" spans="1:49" ht="24" customHeight="1" thickBot="1" x14ac:dyDescent="0.3">
      <c r="A7" s="335"/>
      <c r="B7" s="17"/>
      <c r="C7"/>
      <c r="D7" s="22"/>
      <c r="E7" s="17"/>
      <c r="F7" s="330"/>
      <c r="G7" s="330"/>
      <c r="H7" s="330"/>
      <c r="I7" s="953"/>
      <c r="J7" s="954"/>
      <c r="K7" s="954"/>
      <c r="L7" s="954"/>
      <c r="M7" s="954"/>
      <c r="N7" s="954"/>
      <c r="O7" s="954"/>
      <c r="P7" s="954"/>
      <c r="Q7" s="955"/>
      <c r="R7" s="1025" t="s">
        <v>289</v>
      </c>
      <c r="S7" s="1026"/>
      <c r="T7" s="1026"/>
      <c r="U7" s="1026"/>
      <c r="V7" s="1027"/>
      <c r="W7" s="1034" t="s">
        <v>290</v>
      </c>
      <c r="X7" s="1026"/>
      <c r="Y7" s="1027"/>
      <c r="Z7" s="957" t="s">
        <v>291</v>
      </c>
      <c r="AA7" s="957" t="s">
        <v>5</v>
      </c>
      <c r="AB7" s="957" t="s">
        <v>292</v>
      </c>
      <c r="AC7" s="995" t="s">
        <v>293</v>
      </c>
      <c r="AD7" s="996"/>
      <c r="AE7" s="997"/>
      <c r="AF7" s="957" t="s">
        <v>315</v>
      </c>
      <c r="AG7" s="1004" t="s">
        <v>294</v>
      </c>
      <c r="AH7" s="1005"/>
      <c r="AI7" s="1005"/>
      <c r="AJ7" s="1005"/>
      <c r="AK7" s="1005"/>
      <c r="AL7" s="1005"/>
      <c r="AM7" s="1005"/>
      <c r="AN7" s="1006"/>
      <c r="AO7" s="980"/>
      <c r="AP7" s="981"/>
      <c r="AQ7" s="981"/>
      <c r="AR7" s="981"/>
      <c r="AS7" s="981"/>
      <c r="AT7" s="981"/>
      <c r="AU7" s="981"/>
      <c r="AV7" s="981"/>
      <c r="AW7" s="982"/>
    </row>
    <row r="8" spans="1:49" ht="12" customHeight="1" x14ac:dyDescent="0.25">
      <c r="A8" s="397"/>
      <c r="B8" s="336"/>
      <c r="C8" s="336"/>
      <c r="D8" s="336"/>
      <c r="E8" s="337"/>
      <c r="F8" s="337"/>
      <c r="G8" s="337"/>
      <c r="H8" s="337"/>
      <c r="I8" s="960" t="s">
        <v>6</v>
      </c>
      <c r="J8" s="963" t="s">
        <v>826</v>
      </c>
      <c r="K8" s="964"/>
      <c r="L8" s="964"/>
      <c r="M8" s="964"/>
      <c r="N8" s="965"/>
      <c r="O8" s="969" t="s">
        <v>286</v>
      </c>
      <c r="P8" s="963" t="s">
        <v>827</v>
      </c>
      <c r="Q8" s="972"/>
      <c r="R8" s="1028"/>
      <c r="S8" s="1029"/>
      <c r="T8" s="1029"/>
      <c r="U8" s="1029"/>
      <c r="V8" s="1030"/>
      <c r="W8" s="1035"/>
      <c r="X8" s="1029"/>
      <c r="Y8" s="1030"/>
      <c r="Z8" s="958"/>
      <c r="AA8" s="958"/>
      <c r="AB8" s="958"/>
      <c r="AC8" s="998"/>
      <c r="AD8" s="999"/>
      <c r="AE8" s="1000"/>
      <c r="AF8" s="958"/>
      <c r="AG8" s="1007" t="s">
        <v>295</v>
      </c>
      <c r="AH8" s="1008"/>
      <c r="AI8" s="1023" t="s">
        <v>296</v>
      </c>
      <c r="AJ8" s="1007" t="s">
        <v>297</v>
      </c>
      <c r="AK8" s="1008"/>
      <c r="AL8" s="1011" t="s">
        <v>298</v>
      </c>
      <c r="AM8" s="1012"/>
      <c r="AN8" s="1013"/>
      <c r="AO8" s="960" t="s">
        <v>6</v>
      </c>
      <c r="AP8" s="1017" t="s">
        <v>826</v>
      </c>
      <c r="AQ8" s="1018"/>
      <c r="AR8" s="1018"/>
      <c r="AS8" s="1018"/>
      <c r="AT8" s="1019"/>
      <c r="AU8" s="969" t="s">
        <v>286</v>
      </c>
      <c r="AV8" s="963" t="s">
        <v>828</v>
      </c>
      <c r="AW8" s="972"/>
    </row>
    <row r="9" spans="1:49" ht="17.25" customHeight="1" thickBot="1" x14ac:dyDescent="0.3">
      <c r="A9" s="540" t="s">
        <v>824</v>
      </c>
      <c r="B9" s="18"/>
      <c r="C9"/>
      <c r="D9" s="25"/>
      <c r="E9" s="18"/>
      <c r="F9" s="338"/>
      <c r="G9" s="339"/>
      <c r="H9" s="339"/>
      <c r="I9" s="961"/>
      <c r="J9" s="966"/>
      <c r="K9" s="967"/>
      <c r="L9" s="967"/>
      <c r="M9" s="967"/>
      <c r="N9" s="968"/>
      <c r="O9" s="970"/>
      <c r="P9" s="966"/>
      <c r="Q9" s="973"/>
      <c r="R9" s="1031"/>
      <c r="S9" s="1032"/>
      <c r="T9" s="1032"/>
      <c r="U9" s="1032"/>
      <c r="V9" s="1033"/>
      <c r="W9" s="1036"/>
      <c r="X9" s="1032"/>
      <c r="Y9" s="1033"/>
      <c r="Z9" s="958"/>
      <c r="AA9" s="958"/>
      <c r="AB9" s="958"/>
      <c r="AC9" s="1001"/>
      <c r="AD9" s="1002"/>
      <c r="AE9" s="1003"/>
      <c r="AF9" s="958"/>
      <c r="AG9" s="1009"/>
      <c r="AH9" s="1010"/>
      <c r="AI9" s="1024"/>
      <c r="AJ9" s="1009"/>
      <c r="AK9" s="1010"/>
      <c r="AL9" s="1014"/>
      <c r="AM9" s="1015"/>
      <c r="AN9" s="1016"/>
      <c r="AO9" s="961"/>
      <c r="AP9" s="1020"/>
      <c r="AQ9" s="1021"/>
      <c r="AR9" s="1021"/>
      <c r="AS9" s="1021"/>
      <c r="AT9" s="1022"/>
      <c r="AU9" s="970"/>
      <c r="AV9" s="966"/>
      <c r="AW9" s="973"/>
    </row>
    <row r="10" spans="1:49" ht="33.75" customHeight="1" thickBot="1" x14ac:dyDescent="0.3">
      <c r="A10" s="341" t="s">
        <v>800</v>
      </c>
      <c r="B10" s="342" t="s">
        <v>566</v>
      </c>
      <c r="C10" s="342" t="s">
        <v>567</v>
      </c>
      <c r="D10" s="342" t="s">
        <v>270</v>
      </c>
      <c r="E10" s="515" t="s">
        <v>802</v>
      </c>
      <c r="F10" s="342" t="s">
        <v>0</v>
      </c>
      <c r="G10" s="402" t="s">
        <v>271</v>
      </c>
      <c r="H10" s="83" t="s">
        <v>282</v>
      </c>
      <c r="I10" s="962"/>
      <c r="J10" s="84" t="s">
        <v>280</v>
      </c>
      <c r="K10" s="84" t="s">
        <v>290</v>
      </c>
      <c r="L10" s="85" t="s">
        <v>5</v>
      </c>
      <c r="M10" s="85" t="s">
        <v>1</v>
      </c>
      <c r="N10" s="85" t="s">
        <v>7</v>
      </c>
      <c r="O10" s="971"/>
      <c r="P10" s="86" t="s">
        <v>287</v>
      </c>
      <c r="Q10" s="87" t="s">
        <v>288</v>
      </c>
      <c r="R10" s="881" t="s">
        <v>299</v>
      </c>
      <c r="S10" s="90" t="s">
        <v>296</v>
      </c>
      <c r="T10" s="90" t="s">
        <v>815</v>
      </c>
      <c r="U10" s="91" t="s">
        <v>297</v>
      </c>
      <c r="V10" s="90" t="s">
        <v>791</v>
      </c>
      <c r="W10" s="94" t="s">
        <v>300</v>
      </c>
      <c r="X10" s="94" t="s">
        <v>301</v>
      </c>
      <c r="Y10" s="90" t="s">
        <v>792</v>
      </c>
      <c r="Z10" s="959"/>
      <c r="AA10" s="959"/>
      <c r="AB10" s="959"/>
      <c r="AC10" s="90" t="s">
        <v>296</v>
      </c>
      <c r="AD10" s="91" t="s">
        <v>302</v>
      </c>
      <c r="AE10" s="90" t="s">
        <v>793</v>
      </c>
      <c r="AF10" s="959"/>
      <c r="AG10" s="578" t="s">
        <v>287</v>
      </c>
      <c r="AH10" s="608" t="s">
        <v>288</v>
      </c>
      <c r="AI10" s="578" t="s">
        <v>287</v>
      </c>
      <c r="AJ10" s="578" t="s">
        <v>287</v>
      </c>
      <c r="AK10" s="608" t="s">
        <v>288</v>
      </c>
      <c r="AL10" s="578" t="s">
        <v>287</v>
      </c>
      <c r="AM10" s="608" t="s">
        <v>288</v>
      </c>
      <c r="AN10" s="617" t="s">
        <v>311</v>
      </c>
      <c r="AO10" s="962"/>
      <c r="AP10" s="88" t="s">
        <v>280</v>
      </c>
      <c r="AQ10" s="89" t="s">
        <v>290</v>
      </c>
      <c r="AR10" s="85" t="s">
        <v>5</v>
      </c>
      <c r="AS10" s="85" t="s">
        <v>1</v>
      </c>
      <c r="AT10" s="85" t="s">
        <v>7</v>
      </c>
      <c r="AU10" s="971"/>
      <c r="AV10" s="86" t="s">
        <v>287</v>
      </c>
      <c r="AW10" s="87" t="s">
        <v>288</v>
      </c>
    </row>
    <row r="11" spans="1:49" s="415" customFormat="1" ht="11.25" customHeight="1" thickBot="1" x14ac:dyDescent="0.25">
      <c r="A11" s="445" t="s">
        <v>568</v>
      </c>
      <c r="B11" s="446" t="s">
        <v>569</v>
      </c>
      <c r="C11" s="446" t="s">
        <v>272</v>
      </c>
      <c r="D11" s="446" t="s">
        <v>273</v>
      </c>
      <c r="E11" s="446" t="s">
        <v>570</v>
      </c>
      <c r="F11" s="446" t="s">
        <v>0</v>
      </c>
      <c r="G11" s="446" t="s">
        <v>571</v>
      </c>
      <c r="H11" s="447" t="s">
        <v>796</v>
      </c>
      <c r="I11" s="448" t="s">
        <v>274</v>
      </c>
      <c r="J11" s="449" t="s">
        <v>275</v>
      </c>
      <c r="K11" s="449" t="s">
        <v>281</v>
      </c>
      <c r="L11" s="449" t="s">
        <v>276</v>
      </c>
      <c r="M11" s="449" t="s">
        <v>277</v>
      </c>
      <c r="N11" s="449" t="s">
        <v>278</v>
      </c>
      <c r="O11" s="620" t="s">
        <v>279</v>
      </c>
      <c r="P11" s="456" t="s">
        <v>572</v>
      </c>
      <c r="Q11" s="621" t="s">
        <v>573</v>
      </c>
      <c r="R11" s="883" t="s">
        <v>303</v>
      </c>
      <c r="S11" s="883" t="s">
        <v>303</v>
      </c>
      <c r="T11" s="455" t="s">
        <v>303</v>
      </c>
      <c r="U11" s="455" t="s">
        <v>303</v>
      </c>
      <c r="V11" s="455" t="s">
        <v>303</v>
      </c>
      <c r="W11" s="455" t="s">
        <v>304</v>
      </c>
      <c r="X11" s="455" t="s">
        <v>305</v>
      </c>
      <c r="Y11" s="455" t="s">
        <v>304</v>
      </c>
      <c r="Z11" s="455" t="s">
        <v>306</v>
      </c>
      <c r="AA11" s="455" t="s">
        <v>307</v>
      </c>
      <c r="AB11" s="455" t="s">
        <v>308</v>
      </c>
      <c r="AC11" s="455" t="s">
        <v>310</v>
      </c>
      <c r="AD11" s="455" t="s">
        <v>309</v>
      </c>
      <c r="AE11" s="455" t="s">
        <v>309</v>
      </c>
      <c r="AF11" s="455" t="s">
        <v>316</v>
      </c>
      <c r="AG11" s="456" t="s">
        <v>312</v>
      </c>
      <c r="AH11" s="456" t="s">
        <v>313</v>
      </c>
      <c r="AI11" s="456" t="s">
        <v>312</v>
      </c>
      <c r="AJ11" s="456" t="s">
        <v>312</v>
      </c>
      <c r="AK11" s="456" t="s">
        <v>313</v>
      </c>
      <c r="AL11" s="456" t="s">
        <v>312</v>
      </c>
      <c r="AM11" s="456" t="s">
        <v>313</v>
      </c>
      <c r="AN11" s="457" t="s">
        <v>314</v>
      </c>
      <c r="AO11" s="448" t="s">
        <v>274</v>
      </c>
      <c r="AP11" s="449" t="s">
        <v>275</v>
      </c>
      <c r="AQ11" s="449" t="s">
        <v>281</v>
      </c>
      <c r="AR11" s="449" t="s">
        <v>276</v>
      </c>
      <c r="AS11" s="449" t="s">
        <v>277</v>
      </c>
      <c r="AT11" s="449" t="s">
        <v>278</v>
      </c>
      <c r="AU11" s="853" t="s">
        <v>279</v>
      </c>
      <c r="AV11" s="853" t="s">
        <v>572</v>
      </c>
      <c r="AW11" s="854" t="s">
        <v>573</v>
      </c>
    </row>
    <row r="12" spans="1:49" ht="15" customHeight="1" x14ac:dyDescent="0.25">
      <c r="A12" s="147">
        <v>1</v>
      </c>
      <c r="B12" s="427">
        <v>5415</v>
      </c>
      <c r="C12" s="428">
        <v>667000135</v>
      </c>
      <c r="D12" s="427">
        <v>71011170</v>
      </c>
      <c r="E12" s="429" t="s">
        <v>814</v>
      </c>
      <c r="F12" s="427">
        <v>3111</v>
      </c>
      <c r="G12" s="430" t="s">
        <v>331</v>
      </c>
      <c r="H12" s="431" t="s">
        <v>283</v>
      </c>
      <c r="I12" s="623">
        <v>17706490</v>
      </c>
      <c r="J12" s="624">
        <v>12853041</v>
      </c>
      <c r="K12" s="882">
        <v>70000</v>
      </c>
      <c r="L12" s="831">
        <v>4367988</v>
      </c>
      <c r="M12" s="831">
        <v>257061</v>
      </c>
      <c r="N12" s="624">
        <v>158400</v>
      </c>
      <c r="O12" s="625">
        <v>30.781299999999998</v>
      </c>
      <c r="P12" s="677">
        <v>22.850999999999999</v>
      </c>
      <c r="Q12" s="745">
        <v>7.9302999999999999</v>
      </c>
      <c r="R12" s="268">
        <f>W12*-1</f>
        <v>0</v>
      </c>
      <c r="S12" s="461">
        <v>0</v>
      </c>
      <c r="T12" s="461">
        <v>0</v>
      </c>
      <c r="U12" s="461">
        <v>0</v>
      </c>
      <c r="V12" s="461">
        <f>SUM(R12:U12)</f>
        <v>0</v>
      </c>
      <c r="W12" s="461">
        <v>0</v>
      </c>
      <c r="X12" s="461">
        <v>0</v>
      </c>
      <c r="Y12" s="461">
        <f>SUM(W12:X12)</f>
        <v>0</v>
      </c>
      <c r="Z12" s="461">
        <f>V12+Y12</f>
        <v>0</v>
      </c>
      <c r="AA12" s="577">
        <f>ROUND((V12+W12)*33.8%,0)</f>
        <v>0</v>
      </c>
      <c r="AB12" s="462">
        <f>ROUND(V12*2%,0)</f>
        <v>0</v>
      </c>
      <c r="AC12" s="461">
        <v>0</v>
      </c>
      <c r="AD12" s="461">
        <v>0</v>
      </c>
      <c r="AE12" s="461">
        <f>SUM(AC12:AD12)</f>
        <v>0</v>
      </c>
      <c r="AF12" s="461">
        <f>Z12+AA12+AB12+AE12</f>
        <v>0</v>
      </c>
      <c r="AG12" s="463">
        <v>0</v>
      </c>
      <c r="AH12" s="463">
        <v>0</v>
      </c>
      <c r="AI12" s="463">
        <v>0</v>
      </c>
      <c r="AJ12" s="463">
        <v>0</v>
      </c>
      <c r="AK12" s="463">
        <v>0</v>
      </c>
      <c r="AL12" s="463">
        <f>AG12+AI12+AJ12</f>
        <v>0</v>
      </c>
      <c r="AM12" s="463">
        <f>AH12+AK12</f>
        <v>0</v>
      </c>
      <c r="AN12" s="464">
        <f>SUM(AL12:AM12)</f>
        <v>0</v>
      </c>
      <c r="AO12" s="746">
        <f>I12+AF12</f>
        <v>17706490</v>
      </c>
      <c r="AP12" s="461">
        <f>J12+V12</f>
        <v>12853041</v>
      </c>
      <c r="AQ12" s="269">
        <f>K12+Y12</f>
        <v>70000</v>
      </c>
      <c r="AR12" s="461">
        <f t="shared" ref="AR12:AS15" si="0">L12+AA12</f>
        <v>4367988</v>
      </c>
      <c r="AS12" s="461">
        <f t="shared" si="0"/>
        <v>257061</v>
      </c>
      <c r="AT12" s="461">
        <f>N12+AE12</f>
        <v>158400</v>
      </c>
      <c r="AU12" s="463">
        <f>O12+AN12</f>
        <v>30.781299999999998</v>
      </c>
      <c r="AV12" s="463">
        <f t="shared" ref="AV12:AW15" si="1">P12+AL12</f>
        <v>22.850999999999999</v>
      </c>
      <c r="AW12" s="464">
        <f t="shared" si="1"/>
        <v>7.9302999999999999</v>
      </c>
    </row>
    <row r="13" spans="1:49" ht="13.5" customHeight="1" x14ac:dyDescent="0.25">
      <c r="A13" s="114">
        <v>1</v>
      </c>
      <c r="B13" s="145">
        <v>5415</v>
      </c>
      <c r="C13" s="146">
        <v>667000135</v>
      </c>
      <c r="D13" s="145">
        <v>71011170</v>
      </c>
      <c r="E13" s="429" t="s">
        <v>814</v>
      </c>
      <c r="F13" s="145">
        <v>3111</v>
      </c>
      <c r="G13" s="126" t="s">
        <v>318</v>
      </c>
      <c r="H13" s="126" t="s">
        <v>284</v>
      </c>
      <c r="I13" s="265">
        <v>169075</v>
      </c>
      <c r="J13" s="266">
        <v>124503</v>
      </c>
      <c r="K13" s="266">
        <v>0</v>
      </c>
      <c r="L13" s="266">
        <v>42082</v>
      </c>
      <c r="M13" s="266">
        <v>2490</v>
      </c>
      <c r="N13" s="266">
        <v>0</v>
      </c>
      <c r="O13" s="622">
        <v>0.5</v>
      </c>
      <c r="P13" s="678">
        <v>0.5</v>
      </c>
      <c r="Q13" s="744">
        <v>0</v>
      </c>
      <c r="R13" s="268">
        <f>W13*-1</f>
        <v>0</v>
      </c>
      <c r="S13" s="269">
        <v>0</v>
      </c>
      <c r="T13" s="269">
        <v>0</v>
      </c>
      <c r="U13" s="269">
        <v>0</v>
      </c>
      <c r="V13" s="269">
        <f t="shared" ref="V13:V76" si="2">SUM(R13:U13)</f>
        <v>0</v>
      </c>
      <c r="W13" s="269">
        <v>0</v>
      </c>
      <c r="X13" s="269">
        <v>0</v>
      </c>
      <c r="Y13" s="269">
        <f>SUM(W13:X13)</f>
        <v>0</v>
      </c>
      <c r="Z13" s="269">
        <f>V13+Y13</f>
        <v>0</v>
      </c>
      <c r="AA13" s="577">
        <f>ROUND((V13+W13)*33.8%,0)</f>
        <v>0</v>
      </c>
      <c r="AB13" s="270">
        <f>ROUND(V13*2%,0)</f>
        <v>0</v>
      </c>
      <c r="AC13" s="269">
        <v>0</v>
      </c>
      <c r="AD13" s="269">
        <v>0</v>
      </c>
      <c r="AE13" s="269">
        <f t="shared" ref="AE13:AE76" si="3">SUM(AC13:AD13)</f>
        <v>0</v>
      </c>
      <c r="AF13" s="269">
        <f t="shared" ref="AF13:AF76" si="4">Z13+AA13+AB13+AE13</f>
        <v>0</v>
      </c>
      <c r="AG13" s="271">
        <v>0</v>
      </c>
      <c r="AH13" s="271">
        <v>0</v>
      </c>
      <c r="AI13" s="271">
        <v>0</v>
      </c>
      <c r="AJ13" s="271">
        <v>0</v>
      </c>
      <c r="AK13" s="271">
        <v>0</v>
      </c>
      <c r="AL13" s="271">
        <f t="shared" ref="AL13:AL76" si="5">AG13+AI13+AJ13</f>
        <v>0</v>
      </c>
      <c r="AM13" s="271">
        <f t="shared" ref="AM13:AM76" si="6">AH13+AK13</f>
        <v>0</v>
      </c>
      <c r="AN13" s="272">
        <f t="shared" ref="AN13:AN76" si="7">SUM(AL13:AM13)</f>
        <v>0</v>
      </c>
      <c r="AO13" s="268">
        <f>I13+AF13</f>
        <v>169075</v>
      </c>
      <c r="AP13" s="269">
        <f>J13+V13</f>
        <v>124503</v>
      </c>
      <c r="AQ13" s="269">
        <f>K13+Y13</f>
        <v>0</v>
      </c>
      <c r="AR13" s="269">
        <f t="shared" si="0"/>
        <v>42082</v>
      </c>
      <c r="AS13" s="269">
        <f t="shared" si="0"/>
        <v>2490</v>
      </c>
      <c r="AT13" s="269">
        <f>N13+AE13</f>
        <v>0</v>
      </c>
      <c r="AU13" s="271">
        <f>O13+AN13</f>
        <v>0.5</v>
      </c>
      <c r="AV13" s="271">
        <f t="shared" si="1"/>
        <v>0.5</v>
      </c>
      <c r="AW13" s="272">
        <f t="shared" si="1"/>
        <v>0</v>
      </c>
    </row>
    <row r="14" spans="1:49" ht="12.95" customHeight="1" x14ac:dyDescent="0.25">
      <c r="A14" s="114">
        <v>1</v>
      </c>
      <c r="B14" s="145">
        <v>5415</v>
      </c>
      <c r="C14" s="146">
        <v>667000135</v>
      </c>
      <c r="D14" s="145">
        <v>71011170</v>
      </c>
      <c r="E14" s="429" t="s">
        <v>814</v>
      </c>
      <c r="F14" s="145">
        <v>3111</v>
      </c>
      <c r="G14" s="108" t="s">
        <v>319</v>
      </c>
      <c r="H14" s="126" t="s">
        <v>283</v>
      </c>
      <c r="I14" s="265">
        <v>486501</v>
      </c>
      <c r="J14" s="266">
        <v>358248</v>
      </c>
      <c r="K14" s="266">
        <v>0</v>
      </c>
      <c r="L14" s="266">
        <v>121088</v>
      </c>
      <c r="M14" s="266">
        <v>7165</v>
      </c>
      <c r="N14" s="266">
        <v>0</v>
      </c>
      <c r="O14" s="622">
        <v>1</v>
      </c>
      <c r="P14" s="678">
        <v>1</v>
      </c>
      <c r="Q14" s="744">
        <v>0</v>
      </c>
      <c r="R14" s="268">
        <f t="shared" ref="R14:R77" si="8">W14*-1</f>
        <v>0</v>
      </c>
      <c r="S14" s="269">
        <v>0</v>
      </c>
      <c r="T14" s="269">
        <v>0</v>
      </c>
      <c r="U14" s="269">
        <v>0</v>
      </c>
      <c r="V14" s="269">
        <f t="shared" si="2"/>
        <v>0</v>
      </c>
      <c r="W14" s="269">
        <v>0</v>
      </c>
      <c r="X14" s="269">
        <v>0</v>
      </c>
      <c r="Y14" s="269">
        <f>SUM(W14:X14)</f>
        <v>0</v>
      </c>
      <c r="Z14" s="269">
        <f>V14+Y14</f>
        <v>0</v>
      </c>
      <c r="AA14" s="577">
        <f t="shared" ref="AA14:AA15" si="9">ROUND((V14+W14)*33.8%,0)</f>
        <v>0</v>
      </c>
      <c r="AB14" s="270">
        <f>ROUND(V14*2%,0)</f>
        <v>0</v>
      </c>
      <c r="AC14" s="269">
        <v>0</v>
      </c>
      <c r="AD14" s="269">
        <v>0</v>
      </c>
      <c r="AE14" s="269">
        <f t="shared" si="3"/>
        <v>0</v>
      </c>
      <c r="AF14" s="269">
        <f t="shared" si="4"/>
        <v>0</v>
      </c>
      <c r="AG14" s="271">
        <v>0</v>
      </c>
      <c r="AH14" s="271">
        <v>0</v>
      </c>
      <c r="AI14" s="271">
        <v>0</v>
      </c>
      <c r="AJ14" s="271">
        <v>0</v>
      </c>
      <c r="AK14" s="271">
        <v>0</v>
      </c>
      <c r="AL14" s="271">
        <f t="shared" si="5"/>
        <v>0</v>
      </c>
      <c r="AM14" s="271">
        <f t="shared" si="6"/>
        <v>0</v>
      </c>
      <c r="AN14" s="272">
        <f t="shared" si="7"/>
        <v>0</v>
      </c>
      <c r="AO14" s="268">
        <f>I14+AF14</f>
        <v>486501</v>
      </c>
      <c r="AP14" s="269">
        <f>J14+V14</f>
        <v>358248</v>
      </c>
      <c r="AQ14" s="269">
        <f t="shared" ref="AQ14:AQ15" si="10">K14+Y14</f>
        <v>0</v>
      </c>
      <c r="AR14" s="269">
        <f t="shared" si="0"/>
        <v>121088</v>
      </c>
      <c r="AS14" s="269">
        <f t="shared" si="0"/>
        <v>7165</v>
      </c>
      <c r="AT14" s="269">
        <f>N14+AE14</f>
        <v>0</v>
      </c>
      <c r="AU14" s="271">
        <f>O14+AN14</f>
        <v>1</v>
      </c>
      <c r="AV14" s="271">
        <f t="shared" si="1"/>
        <v>1</v>
      </c>
      <c r="AW14" s="272">
        <f t="shared" si="1"/>
        <v>0</v>
      </c>
    </row>
    <row r="15" spans="1:49" ht="12.95" customHeight="1" x14ac:dyDescent="0.25">
      <c r="A15" s="114">
        <v>1</v>
      </c>
      <c r="B15" s="145">
        <v>5415</v>
      </c>
      <c r="C15" s="146">
        <v>667000135</v>
      </c>
      <c r="D15" s="145">
        <v>71011170</v>
      </c>
      <c r="E15" s="429" t="s">
        <v>814</v>
      </c>
      <c r="F15" s="145">
        <v>3141</v>
      </c>
      <c r="G15" s="159" t="s">
        <v>321</v>
      </c>
      <c r="H15" s="126" t="s">
        <v>284</v>
      </c>
      <c r="I15" s="265">
        <v>2512869</v>
      </c>
      <c r="J15" s="266">
        <v>1821019</v>
      </c>
      <c r="K15" s="266">
        <v>20000</v>
      </c>
      <c r="L15" s="266">
        <v>622264</v>
      </c>
      <c r="M15" s="266">
        <v>36420</v>
      </c>
      <c r="N15" s="266">
        <v>13166</v>
      </c>
      <c r="O15" s="622">
        <v>6.26</v>
      </c>
      <c r="P15" s="678">
        <v>0</v>
      </c>
      <c r="Q15" s="744">
        <v>6.26</v>
      </c>
      <c r="R15" s="268">
        <f t="shared" si="8"/>
        <v>0</v>
      </c>
      <c r="S15" s="269">
        <v>0</v>
      </c>
      <c r="T15" s="269">
        <v>0</v>
      </c>
      <c r="U15" s="269">
        <v>0</v>
      </c>
      <c r="V15" s="269">
        <f t="shared" si="2"/>
        <v>0</v>
      </c>
      <c r="W15" s="269">
        <v>0</v>
      </c>
      <c r="X15" s="269">
        <v>0</v>
      </c>
      <c r="Y15" s="269">
        <f>SUM(W15:X15)</f>
        <v>0</v>
      </c>
      <c r="Z15" s="269">
        <f>V15+Y15</f>
        <v>0</v>
      </c>
      <c r="AA15" s="577">
        <f t="shared" si="9"/>
        <v>0</v>
      </c>
      <c r="AB15" s="270">
        <f>ROUND(V15*2%,0)</f>
        <v>0</v>
      </c>
      <c r="AC15" s="269">
        <v>0</v>
      </c>
      <c r="AD15" s="269">
        <v>0</v>
      </c>
      <c r="AE15" s="269">
        <f t="shared" si="3"/>
        <v>0</v>
      </c>
      <c r="AF15" s="269">
        <f t="shared" si="4"/>
        <v>0</v>
      </c>
      <c r="AG15" s="271">
        <v>0</v>
      </c>
      <c r="AH15" s="271">
        <v>0</v>
      </c>
      <c r="AI15" s="271">
        <v>0</v>
      </c>
      <c r="AJ15" s="271">
        <v>0</v>
      </c>
      <c r="AK15" s="271">
        <v>0</v>
      </c>
      <c r="AL15" s="271">
        <f t="shared" si="5"/>
        <v>0</v>
      </c>
      <c r="AM15" s="271">
        <f t="shared" si="6"/>
        <v>0</v>
      </c>
      <c r="AN15" s="272">
        <f t="shared" si="7"/>
        <v>0</v>
      </c>
      <c r="AO15" s="268">
        <f>I15+AF15</f>
        <v>2512869</v>
      </c>
      <c r="AP15" s="269">
        <f>J15+V15</f>
        <v>1821019</v>
      </c>
      <c r="AQ15" s="269">
        <f t="shared" si="10"/>
        <v>20000</v>
      </c>
      <c r="AR15" s="269">
        <f t="shared" si="0"/>
        <v>622264</v>
      </c>
      <c r="AS15" s="269">
        <f t="shared" si="0"/>
        <v>36420</v>
      </c>
      <c r="AT15" s="269">
        <f>N15+AE15</f>
        <v>13166</v>
      </c>
      <c r="AU15" s="271">
        <f>O15+AN15</f>
        <v>6.26</v>
      </c>
      <c r="AV15" s="271">
        <f t="shared" si="1"/>
        <v>0</v>
      </c>
      <c r="AW15" s="272">
        <f t="shared" si="1"/>
        <v>6.26</v>
      </c>
    </row>
    <row r="16" spans="1:49" ht="12.95" customHeight="1" x14ac:dyDescent="0.25">
      <c r="A16" s="131">
        <v>1</v>
      </c>
      <c r="B16" s="117">
        <v>5415</v>
      </c>
      <c r="C16" s="160">
        <v>667000135</v>
      </c>
      <c r="D16" s="117">
        <v>71011170</v>
      </c>
      <c r="E16" s="128" t="s">
        <v>438</v>
      </c>
      <c r="F16" s="117"/>
      <c r="G16" s="161"/>
      <c r="H16" s="162"/>
      <c r="I16" s="194">
        <v>20874935</v>
      </c>
      <c r="J16" s="121">
        <v>15156811</v>
      </c>
      <c r="K16" s="121">
        <v>90000</v>
      </c>
      <c r="L16" s="121">
        <v>5153422</v>
      </c>
      <c r="M16" s="121">
        <v>303136</v>
      </c>
      <c r="N16" s="121">
        <v>171566</v>
      </c>
      <c r="O16" s="122">
        <v>38.5413</v>
      </c>
      <c r="P16" s="122">
        <v>24.350999999999999</v>
      </c>
      <c r="Q16" s="482">
        <v>14.190300000000001</v>
      </c>
      <c r="R16" s="210">
        <f t="shared" ref="R16:AW16" si="11">SUM(R12:R15)</f>
        <v>0</v>
      </c>
      <c r="S16" s="121">
        <f t="shared" si="11"/>
        <v>0</v>
      </c>
      <c r="T16" s="121">
        <f t="shared" si="11"/>
        <v>0</v>
      </c>
      <c r="U16" s="121">
        <f t="shared" si="11"/>
        <v>0</v>
      </c>
      <c r="V16" s="121">
        <f t="shared" si="11"/>
        <v>0</v>
      </c>
      <c r="W16" s="121">
        <f t="shared" si="11"/>
        <v>0</v>
      </c>
      <c r="X16" s="121">
        <f t="shared" si="11"/>
        <v>0</v>
      </c>
      <c r="Y16" s="121">
        <f t="shared" si="11"/>
        <v>0</v>
      </c>
      <c r="Z16" s="121">
        <f t="shared" si="11"/>
        <v>0</v>
      </c>
      <c r="AA16" s="121">
        <f t="shared" si="11"/>
        <v>0</v>
      </c>
      <c r="AB16" s="121">
        <f t="shared" si="11"/>
        <v>0</v>
      </c>
      <c r="AC16" s="121">
        <f t="shared" si="11"/>
        <v>0</v>
      </c>
      <c r="AD16" s="121">
        <f t="shared" si="11"/>
        <v>0</v>
      </c>
      <c r="AE16" s="121">
        <f t="shared" si="11"/>
        <v>0</v>
      </c>
      <c r="AF16" s="121">
        <f t="shared" si="11"/>
        <v>0</v>
      </c>
      <c r="AG16" s="122">
        <f t="shared" si="11"/>
        <v>0</v>
      </c>
      <c r="AH16" s="122">
        <f t="shared" si="11"/>
        <v>0</v>
      </c>
      <c r="AI16" s="122">
        <f t="shared" si="11"/>
        <v>0</v>
      </c>
      <c r="AJ16" s="122">
        <f t="shared" si="11"/>
        <v>0</v>
      </c>
      <c r="AK16" s="122">
        <f t="shared" si="11"/>
        <v>0</v>
      </c>
      <c r="AL16" s="122">
        <f t="shared" si="11"/>
        <v>0</v>
      </c>
      <c r="AM16" s="122">
        <f t="shared" si="11"/>
        <v>0</v>
      </c>
      <c r="AN16" s="482">
        <f t="shared" si="11"/>
        <v>0</v>
      </c>
      <c r="AO16" s="210">
        <f t="shared" si="11"/>
        <v>20874935</v>
      </c>
      <c r="AP16" s="121">
        <f t="shared" si="11"/>
        <v>15156811</v>
      </c>
      <c r="AQ16" s="121">
        <f t="shared" si="11"/>
        <v>90000</v>
      </c>
      <c r="AR16" s="121">
        <f t="shared" si="11"/>
        <v>5153422</v>
      </c>
      <c r="AS16" s="121">
        <f t="shared" si="11"/>
        <v>303136</v>
      </c>
      <c r="AT16" s="121">
        <f t="shared" si="11"/>
        <v>171566</v>
      </c>
      <c r="AU16" s="122">
        <f t="shared" si="11"/>
        <v>38.5413</v>
      </c>
      <c r="AV16" s="122">
        <f t="shared" si="11"/>
        <v>24.350999999999999</v>
      </c>
      <c r="AW16" s="482">
        <f t="shared" si="11"/>
        <v>14.190300000000001</v>
      </c>
    </row>
    <row r="17" spans="1:49" ht="12.95" customHeight="1" x14ac:dyDescent="0.25">
      <c r="A17" s="114">
        <v>2</v>
      </c>
      <c r="B17" s="145">
        <v>5416</v>
      </c>
      <c r="C17" s="146">
        <v>600099342</v>
      </c>
      <c r="D17" s="145">
        <v>854719</v>
      </c>
      <c r="E17" s="158" t="s">
        <v>439</v>
      </c>
      <c r="F17" s="145">
        <v>3113</v>
      </c>
      <c r="G17" s="159" t="s">
        <v>335</v>
      </c>
      <c r="H17" s="126" t="s">
        <v>283</v>
      </c>
      <c r="I17" s="265">
        <v>21088110</v>
      </c>
      <c r="J17" s="266">
        <v>14925324</v>
      </c>
      <c r="K17" s="266">
        <v>92616</v>
      </c>
      <c r="L17" s="831">
        <v>5076064</v>
      </c>
      <c r="M17" s="831">
        <v>298506</v>
      </c>
      <c r="N17" s="266">
        <v>695600</v>
      </c>
      <c r="O17" s="622">
        <v>27.476899999999997</v>
      </c>
      <c r="P17" s="678">
        <v>20.506700000000002</v>
      </c>
      <c r="Q17" s="744">
        <v>6.9701999999999993</v>
      </c>
      <c r="R17" s="268">
        <f t="shared" si="8"/>
        <v>0</v>
      </c>
      <c r="S17" s="269">
        <v>0</v>
      </c>
      <c r="T17" s="269">
        <v>0</v>
      </c>
      <c r="U17" s="269">
        <v>0</v>
      </c>
      <c r="V17" s="269">
        <f t="shared" si="2"/>
        <v>0</v>
      </c>
      <c r="W17" s="269">
        <v>0</v>
      </c>
      <c r="X17" s="269">
        <v>0</v>
      </c>
      <c r="Y17" s="269">
        <f>SUM(W17:X17)</f>
        <v>0</v>
      </c>
      <c r="Z17" s="269">
        <f>V17+Y17</f>
        <v>0</v>
      </c>
      <c r="AA17" s="577">
        <f t="shared" ref="AA17:AA20" si="12">ROUND((V17+W17)*33.8%,0)</f>
        <v>0</v>
      </c>
      <c r="AB17" s="270">
        <f>ROUND(V17*2%,0)</f>
        <v>0</v>
      </c>
      <c r="AC17" s="269">
        <v>0</v>
      </c>
      <c r="AD17" s="269">
        <v>0</v>
      </c>
      <c r="AE17" s="269">
        <f t="shared" si="3"/>
        <v>0</v>
      </c>
      <c r="AF17" s="269">
        <f t="shared" si="4"/>
        <v>0</v>
      </c>
      <c r="AG17" s="271">
        <v>0</v>
      </c>
      <c r="AH17" s="271">
        <v>0</v>
      </c>
      <c r="AI17" s="271">
        <v>0</v>
      </c>
      <c r="AJ17" s="271">
        <v>0</v>
      </c>
      <c r="AK17" s="271">
        <v>0</v>
      </c>
      <c r="AL17" s="271">
        <f t="shared" si="5"/>
        <v>0</v>
      </c>
      <c r="AM17" s="271">
        <f t="shared" si="6"/>
        <v>0</v>
      </c>
      <c r="AN17" s="272">
        <f t="shared" si="7"/>
        <v>0</v>
      </c>
      <c r="AO17" s="268">
        <f>I17+AF17</f>
        <v>21088110</v>
      </c>
      <c r="AP17" s="269">
        <f>J17+V17</f>
        <v>14925324</v>
      </c>
      <c r="AQ17" s="269">
        <f t="shared" ref="AQ17:AQ20" si="13">K17+Y17</f>
        <v>92616</v>
      </c>
      <c r="AR17" s="269">
        <f t="shared" ref="AR17:AS20" si="14">L17+AA17</f>
        <v>5076064</v>
      </c>
      <c r="AS17" s="269">
        <f t="shared" si="14"/>
        <v>298506</v>
      </c>
      <c r="AT17" s="269">
        <f>N17+AE17</f>
        <v>695600</v>
      </c>
      <c r="AU17" s="271">
        <f>O17+AN17</f>
        <v>27.476899999999997</v>
      </c>
      <c r="AV17" s="271">
        <f t="shared" ref="AV17:AW20" si="15">P17+AL17</f>
        <v>20.506700000000002</v>
      </c>
      <c r="AW17" s="272">
        <f t="shared" si="15"/>
        <v>6.9701999999999993</v>
      </c>
    </row>
    <row r="18" spans="1:49" ht="12.95" customHeight="1" x14ac:dyDescent="0.25">
      <c r="A18" s="114">
        <v>2</v>
      </c>
      <c r="B18" s="145">
        <v>5416</v>
      </c>
      <c r="C18" s="146">
        <v>600099342</v>
      </c>
      <c r="D18" s="145">
        <v>854719</v>
      </c>
      <c r="E18" s="158" t="s">
        <v>439</v>
      </c>
      <c r="F18" s="145">
        <v>3113</v>
      </c>
      <c r="G18" s="126" t="s">
        <v>318</v>
      </c>
      <c r="H18" s="126" t="s">
        <v>284</v>
      </c>
      <c r="I18" s="265">
        <v>894264</v>
      </c>
      <c r="J18" s="266">
        <v>658516</v>
      </c>
      <c r="K18" s="266">
        <v>0</v>
      </c>
      <c r="L18" s="831">
        <v>222578</v>
      </c>
      <c r="M18" s="831">
        <v>13170</v>
      </c>
      <c r="N18" s="266">
        <v>0</v>
      </c>
      <c r="O18" s="622">
        <v>1.98</v>
      </c>
      <c r="P18" s="678">
        <v>1.98</v>
      </c>
      <c r="Q18" s="744">
        <v>0</v>
      </c>
      <c r="R18" s="268">
        <f t="shared" si="8"/>
        <v>0</v>
      </c>
      <c r="S18" s="269">
        <v>0</v>
      </c>
      <c r="T18" s="269">
        <v>0</v>
      </c>
      <c r="U18" s="269">
        <v>0</v>
      </c>
      <c r="V18" s="269">
        <f t="shared" si="2"/>
        <v>0</v>
      </c>
      <c r="W18" s="269">
        <v>0</v>
      </c>
      <c r="X18" s="269">
        <v>0</v>
      </c>
      <c r="Y18" s="269">
        <f>SUM(W18:X18)</f>
        <v>0</v>
      </c>
      <c r="Z18" s="269">
        <f>V18+Y18</f>
        <v>0</v>
      </c>
      <c r="AA18" s="577">
        <f t="shared" si="12"/>
        <v>0</v>
      </c>
      <c r="AB18" s="270">
        <f>ROUND(V18*2%,0)</f>
        <v>0</v>
      </c>
      <c r="AC18" s="269">
        <v>0</v>
      </c>
      <c r="AD18" s="269">
        <v>0</v>
      </c>
      <c r="AE18" s="269">
        <f t="shared" si="3"/>
        <v>0</v>
      </c>
      <c r="AF18" s="269">
        <f t="shared" si="4"/>
        <v>0</v>
      </c>
      <c r="AG18" s="271">
        <v>0</v>
      </c>
      <c r="AH18" s="271">
        <v>0</v>
      </c>
      <c r="AI18" s="271">
        <v>0</v>
      </c>
      <c r="AJ18" s="271">
        <v>0</v>
      </c>
      <c r="AK18" s="271">
        <v>0</v>
      </c>
      <c r="AL18" s="271">
        <f t="shared" si="5"/>
        <v>0</v>
      </c>
      <c r="AM18" s="271">
        <f t="shared" si="6"/>
        <v>0</v>
      </c>
      <c r="AN18" s="272">
        <f t="shared" si="7"/>
        <v>0</v>
      </c>
      <c r="AO18" s="268">
        <f>I18+AF18</f>
        <v>894264</v>
      </c>
      <c r="AP18" s="269">
        <f>J18+V18</f>
        <v>658516</v>
      </c>
      <c r="AQ18" s="269">
        <f t="shared" si="13"/>
        <v>0</v>
      </c>
      <c r="AR18" s="269">
        <f t="shared" si="14"/>
        <v>222578</v>
      </c>
      <c r="AS18" s="269">
        <f t="shared" si="14"/>
        <v>13170</v>
      </c>
      <c r="AT18" s="269">
        <f>N18+AE18</f>
        <v>0</v>
      </c>
      <c r="AU18" s="271">
        <f>O18+AN18</f>
        <v>1.98</v>
      </c>
      <c r="AV18" s="271">
        <f t="shared" si="15"/>
        <v>1.98</v>
      </c>
      <c r="AW18" s="272">
        <f t="shared" si="15"/>
        <v>0</v>
      </c>
    </row>
    <row r="19" spans="1:49" ht="12.95" customHeight="1" x14ac:dyDescent="0.25">
      <c r="A19" s="114">
        <v>2</v>
      </c>
      <c r="B19" s="145">
        <v>5416</v>
      </c>
      <c r="C19" s="146">
        <v>600099342</v>
      </c>
      <c r="D19" s="145">
        <v>854719</v>
      </c>
      <c r="E19" s="158" t="s">
        <v>439</v>
      </c>
      <c r="F19" s="145">
        <v>3143</v>
      </c>
      <c r="G19" s="126" t="s">
        <v>635</v>
      </c>
      <c r="H19" s="126" t="s">
        <v>283</v>
      </c>
      <c r="I19" s="265">
        <v>1683438</v>
      </c>
      <c r="J19" s="266">
        <v>1239645</v>
      </c>
      <c r="K19" s="266">
        <v>0</v>
      </c>
      <c r="L19" s="831">
        <v>419000</v>
      </c>
      <c r="M19" s="831">
        <v>24793</v>
      </c>
      <c r="N19" s="266">
        <v>0</v>
      </c>
      <c r="O19" s="622">
        <v>2.625</v>
      </c>
      <c r="P19" s="678">
        <v>2.625</v>
      </c>
      <c r="Q19" s="744">
        <v>0</v>
      </c>
      <c r="R19" s="268">
        <f t="shared" si="8"/>
        <v>0</v>
      </c>
      <c r="S19" s="269">
        <v>0</v>
      </c>
      <c r="T19" s="269">
        <v>0</v>
      </c>
      <c r="U19" s="269">
        <v>0</v>
      </c>
      <c r="V19" s="269">
        <f t="shared" si="2"/>
        <v>0</v>
      </c>
      <c r="W19" s="269">
        <v>0</v>
      </c>
      <c r="X19" s="269">
        <v>0</v>
      </c>
      <c r="Y19" s="269">
        <f>SUM(W19:X19)</f>
        <v>0</v>
      </c>
      <c r="Z19" s="269">
        <f>V19+Y19</f>
        <v>0</v>
      </c>
      <c r="AA19" s="577">
        <f t="shared" si="12"/>
        <v>0</v>
      </c>
      <c r="AB19" s="270">
        <f>ROUND(V19*2%,0)</f>
        <v>0</v>
      </c>
      <c r="AC19" s="269">
        <v>0</v>
      </c>
      <c r="AD19" s="269">
        <v>0</v>
      </c>
      <c r="AE19" s="269">
        <f t="shared" si="3"/>
        <v>0</v>
      </c>
      <c r="AF19" s="269">
        <f t="shared" si="4"/>
        <v>0</v>
      </c>
      <c r="AG19" s="271">
        <v>0</v>
      </c>
      <c r="AH19" s="271">
        <v>0</v>
      </c>
      <c r="AI19" s="271">
        <v>0</v>
      </c>
      <c r="AJ19" s="271">
        <v>0</v>
      </c>
      <c r="AK19" s="271">
        <v>0</v>
      </c>
      <c r="AL19" s="271">
        <f t="shared" si="5"/>
        <v>0</v>
      </c>
      <c r="AM19" s="271">
        <f t="shared" si="6"/>
        <v>0</v>
      </c>
      <c r="AN19" s="272">
        <f t="shared" si="7"/>
        <v>0</v>
      </c>
      <c r="AO19" s="268">
        <f>I19+AF19</f>
        <v>1683438</v>
      </c>
      <c r="AP19" s="269">
        <f>J19+V19</f>
        <v>1239645</v>
      </c>
      <c r="AQ19" s="269">
        <f t="shared" si="13"/>
        <v>0</v>
      </c>
      <c r="AR19" s="269">
        <f t="shared" si="14"/>
        <v>419000</v>
      </c>
      <c r="AS19" s="269">
        <f t="shared" si="14"/>
        <v>24793</v>
      </c>
      <c r="AT19" s="269">
        <f>N19+AE19</f>
        <v>0</v>
      </c>
      <c r="AU19" s="271">
        <f>O19+AN19</f>
        <v>2.625</v>
      </c>
      <c r="AV19" s="271">
        <f t="shared" si="15"/>
        <v>2.625</v>
      </c>
      <c r="AW19" s="272">
        <f t="shared" si="15"/>
        <v>0</v>
      </c>
    </row>
    <row r="20" spans="1:49" ht="12.95" customHeight="1" x14ac:dyDescent="0.25">
      <c r="A20" s="114">
        <v>2</v>
      </c>
      <c r="B20" s="145">
        <v>5416</v>
      </c>
      <c r="C20" s="146">
        <v>600099342</v>
      </c>
      <c r="D20" s="145">
        <v>854719</v>
      </c>
      <c r="E20" s="158" t="s">
        <v>439</v>
      </c>
      <c r="F20" s="145">
        <v>3143</v>
      </c>
      <c r="G20" s="126" t="s">
        <v>636</v>
      </c>
      <c r="H20" s="126" t="s">
        <v>284</v>
      </c>
      <c r="I20" s="265">
        <v>56177</v>
      </c>
      <c r="J20" s="266">
        <v>39600</v>
      </c>
      <c r="K20" s="266">
        <v>0</v>
      </c>
      <c r="L20" s="831">
        <v>13385</v>
      </c>
      <c r="M20" s="831">
        <v>792</v>
      </c>
      <c r="N20" s="266">
        <v>2400</v>
      </c>
      <c r="O20" s="622">
        <v>0.17</v>
      </c>
      <c r="P20" s="678">
        <v>0</v>
      </c>
      <c r="Q20" s="744">
        <v>0.17</v>
      </c>
      <c r="R20" s="268">
        <f t="shared" si="8"/>
        <v>0</v>
      </c>
      <c r="S20" s="269">
        <v>0</v>
      </c>
      <c r="T20" s="269">
        <v>0</v>
      </c>
      <c r="U20" s="269">
        <v>0</v>
      </c>
      <c r="V20" s="269">
        <f t="shared" si="2"/>
        <v>0</v>
      </c>
      <c r="W20" s="269">
        <v>0</v>
      </c>
      <c r="X20" s="269">
        <v>0</v>
      </c>
      <c r="Y20" s="269">
        <f>SUM(W20:X20)</f>
        <v>0</v>
      </c>
      <c r="Z20" s="269">
        <f>V20+Y20</f>
        <v>0</v>
      </c>
      <c r="AA20" s="577">
        <f t="shared" si="12"/>
        <v>0</v>
      </c>
      <c r="AB20" s="270">
        <f>ROUND(V20*2%,0)</f>
        <v>0</v>
      </c>
      <c r="AC20" s="269">
        <v>0</v>
      </c>
      <c r="AD20" s="269">
        <v>0</v>
      </c>
      <c r="AE20" s="269">
        <f t="shared" si="3"/>
        <v>0</v>
      </c>
      <c r="AF20" s="269">
        <f t="shared" si="4"/>
        <v>0</v>
      </c>
      <c r="AG20" s="271">
        <v>0</v>
      </c>
      <c r="AH20" s="271">
        <v>0</v>
      </c>
      <c r="AI20" s="271">
        <v>0</v>
      </c>
      <c r="AJ20" s="271">
        <v>0</v>
      </c>
      <c r="AK20" s="271">
        <v>0</v>
      </c>
      <c r="AL20" s="271">
        <f t="shared" si="5"/>
        <v>0</v>
      </c>
      <c r="AM20" s="271">
        <f t="shared" si="6"/>
        <v>0</v>
      </c>
      <c r="AN20" s="272">
        <f t="shared" si="7"/>
        <v>0</v>
      </c>
      <c r="AO20" s="268">
        <f>I20+AF20</f>
        <v>56177</v>
      </c>
      <c r="AP20" s="269">
        <f>J20+V20</f>
        <v>39600</v>
      </c>
      <c r="AQ20" s="269">
        <f t="shared" si="13"/>
        <v>0</v>
      </c>
      <c r="AR20" s="269">
        <f t="shared" si="14"/>
        <v>13385</v>
      </c>
      <c r="AS20" s="269">
        <f t="shared" si="14"/>
        <v>792</v>
      </c>
      <c r="AT20" s="269">
        <f>N20+AE20</f>
        <v>2400</v>
      </c>
      <c r="AU20" s="271">
        <f>O20+AN20</f>
        <v>0.17</v>
      </c>
      <c r="AV20" s="271">
        <f t="shared" si="15"/>
        <v>0</v>
      </c>
      <c r="AW20" s="272">
        <f t="shared" si="15"/>
        <v>0.17</v>
      </c>
    </row>
    <row r="21" spans="1:49" ht="12.95" customHeight="1" x14ac:dyDescent="0.25">
      <c r="A21" s="131">
        <v>2</v>
      </c>
      <c r="B21" s="148">
        <v>5416</v>
      </c>
      <c r="C21" s="149">
        <v>600099342</v>
      </c>
      <c r="D21" s="148">
        <v>854719</v>
      </c>
      <c r="E21" s="163" t="s">
        <v>440</v>
      </c>
      <c r="F21" s="148"/>
      <c r="G21" s="164"/>
      <c r="H21" s="165"/>
      <c r="I21" s="200">
        <v>23721989</v>
      </c>
      <c r="J21" s="166">
        <v>16863085</v>
      </c>
      <c r="K21" s="166">
        <v>92616</v>
      </c>
      <c r="L21" s="166">
        <v>5731027</v>
      </c>
      <c r="M21" s="166">
        <v>337261</v>
      </c>
      <c r="N21" s="166">
        <v>698000</v>
      </c>
      <c r="O21" s="541">
        <v>32.251899999999999</v>
      </c>
      <c r="P21" s="541">
        <v>25.111700000000003</v>
      </c>
      <c r="Q21" s="542">
        <v>7.1401999999999992</v>
      </c>
      <c r="R21" s="409">
        <f t="shared" ref="R21:AW21" si="16">SUM(R17:R20)</f>
        <v>0</v>
      </c>
      <c r="S21" s="166">
        <f t="shared" si="16"/>
        <v>0</v>
      </c>
      <c r="T21" s="166">
        <f t="shared" si="16"/>
        <v>0</v>
      </c>
      <c r="U21" s="166">
        <f t="shared" si="16"/>
        <v>0</v>
      </c>
      <c r="V21" s="166">
        <f t="shared" si="16"/>
        <v>0</v>
      </c>
      <c r="W21" s="166">
        <f t="shared" si="16"/>
        <v>0</v>
      </c>
      <c r="X21" s="166">
        <f t="shared" si="16"/>
        <v>0</v>
      </c>
      <c r="Y21" s="166">
        <f t="shared" si="16"/>
        <v>0</v>
      </c>
      <c r="Z21" s="166">
        <f t="shared" si="16"/>
        <v>0</v>
      </c>
      <c r="AA21" s="166">
        <f t="shared" si="16"/>
        <v>0</v>
      </c>
      <c r="AB21" s="166">
        <f t="shared" si="16"/>
        <v>0</v>
      </c>
      <c r="AC21" s="166">
        <f t="shared" si="16"/>
        <v>0</v>
      </c>
      <c r="AD21" s="166">
        <f t="shared" si="16"/>
        <v>0</v>
      </c>
      <c r="AE21" s="166">
        <f t="shared" si="16"/>
        <v>0</v>
      </c>
      <c r="AF21" s="166">
        <f t="shared" si="16"/>
        <v>0</v>
      </c>
      <c r="AG21" s="541">
        <f t="shared" si="16"/>
        <v>0</v>
      </c>
      <c r="AH21" s="541">
        <f t="shared" si="16"/>
        <v>0</v>
      </c>
      <c r="AI21" s="541">
        <f t="shared" si="16"/>
        <v>0</v>
      </c>
      <c r="AJ21" s="541">
        <f t="shared" si="16"/>
        <v>0</v>
      </c>
      <c r="AK21" s="541">
        <f t="shared" si="16"/>
        <v>0</v>
      </c>
      <c r="AL21" s="541">
        <f t="shared" si="16"/>
        <v>0</v>
      </c>
      <c r="AM21" s="541">
        <f t="shared" si="16"/>
        <v>0</v>
      </c>
      <c r="AN21" s="542">
        <f t="shared" si="16"/>
        <v>0</v>
      </c>
      <c r="AO21" s="409">
        <f t="shared" si="16"/>
        <v>23721989</v>
      </c>
      <c r="AP21" s="166">
        <f t="shared" si="16"/>
        <v>16863085</v>
      </c>
      <c r="AQ21" s="166">
        <f t="shared" si="16"/>
        <v>92616</v>
      </c>
      <c r="AR21" s="166">
        <f t="shared" si="16"/>
        <v>5731027</v>
      </c>
      <c r="AS21" s="166">
        <f t="shared" si="16"/>
        <v>337261</v>
      </c>
      <c r="AT21" s="166">
        <f t="shared" si="16"/>
        <v>698000</v>
      </c>
      <c r="AU21" s="541">
        <f t="shared" si="16"/>
        <v>32.251899999999999</v>
      </c>
      <c r="AV21" s="541">
        <f t="shared" si="16"/>
        <v>25.111700000000003</v>
      </c>
      <c r="AW21" s="542">
        <f t="shared" si="16"/>
        <v>7.1401999999999992</v>
      </c>
    </row>
    <row r="22" spans="1:49" ht="12.95" customHeight="1" x14ac:dyDescent="0.25">
      <c r="A22" s="114">
        <v>3</v>
      </c>
      <c r="B22" s="145">
        <v>5413</v>
      </c>
      <c r="C22" s="146">
        <v>600099334</v>
      </c>
      <c r="D22" s="145">
        <v>854697</v>
      </c>
      <c r="E22" s="158" t="s">
        <v>441</v>
      </c>
      <c r="F22" s="145">
        <v>3113</v>
      </c>
      <c r="G22" s="159" t="s">
        <v>335</v>
      </c>
      <c r="H22" s="126" t="s">
        <v>283</v>
      </c>
      <c r="I22" s="265">
        <v>23385476</v>
      </c>
      <c r="J22" s="266">
        <v>16598524</v>
      </c>
      <c r="K22" s="266">
        <v>60000</v>
      </c>
      <c r="L22" s="831">
        <v>5630581</v>
      </c>
      <c r="M22" s="831">
        <v>331971</v>
      </c>
      <c r="N22" s="266">
        <v>764400</v>
      </c>
      <c r="O22" s="622">
        <v>30.9983</v>
      </c>
      <c r="P22" s="678">
        <v>23.6617</v>
      </c>
      <c r="Q22" s="744">
        <v>7.3366000000000007</v>
      </c>
      <c r="R22" s="268">
        <f t="shared" si="8"/>
        <v>0</v>
      </c>
      <c r="S22" s="269">
        <v>0</v>
      </c>
      <c r="T22" s="269">
        <v>0</v>
      </c>
      <c r="U22" s="269">
        <v>0</v>
      </c>
      <c r="V22" s="269">
        <f t="shared" si="2"/>
        <v>0</v>
      </c>
      <c r="W22" s="269">
        <v>0</v>
      </c>
      <c r="X22" s="269">
        <v>0</v>
      </c>
      <c r="Y22" s="269">
        <f>SUM(W22:X22)</f>
        <v>0</v>
      </c>
      <c r="Z22" s="269">
        <f>V22+Y22</f>
        <v>0</v>
      </c>
      <c r="AA22" s="577">
        <f t="shared" ref="AA22:AA26" si="17">ROUND((V22+W22)*33.8%,0)</f>
        <v>0</v>
      </c>
      <c r="AB22" s="270">
        <f>ROUND(V22*2%,0)</f>
        <v>0</v>
      </c>
      <c r="AC22" s="269">
        <v>0</v>
      </c>
      <c r="AD22" s="269">
        <v>0</v>
      </c>
      <c r="AE22" s="269">
        <f t="shared" si="3"/>
        <v>0</v>
      </c>
      <c r="AF22" s="269">
        <f t="shared" si="4"/>
        <v>0</v>
      </c>
      <c r="AG22" s="271">
        <v>0</v>
      </c>
      <c r="AH22" s="271">
        <v>0</v>
      </c>
      <c r="AI22" s="271">
        <v>0</v>
      </c>
      <c r="AJ22" s="271">
        <v>0</v>
      </c>
      <c r="AK22" s="271">
        <v>0</v>
      </c>
      <c r="AL22" s="271">
        <f t="shared" si="5"/>
        <v>0</v>
      </c>
      <c r="AM22" s="271">
        <f t="shared" si="6"/>
        <v>0</v>
      </c>
      <c r="AN22" s="272">
        <f t="shared" si="7"/>
        <v>0</v>
      </c>
      <c r="AO22" s="268">
        <f>I22+AF22</f>
        <v>23385476</v>
      </c>
      <c r="AP22" s="269">
        <f>J22+V22</f>
        <v>16598524</v>
      </c>
      <c r="AQ22" s="269">
        <f t="shared" ref="AQ22:AQ26" si="18">K22+Y22</f>
        <v>60000</v>
      </c>
      <c r="AR22" s="269">
        <f t="shared" ref="AR22:AS26" si="19">L22+AA22</f>
        <v>5630581</v>
      </c>
      <c r="AS22" s="269">
        <f t="shared" si="19"/>
        <v>331971</v>
      </c>
      <c r="AT22" s="269">
        <f>N22+AE22</f>
        <v>764400</v>
      </c>
      <c r="AU22" s="271">
        <f>O22+AN22</f>
        <v>30.9983</v>
      </c>
      <c r="AV22" s="271">
        <f t="shared" ref="AV22:AW26" si="20">P22+AL22</f>
        <v>23.6617</v>
      </c>
      <c r="AW22" s="272">
        <f t="shared" si="20"/>
        <v>7.3366000000000007</v>
      </c>
    </row>
    <row r="23" spans="1:49" ht="12.95" customHeight="1" x14ac:dyDescent="0.25">
      <c r="A23" s="114">
        <v>3</v>
      </c>
      <c r="B23" s="145">
        <v>5413</v>
      </c>
      <c r="C23" s="146">
        <v>600099334</v>
      </c>
      <c r="D23" s="145">
        <v>854697</v>
      </c>
      <c r="E23" s="158" t="s">
        <v>441</v>
      </c>
      <c r="F23" s="145">
        <v>3113</v>
      </c>
      <c r="G23" s="126" t="s">
        <v>318</v>
      </c>
      <c r="H23" s="126" t="s">
        <v>284</v>
      </c>
      <c r="I23" s="265">
        <v>1339839</v>
      </c>
      <c r="J23" s="266">
        <v>985007</v>
      </c>
      <c r="K23" s="266">
        <v>0</v>
      </c>
      <c r="L23" s="831">
        <v>332932</v>
      </c>
      <c r="M23" s="831">
        <v>19700</v>
      </c>
      <c r="N23" s="266">
        <v>2200</v>
      </c>
      <c r="O23" s="622">
        <v>2.84</v>
      </c>
      <c r="P23" s="678">
        <v>2.84</v>
      </c>
      <c r="Q23" s="744">
        <v>0</v>
      </c>
      <c r="R23" s="268">
        <f t="shared" si="8"/>
        <v>0</v>
      </c>
      <c r="S23" s="269">
        <v>0</v>
      </c>
      <c r="T23" s="269">
        <v>0</v>
      </c>
      <c r="U23" s="269">
        <v>0</v>
      </c>
      <c r="V23" s="269">
        <f t="shared" si="2"/>
        <v>0</v>
      </c>
      <c r="W23" s="269">
        <v>0</v>
      </c>
      <c r="X23" s="269">
        <v>0</v>
      </c>
      <c r="Y23" s="269">
        <f>SUM(W23:X23)</f>
        <v>0</v>
      </c>
      <c r="Z23" s="269">
        <f>V23+Y23</f>
        <v>0</v>
      </c>
      <c r="AA23" s="577">
        <f t="shared" si="17"/>
        <v>0</v>
      </c>
      <c r="AB23" s="270">
        <f>ROUND(V23*2%,0)</f>
        <v>0</v>
      </c>
      <c r="AC23" s="269">
        <v>1200</v>
      </c>
      <c r="AD23" s="269">
        <v>0</v>
      </c>
      <c r="AE23" s="269">
        <f t="shared" si="3"/>
        <v>1200</v>
      </c>
      <c r="AF23" s="269">
        <f t="shared" si="4"/>
        <v>1200</v>
      </c>
      <c r="AG23" s="271">
        <v>0</v>
      </c>
      <c r="AH23" s="271">
        <v>0</v>
      </c>
      <c r="AI23" s="271">
        <v>0</v>
      </c>
      <c r="AJ23" s="271">
        <v>0</v>
      </c>
      <c r="AK23" s="271">
        <v>0</v>
      </c>
      <c r="AL23" s="271">
        <f t="shared" si="5"/>
        <v>0</v>
      </c>
      <c r="AM23" s="271">
        <f t="shared" si="6"/>
        <v>0</v>
      </c>
      <c r="AN23" s="272">
        <f t="shared" si="7"/>
        <v>0</v>
      </c>
      <c r="AO23" s="268">
        <f>I23+AF23</f>
        <v>1341039</v>
      </c>
      <c r="AP23" s="269">
        <f>J23+V23</f>
        <v>985007</v>
      </c>
      <c r="AQ23" s="269">
        <f t="shared" si="18"/>
        <v>0</v>
      </c>
      <c r="AR23" s="269">
        <f t="shared" si="19"/>
        <v>332932</v>
      </c>
      <c r="AS23" s="269">
        <f t="shared" si="19"/>
        <v>19700</v>
      </c>
      <c r="AT23" s="269">
        <f>N23+AE23</f>
        <v>3400</v>
      </c>
      <c r="AU23" s="271">
        <f>O23+AN23</f>
        <v>2.84</v>
      </c>
      <c r="AV23" s="271">
        <f t="shared" si="20"/>
        <v>2.84</v>
      </c>
      <c r="AW23" s="272">
        <f t="shared" si="20"/>
        <v>0</v>
      </c>
    </row>
    <row r="24" spans="1:49" ht="12.95" customHeight="1" x14ac:dyDescent="0.25">
      <c r="A24" s="114">
        <v>3</v>
      </c>
      <c r="B24" s="145">
        <v>5413</v>
      </c>
      <c r="C24" s="146">
        <v>600099334</v>
      </c>
      <c r="D24" s="145">
        <v>854697</v>
      </c>
      <c r="E24" s="158" t="s">
        <v>441</v>
      </c>
      <c r="F24" s="145">
        <v>3143</v>
      </c>
      <c r="G24" s="126" t="s">
        <v>635</v>
      </c>
      <c r="H24" s="126" t="s">
        <v>283</v>
      </c>
      <c r="I24" s="265">
        <v>1839909</v>
      </c>
      <c r="J24" s="266">
        <v>1354867</v>
      </c>
      <c r="K24" s="266">
        <v>0</v>
      </c>
      <c r="L24" s="831">
        <v>457945</v>
      </c>
      <c r="M24" s="831">
        <v>27097</v>
      </c>
      <c r="N24" s="266">
        <v>0</v>
      </c>
      <c r="O24" s="622">
        <v>2.8</v>
      </c>
      <c r="P24" s="678">
        <v>2.8</v>
      </c>
      <c r="Q24" s="744">
        <v>0</v>
      </c>
      <c r="R24" s="268">
        <f t="shared" si="8"/>
        <v>0</v>
      </c>
      <c r="S24" s="269">
        <v>0</v>
      </c>
      <c r="T24" s="269">
        <v>0</v>
      </c>
      <c r="U24" s="269">
        <v>0</v>
      </c>
      <c r="V24" s="269">
        <f t="shared" si="2"/>
        <v>0</v>
      </c>
      <c r="W24" s="269">
        <v>0</v>
      </c>
      <c r="X24" s="269">
        <v>0</v>
      </c>
      <c r="Y24" s="269">
        <f>SUM(W24:X24)</f>
        <v>0</v>
      </c>
      <c r="Z24" s="269">
        <f>V24+Y24</f>
        <v>0</v>
      </c>
      <c r="AA24" s="577">
        <f t="shared" si="17"/>
        <v>0</v>
      </c>
      <c r="AB24" s="270">
        <f>ROUND(V24*2%,0)</f>
        <v>0</v>
      </c>
      <c r="AC24" s="269">
        <v>0</v>
      </c>
      <c r="AD24" s="269">
        <v>0</v>
      </c>
      <c r="AE24" s="269">
        <f t="shared" si="3"/>
        <v>0</v>
      </c>
      <c r="AF24" s="269">
        <f t="shared" si="4"/>
        <v>0</v>
      </c>
      <c r="AG24" s="271">
        <v>0</v>
      </c>
      <c r="AH24" s="271">
        <v>0</v>
      </c>
      <c r="AI24" s="271">
        <v>0</v>
      </c>
      <c r="AJ24" s="271">
        <v>0</v>
      </c>
      <c r="AK24" s="271">
        <v>0</v>
      </c>
      <c r="AL24" s="271">
        <f t="shared" si="5"/>
        <v>0</v>
      </c>
      <c r="AM24" s="271">
        <f t="shared" si="6"/>
        <v>0</v>
      </c>
      <c r="AN24" s="272">
        <f t="shared" si="7"/>
        <v>0</v>
      </c>
      <c r="AO24" s="268">
        <f>I24+AF24</f>
        <v>1839909</v>
      </c>
      <c r="AP24" s="269">
        <f>J24+V24</f>
        <v>1354867</v>
      </c>
      <c r="AQ24" s="269">
        <f t="shared" si="18"/>
        <v>0</v>
      </c>
      <c r="AR24" s="269">
        <f t="shared" si="19"/>
        <v>457945</v>
      </c>
      <c r="AS24" s="269">
        <f t="shared" si="19"/>
        <v>27097</v>
      </c>
      <c r="AT24" s="269">
        <f>N24+AE24</f>
        <v>0</v>
      </c>
      <c r="AU24" s="271">
        <f>O24+AN24</f>
        <v>2.8</v>
      </c>
      <c r="AV24" s="271">
        <f t="shared" si="20"/>
        <v>2.8</v>
      </c>
      <c r="AW24" s="272">
        <f t="shared" si="20"/>
        <v>0</v>
      </c>
    </row>
    <row r="25" spans="1:49" ht="12.95" customHeight="1" x14ac:dyDescent="0.25">
      <c r="A25" s="114">
        <v>3</v>
      </c>
      <c r="B25" s="145">
        <v>5413</v>
      </c>
      <c r="C25" s="146">
        <v>600099334</v>
      </c>
      <c r="D25" s="145">
        <v>854697</v>
      </c>
      <c r="E25" s="158" t="s">
        <v>441</v>
      </c>
      <c r="F25" s="145">
        <v>3143</v>
      </c>
      <c r="G25" s="126" t="s">
        <v>636</v>
      </c>
      <c r="H25" s="126" t="s">
        <v>284</v>
      </c>
      <c r="I25" s="265">
        <v>62497</v>
      </c>
      <c r="J25" s="266">
        <v>44055</v>
      </c>
      <c r="K25" s="266">
        <v>0</v>
      </c>
      <c r="L25" s="831">
        <v>14891</v>
      </c>
      <c r="M25" s="831">
        <v>881</v>
      </c>
      <c r="N25" s="266">
        <v>2670</v>
      </c>
      <c r="O25" s="622">
        <v>0.19</v>
      </c>
      <c r="P25" s="678">
        <v>0</v>
      </c>
      <c r="Q25" s="744">
        <v>0.19</v>
      </c>
      <c r="R25" s="268">
        <f t="shared" si="8"/>
        <v>0</v>
      </c>
      <c r="S25" s="269">
        <v>0</v>
      </c>
      <c r="T25" s="269">
        <v>0</v>
      </c>
      <c r="U25" s="269">
        <v>0</v>
      </c>
      <c r="V25" s="269">
        <f t="shared" si="2"/>
        <v>0</v>
      </c>
      <c r="W25" s="269">
        <v>0</v>
      </c>
      <c r="X25" s="269">
        <v>0</v>
      </c>
      <c r="Y25" s="269">
        <f>SUM(W25:X25)</f>
        <v>0</v>
      </c>
      <c r="Z25" s="269">
        <f>V25+Y25</f>
        <v>0</v>
      </c>
      <c r="AA25" s="577">
        <f t="shared" si="17"/>
        <v>0</v>
      </c>
      <c r="AB25" s="270">
        <f>ROUND(V25*2%,0)</f>
        <v>0</v>
      </c>
      <c r="AC25" s="269">
        <v>0</v>
      </c>
      <c r="AD25" s="269">
        <v>0</v>
      </c>
      <c r="AE25" s="269">
        <f t="shared" si="3"/>
        <v>0</v>
      </c>
      <c r="AF25" s="269">
        <f t="shared" si="4"/>
        <v>0</v>
      </c>
      <c r="AG25" s="271">
        <v>0</v>
      </c>
      <c r="AH25" s="271">
        <v>0</v>
      </c>
      <c r="AI25" s="271">
        <v>0</v>
      </c>
      <c r="AJ25" s="271">
        <v>0</v>
      </c>
      <c r="AK25" s="271">
        <v>0</v>
      </c>
      <c r="AL25" s="271">
        <f t="shared" si="5"/>
        <v>0</v>
      </c>
      <c r="AM25" s="271">
        <f t="shared" si="6"/>
        <v>0</v>
      </c>
      <c r="AN25" s="272">
        <f t="shared" si="7"/>
        <v>0</v>
      </c>
      <c r="AO25" s="268">
        <f>I25+AF25</f>
        <v>62497</v>
      </c>
      <c r="AP25" s="269">
        <f>J25+V25</f>
        <v>44055</v>
      </c>
      <c r="AQ25" s="269">
        <f t="shared" si="18"/>
        <v>0</v>
      </c>
      <c r="AR25" s="269">
        <f t="shared" si="19"/>
        <v>14891</v>
      </c>
      <c r="AS25" s="269">
        <f t="shared" si="19"/>
        <v>881</v>
      </c>
      <c r="AT25" s="269">
        <f>N25+AE25</f>
        <v>2670</v>
      </c>
      <c r="AU25" s="271">
        <f>O25+AN25</f>
        <v>0.19</v>
      </c>
      <c r="AV25" s="271">
        <f t="shared" si="20"/>
        <v>0</v>
      </c>
      <c r="AW25" s="272">
        <f t="shared" si="20"/>
        <v>0.19</v>
      </c>
    </row>
    <row r="26" spans="1:49" ht="12.95" customHeight="1" x14ac:dyDescent="0.25">
      <c r="A26" s="114">
        <v>3</v>
      </c>
      <c r="B26" s="145">
        <v>5413</v>
      </c>
      <c r="C26" s="146">
        <v>600099334</v>
      </c>
      <c r="D26" s="145">
        <v>854697</v>
      </c>
      <c r="E26" s="158" t="s">
        <v>441</v>
      </c>
      <c r="F26" s="145">
        <v>3143</v>
      </c>
      <c r="G26" s="159" t="s">
        <v>442</v>
      </c>
      <c r="H26" s="126" t="s">
        <v>284</v>
      </c>
      <c r="I26" s="265">
        <v>580077</v>
      </c>
      <c r="J26" s="266">
        <v>424526</v>
      </c>
      <c r="K26" s="266">
        <v>0</v>
      </c>
      <c r="L26" s="831">
        <v>143490</v>
      </c>
      <c r="M26" s="831">
        <v>8491</v>
      </c>
      <c r="N26" s="266">
        <v>3570</v>
      </c>
      <c r="O26" s="622">
        <v>1.04</v>
      </c>
      <c r="P26" s="678">
        <v>0.79</v>
      </c>
      <c r="Q26" s="744">
        <v>0.25</v>
      </c>
      <c r="R26" s="268">
        <f t="shared" si="8"/>
        <v>0</v>
      </c>
      <c r="S26" s="269">
        <v>0</v>
      </c>
      <c r="T26" s="269">
        <v>0</v>
      </c>
      <c r="U26" s="269">
        <v>0</v>
      </c>
      <c r="V26" s="269">
        <f t="shared" si="2"/>
        <v>0</v>
      </c>
      <c r="W26" s="269">
        <v>0</v>
      </c>
      <c r="X26" s="269">
        <v>0</v>
      </c>
      <c r="Y26" s="269">
        <f>SUM(W26:X26)</f>
        <v>0</v>
      </c>
      <c r="Z26" s="269">
        <f>V26+Y26</f>
        <v>0</v>
      </c>
      <c r="AA26" s="577">
        <f t="shared" si="17"/>
        <v>0</v>
      </c>
      <c r="AB26" s="270">
        <f>ROUND(V26*2%,0)</f>
        <v>0</v>
      </c>
      <c r="AC26" s="269">
        <v>0</v>
      </c>
      <c r="AD26" s="269">
        <v>0</v>
      </c>
      <c r="AE26" s="269">
        <f t="shared" si="3"/>
        <v>0</v>
      </c>
      <c r="AF26" s="269">
        <f t="shared" si="4"/>
        <v>0</v>
      </c>
      <c r="AG26" s="271">
        <v>0</v>
      </c>
      <c r="AH26" s="271">
        <v>0</v>
      </c>
      <c r="AI26" s="271">
        <v>0</v>
      </c>
      <c r="AJ26" s="271">
        <v>0</v>
      </c>
      <c r="AK26" s="271">
        <v>0</v>
      </c>
      <c r="AL26" s="271">
        <f t="shared" si="5"/>
        <v>0</v>
      </c>
      <c r="AM26" s="271">
        <f t="shared" si="6"/>
        <v>0</v>
      </c>
      <c r="AN26" s="272">
        <f t="shared" si="7"/>
        <v>0</v>
      </c>
      <c r="AO26" s="268">
        <f>I26+AF26</f>
        <v>580077</v>
      </c>
      <c r="AP26" s="269">
        <f>J26+V26</f>
        <v>424526</v>
      </c>
      <c r="AQ26" s="269">
        <f t="shared" si="18"/>
        <v>0</v>
      </c>
      <c r="AR26" s="269">
        <f t="shared" si="19"/>
        <v>143490</v>
      </c>
      <c r="AS26" s="269">
        <f t="shared" si="19"/>
        <v>8491</v>
      </c>
      <c r="AT26" s="269">
        <f>N26+AE26</f>
        <v>3570</v>
      </c>
      <c r="AU26" s="271">
        <f>O26+AN26</f>
        <v>1.04</v>
      </c>
      <c r="AV26" s="271">
        <f t="shared" si="20"/>
        <v>0.79</v>
      </c>
      <c r="AW26" s="272">
        <f t="shared" si="20"/>
        <v>0.25</v>
      </c>
    </row>
    <row r="27" spans="1:49" ht="12.95" customHeight="1" x14ac:dyDescent="0.25">
      <c r="A27" s="131">
        <v>3</v>
      </c>
      <c r="B27" s="148">
        <v>5413</v>
      </c>
      <c r="C27" s="149">
        <v>600099334</v>
      </c>
      <c r="D27" s="148">
        <v>854697</v>
      </c>
      <c r="E27" s="163" t="s">
        <v>443</v>
      </c>
      <c r="F27" s="148"/>
      <c r="G27" s="164"/>
      <c r="H27" s="165"/>
      <c r="I27" s="194">
        <v>27207798</v>
      </c>
      <c r="J27" s="121">
        <v>19406979</v>
      </c>
      <c r="K27" s="121">
        <v>60000</v>
      </c>
      <c r="L27" s="121">
        <v>6579839</v>
      </c>
      <c r="M27" s="121">
        <v>388140</v>
      </c>
      <c r="N27" s="121">
        <v>772840</v>
      </c>
      <c r="O27" s="122">
        <v>37.868299999999998</v>
      </c>
      <c r="P27" s="122">
        <v>30.091699999999999</v>
      </c>
      <c r="Q27" s="482">
        <v>7.7766000000000011</v>
      </c>
      <c r="R27" s="210">
        <f t="shared" ref="R27:AW27" si="21">SUM(R22:R26)</f>
        <v>0</v>
      </c>
      <c r="S27" s="121">
        <f t="shared" si="21"/>
        <v>0</v>
      </c>
      <c r="T27" s="121">
        <f t="shared" si="21"/>
        <v>0</v>
      </c>
      <c r="U27" s="121">
        <f t="shared" si="21"/>
        <v>0</v>
      </c>
      <c r="V27" s="121">
        <f t="shared" si="21"/>
        <v>0</v>
      </c>
      <c r="W27" s="121">
        <f t="shared" si="21"/>
        <v>0</v>
      </c>
      <c r="X27" s="121">
        <f t="shared" si="21"/>
        <v>0</v>
      </c>
      <c r="Y27" s="121">
        <f t="shared" si="21"/>
        <v>0</v>
      </c>
      <c r="Z27" s="121">
        <f t="shared" si="21"/>
        <v>0</v>
      </c>
      <c r="AA27" s="121">
        <f t="shared" si="21"/>
        <v>0</v>
      </c>
      <c r="AB27" s="121">
        <f t="shared" si="21"/>
        <v>0</v>
      </c>
      <c r="AC27" s="121">
        <f t="shared" si="21"/>
        <v>1200</v>
      </c>
      <c r="AD27" s="121">
        <f t="shared" si="21"/>
        <v>0</v>
      </c>
      <c r="AE27" s="121">
        <f t="shared" si="21"/>
        <v>1200</v>
      </c>
      <c r="AF27" s="121">
        <f t="shared" si="21"/>
        <v>1200</v>
      </c>
      <c r="AG27" s="122">
        <f t="shared" si="21"/>
        <v>0</v>
      </c>
      <c r="AH27" s="122">
        <f t="shared" si="21"/>
        <v>0</v>
      </c>
      <c r="AI27" s="122">
        <f t="shared" si="21"/>
        <v>0</v>
      </c>
      <c r="AJ27" s="122">
        <f t="shared" si="21"/>
        <v>0</v>
      </c>
      <c r="AK27" s="122">
        <f t="shared" si="21"/>
        <v>0</v>
      </c>
      <c r="AL27" s="122">
        <f t="shared" si="21"/>
        <v>0</v>
      </c>
      <c r="AM27" s="122">
        <f t="shared" si="21"/>
        <v>0</v>
      </c>
      <c r="AN27" s="482">
        <f t="shared" si="21"/>
        <v>0</v>
      </c>
      <c r="AO27" s="210">
        <f t="shared" si="21"/>
        <v>27208998</v>
      </c>
      <c r="AP27" s="121">
        <f t="shared" si="21"/>
        <v>19406979</v>
      </c>
      <c r="AQ27" s="121">
        <f t="shared" si="21"/>
        <v>60000</v>
      </c>
      <c r="AR27" s="121">
        <f t="shared" si="21"/>
        <v>6579839</v>
      </c>
      <c r="AS27" s="121">
        <f t="shared" si="21"/>
        <v>388140</v>
      </c>
      <c r="AT27" s="121">
        <f t="shared" si="21"/>
        <v>774040</v>
      </c>
      <c r="AU27" s="122">
        <f t="shared" si="21"/>
        <v>37.868299999999998</v>
      </c>
      <c r="AV27" s="122">
        <f t="shared" si="21"/>
        <v>30.091699999999999</v>
      </c>
      <c r="AW27" s="482">
        <f t="shared" si="21"/>
        <v>7.7766000000000011</v>
      </c>
    </row>
    <row r="28" spans="1:49" ht="12.95" customHeight="1" x14ac:dyDescent="0.25">
      <c r="A28" s="114">
        <v>4</v>
      </c>
      <c r="B28" s="145">
        <v>5475</v>
      </c>
      <c r="C28" s="146">
        <v>600099385</v>
      </c>
      <c r="D28" s="145">
        <v>854735</v>
      </c>
      <c r="E28" s="158" t="s">
        <v>444</v>
      </c>
      <c r="F28" s="145">
        <v>3231</v>
      </c>
      <c r="G28" s="159" t="s">
        <v>424</v>
      </c>
      <c r="H28" s="126" t="s">
        <v>283</v>
      </c>
      <c r="I28" s="265">
        <v>11895234</v>
      </c>
      <c r="J28" s="266">
        <v>8729164</v>
      </c>
      <c r="K28" s="266">
        <v>0</v>
      </c>
      <c r="L28" s="831">
        <v>2950457</v>
      </c>
      <c r="M28" s="831">
        <v>174583</v>
      </c>
      <c r="N28" s="266">
        <v>41030</v>
      </c>
      <c r="O28" s="622">
        <v>17.160900000000002</v>
      </c>
      <c r="P28" s="678">
        <v>15.240500000000001</v>
      </c>
      <c r="Q28" s="744">
        <v>1.9204000000000001</v>
      </c>
      <c r="R28" s="268">
        <f t="shared" si="8"/>
        <v>0</v>
      </c>
      <c r="S28" s="269">
        <v>0</v>
      </c>
      <c r="T28" s="269">
        <v>0</v>
      </c>
      <c r="U28" s="269">
        <v>0</v>
      </c>
      <c r="V28" s="269">
        <f t="shared" si="2"/>
        <v>0</v>
      </c>
      <c r="W28" s="269">
        <v>0</v>
      </c>
      <c r="X28" s="269">
        <v>0</v>
      </c>
      <c r="Y28" s="269">
        <f>SUM(W28:X28)</f>
        <v>0</v>
      </c>
      <c r="Z28" s="269">
        <f>V28+Y28</f>
        <v>0</v>
      </c>
      <c r="AA28" s="577">
        <f>ROUND((V28+W28)*33.8%,0)</f>
        <v>0</v>
      </c>
      <c r="AB28" s="270">
        <f>ROUND(V28*2%,0)</f>
        <v>0</v>
      </c>
      <c r="AC28" s="269">
        <v>0</v>
      </c>
      <c r="AD28" s="269">
        <v>0</v>
      </c>
      <c r="AE28" s="269">
        <f t="shared" si="3"/>
        <v>0</v>
      </c>
      <c r="AF28" s="269">
        <f t="shared" si="4"/>
        <v>0</v>
      </c>
      <c r="AG28" s="271">
        <v>0</v>
      </c>
      <c r="AH28" s="271">
        <v>0</v>
      </c>
      <c r="AI28" s="271">
        <v>0</v>
      </c>
      <c r="AJ28" s="271">
        <v>0</v>
      </c>
      <c r="AK28" s="271">
        <v>0</v>
      </c>
      <c r="AL28" s="271">
        <f t="shared" si="5"/>
        <v>0</v>
      </c>
      <c r="AM28" s="271">
        <f t="shared" si="6"/>
        <v>0</v>
      </c>
      <c r="AN28" s="272">
        <f t="shared" si="7"/>
        <v>0</v>
      </c>
      <c r="AO28" s="268">
        <f>I28+AF28</f>
        <v>11895234</v>
      </c>
      <c r="AP28" s="269">
        <f>J28+V28</f>
        <v>8729164</v>
      </c>
      <c r="AQ28" s="269">
        <f>K28+Y28</f>
        <v>0</v>
      </c>
      <c r="AR28" s="269">
        <f>L28+AA28</f>
        <v>2950457</v>
      </c>
      <c r="AS28" s="269">
        <f>M28+AB28</f>
        <v>174583</v>
      </c>
      <c r="AT28" s="269">
        <f>N28+AE28</f>
        <v>41030</v>
      </c>
      <c r="AU28" s="271">
        <f>O28+AN28</f>
        <v>17.160900000000002</v>
      </c>
      <c r="AV28" s="271">
        <f>P28+AL28</f>
        <v>15.240500000000001</v>
      </c>
      <c r="AW28" s="272">
        <f>Q28+AM28</f>
        <v>1.9204000000000001</v>
      </c>
    </row>
    <row r="29" spans="1:49" ht="12.95" customHeight="1" x14ac:dyDescent="0.25">
      <c r="A29" s="131">
        <v>4</v>
      </c>
      <c r="B29" s="148">
        <v>5475</v>
      </c>
      <c r="C29" s="149">
        <v>600099385</v>
      </c>
      <c r="D29" s="148">
        <v>854735</v>
      </c>
      <c r="E29" s="163" t="s">
        <v>445</v>
      </c>
      <c r="F29" s="148"/>
      <c r="G29" s="164"/>
      <c r="H29" s="165"/>
      <c r="I29" s="200">
        <v>11895234</v>
      </c>
      <c r="J29" s="166">
        <v>8729164</v>
      </c>
      <c r="K29" s="166">
        <v>0</v>
      </c>
      <c r="L29" s="166">
        <v>2950457</v>
      </c>
      <c r="M29" s="166">
        <v>174583</v>
      </c>
      <c r="N29" s="166">
        <v>41030</v>
      </c>
      <c r="O29" s="541">
        <v>17.160900000000002</v>
      </c>
      <c r="P29" s="541">
        <v>15.240500000000001</v>
      </c>
      <c r="Q29" s="542">
        <v>1.9204000000000001</v>
      </c>
      <c r="R29" s="409">
        <f t="shared" ref="R29:AW29" si="22">SUM(R28)</f>
        <v>0</v>
      </c>
      <c r="S29" s="166">
        <f t="shared" si="22"/>
        <v>0</v>
      </c>
      <c r="T29" s="166">
        <f t="shared" si="22"/>
        <v>0</v>
      </c>
      <c r="U29" s="166">
        <f t="shared" si="22"/>
        <v>0</v>
      </c>
      <c r="V29" s="166">
        <f t="shared" si="22"/>
        <v>0</v>
      </c>
      <c r="W29" s="166">
        <f t="shared" si="22"/>
        <v>0</v>
      </c>
      <c r="X29" s="166">
        <f t="shared" si="22"/>
        <v>0</v>
      </c>
      <c r="Y29" s="166">
        <f t="shared" si="22"/>
        <v>0</v>
      </c>
      <c r="Z29" s="166">
        <f t="shared" si="22"/>
        <v>0</v>
      </c>
      <c r="AA29" s="166">
        <f t="shared" si="22"/>
        <v>0</v>
      </c>
      <c r="AB29" s="166">
        <f t="shared" si="22"/>
        <v>0</v>
      </c>
      <c r="AC29" s="166">
        <f t="shared" si="22"/>
        <v>0</v>
      </c>
      <c r="AD29" s="166">
        <f t="shared" si="22"/>
        <v>0</v>
      </c>
      <c r="AE29" s="166">
        <f t="shared" si="22"/>
        <v>0</v>
      </c>
      <c r="AF29" s="166">
        <f t="shared" si="22"/>
        <v>0</v>
      </c>
      <c r="AG29" s="541">
        <f t="shared" si="22"/>
        <v>0</v>
      </c>
      <c r="AH29" s="541">
        <f t="shared" si="22"/>
        <v>0</v>
      </c>
      <c r="AI29" s="541">
        <f t="shared" si="22"/>
        <v>0</v>
      </c>
      <c r="AJ29" s="541">
        <f t="shared" si="22"/>
        <v>0</v>
      </c>
      <c r="AK29" s="541">
        <f t="shared" si="22"/>
        <v>0</v>
      </c>
      <c r="AL29" s="541">
        <f t="shared" si="22"/>
        <v>0</v>
      </c>
      <c r="AM29" s="541">
        <f t="shared" si="22"/>
        <v>0</v>
      </c>
      <c r="AN29" s="542">
        <f t="shared" si="22"/>
        <v>0</v>
      </c>
      <c r="AO29" s="409">
        <f t="shared" si="22"/>
        <v>11895234</v>
      </c>
      <c r="AP29" s="166">
        <f t="shared" si="22"/>
        <v>8729164</v>
      </c>
      <c r="AQ29" s="166">
        <f t="shared" si="22"/>
        <v>0</v>
      </c>
      <c r="AR29" s="166">
        <f t="shared" si="22"/>
        <v>2950457</v>
      </c>
      <c r="AS29" s="166">
        <f t="shared" si="22"/>
        <v>174583</v>
      </c>
      <c r="AT29" s="166">
        <f t="shared" si="22"/>
        <v>41030</v>
      </c>
      <c r="AU29" s="541">
        <f t="shared" si="22"/>
        <v>17.160900000000002</v>
      </c>
      <c r="AV29" s="541">
        <f t="shared" si="22"/>
        <v>15.240500000000001</v>
      </c>
      <c r="AW29" s="542">
        <f t="shared" si="22"/>
        <v>1.9204000000000001</v>
      </c>
    </row>
    <row r="30" spans="1:49" ht="12.95" customHeight="1" x14ac:dyDescent="0.25">
      <c r="A30" s="114">
        <v>5</v>
      </c>
      <c r="B30" s="145">
        <v>5401</v>
      </c>
      <c r="C30" s="146">
        <v>600098397</v>
      </c>
      <c r="D30" s="145">
        <v>70983615</v>
      </c>
      <c r="E30" s="158" t="s">
        <v>446</v>
      </c>
      <c r="F30" s="145">
        <v>3111</v>
      </c>
      <c r="G30" s="159" t="s">
        <v>331</v>
      </c>
      <c r="H30" s="126" t="s">
        <v>283</v>
      </c>
      <c r="I30" s="265">
        <v>1714559</v>
      </c>
      <c r="J30" s="266">
        <v>1253799</v>
      </c>
      <c r="K30" s="266">
        <v>0</v>
      </c>
      <c r="L30" s="831">
        <v>423784</v>
      </c>
      <c r="M30" s="831">
        <v>25076</v>
      </c>
      <c r="N30" s="266">
        <v>11900</v>
      </c>
      <c r="O30" s="622">
        <v>2.7848999999999999</v>
      </c>
      <c r="P30" s="678">
        <v>2</v>
      </c>
      <c r="Q30" s="744">
        <v>0.78489999999999993</v>
      </c>
      <c r="R30" s="268">
        <f t="shared" si="8"/>
        <v>0</v>
      </c>
      <c r="S30" s="269">
        <v>0</v>
      </c>
      <c r="T30" s="269">
        <v>0</v>
      </c>
      <c r="U30" s="269">
        <v>0</v>
      </c>
      <c r="V30" s="269">
        <f t="shared" si="2"/>
        <v>0</v>
      </c>
      <c r="W30" s="269">
        <v>0</v>
      </c>
      <c r="X30" s="269">
        <v>0</v>
      </c>
      <c r="Y30" s="269">
        <f>SUM(W30:X30)</f>
        <v>0</v>
      </c>
      <c r="Z30" s="269">
        <f>V30+Y30</f>
        <v>0</v>
      </c>
      <c r="AA30" s="577">
        <f t="shared" ref="AA30:AA31" si="23">ROUND((V30+W30)*33.8%,0)</f>
        <v>0</v>
      </c>
      <c r="AB30" s="270">
        <f>ROUND(V30*2%,0)</f>
        <v>0</v>
      </c>
      <c r="AC30" s="269">
        <v>0</v>
      </c>
      <c r="AD30" s="269">
        <v>0</v>
      </c>
      <c r="AE30" s="269">
        <f t="shared" si="3"/>
        <v>0</v>
      </c>
      <c r="AF30" s="269">
        <f t="shared" si="4"/>
        <v>0</v>
      </c>
      <c r="AG30" s="271">
        <v>0</v>
      </c>
      <c r="AH30" s="271">
        <v>0</v>
      </c>
      <c r="AI30" s="271">
        <v>0</v>
      </c>
      <c r="AJ30" s="271">
        <v>0</v>
      </c>
      <c r="AK30" s="271">
        <v>0</v>
      </c>
      <c r="AL30" s="271">
        <f t="shared" si="5"/>
        <v>0</v>
      </c>
      <c r="AM30" s="271">
        <f t="shared" si="6"/>
        <v>0</v>
      </c>
      <c r="AN30" s="272">
        <f t="shared" si="7"/>
        <v>0</v>
      </c>
      <c r="AO30" s="268">
        <f>I30+AF30</f>
        <v>1714559</v>
      </c>
      <c r="AP30" s="269">
        <f>J30+V30</f>
        <v>1253799</v>
      </c>
      <c r="AQ30" s="269">
        <f t="shared" ref="AQ30:AQ31" si="24">K30+Y30</f>
        <v>0</v>
      </c>
      <c r="AR30" s="269">
        <f>L30+AA30</f>
        <v>423784</v>
      </c>
      <c r="AS30" s="269">
        <f>M30+AB30</f>
        <v>25076</v>
      </c>
      <c r="AT30" s="269">
        <f>N30+AE30</f>
        <v>11900</v>
      </c>
      <c r="AU30" s="271">
        <f>O30+AN30</f>
        <v>2.7848999999999999</v>
      </c>
      <c r="AV30" s="271">
        <f>P30+AL30</f>
        <v>2</v>
      </c>
      <c r="AW30" s="272">
        <f>Q30+AM30</f>
        <v>0.78489999999999993</v>
      </c>
    </row>
    <row r="31" spans="1:49" ht="12.95" customHeight="1" x14ac:dyDescent="0.25">
      <c r="A31" s="114">
        <v>5</v>
      </c>
      <c r="B31" s="145">
        <v>5401</v>
      </c>
      <c r="C31" s="146">
        <v>600098397</v>
      </c>
      <c r="D31" s="145">
        <v>70983615</v>
      </c>
      <c r="E31" s="158" t="s">
        <v>446</v>
      </c>
      <c r="F31" s="145">
        <v>3141</v>
      </c>
      <c r="G31" s="159" t="s">
        <v>321</v>
      </c>
      <c r="H31" s="126" t="s">
        <v>284</v>
      </c>
      <c r="I31" s="265">
        <v>114360</v>
      </c>
      <c r="J31" s="266">
        <v>83736</v>
      </c>
      <c r="K31" s="266">
        <v>0</v>
      </c>
      <c r="L31" s="831">
        <v>28303</v>
      </c>
      <c r="M31" s="831">
        <v>1675</v>
      </c>
      <c r="N31" s="266">
        <v>646</v>
      </c>
      <c r="O31" s="622">
        <v>0.28000000000000003</v>
      </c>
      <c r="P31" s="678">
        <v>0</v>
      </c>
      <c r="Q31" s="744">
        <v>0.28000000000000003</v>
      </c>
      <c r="R31" s="268">
        <f t="shared" si="8"/>
        <v>0</v>
      </c>
      <c r="S31" s="269">
        <v>0</v>
      </c>
      <c r="T31" s="269">
        <v>0</v>
      </c>
      <c r="U31" s="269">
        <v>0</v>
      </c>
      <c r="V31" s="269">
        <f t="shared" si="2"/>
        <v>0</v>
      </c>
      <c r="W31" s="269">
        <v>0</v>
      </c>
      <c r="X31" s="269">
        <v>0</v>
      </c>
      <c r="Y31" s="269">
        <f>SUM(W31:X31)</f>
        <v>0</v>
      </c>
      <c r="Z31" s="269">
        <f>V31+Y31</f>
        <v>0</v>
      </c>
      <c r="AA31" s="577">
        <f t="shared" si="23"/>
        <v>0</v>
      </c>
      <c r="AB31" s="270">
        <f>ROUND(V31*2%,0)</f>
        <v>0</v>
      </c>
      <c r="AC31" s="269">
        <v>0</v>
      </c>
      <c r="AD31" s="269">
        <v>0</v>
      </c>
      <c r="AE31" s="269">
        <f t="shared" si="3"/>
        <v>0</v>
      </c>
      <c r="AF31" s="269">
        <f t="shared" si="4"/>
        <v>0</v>
      </c>
      <c r="AG31" s="271">
        <v>0</v>
      </c>
      <c r="AH31" s="271">
        <v>0</v>
      </c>
      <c r="AI31" s="271">
        <v>0</v>
      </c>
      <c r="AJ31" s="271">
        <v>0</v>
      </c>
      <c r="AK31" s="271">
        <v>0</v>
      </c>
      <c r="AL31" s="271">
        <f t="shared" si="5"/>
        <v>0</v>
      </c>
      <c r="AM31" s="271">
        <f t="shared" si="6"/>
        <v>0</v>
      </c>
      <c r="AN31" s="272">
        <f t="shared" si="7"/>
        <v>0</v>
      </c>
      <c r="AO31" s="268">
        <f>I31+AF31</f>
        <v>114360</v>
      </c>
      <c r="AP31" s="269">
        <f>J31+V31</f>
        <v>83736</v>
      </c>
      <c r="AQ31" s="269">
        <f t="shared" si="24"/>
        <v>0</v>
      </c>
      <c r="AR31" s="269">
        <f>L31+AA31</f>
        <v>28303</v>
      </c>
      <c r="AS31" s="269">
        <f>M31+AB31</f>
        <v>1675</v>
      </c>
      <c r="AT31" s="269">
        <f>N31+AE31</f>
        <v>646</v>
      </c>
      <c r="AU31" s="271">
        <f>O31+AN31</f>
        <v>0.28000000000000003</v>
      </c>
      <c r="AV31" s="271">
        <f>P31+AL31</f>
        <v>0</v>
      </c>
      <c r="AW31" s="272">
        <f>Q31+AM31</f>
        <v>0.28000000000000003</v>
      </c>
    </row>
    <row r="32" spans="1:49" ht="12.95" customHeight="1" x14ac:dyDescent="0.25">
      <c r="A32" s="131">
        <v>5</v>
      </c>
      <c r="B32" s="148">
        <v>5401</v>
      </c>
      <c r="C32" s="149">
        <v>600098397</v>
      </c>
      <c r="D32" s="148">
        <v>70983615</v>
      </c>
      <c r="E32" s="163" t="s">
        <v>447</v>
      </c>
      <c r="F32" s="148"/>
      <c r="G32" s="164"/>
      <c r="H32" s="165"/>
      <c r="I32" s="194">
        <v>1828919</v>
      </c>
      <c r="J32" s="121">
        <v>1337535</v>
      </c>
      <c r="K32" s="121">
        <v>0</v>
      </c>
      <c r="L32" s="121">
        <v>452087</v>
      </c>
      <c r="M32" s="121">
        <v>26751</v>
      </c>
      <c r="N32" s="121">
        <v>12546</v>
      </c>
      <c r="O32" s="122">
        <v>3.0648999999999997</v>
      </c>
      <c r="P32" s="122">
        <v>2</v>
      </c>
      <c r="Q32" s="482">
        <v>1.0649</v>
      </c>
      <c r="R32" s="210">
        <f t="shared" ref="R32:AW32" si="25">SUM(R30:R31)</f>
        <v>0</v>
      </c>
      <c r="S32" s="121">
        <f t="shared" si="25"/>
        <v>0</v>
      </c>
      <c r="T32" s="121">
        <f t="shared" si="25"/>
        <v>0</v>
      </c>
      <c r="U32" s="121">
        <f t="shared" si="25"/>
        <v>0</v>
      </c>
      <c r="V32" s="121">
        <f t="shared" si="25"/>
        <v>0</v>
      </c>
      <c r="W32" s="121">
        <f t="shared" si="25"/>
        <v>0</v>
      </c>
      <c r="X32" s="121">
        <f t="shared" si="25"/>
        <v>0</v>
      </c>
      <c r="Y32" s="121">
        <f t="shared" si="25"/>
        <v>0</v>
      </c>
      <c r="Z32" s="121">
        <f t="shared" si="25"/>
        <v>0</v>
      </c>
      <c r="AA32" s="121">
        <f t="shared" si="25"/>
        <v>0</v>
      </c>
      <c r="AB32" s="121">
        <f t="shared" si="25"/>
        <v>0</v>
      </c>
      <c r="AC32" s="121">
        <f t="shared" si="25"/>
        <v>0</v>
      </c>
      <c r="AD32" s="121">
        <f t="shared" si="25"/>
        <v>0</v>
      </c>
      <c r="AE32" s="121">
        <f t="shared" si="25"/>
        <v>0</v>
      </c>
      <c r="AF32" s="121">
        <f t="shared" si="25"/>
        <v>0</v>
      </c>
      <c r="AG32" s="122">
        <f t="shared" si="25"/>
        <v>0</v>
      </c>
      <c r="AH32" s="122">
        <f t="shared" si="25"/>
        <v>0</v>
      </c>
      <c r="AI32" s="122">
        <f t="shared" si="25"/>
        <v>0</v>
      </c>
      <c r="AJ32" s="122">
        <f t="shared" si="25"/>
        <v>0</v>
      </c>
      <c r="AK32" s="122">
        <f t="shared" si="25"/>
        <v>0</v>
      </c>
      <c r="AL32" s="122">
        <f t="shared" si="25"/>
        <v>0</v>
      </c>
      <c r="AM32" s="122">
        <f t="shared" si="25"/>
        <v>0</v>
      </c>
      <c r="AN32" s="482">
        <f t="shared" si="25"/>
        <v>0</v>
      </c>
      <c r="AO32" s="210">
        <f t="shared" si="25"/>
        <v>1828919</v>
      </c>
      <c r="AP32" s="121">
        <f t="shared" si="25"/>
        <v>1337535</v>
      </c>
      <c r="AQ32" s="121">
        <f t="shared" si="25"/>
        <v>0</v>
      </c>
      <c r="AR32" s="121">
        <f t="shared" si="25"/>
        <v>452087</v>
      </c>
      <c r="AS32" s="121">
        <f t="shared" si="25"/>
        <v>26751</v>
      </c>
      <c r="AT32" s="121">
        <f t="shared" si="25"/>
        <v>12546</v>
      </c>
      <c r="AU32" s="122">
        <f t="shared" si="25"/>
        <v>3.0648999999999997</v>
      </c>
      <c r="AV32" s="122">
        <f t="shared" si="25"/>
        <v>2</v>
      </c>
      <c r="AW32" s="482">
        <f t="shared" si="25"/>
        <v>1.0649</v>
      </c>
    </row>
    <row r="33" spans="1:49" ht="12.95" customHeight="1" x14ac:dyDescent="0.25">
      <c r="A33" s="114">
        <v>6</v>
      </c>
      <c r="B33" s="145">
        <v>5402</v>
      </c>
      <c r="C33" s="146">
        <v>600098958</v>
      </c>
      <c r="D33" s="145">
        <v>70983623</v>
      </c>
      <c r="E33" s="158" t="s">
        <v>448</v>
      </c>
      <c r="F33" s="145">
        <v>3117</v>
      </c>
      <c r="G33" s="159" t="s">
        <v>335</v>
      </c>
      <c r="H33" s="126" t="s">
        <v>283</v>
      </c>
      <c r="I33" s="265">
        <v>4802327</v>
      </c>
      <c r="J33" s="266">
        <v>3419239</v>
      </c>
      <c r="K33" s="266">
        <v>0</v>
      </c>
      <c r="L33" s="831">
        <v>1155703</v>
      </c>
      <c r="M33" s="831">
        <v>68385</v>
      </c>
      <c r="N33" s="266">
        <v>159000</v>
      </c>
      <c r="O33" s="622">
        <v>6.9793000000000003</v>
      </c>
      <c r="P33" s="678">
        <v>4.6848000000000001</v>
      </c>
      <c r="Q33" s="744">
        <v>2.2945000000000002</v>
      </c>
      <c r="R33" s="268">
        <f t="shared" si="8"/>
        <v>0</v>
      </c>
      <c r="S33" s="269">
        <v>0</v>
      </c>
      <c r="T33" s="269">
        <v>0</v>
      </c>
      <c r="U33" s="269">
        <v>0</v>
      </c>
      <c r="V33" s="269">
        <f t="shared" si="2"/>
        <v>0</v>
      </c>
      <c r="W33" s="269">
        <v>0</v>
      </c>
      <c r="X33" s="269">
        <v>0</v>
      </c>
      <c r="Y33" s="269">
        <f>SUM(W33:X33)</f>
        <v>0</v>
      </c>
      <c r="Z33" s="269">
        <f>V33+Y33</f>
        <v>0</v>
      </c>
      <c r="AA33" s="577">
        <f t="shared" ref="AA33:AA37" si="26">ROUND((V33+W33)*33.8%,0)</f>
        <v>0</v>
      </c>
      <c r="AB33" s="270">
        <f>ROUND(V33*2%,0)</f>
        <v>0</v>
      </c>
      <c r="AC33" s="269">
        <v>0</v>
      </c>
      <c r="AD33" s="269">
        <v>0</v>
      </c>
      <c r="AE33" s="269">
        <f t="shared" si="3"/>
        <v>0</v>
      </c>
      <c r="AF33" s="269">
        <f t="shared" si="4"/>
        <v>0</v>
      </c>
      <c r="AG33" s="271">
        <v>0</v>
      </c>
      <c r="AH33" s="271">
        <v>0</v>
      </c>
      <c r="AI33" s="271">
        <v>0</v>
      </c>
      <c r="AJ33" s="271">
        <v>0</v>
      </c>
      <c r="AK33" s="271">
        <v>0</v>
      </c>
      <c r="AL33" s="271">
        <f t="shared" si="5"/>
        <v>0</v>
      </c>
      <c r="AM33" s="271">
        <f t="shared" si="6"/>
        <v>0</v>
      </c>
      <c r="AN33" s="272">
        <f t="shared" si="7"/>
        <v>0</v>
      </c>
      <c r="AO33" s="268">
        <f>I33+AF33</f>
        <v>4802327</v>
      </c>
      <c r="AP33" s="269">
        <f>J33+V33</f>
        <v>3419239</v>
      </c>
      <c r="AQ33" s="269">
        <f t="shared" ref="AQ33:AQ37" si="27">K33+Y33</f>
        <v>0</v>
      </c>
      <c r="AR33" s="269">
        <f t="shared" ref="AR33:AS37" si="28">L33+AA33</f>
        <v>1155703</v>
      </c>
      <c r="AS33" s="269">
        <f t="shared" si="28"/>
        <v>68385</v>
      </c>
      <c r="AT33" s="269">
        <f>N33+AE33</f>
        <v>159000</v>
      </c>
      <c r="AU33" s="271">
        <f>O33+AN33</f>
        <v>6.9793000000000003</v>
      </c>
      <c r="AV33" s="271">
        <f t="shared" ref="AV33:AW37" si="29">P33+AL33</f>
        <v>4.6848000000000001</v>
      </c>
      <c r="AW33" s="272">
        <f t="shared" si="29"/>
        <v>2.2945000000000002</v>
      </c>
    </row>
    <row r="34" spans="1:49" ht="12.95" customHeight="1" x14ac:dyDescent="0.25">
      <c r="A34" s="114">
        <v>6</v>
      </c>
      <c r="B34" s="145">
        <v>5402</v>
      </c>
      <c r="C34" s="146">
        <v>600098958</v>
      </c>
      <c r="D34" s="145">
        <v>70983623</v>
      </c>
      <c r="E34" s="158" t="s">
        <v>448</v>
      </c>
      <c r="F34" s="145">
        <v>3117</v>
      </c>
      <c r="G34" s="126" t="s">
        <v>318</v>
      </c>
      <c r="H34" s="126" t="s">
        <v>284</v>
      </c>
      <c r="I34" s="265">
        <v>466313</v>
      </c>
      <c r="J34" s="266">
        <v>343382</v>
      </c>
      <c r="K34" s="266">
        <v>0</v>
      </c>
      <c r="L34" s="831">
        <v>116063</v>
      </c>
      <c r="M34" s="831">
        <v>6868</v>
      </c>
      <c r="N34" s="266">
        <v>0</v>
      </c>
      <c r="O34" s="622">
        <v>1.01</v>
      </c>
      <c r="P34" s="678">
        <v>1.01</v>
      </c>
      <c r="Q34" s="744">
        <v>0</v>
      </c>
      <c r="R34" s="268">
        <f t="shared" si="8"/>
        <v>0</v>
      </c>
      <c r="S34" s="269">
        <v>0</v>
      </c>
      <c r="T34" s="269">
        <v>0</v>
      </c>
      <c r="U34" s="269">
        <v>0</v>
      </c>
      <c r="V34" s="269">
        <f t="shared" si="2"/>
        <v>0</v>
      </c>
      <c r="W34" s="269">
        <v>0</v>
      </c>
      <c r="X34" s="269">
        <v>0</v>
      </c>
      <c r="Y34" s="269">
        <f>SUM(W34:X34)</f>
        <v>0</v>
      </c>
      <c r="Z34" s="269">
        <f>V34+Y34</f>
        <v>0</v>
      </c>
      <c r="AA34" s="577">
        <f t="shared" si="26"/>
        <v>0</v>
      </c>
      <c r="AB34" s="270">
        <f>ROUND(V34*2%,0)</f>
        <v>0</v>
      </c>
      <c r="AC34" s="269">
        <v>0</v>
      </c>
      <c r="AD34" s="269">
        <v>0</v>
      </c>
      <c r="AE34" s="269">
        <f t="shared" si="3"/>
        <v>0</v>
      </c>
      <c r="AF34" s="269">
        <f t="shared" si="4"/>
        <v>0</v>
      </c>
      <c r="AG34" s="271">
        <v>0</v>
      </c>
      <c r="AH34" s="271">
        <v>0</v>
      </c>
      <c r="AI34" s="271">
        <v>0</v>
      </c>
      <c r="AJ34" s="271">
        <v>0</v>
      </c>
      <c r="AK34" s="271">
        <v>0</v>
      </c>
      <c r="AL34" s="271">
        <f t="shared" si="5"/>
        <v>0</v>
      </c>
      <c r="AM34" s="271">
        <f t="shared" si="6"/>
        <v>0</v>
      </c>
      <c r="AN34" s="272">
        <f t="shared" si="7"/>
        <v>0</v>
      </c>
      <c r="AO34" s="268">
        <f>I34+AF34</f>
        <v>466313</v>
      </c>
      <c r="AP34" s="269">
        <f>J34+V34</f>
        <v>343382</v>
      </c>
      <c r="AQ34" s="269">
        <f t="shared" si="27"/>
        <v>0</v>
      </c>
      <c r="AR34" s="269">
        <f t="shared" si="28"/>
        <v>116063</v>
      </c>
      <c r="AS34" s="269">
        <f t="shared" si="28"/>
        <v>6868</v>
      </c>
      <c r="AT34" s="269">
        <f>N34+AE34</f>
        <v>0</v>
      </c>
      <c r="AU34" s="271">
        <f>O34+AN34</f>
        <v>1.01</v>
      </c>
      <c r="AV34" s="271">
        <f t="shared" si="29"/>
        <v>1.01</v>
      </c>
      <c r="AW34" s="272">
        <f t="shared" si="29"/>
        <v>0</v>
      </c>
    </row>
    <row r="35" spans="1:49" ht="12.95" customHeight="1" x14ac:dyDescent="0.25">
      <c r="A35" s="114">
        <v>6</v>
      </c>
      <c r="B35" s="145">
        <v>5402</v>
      </c>
      <c r="C35" s="146">
        <v>600098958</v>
      </c>
      <c r="D35" s="145">
        <v>70983623</v>
      </c>
      <c r="E35" s="158" t="s">
        <v>448</v>
      </c>
      <c r="F35" s="145">
        <v>3141</v>
      </c>
      <c r="G35" s="159" t="s">
        <v>321</v>
      </c>
      <c r="H35" s="126" t="s">
        <v>284</v>
      </c>
      <c r="I35" s="265">
        <v>765627</v>
      </c>
      <c r="J35" s="266">
        <v>561051</v>
      </c>
      <c r="K35" s="266">
        <v>0</v>
      </c>
      <c r="L35" s="831">
        <v>189635</v>
      </c>
      <c r="M35" s="831">
        <v>11221</v>
      </c>
      <c r="N35" s="266">
        <v>3720</v>
      </c>
      <c r="O35" s="622">
        <v>1.91</v>
      </c>
      <c r="P35" s="678">
        <v>0</v>
      </c>
      <c r="Q35" s="744">
        <v>1.91</v>
      </c>
      <c r="R35" s="268">
        <f t="shared" si="8"/>
        <v>0</v>
      </c>
      <c r="S35" s="269">
        <v>0</v>
      </c>
      <c r="T35" s="269">
        <v>0</v>
      </c>
      <c r="U35" s="269">
        <v>0</v>
      </c>
      <c r="V35" s="269">
        <f t="shared" si="2"/>
        <v>0</v>
      </c>
      <c r="W35" s="269">
        <v>0</v>
      </c>
      <c r="X35" s="269">
        <v>0</v>
      </c>
      <c r="Y35" s="269">
        <f>SUM(W35:X35)</f>
        <v>0</v>
      </c>
      <c r="Z35" s="269">
        <f>V35+Y35</f>
        <v>0</v>
      </c>
      <c r="AA35" s="577">
        <f t="shared" si="26"/>
        <v>0</v>
      </c>
      <c r="AB35" s="270">
        <f>ROUND(V35*2%,0)</f>
        <v>0</v>
      </c>
      <c r="AC35" s="269">
        <v>0</v>
      </c>
      <c r="AD35" s="269">
        <v>0</v>
      </c>
      <c r="AE35" s="269">
        <f t="shared" si="3"/>
        <v>0</v>
      </c>
      <c r="AF35" s="269">
        <f t="shared" si="4"/>
        <v>0</v>
      </c>
      <c r="AG35" s="271">
        <v>0</v>
      </c>
      <c r="AH35" s="271">
        <v>0</v>
      </c>
      <c r="AI35" s="271">
        <v>0</v>
      </c>
      <c r="AJ35" s="271">
        <v>0</v>
      </c>
      <c r="AK35" s="271">
        <v>0</v>
      </c>
      <c r="AL35" s="271">
        <f t="shared" si="5"/>
        <v>0</v>
      </c>
      <c r="AM35" s="271">
        <f t="shared" si="6"/>
        <v>0</v>
      </c>
      <c r="AN35" s="272">
        <f t="shared" si="7"/>
        <v>0</v>
      </c>
      <c r="AO35" s="268">
        <f>I35+AF35</f>
        <v>765627</v>
      </c>
      <c r="AP35" s="269">
        <f>J35+V35</f>
        <v>561051</v>
      </c>
      <c r="AQ35" s="269">
        <f t="shared" si="27"/>
        <v>0</v>
      </c>
      <c r="AR35" s="269">
        <f t="shared" si="28"/>
        <v>189635</v>
      </c>
      <c r="AS35" s="269">
        <f t="shared" si="28"/>
        <v>11221</v>
      </c>
      <c r="AT35" s="269">
        <f>N35+AE35</f>
        <v>3720</v>
      </c>
      <c r="AU35" s="271">
        <f>O35+AN35</f>
        <v>1.91</v>
      </c>
      <c r="AV35" s="271">
        <f t="shared" si="29"/>
        <v>0</v>
      </c>
      <c r="AW35" s="272">
        <f t="shared" si="29"/>
        <v>1.91</v>
      </c>
    </row>
    <row r="36" spans="1:49" ht="12.95" customHeight="1" x14ac:dyDescent="0.25">
      <c r="A36" s="114">
        <v>6</v>
      </c>
      <c r="B36" s="145">
        <v>5402</v>
      </c>
      <c r="C36" s="146">
        <v>600098958</v>
      </c>
      <c r="D36" s="145">
        <v>70983623</v>
      </c>
      <c r="E36" s="158" t="s">
        <v>448</v>
      </c>
      <c r="F36" s="145">
        <v>3143</v>
      </c>
      <c r="G36" s="126" t="s">
        <v>635</v>
      </c>
      <c r="H36" s="126" t="s">
        <v>283</v>
      </c>
      <c r="I36" s="265">
        <v>1310760</v>
      </c>
      <c r="J36" s="266">
        <v>965214</v>
      </c>
      <c r="K36" s="266">
        <v>0</v>
      </c>
      <c r="L36" s="831">
        <v>326242</v>
      </c>
      <c r="M36" s="831">
        <v>19304</v>
      </c>
      <c r="N36" s="266">
        <v>0</v>
      </c>
      <c r="O36" s="622">
        <v>2.0634000000000001</v>
      </c>
      <c r="P36" s="678">
        <v>2.0634000000000001</v>
      </c>
      <c r="Q36" s="744">
        <v>0</v>
      </c>
      <c r="R36" s="268">
        <f t="shared" si="8"/>
        <v>0</v>
      </c>
      <c r="S36" s="269">
        <v>0</v>
      </c>
      <c r="T36" s="269">
        <v>0</v>
      </c>
      <c r="U36" s="269">
        <v>0</v>
      </c>
      <c r="V36" s="269">
        <f t="shared" si="2"/>
        <v>0</v>
      </c>
      <c r="W36" s="269">
        <v>0</v>
      </c>
      <c r="X36" s="269">
        <v>0</v>
      </c>
      <c r="Y36" s="269">
        <f>SUM(W36:X36)</f>
        <v>0</v>
      </c>
      <c r="Z36" s="269">
        <f>V36+Y36</f>
        <v>0</v>
      </c>
      <c r="AA36" s="577">
        <f t="shared" si="26"/>
        <v>0</v>
      </c>
      <c r="AB36" s="270">
        <f>ROUND(V36*2%,0)</f>
        <v>0</v>
      </c>
      <c r="AC36" s="269">
        <v>0</v>
      </c>
      <c r="AD36" s="269">
        <v>0</v>
      </c>
      <c r="AE36" s="269">
        <f t="shared" si="3"/>
        <v>0</v>
      </c>
      <c r="AF36" s="269">
        <f t="shared" si="4"/>
        <v>0</v>
      </c>
      <c r="AG36" s="271">
        <v>0</v>
      </c>
      <c r="AH36" s="271">
        <v>0</v>
      </c>
      <c r="AI36" s="271">
        <v>0</v>
      </c>
      <c r="AJ36" s="271">
        <v>0</v>
      </c>
      <c r="AK36" s="271">
        <v>0</v>
      </c>
      <c r="AL36" s="271">
        <f t="shared" si="5"/>
        <v>0</v>
      </c>
      <c r="AM36" s="271">
        <f t="shared" si="6"/>
        <v>0</v>
      </c>
      <c r="AN36" s="272">
        <f t="shared" si="7"/>
        <v>0</v>
      </c>
      <c r="AO36" s="268">
        <f>I36+AF36</f>
        <v>1310760</v>
      </c>
      <c r="AP36" s="269">
        <f>J36+V36</f>
        <v>965214</v>
      </c>
      <c r="AQ36" s="269">
        <f t="shared" si="27"/>
        <v>0</v>
      </c>
      <c r="AR36" s="269">
        <f t="shared" si="28"/>
        <v>326242</v>
      </c>
      <c r="AS36" s="269">
        <f t="shared" si="28"/>
        <v>19304</v>
      </c>
      <c r="AT36" s="269">
        <f>N36+AE36</f>
        <v>0</v>
      </c>
      <c r="AU36" s="271">
        <f>O36+AN36</f>
        <v>2.0634000000000001</v>
      </c>
      <c r="AV36" s="271">
        <f t="shared" si="29"/>
        <v>2.0634000000000001</v>
      </c>
      <c r="AW36" s="272">
        <f t="shared" si="29"/>
        <v>0</v>
      </c>
    </row>
    <row r="37" spans="1:49" ht="12.95" customHeight="1" x14ac:dyDescent="0.25">
      <c r="A37" s="114">
        <v>6</v>
      </c>
      <c r="B37" s="145">
        <v>5402</v>
      </c>
      <c r="C37" s="146">
        <v>600098958</v>
      </c>
      <c r="D37" s="145">
        <v>70983623</v>
      </c>
      <c r="E37" s="158" t="s">
        <v>448</v>
      </c>
      <c r="F37" s="145">
        <v>3143</v>
      </c>
      <c r="G37" s="126" t="s">
        <v>636</v>
      </c>
      <c r="H37" s="126" t="s">
        <v>284</v>
      </c>
      <c r="I37" s="265">
        <v>37217</v>
      </c>
      <c r="J37" s="266">
        <v>26235</v>
      </c>
      <c r="K37" s="266">
        <v>0</v>
      </c>
      <c r="L37" s="831">
        <v>8867</v>
      </c>
      <c r="M37" s="831">
        <v>525</v>
      </c>
      <c r="N37" s="266">
        <v>1590</v>
      </c>
      <c r="O37" s="622">
        <v>0.11</v>
      </c>
      <c r="P37" s="678">
        <v>0</v>
      </c>
      <c r="Q37" s="744">
        <v>0.11</v>
      </c>
      <c r="R37" s="268">
        <f t="shared" si="8"/>
        <v>0</v>
      </c>
      <c r="S37" s="269">
        <v>0</v>
      </c>
      <c r="T37" s="269">
        <v>0</v>
      </c>
      <c r="U37" s="269">
        <v>0</v>
      </c>
      <c r="V37" s="269">
        <f t="shared" si="2"/>
        <v>0</v>
      </c>
      <c r="W37" s="269">
        <v>0</v>
      </c>
      <c r="X37" s="269">
        <v>0</v>
      </c>
      <c r="Y37" s="269">
        <f>SUM(W37:X37)</f>
        <v>0</v>
      </c>
      <c r="Z37" s="269">
        <f>V37+Y37</f>
        <v>0</v>
      </c>
      <c r="AA37" s="577">
        <f t="shared" si="26"/>
        <v>0</v>
      </c>
      <c r="AB37" s="270">
        <f>ROUND(V37*2%,0)</f>
        <v>0</v>
      </c>
      <c r="AC37" s="269">
        <v>0</v>
      </c>
      <c r="AD37" s="269">
        <v>0</v>
      </c>
      <c r="AE37" s="269">
        <f t="shared" si="3"/>
        <v>0</v>
      </c>
      <c r="AF37" s="269">
        <f t="shared" si="4"/>
        <v>0</v>
      </c>
      <c r="AG37" s="271">
        <v>0</v>
      </c>
      <c r="AH37" s="271">
        <v>0</v>
      </c>
      <c r="AI37" s="271">
        <v>0</v>
      </c>
      <c r="AJ37" s="271">
        <v>0</v>
      </c>
      <c r="AK37" s="271">
        <v>0</v>
      </c>
      <c r="AL37" s="271">
        <f t="shared" si="5"/>
        <v>0</v>
      </c>
      <c r="AM37" s="271">
        <f t="shared" si="6"/>
        <v>0</v>
      </c>
      <c r="AN37" s="272">
        <f t="shared" si="7"/>
        <v>0</v>
      </c>
      <c r="AO37" s="268">
        <f>I37+AF37</f>
        <v>37217</v>
      </c>
      <c r="AP37" s="269">
        <f>J37+V37</f>
        <v>26235</v>
      </c>
      <c r="AQ37" s="269">
        <f t="shared" si="27"/>
        <v>0</v>
      </c>
      <c r="AR37" s="269">
        <f t="shared" si="28"/>
        <v>8867</v>
      </c>
      <c r="AS37" s="269">
        <f t="shared" si="28"/>
        <v>525</v>
      </c>
      <c r="AT37" s="269">
        <f>N37+AE37</f>
        <v>1590</v>
      </c>
      <c r="AU37" s="271">
        <f>O37+AN37</f>
        <v>0.11</v>
      </c>
      <c r="AV37" s="271">
        <f t="shared" si="29"/>
        <v>0</v>
      </c>
      <c r="AW37" s="272">
        <f t="shared" si="29"/>
        <v>0.11</v>
      </c>
    </row>
    <row r="38" spans="1:49" ht="12.95" customHeight="1" x14ac:dyDescent="0.25">
      <c r="A38" s="131">
        <v>6</v>
      </c>
      <c r="B38" s="148">
        <v>5402</v>
      </c>
      <c r="C38" s="149">
        <v>600098958</v>
      </c>
      <c r="D38" s="148">
        <v>70983623</v>
      </c>
      <c r="E38" s="163" t="s">
        <v>449</v>
      </c>
      <c r="F38" s="148"/>
      <c r="G38" s="164"/>
      <c r="H38" s="165"/>
      <c r="I38" s="204">
        <v>7382244</v>
      </c>
      <c r="J38" s="167">
        <v>5315121</v>
      </c>
      <c r="K38" s="167">
        <v>0</v>
      </c>
      <c r="L38" s="167">
        <v>1796510</v>
      </c>
      <c r="M38" s="167">
        <v>106303</v>
      </c>
      <c r="N38" s="167">
        <v>164310</v>
      </c>
      <c r="O38" s="543">
        <v>12.072699999999999</v>
      </c>
      <c r="P38" s="543">
        <v>7.7582000000000004</v>
      </c>
      <c r="Q38" s="544">
        <v>4.3145000000000007</v>
      </c>
      <c r="R38" s="411">
        <f t="shared" ref="R38:AW38" si="30">SUM(R33:R37)</f>
        <v>0</v>
      </c>
      <c r="S38" s="167">
        <f t="shared" si="30"/>
        <v>0</v>
      </c>
      <c r="T38" s="167">
        <f t="shared" si="30"/>
        <v>0</v>
      </c>
      <c r="U38" s="167">
        <f t="shared" si="30"/>
        <v>0</v>
      </c>
      <c r="V38" s="167">
        <f t="shared" si="30"/>
        <v>0</v>
      </c>
      <c r="W38" s="167">
        <f t="shared" si="30"/>
        <v>0</v>
      </c>
      <c r="X38" s="167">
        <f t="shared" si="30"/>
        <v>0</v>
      </c>
      <c r="Y38" s="167">
        <f t="shared" si="30"/>
        <v>0</v>
      </c>
      <c r="Z38" s="167">
        <f t="shared" si="30"/>
        <v>0</v>
      </c>
      <c r="AA38" s="167">
        <f t="shared" si="30"/>
        <v>0</v>
      </c>
      <c r="AB38" s="167">
        <f t="shared" si="30"/>
        <v>0</v>
      </c>
      <c r="AC38" s="167">
        <f t="shared" si="30"/>
        <v>0</v>
      </c>
      <c r="AD38" s="167">
        <f t="shared" si="30"/>
        <v>0</v>
      </c>
      <c r="AE38" s="167">
        <f t="shared" si="30"/>
        <v>0</v>
      </c>
      <c r="AF38" s="167">
        <f t="shared" si="30"/>
        <v>0</v>
      </c>
      <c r="AG38" s="543">
        <f t="shared" si="30"/>
        <v>0</v>
      </c>
      <c r="AH38" s="543">
        <f t="shared" si="30"/>
        <v>0</v>
      </c>
      <c r="AI38" s="543">
        <f t="shared" si="30"/>
        <v>0</v>
      </c>
      <c r="AJ38" s="543">
        <f t="shared" si="30"/>
        <v>0</v>
      </c>
      <c r="AK38" s="543">
        <f t="shared" si="30"/>
        <v>0</v>
      </c>
      <c r="AL38" s="543">
        <f t="shared" si="30"/>
        <v>0</v>
      </c>
      <c r="AM38" s="543">
        <f t="shared" si="30"/>
        <v>0</v>
      </c>
      <c r="AN38" s="544">
        <f t="shared" si="30"/>
        <v>0</v>
      </c>
      <c r="AO38" s="411">
        <f t="shared" si="30"/>
        <v>7382244</v>
      </c>
      <c r="AP38" s="167">
        <f t="shared" si="30"/>
        <v>5315121</v>
      </c>
      <c r="AQ38" s="167">
        <f t="shared" si="30"/>
        <v>0</v>
      </c>
      <c r="AR38" s="167">
        <f t="shared" si="30"/>
        <v>1796510</v>
      </c>
      <c r="AS38" s="167">
        <f t="shared" si="30"/>
        <v>106303</v>
      </c>
      <c r="AT38" s="167">
        <f t="shared" si="30"/>
        <v>164310</v>
      </c>
      <c r="AU38" s="543">
        <f t="shared" si="30"/>
        <v>12.072699999999999</v>
      </c>
      <c r="AV38" s="543">
        <f t="shared" si="30"/>
        <v>7.7582000000000004</v>
      </c>
      <c r="AW38" s="544">
        <f t="shared" si="30"/>
        <v>4.3145000000000007</v>
      </c>
    </row>
    <row r="39" spans="1:49" ht="12.95" customHeight="1" x14ac:dyDescent="0.25">
      <c r="A39" s="114">
        <v>7</v>
      </c>
      <c r="B39" s="123">
        <v>5405</v>
      </c>
      <c r="C39" s="168">
        <v>600099121</v>
      </c>
      <c r="D39" s="114">
        <v>70695521</v>
      </c>
      <c r="E39" s="125" t="s">
        <v>450</v>
      </c>
      <c r="F39" s="123">
        <v>3111</v>
      </c>
      <c r="G39" s="159" t="s">
        <v>331</v>
      </c>
      <c r="H39" s="126" t="s">
        <v>283</v>
      </c>
      <c r="I39" s="265">
        <v>1508385</v>
      </c>
      <c r="J39" s="266">
        <v>1099915</v>
      </c>
      <c r="K39" s="266">
        <v>0</v>
      </c>
      <c r="L39" s="831">
        <v>371771</v>
      </c>
      <c r="M39" s="831">
        <v>21999</v>
      </c>
      <c r="N39" s="266">
        <v>14700</v>
      </c>
      <c r="O39" s="622">
        <v>2.5108999999999999</v>
      </c>
      <c r="P39" s="678">
        <v>2</v>
      </c>
      <c r="Q39" s="744">
        <v>0.51090000000000002</v>
      </c>
      <c r="R39" s="268">
        <f t="shared" si="8"/>
        <v>0</v>
      </c>
      <c r="S39" s="269">
        <v>0</v>
      </c>
      <c r="T39" s="269">
        <v>0</v>
      </c>
      <c r="U39" s="269">
        <v>0</v>
      </c>
      <c r="V39" s="269">
        <f t="shared" si="2"/>
        <v>0</v>
      </c>
      <c r="W39" s="269">
        <v>0</v>
      </c>
      <c r="X39" s="269">
        <v>0</v>
      </c>
      <c r="Y39" s="269">
        <f t="shared" ref="Y39:Y44" si="31">SUM(W39:X39)</f>
        <v>0</v>
      </c>
      <c r="Z39" s="269">
        <f t="shared" ref="Z39:Z44" si="32">V39+Y39</f>
        <v>0</v>
      </c>
      <c r="AA39" s="577">
        <f t="shared" ref="AA39:AA44" si="33">ROUND((V39+W39)*33.8%,0)</f>
        <v>0</v>
      </c>
      <c r="AB39" s="270">
        <f t="shared" ref="AB39:AB44" si="34">ROUND(V39*2%,0)</f>
        <v>0</v>
      </c>
      <c r="AC39" s="269">
        <v>0</v>
      </c>
      <c r="AD39" s="269">
        <v>0</v>
      </c>
      <c r="AE39" s="269">
        <f t="shared" si="3"/>
        <v>0</v>
      </c>
      <c r="AF39" s="269">
        <f t="shared" si="4"/>
        <v>0</v>
      </c>
      <c r="AG39" s="271">
        <v>0</v>
      </c>
      <c r="AH39" s="271">
        <v>0</v>
      </c>
      <c r="AI39" s="271">
        <v>0</v>
      </c>
      <c r="AJ39" s="271">
        <v>0</v>
      </c>
      <c r="AK39" s="271">
        <v>0</v>
      </c>
      <c r="AL39" s="271">
        <f t="shared" si="5"/>
        <v>0</v>
      </c>
      <c r="AM39" s="271">
        <f t="shared" si="6"/>
        <v>0</v>
      </c>
      <c r="AN39" s="272">
        <f t="shared" si="7"/>
        <v>0</v>
      </c>
      <c r="AO39" s="268">
        <f t="shared" ref="AO39:AO44" si="35">I39+AF39</f>
        <v>1508385</v>
      </c>
      <c r="AP39" s="269">
        <f t="shared" ref="AP39:AP44" si="36">J39+V39</f>
        <v>1099915</v>
      </c>
      <c r="AQ39" s="269">
        <f t="shared" ref="AQ39:AQ44" si="37">K39+Y39</f>
        <v>0</v>
      </c>
      <c r="AR39" s="269">
        <f t="shared" ref="AR39:AS44" si="38">L39+AA39</f>
        <v>371771</v>
      </c>
      <c r="AS39" s="269">
        <f t="shared" si="38"/>
        <v>21999</v>
      </c>
      <c r="AT39" s="269">
        <f t="shared" ref="AT39:AT44" si="39">N39+AE39</f>
        <v>14700</v>
      </c>
      <c r="AU39" s="271">
        <f t="shared" ref="AU39:AU44" si="40">O39+AN39</f>
        <v>2.5108999999999999</v>
      </c>
      <c r="AV39" s="271">
        <f t="shared" ref="AV39:AW44" si="41">P39+AL39</f>
        <v>2</v>
      </c>
      <c r="AW39" s="272">
        <f t="shared" si="41"/>
        <v>0.51090000000000002</v>
      </c>
    </row>
    <row r="40" spans="1:49" ht="12.95" customHeight="1" x14ac:dyDescent="0.25">
      <c r="A40" s="114">
        <v>7</v>
      </c>
      <c r="B40" s="145">
        <v>5405</v>
      </c>
      <c r="C40" s="146">
        <v>600099121</v>
      </c>
      <c r="D40" s="114">
        <v>70695521</v>
      </c>
      <c r="E40" s="158" t="s">
        <v>450</v>
      </c>
      <c r="F40" s="145">
        <v>3113</v>
      </c>
      <c r="G40" s="159" t="s">
        <v>335</v>
      </c>
      <c r="H40" s="126" t="s">
        <v>283</v>
      </c>
      <c r="I40" s="265">
        <v>4572524</v>
      </c>
      <c r="J40" s="266">
        <v>3277853</v>
      </c>
      <c r="K40" s="266">
        <v>0</v>
      </c>
      <c r="L40" s="831">
        <v>1107914</v>
      </c>
      <c r="M40" s="831">
        <v>65557</v>
      </c>
      <c r="N40" s="266">
        <v>121200</v>
      </c>
      <c r="O40" s="622">
        <v>7.4430999999999994</v>
      </c>
      <c r="P40" s="678">
        <v>4.8758999999999997</v>
      </c>
      <c r="Q40" s="744">
        <v>2.5672000000000001</v>
      </c>
      <c r="R40" s="268">
        <f t="shared" si="8"/>
        <v>0</v>
      </c>
      <c r="S40" s="269">
        <v>0</v>
      </c>
      <c r="T40" s="269">
        <v>0</v>
      </c>
      <c r="U40" s="269">
        <v>0</v>
      </c>
      <c r="V40" s="269">
        <f t="shared" si="2"/>
        <v>0</v>
      </c>
      <c r="W40" s="269">
        <v>0</v>
      </c>
      <c r="X40" s="269">
        <v>0</v>
      </c>
      <c r="Y40" s="269">
        <f t="shared" si="31"/>
        <v>0</v>
      </c>
      <c r="Z40" s="269">
        <f t="shared" si="32"/>
        <v>0</v>
      </c>
      <c r="AA40" s="577">
        <f t="shared" si="33"/>
        <v>0</v>
      </c>
      <c r="AB40" s="270">
        <f t="shared" si="34"/>
        <v>0</v>
      </c>
      <c r="AC40" s="269">
        <v>0</v>
      </c>
      <c r="AD40" s="269">
        <v>0</v>
      </c>
      <c r="AE40" s="269">
        <f t="shared" si="3"/>
        <v>0</v>
      </c>
      <c r="AF40" s="269">
        <f t="shared" si="4"/>
        <v>0</v>
      </c>
      <c r="AG40" s="271">
        <v>0</v>
      </c>
      <c r="AH40" s="271">
        <v>0</v>
      </c>
      <c r="AI40" s="271">
        <v>0</v>
      </c>
      <c r="AJ40" s="271">
        <v>0</v>
      </c>
      <c r="AK40" s="271">
        <v>0</v>
      </c>
      <c r="AL40" s="271">
        <f t="shared" si="5"/>
        <v>0</v>
      </c>
      <c r="AM40" s="271">
        <f t="shared" si="6"/>
        <v>0</v>
      </c>
      <c r="AN40" s="272">
        <f t="shared" si="7"/>
        <v>0</v>
      </c>
      <c r="AO40" s="268">
        <f t="shared" si="35"/>
        <v>4572524</v>
      </c>
      <c r="AP40" s="269">
        <f t="shared" si="36"/>
        <v>3277853</v>
      </c>
      <c r="AQ40" s="269">
        <f t="shared" si="37"/>
        <v>0</v>
      </c>
      <c r="AR40" s="269">
        <f t="shared" si="38"/>
        <v>1107914</v>
      </c>
      <c r="AS40" s="269">
        <f t="shared" si="38"/>
        <v>65557</v>
      </c>
      <c r="AT40" s="269">
        <f t="shared" si="39"/>
        <v>121200</v>
      </c>
      <c r="AU40" s="271">
        <f t="shared" si="40"/>
        <v>7.4430999999999994</v>
      </c>
      <c r="AV40" s="271">
        <f t="shared" si="41"/>
        <v>4.8758999999999997</v>
      </c>
      <c r="AW40" s="272">
        <f t="shared" si="41"/>
        <v>2.5672000000000001</v>
      </c>
    </row>
    <row r="41" spans="1:49" ht="12.95" customHeight="1" x14ac:dyDescent="0.25">
      <c r="A41" s="114">
        <v>7</v>
      </c>
      <c r="B41" s="145">
        <v>5405</v>
      </c>
      <c r="C41" s="146">
        <v>600099121</v>
      </c>
      <c r="D41" s="114">
        <v>70695521</v>
      </c>
      <c r="E41" s="169" t="s">
        <v>450</v>
      </c>
      <c r="F41" s="145">
        <v>3113</v>
      </c>
      <c r="G41" s="126" t="s">
        <v>318</v>
      </c>
      <c r="H41" s="126" t="s">
        <v>284</v>
      </c>
      <c r="I41" s="265">
        <v>999456</v>
      </c>
      <c r="J41" s="266">
        <v>735976</v>
      </c>
      <c r="K41" s="266">
        <v>0</v>
      </c>
      <c r="L41" s="831">
        <v>248760</v>
      </c>
      <c r="M41" s="831">
        <v>14720</v>
      </c>
      <c r="N41" s="266">
        <v>0</v>
      </c>
      <c r="O41" s="622">
        <v>2.1</v>
      </c>
      <c r="P41" s="678">
        <v>2.1</v>
      </c>
      <c r="Q41" s="744">
        <v>0</v>
      </c>
      <c r="R41" s="268">
        <f t="shared" si="8"/>
        <v>0</v>
      </c>
      <c r="S41" s="269">
        <v>0</v>
      </c>
      <c r="T41" s="269">
        <v>0</v>
      </c>
      <c r="U41" s="269">
        <v>0</v>
      </c>
      <c r="V41" s="269">
        <f t="shared" si="2"/>
        <v>0</v>
      </c>
      <c r="W41" s="269">
        <v>0</v>
      </c>
      <c r="X41" s="269">
        <v>0</v>
      </c>
      <c r="Y41" s="269">
        <f t="shared" si="31"/>
        <v>0</v>
      </c>
      <c r="Z41" s="269">
        <f t="shared" si="32"/>
        <v>0</v>
      </c>
      <c r="AA41" s="577">
        <f t="shared" si="33"/>
        <v>0</v>
      </c>
      <c r="AB41" s="270">
        <f t="shared" si="34"/>
        <v>0</v>
      </c>
      <c r="AC41" s="269">
        <v>0</v>
      </c>
      <c r="AD41" s="269">
        <v>0</v>
      </c>
      <c r="AE41" s="269">
        <f t="shared" si="3"/>
        <v>0</v>
      </c>
      <c r="AF41" s="269">
        <f t="shared" si="4"/>
        <v>0</v>
      </c>
      <c r="AG41" s="271">
        <v>0</v>
      </c>
      <c r="AH41" s="271">
        <v>0</v>
      </c>
      <c r="AI41" s="271">
        <v>0</v>
      </c>
      <c r="AJ41" s="271">
        <v>0</v>
      </c>
      <c r="AK41" s="271">
        <v>0</v>
      </c>
      <c r="AL41" s="271">
        <f t="shared" si="5"/>
        <v>0</v>
      </c>
      <c r="AM41" s="271">
        <f t="shared" si="6"/>
        <v>0</v>
      </c>
      <c r="AN41" s="272">
        <f t="shared" si="7"/>
        <v>0</v>
      </c>
      <c r="AO41" s="268">
        <f t="shared" si="35"/>
        <v>999456</v>
      </c>
      <c r="AP41" s="269">
        <f t="shared" si="36"/>
        <v>735976</v>
      </c>
      <c r="AQ41" s="269">
        <f t="shared" si="37"/>
        <v>0</v>
      </c>
      <c r="AR41" s="269">
        <f t="shared" si="38"/>
        <v>248760</v>
      </c>
      <c r="AS41" s="269">
        <f t="shared" si="38"/>
        <v>14720</v>
      </c>
      <c r="AT41" s="269">
        <f t="shared" si="39"/>
        <v>0</v>
      </c>
      <c r="AU41" s="271">
        <f t="shared" si="40"/>
        <v>2.1</v>
      </c>
      <c r="AV41" s="271">
        <f t="shared" si="41"/>
        <v>2.1</v>
      </c>
      <c r="AW41" s="272">
        <f t="shared" si="41"/>
        <v>0</v>
      </c>
    </row>
    <row r="42" spans="1:49" ht="12.95" customHeight="1" x14ac:dyDescent="0.25">
      <c r="A42" s="114">
        <v>7</v>
      </c>
      <c r="B42" s="145">
        <v>5405</v>
      </c>
      <c r="C42" s="146">
        <v>600099121</v>
      </c>
      <c r="D42" s="114">
        <v>70695521</v>
      </c>
      <c r="E42" s="158" t="s">
        <v>450</v>
      </c>
      <c r="F42" s="145">
        <v>3141</v>
      </c>
      <c r="G42" s="159" t="s">
        <v>321</v>
      </c>
      <c r="H42" s="126" t="s">
        <v>284</v>
      </c>
      <c r="I42" s="265">
        <v>832438</v>
      </c>
      <c r="J42" s="266">
        <v>609913</v>
      </c>
      <c r="K42" s="266">
        <v>0</v>
      </c>
      <c r="L42" s="831">
        <v>206151</v>
      </c>
      <c r="M42" s="831">
        <v>12198</v>
      </c>
      <c r="N42" s="266">
        <v>4176</v>
      </c>
      <c r="O42" s="622">
        <v>2.0699999999999998</v>
      </c>
      <c r="P42" s="678">
        <v>0</v>
      </c>
      <c r="Q42" s="744">
        <v>2.0699999999999998</v>
      </c>
      <c r="R42" s="268">
        <f t="shared" si="8"/>
        <v>0</v>
      </c>
      <c r="S42" s="269">
        <v>0</v>
      </c>
      <c r="T42" s="269">
        <v>0</v>
      </c>
      <c r="U42" s="269">
        <v>0</v>
      </c>
      <c r="V42" s="269">
        <f t="shared" si="2"/>
        <v>0</v>
      </c>
      <c r="W42" s="269">
        <v>0</v>
      </c>
      <c r="X42" s="269">
        <v>0</v>
      </c>
      <c r="Y42" s="269">
        <f t="shared" si="31"/>
        <v>0</v>
      </c>
      <c r="Z42" s="269">
        <f t="shared" si="32"/>
        <v>0</v>
      </c>
      <c r="AA42" s="577">
        <f t="shared" si="33"/>
        <v>0</v>
      </c>
      <c r="AB42" s="270">
        <f t="shared" si="34"/>
        <v>0</v>
      </c>
      <c r="AC42" s="269">
        <v>0</v>
      </c>
      <c r="AD42" s="269">
        <v>0</v>
      </c>
      <c r="AE42" s="269">
        <f t="shared" si="3"/>
        <v>0</v>
      </c>
      <c r="AF42" s="269">
        <f t="shared" si="4"/>
        <v>0</v>
      </c>
      <c r="AG42" s="271">
        <v>0</v>
      </c>
      <c r="AH42" s="271">
        <v>0</v>
      </c>
      <c r="AI42" s="271">
        <v>0</v>
      </c>
      <c r="AJ42" s="271">
        <v>0</v>
      </c>
      <c r="AK42" s="271">
        <v>0</v>
      </c>
      <c r="AL42" s="271">
        <f t="shared" si="5"/>
        <v>0</v>
      </c>
      <c r="AM42" s="271">
        <f t="shared" si="6"/>
        <v>0</v>
      </c>
      <c r="AN42" s="272">
        <f t="shared" si="7"/>
        <v>0</v>
      </c>
      <c r="AO42" s="268">
        <f t="shared" si="35"/>
        <v>832438</v>
      </c>
      <c r="AP42" s="269">
        <f t="shared" si="36"/>
        <v>609913</v>
      </c>
      <c r="AQ42" s="269">
        <f t="shared" si="37"/>
        <v>0</v>
      </c>
      <c r="AR42" s="269">
        <f t="shared" si="38"/>
        <v>206151</v>
      </c>
      <c r="AS42" s="269">
        <f t="shared" si="38"/>
        <v>12198</v>
      </c>
      <c r="AT42" s="269">
        <f t="shared" si="39"/>
        <v>4176</v>
      </c>
      <c r="AU42" s="271">
        <f t="shared" si="40"/>
        <v>2.0699999999999998</v>
      </c>
      <c r="AV42" s="271">
        <f t="shared" si="41"/>
        <v>0</v>
      </c>
      <c r="AW42" s="272">
        <f t="shared" si="41"/>
        <v>2.0699999999999998</v>
      </c>
    </row>
    <row r="43" spans="1:49" ht="12.95" customHeight="1" x14ac:dyDescent="0.25">
      <c r="A43" s="114">
        <v>7</v>
      </c>
      <c r="B43" s="145">
        <v>5405</v>
      </c>
      <c r="C43" s="146">
        <v>600099121</v>
      </c>
      <c r="D43" s="114">
        <v>70695521</v>
      </c>
      <c r="E43" s="169" t="s">
        <v>450</v>
      </c>
      <c r="F43" s="145">
        <v>3143</v>
      </c>
      <c r="G43" s="126" t="s">
        <v>635</v>
      </c>
      <c r="H43" s="126" t="s">
        <v>283</v>
      </c>
      <c r="I43" s="265">
        <v>519253</v>
      </c>
      <c r="J43" s="266">
        <v>382366</v>
      </c>
      <c r="K43" s="266">
        <v>0</v>
      </c>
      <c r="L43" s="831">
        <v>129240</v>
      </c>
      <c r="M43" s="831">
        <v>7647</v>
      </c>
      <c r="N43" s="266">
        <v>0</v>
      </c>
      <c r="O43" s="622">
        <v>0.85</v>
      </c>
      <c r="P43" s="678">
        <v>0.85</v>
      </c>
      <c r="Q43" s="744">
        <v>0</v>
      </c>
      <c r="R43" s="268">
        <f t="shared" si="8"/>
        <v>0</v>
      </c>
      <c r="S43" s="269">
        <v>0</v>
      </c>
      <c r="T43" s="269">
        <v>0</v>
      </c>
      <c r="U43" s="269">
        <v>0</v>
      </c>
      <c r="V43" s="269">
        <f t="shared" si="2"/>
        <v>0</v>
      </c>
      <c r="W43" s="269">
        <v>0</v>
      </c>
      <c r="X43" s="269">
        <v>0</v>
      </c>
      <c r="Y43" s="269">
        <f t="shared" si="31"/>
        <v>0</v>
      </c>
      <c r="Z43" s="269">
        <f t="shared" si="32"/>
        <v>0</v>
      </c>
      <c r="AA43" s="577">
        <f t="shared" si="33"/>
        <v>0</v>
      </c>
      <c r="AB43" s="270">
        <f t="shared" si="34"/>
        <v>0</v>
      </c>
      <c r="AC43" s="269">
        <v>0</v>
      </c>
      <c r="AD43" s="269">
        <v>0</v>
      </c>
      <c r="AE43" s="269">
        <f t="shared" si="3"/>
        <v>0</v>
      </c>
      <c r="AF43" s="269">
        <f t="shared" si="4"/>
        <v>0</v>
      </c>
      <c r="AG43" s="271">
        <v>0</v>
      </c>
      <c r="AH43" s="271">
        <v>0</v>
      </c>
      <c r="AI43" s="271">
        <v>0</v>
      </c>
      <c r="AJ43" s="271">
        <v>0</v>
      </c>
      <c r="AK43" s="271">
        <v>0</v>
      </c>
      <c r="AL43" s="271">
        <f t="shared" si="5"/>
        <v>0</v>
      </c>
      <c r="AM43" s="271">
        <f t="shared" si="6"/>
        <v>0</v>
      </c>
      <c r="AN43" s="272">
        <f t="shared" si="7"/>
        <v>0</v>
      </c>
      <c r="AO43" s="268">
        <f t="shared" si="35"/>
        <v>519253</v>
      </c>
      <c r="AP43" s="269">
        <f t="shared" si="36"/>
        <v>382366</v>
      </c>
      <c r="AQ43" s="269">
        <f t="shared" si="37"/>
        <v>0</v>
      </c>
      <c r="AR43" s="269">
        <f t="shared" si="38"/>
        <v>129240</v>
      </c>
      <c r="AS43" s="269">
        <f t="shared" si="38"/>
        <v>7647</v>
      </c>
      <c r="AT43" s="269">
        <f t="shared" si="39"/>
        <v>0</v>
      </c>
      <c r="AU43" s="271">
        <f t="shared" si="40"/>
        <v>0.85</v>
      </c>
      <c r="AV43" s="271">
        <f t="shared" si="41"/>
        <v>0.85</v>
      </c>
      <c r="AW43" s="272">
        <f t="shared" si="41"/>
        <v>0</v>
      </c>
    </row>
    <row r="44" spans="1:49" ht="12.95" customHeight="1" x14ac:dyDescent="0.25">
      <c r="A44" s="114">
        <v>7</v>
      </c>
      <c r="B44" s="145">
        <v>5405</v>
      </c>
      <c r="C44" s="146">
        <v>600099121</v>
      </c>
      <c r="D44" s="114">
        <v>70695521</v>
      </c>
      <c r="E44" s="169" t="s">
        <v>450</v>
      </c>
      <c r="F44" s="145">
        <v>3143</v>
      </c>
      <c r="G44" s="126" t="s">
        <v>636</v>
      </c>
      <c r="H44" s="126" t="s">
        <v>284</v>
      </c>
      <c r="I44" s="265">
        <v>17556</v>
      </c>
      <c r="J44" s="266">
        <v>12375</v>
      </c>
      <c r="K44" s="266">
        <v>0</v>
      </c>
      <c r="L44" s="831">
        <v>4183</v>
      </c>
      <c r="M44" s="831">
        <v>248</v>
      </c>
      <c r="N44" s="266">
        <v>750</v>
      </c>
      <c r="O44" s="622">
        <v>0.05</v>
      </c>
      <c r="P44" s="678">
        <v>0</v>
      </c>
      <c r="Q44" s="744">
        <v>0.05</v>
      </c>
      <c r="R44" s="268">
        <f t="shared" si="8"/>
        <v>0</v>
      </c>
      <c r="S44" s="269">
        <v>0</v>
      </c>
      <c r="T44" s="269">
        <v>0</v>
      </c>
      <c r="U44" s="269">
        <v>0</v>
      </c>
      <c r="V44" s="269">
        <f t="shared" si="2"/>
        <v>0</v>
      </c>
      <c r="W44" s="269">
        <v>0</v>
      </c>
      <c r="X44" s="269">
        <v>0</v>
      </c>
      <c r="Y44" s="269">
        <f t="shared" si="31"/>
        <v>0</v>
      </c>
      <c r="Z44" s="269">
        <f t="shared" si="32"/>
        <v>0</v>
      </c>
      <c r="AA44" s="577">
        <f t="shared" si="33"/>
        <v>0</v>
      </c>
      <c r="AB44" s="270">
        <f t="shared" si="34"/>
        <v>0</v>
      </c>
      <c r="AC44" s="269">
        <v>0</v>
      </c>
      <c r="AD44" s="269">
        <v>0</v>
      </c>
      <c r="AE44" s="269">
        <f t="shared" si="3"/>
        <v>0</v>
      </c>
      <c r="AF44" s="269">
        <f t="shared" si="4"/>
        <v>0</v>
      </c>
      <c r="AG44" s="271">
        <v>0</v>
      </c>
      <c r="AH44" s="271">
        <v>0</v>
      </c>
      <c r="AI44" s="271">
        <v>0</v>
      </c>
      <c r="AJ44" s="271">
        <v>0</v>
      </c>
      <c r="AK44" s="271">
        <v>0</v>
      </c>
      <c r="AL44" s="271">
        <f t="shared" si="5"/>
        <v>0</v>
      </c>
      <c r="AM44" s="271">
        <f t="shared" si="6"/>
        <v>0</v>
      </c>
      <c r="AN44" s="272">
        <f t="shared" si="7"/>
        <v>0</v>
      </c>
      <c r="AO44" s="268">
        <f t="shared" si="35"/>
        <v>17556</v>
      </c>
      <c r="AP44" s="269">
        <f t="shared" si="36"/>
        <v>12375</v>
      </c>
      <c r="AQ44" s="269">
        <f t="shared" si="37"/>
        <v>0</v>
      </c>
      <c r="AR44" s="269">
        <f t="shared" si="38"/>
        <v>4183</v>
      </c>
      <c r="AS44" s="269">
        <f t="shared" si="38"/>
        <v>248</v>
      </c>
      <c r="AT44" s="269">
        <f t="shared" si="39"/>
        <v>750</v>
      </c>
      <c r="AU44" s="271">
        <f t="shared" si="40"/>
        <v>0.05</v>
      </c>
      <c r="AV44" s="271">
        <f t="shared" si="41"/>
        <v>0</v>
      </c>
      <c r="AW44" s="272">
        <f t="shared" si="41"/>
        <v>0.05</v>
      </c>
    </row>
    <row r="45" spans="1:49" ht="12.95" customHeight="1" x14ac:dyDescent="0.25">
      <c r="A45" s="131">
        <v>7</v>
      </c>
      <c r="B45" s="170">
        <v>5405</v>
      </c>
      <c r="C45" s="171">
        <v>600099121</v>
      </c>
      <c r="D45" s="170">
        <v>70695521</v>
      </c>
      <c r="E45" s="172" t="s">
        <v>451</v>
      </c>
      <c r="F45" s="170"/>
      <c r="G45" s="173"/>
      <c r="H45" s="174"/>
      <c r="I45" s="204">
        <v>8449612</v>
      </c>
      <c r="J45" s="167">
        <v>6118398</v>
      </c>
      <c r="K45" s="167">
        <v>0</v>
      </c>
      <c r="L45" s="167">
        <v>2068019</v>
      </c>
      <c r="M45" s="167">
        <v>122369</v>
      </c>
      <c r="N45" s="167">
        <v>140826</v>
      </c>
      <c r="O45" s="543">
        <v>15.023999999999999</v>
      </c>
      <c r="P45" s="543">
        <v>9.825899999999999</v>
      </c>
      <c r="Q45" s="544">
        <v>5.1980999999999993</v>
      </c>
      <c r="R45" s="411">
        <f t="shared" ref="R45:AW45" si="42">SUM(R39:R44)</f>
        <v>0</v>
      </c>
      <c r="S45" s="167">
        <f t="shared" si="42"/>
        <v>0</v>
      </c>
      <c r="T45" s="167">
        <f t="shared" si="42"/>
        <v>0</v>
      </c>
      <c r="U45" s="167">
        <f t="shared" si="42"/>
        <v>0</v>
      </c>
      <c r="V45" s="167">
        <f t="shared" si="42"/>
        <v>0</v>
      </c>
      <c r="W45" s="167">
        <f t="shared" si="42"/>
        <v>0</v>
      </c>
      <c r="X45" s="167">
        <f t="shared" si="42"/>
        <v>0</v>
      </c>
      <c r="Y45" s="167">
        <f t="shared" si="42"/>
        <v>0</v>
      </c>
      <c r="Z45" s="167">
        <f t="shared" si="42"/>
        <v>0</v>
      </c>
      <c r="AA45" s="167">
        <f t="shared" si="42"/>
        <v>0</v>
      </c>
      <c r="AB45" s="167">
        <f t="shared" si="42"/>
        <v>0</v>
      </c>
      <c r="AC45" s="167">
        <f t="shared" si="42"/>
        <v>0</v>
      </c>
      <c r="AD45" s="167">
        <f t="shared" si="42"/>
        <v>0</v>
      </c>
      <c r="AE45" s="167">
        <f t="shared" si="42"/>
        <v>0</v>
      </c>
      <c r="AF45" s="167">
        <f t="shared" si="42"/>
        <v>0</v>
      </c>
      <c r="AG45" s="543">
        <f t="shared" si="42"/>
        <v>0</v>
      </c>
      <c r="AH45" s="543">
        <f t="shared" si="42"/>
        <v>0</v>
      </c>
      <c r="AI45" s="543">
        <f t="shared" si="42"/>
        <v>0</v>
      </c>
      <c r="AJ45" s="543">
        <f t="shared" si="42"/>
        <v>0</v>
      </c>
      <c r="AK45" s="543">
        <f t="shared" si="42"/>
        <v>0</v>
      </c>
      <c r="AL45" s="543">
        <f t="shared" si="42"/>
        <v>0</v>
      </c>
      <c r="AM45" s="543">
        <f t="shared" si="42"/>
        <v>0</v>
      </c>
      <c r="AN45" s="544">
        <f t="shared" si="42"/>
        <v>0</v>
      </c>
      <c r="AO45" s="411">
        <f t="shared" si="42"/>
        <v>8449612</v>
      </c>
      <c r="AP45" s="167">
        <f t="shared" si="42"/>
        <v>6118398</v>
      </c>
      <c r="AQ45" s="167">
        <f t="shared" si="42"/>
        <v>0</v>
      </c>
      <c r="AR45" s="167">
        <f t="shared" si="42"/>
        <v>2068019</v>
      </c>
      <c r="AS45" s="167">
        <f t="shared" si="42"/>
        <v>122369</v>
      </c>
      <c r="AT45" s="167">
        <f t="shared" si="42"/>
        <v>140826</v>
      </c>
      <c r="AU45" s="543">
        <f t="shared" si="42"/>
        <v>15.023999999999999</v>
      </c>
      <c r="AV45" s="543">
        <f t="shared" si="42"/>
        <v>9.825899999999999</v>
      </c>
      <c r="AW45" s="544">
        <f t="shared" si="42"/>
        <v>5.1980999999999993</v>
      </c>
    </row>
    <row r="46" spans="1:49" ht="12.95" customHeight="1" x14ac:dyDescent="0.25">
      <c r="A46" s="114">
        <v>8</v>
      </c>
      <c r="B46" s="145">
        <v>5410</v>
      </c>
      <c r="C46" s="146">
        <v>600099318</v>
      </c>
      <c r="D46" s="114">
        <v>854778</v>
      </c>
      <c r="E46" s="158" t="s">
        <v>452</v>
      </c>
      <c r="F46" s="145">
        <v>3111</v>
      </c>
      <c r="G46" s="159" t="s">
        <v>331</v>
      </c>
      <c r="H46" s="126" t="s">
        <v>283</v>
      </c>
      <c r="I46" s="265">
        <v>3360819</v>
      </c>
      <c r="J46" s="266">
        <v>2443386</v>
      </c>
      <c r="K46" s="266">
        <v>0</v>
      </c>
      <c r="L46" s="831">
        <v>825865</v>
      </c>
      <c r="M46" s="831">
        <v>48868</v>
      </c>
      <c r="N46" s="266">
        <v>42700</v>
      </c>
      <c r="O46" s="622">
        <v>6.1128</v>
      </c>
      <c r="P46" s="678">
        <v>4.7300000000000004</v>
      </c>
      <c r="Q46" s="744">
        <v>1.3828</v>
      </c>
      <c r="R46" s="268">
        <f t="shared" si="8"/>
        <v>0</v>
      </c>
      <c r="S46" s="269">
        <v>0</v>
      </c>
      <c r="T46" s="269">
        <v>0</v>
      </c>
      <c r="U46" s="269">
        <v>0</v>
      </c>
      <c r="V46" s="269">
        <f t="shared" si="2"/>
        <v>0</v>
      </c>
      <c r="W46" s="269">
        <v>0</v>
      </c>
      <c r="X46" s="269">
        <v>0</v>
      </c>
      <c r="Y46" s="269">
        <f t="shared" ref="Y46:Y51" si="43">SUM(W46:X46)</f>
        <v>0</v>
      </c>
      <c r="Z46" s="269">
        <f t="shared" ref="Z46:Z51" si="44">V46+Y46</f>
        <v>0</v>
      </c>
      <c r="AA46" s="577">
        <f t="shared" ref="AA46:AA51" si="45">ROUND((V46+W46)*33.8%,0)</f>
        <v>0</v>
      </c>
      <c r="AB46" s="270">
        <f t="shared" ref="AB46:AB51" si="46">ROUND(V46*2%,0)</f>
        <v>0</v>
      </c>
      <c r="AC46" s="269">
        <v>0</v>
      </c>
      <c r="AD46" s="269">
        <v>0</v>
      </c>
      <c r="AE46" s="269">
        <f t="shared" si="3"/>
        <v>0</v>
      </c>
      <c r="AF46" s="269">
        <f t="shared" si="4"/>
        <v>0</v>
      </c>
      <c r="AG46" s="271">
        <v>0</v>
      </c>
      <c r="AH46" s="271">
        <v>0</v>
      </c>
      <c r="AI46" s="271">
        <v>0</v>
      </c>
      <c r="AJ46" s="271">
        <v>0</v>
      </c>
      <c r="AK46" s="271">
        <v>0</v>
      </c>
      <c r="AL46" s="271">
        <f t="shared" si="5"/>
        <v>0</v>
      </c>
      <c r="AM46" s="271">
        <f t="shared" si="6"/>
        <v>0</v>
      </c>
      <c r="AN46" s="272">
        <f t="shared" si="7"/>
        <v>0</v>
      </c>
      <c r="AO46" s="268">
        <f t="shared" ref="AO46:AO51" si="47">I46+AF46</f>
        <v>3360819</v>
      </c>
      <c r="AP46" s="269">
        <f t="shared" ref="AP46:AP51" si="48">J46+V46</f>
        <v>2443386</v>
      </c>
      <c r="AQ46" s="269">
        <f t="shared" ref="AQ46:AQ51" si="49">K46+Y46</f>
        <v>0</v>
      </c>
      <c r="AR46" s="269">
        <f t="shared" ref="AR46:AS51" si="50">L46+AA46</f>
        <v>825865</v>
      </c>
      <c r="AS46" s="269">
        <f t="shared" si="50"/>
        <v>48868</v>
      </c>
      <c r="AT46" s="269">
        <f t="shared" ref="AT46:AT51" si="51">N46+AE46</f>
        <v>42700</v>
      </c>
      <c r="AU46" s="271">
        <f t="shared" ref="AU46:AU51" si="52">O46+AN46</f>
        <v>6.1128</v>
      </c>
      <c r="AV46" s="271">
        <f t="shared" ref="AV46:AW51" si="53">P46+AL46</f>
        <v>4.7300000000000004</v>
      </c>
      <c r="AW46" s="272">
        <f t="shared" si="53"/>
        <v>1.3828</v>
      </c>
    </row>
    <row r="47" spans="1:49" ht="12.95" customHeight="1" x14ac:dyDescent="0.25">
      <c r="A47" s="114">
        <v>8</v>
      </c>
      <c r="B47" s="145">
        <v>5410</v>
      </c>
      <c r="C47" s="146">
        <v>600099318</v>
      </c>
      <c r="D47" s="114">
        <v>854778</v>
      </c>
      <c r="E47" s="158" t="s">
        <v>452</v>
      </c>
      <c r="F47" s="145">
        <v>3113</v>
      </c>
      <c r="G47" s="159" t="s">
        <v>335</v>
      </c>
      <c r="H47" s="126" t="s">
        <v>283</v>
      </c>
      <c r="I47" s="265">
        <v>12991080</v>
      </c>
      <c r="J47" s="266">
        <v>9237460</v>
      </c>
      <c r="K47" s="266">
        <v>45000</v>
      </c>
      <c r="L47" s="831">
        <v>3137471</v>
      </c>
      <c r="M47" s="831">
        <v>184749</v>
      </c>
      <c r="N47" s="266">
        <v>386400</v>
      </c>
      <c r="O47" s="622">
        <v>18.584500000000002</v>
      </c>
      <c r="P47" s="678">
        <v>13.0968</v>
      </c>
      <c r="Q47" s="744">
        <v>5.4877000000000002</v>
      </c>
      <c r="R47" s="268">
        <f t="shared" si="8"/>
        <v>0</v>
      </c>
      <c r="S47" s="269">
        <v>0</v>
      </c>
      <c r="T47" s="269">
        <v>0</v>
      </c>
      <c r="U47" s="269">
        <v>0</v>
      </c>
      <c r="V47" s="269">
        <f t="shared" si="2"/>
        <v>0</v>
      </c>
      <c r="W47" s="269">
        <v>0</v>
      </c>
      <c r="X47" s="269">
        <v>0</v>
      </c>
      <c r="Y47" s="269">
        <f t="shared" si="43"/>
        <v>0</v>
      </c>
      <c r="Z47" s="269">
        <f t="shared" si="44"/>
        <v>0</v>
      </c>
      <c r="AA47" s="577">
        <f t="shared" si="45"/>
        <v>0</v>
      </c>
      <c r="AB47" s="270">
        <f t="shared" si="46"/>
        <v>0</v>
      </c>
      <c r="AC47" s="269">
        <v>0</v>
      </c>
      <c r="AD47" s="269">
        <v>0</v>
      </c>
      <c r="AE47" s="269">
        <f t="shared" si="3"/>
        <v>0</v>
      </c>
      <c r="AF47" s="269">
        <f t="shared" si="4"/>
        <v>0</v>
      </c>
      <c r="AG47" s="271">
        <v>0</v>
      </c>
      <c r="AH47" s="271">
        <v>0</v>
      </c>
      <c r="AI47" s="271">
        <v>0</v>
      </c>
      <c r="AJ47" s="271">
        <v>0</v>
      </c>
      <c r="AK47" s="271">
        <v>0</v>
      </c>
      <c r="AL47" s="271">
        <f t="shared" si="5"/>
        <v>0</v>
      </c>
      <c r="AM47" s="271">
        <f t="shared" si="6"/>
        <v>0</v>
      </c>
      <c r="AN47" s="272">
        <f t="shared" si="7"/>
        <v>0</v>
      </c>
      <c r="AO47" s="268">
        <f t="shared" si="47"/>
        <v>12991080</v>
      </c>
      <c r="AP47" s="269">
        <f t="shared" si="48"/>
        <v>9237460</v>
      </c>
      <c r="AQ47" s="269">
        <f t="shared" si="49"/>
        <v>45000</v>
      </c>
      <c r="AR47" s="269">
        <f t="shared" si="50"/>
        <v>3137471</v>
      </c>
      <c r="AS47" s="269">
        <f t="shared" si="50"/>
        <v>184749</v>
      </c>
      <c r="AT47" s="269">
        <f t="shared" si="51"/>
        <v>386400</v>
      </c>
      <c r="AU47" s="271">
        <f t="shared" si="52"/>
        <v>18.584500000000002</v>
      </c>
      <c r="AV47" s="271">
        <f t="shared" si="53"/>
        <v>13.0968</v>
      </c>
      <c r="AW47" s="272">
        <f t="shared" si="53"/>
        <v>5.4877000000000002</v>
      </c>
    </row>
    <row r="48" spans="1:49" ht="12.95" customHeight="1" x14ac:dyDescent="0.25">
      <c r="A48" s="114">
        <v>8</v>
      </c>
      <c r="B48" s="145">
        <v>5410</v>
      </c>
      <c r="C48" s="146">
        <v>600099318</v>
      </c>
      <c r="D48" s="114">
        <v>854778</v>
      </c>
      <c r="E48" s="158" t="s">
        <v>452</v>
      </c>
      <c r="F48" s="145">
        <v>3113</v>
      </c>
      <c r="G48" s="126" t="s">
        <v>318</v>
      </c>
      <c r="H48" s="126" t="s">
        <v>284</v>
      </c>
      <c r="I48" s="265">
        <v>362285</v>
      </c>
      <c r="J48" s="266">
        <v>266042</v>
      </c>
      <c r="K48" s="266">
        <v>0</v>
      </c>
      <c r="L48" s="831">
        <v>89922</v>
      </c>
      <c r="M48" s="831">
        <v>5321</v>
      </c>
      <c r="N48" s="266">
        <v>1000</v>
      </c>
      <c r="O48" s="622">
        <v>0.77</v>
      </c>
      <c r="P48" s="678">
        <v>0.77</v>
      </c>
      <c r="Q48" s="744">
        <v>0</v>
      </c>
      <c r="R48" s="268">
        <f t="shared" si="8"/>
        <v>0</v>
      </c>
      <c r="S48" s="269">
        <v>0</v>
      </c>
      <c r="T48" s="269">
        <v>0</v>
      </c>
      <c r="U48" s="269">
        <v>0</v>
      </c>
      <c r="V48" s="269">
        <f t="shared" si="2"/>
        <v>0</v>
      </c>
      <c r="W48" s="269">
        <v>0</v>
      </c>
      <c r="X48" s="269">
        <v>0</v>
      </c>
      <c r="Y48" s="269">
        <f t="shared" si="43"/>
        <v>0</v>
      </c>
      <c r="Z48" s="269">
        <f t="shared" si="44"/>
        <v>0</v>
      </c>
      <c r="AA48" s="577">
        <f t="shared" si="45"/>
        <v>0</v>
      </c>
      <c r="AB48" s="270">
        <f t="shared" si="46"/>
        <v>0</v>
      </c>
      <c r="AC48" s="269">
        <v>0</v>
      </c>
      <c r="AD48" s="269">
        <v>0</v>
      </c>
      <c r="AE48" s="269">
        <f t="shared" si="3"/>
        <v>0</v>
      </c>
      <c r="AF48" s="269">
        <f t="shared" si="4"/>
        <v>0</v>
      </c>
      <c r="AG48" s="271">
        <v>0</v>
      </c>
      <c r="AH48" s="271">
        <v>0</v>
      </c>
      <c r="AI48" s="271">
        <v>0</v>
      </c>
      <c r="AJ48" s="271">
        <v>0</v>
      </c>
      <c r="AK48" s="271">
        <v>0</v>
      </c>
      <c r="AL48" s="271">
        <f t="shared" si="5"/>
        <v>0</v>
      </c>
      <c r="AM48" s="271">
        <f t="shared" si="6"/>
        <v>0</v>
      </c>
      <c r="AN48" s="272">
        <f t="shared" si="7"/>
        <v>0</v>
      </c>
      <c r="AO48" s="268">
        <f t="shared" si="47"/>
        <v>362285</v>
      </c>
      <c r="AP48" s="269">
        <f t="shared" si="48"/>
        <v>266042</v>
      </c>
      <c r="AQ48" s="269">
        <f t="shared" si="49"/>
        <v>0</v>
      </c>
      <c r="AR48" s="269">
        <f t="shared" si="50"/>
        <v>89922</v>
      </c>
      <c r="AS48" s="269">
        <f t="shared" si="50"/>
        <v>5321</v>
      </c>
      <c r="AT48" s="269">
        <f t="shared" si="51"/>
        <v>1000</v>
      </c>
      <c r="AU48" s="271">
        <f t="shared" si="52"/>
        <v>0.77</v>
      </c>
      <c r="AV48" s="271">
        <f t="shared" si="53"/>
        <v>0.77</v>
      </c>
      <c r="AW48" s="272">
        <f t="shared" si="53"/>
        <v>0</v>
      </c>
    </row>
    <row r="49" spans="1:49" ht="12.95" customHeight="1" x14ac:dyDescent="0.25">
      <c r="A49" s="114">
        <v>8</v>
      </c>
      <c r="B49" s="145">
        <v>5410</v>
      </c>
      <c r="C49" s="146">
        <v>600099318</v>
      </c>
      <c r="D49" s="114">
        <v>854778</v>
      </c>
      <c r="E49" s="158" t="s">
        <v>452</v>
      </c>
      <c r="F49" s="145">
        <v>3141</v>
      </c>
      <c r="G49" s="159" t="s">
        <v>321</v>
      </c>
      <c r="H49" s="126" t="s">
        <v>284</v>
      </c>
      <c r="I49" s="265">
        <v>1997287</v>
      </c>
      <c r="J49" s="266">
        <v>1460338</v>
      </c>
      <c r="K49" s="266">
        <v>0</v>
      </c>
      <c r="L49" s="831">
        <v>493594</v>
      </c>
      <c r="M49" s="831">
        <v>29207</v>
      </c>
      <c r="N49" s="266">
        <v>14148</v>
      </c>
      <c r="O49" s="622">
        <v>4.96</v>
      </c>
      <c r="P49" s="678">
        <v>0</v>
      </c>
      <c r="Q49" s="744">
        <v>4.96</v>
      </c>
      <c r="R49" s="268">
        <f t="shared" si="8"/>
        <v>0</v>
      </c>
      <c r="S49" s="269">
        <v>0</v>
      </c>
      <c r="T49" s="269">
        <v>0</v>
      </c>
      <c r="U49" s="269">
        <v>0</v>
      </c>
      <c r="V49" s="269">
        <f t="shared" si="2"/>
        <v>0</v>
      </c>
      <c r="W49" s="269">
        <v>0</v>
      </c>
      <c r="X49" s="269">
        <v>0</v>
      </c>
      <c r="Y49" s="269">
        <f t="shared" si="43"/>
        <v>0</v>
      </c>
      <c r="Z49" s="269">
        <f t="shared" si="44"/>
        <v>0</v>
      </c>
      <c r="AA49" s="577">
        <f t="shared" si="45"/>
        <v>0</v>
      </c>
      <c r="AB49" s="270">
        <f t="shared" si="46"/>
        <v>0</v>
      </c>
      <c r="AC49" s="269">
        <v>0</v>
      </c>
      <c r="AD49" s="269">
        <v>0</v>
      </c>
      <c r="AE49" s="269">
        <f t="shared" si="3"/>
        <v>0</v>
      </c>
      <c r="AF49" s="269">
        <f t="shared" si="4"/>
        <v>0</v>
      </c>
      <c r="AG49" s="271">
        <v>0</v>
      </c>
      <c r="AH49" s="271">
        <v>0</v>
      </c>
      <c r="AI49" s="271">
        <v>0</v>
      </c>
      <c r="AJ49" s="271">
        <v>0</v>
      </c>
      <c r="AK49" s="271">
        <v>0</v>
      </c>
      <c r="AL49" s="271">
        <f t="shared" si="5"/>
        <v>0</v>
      </c>
      <c r="AM49" s="271">
        <f t="shared" si="6"/>
        <v>0</v>
      </c>
      <c r="AN49" s="272">
        <f t="shared" si="7"/>
        <v>0</v>
      </c>
      <c r="AO49" s="268">
        <f t="shared" si="47"/>
        <v>1997287</v>
      </c>
      <c r="AP49" s="269">
        <f t="shared" si="48"/>
        <v>1460338</v>
      </c>
      <c r="AQ49" s="269">
        <f t="shared" si="49"/>
        <v>0</v>
      </c>
      <c r="AR49" s="269">
        <f t="shared" si="50"/>
        <v>493594</v>
      </c>
      <c r="AS49" s="269">
        <f t="shared" si="50"/>
        <v>29207</v>
      </c>
      <c r="AT49" s="269">
        <f t="shared" si="51"/>
        <v>14148</v>
      </c>
      <c r="AU49" s="271">
        <f t="shared" si="52"/>
        <v>4.96</v>
      </c>
      <c r="AV49" s="271">
        <f t="shared" si="53"/>
        <v>0</v>
      </c>
      <c r="AW49" s="272">
        <f t="shared" si="53"/>
        <v>4.96</v>
      </c>
    </row>
    <row r="50" spans="1:49" ht="12.95" customHeight="1" x14ac:dyDescent="0.25">
      <c r="A50" s="114">
        <v>8</v>
      </c>
      <c r="B50" s="145">
        <v>5410</v>
      </c>
      <c r="C50" s="146">
        <v>600099318</v>
      </c>
      <c r="D50" s="114">
        <v>854778</v>
      </c>
      <c r="E50" s="158" t="s">
        <v>452</v>
      </c>
      <c r="F50" s="145">
        <v>3143</v>
      </c>
      <c r="G50" s="126" t="s">
        <v>635</v>
      </c>
      <c r="H50" s="126" t="s">
        <v>283</v>
      </c>
      <c r="I50" s="265">
        <v>823479</v>
      </c>
      <c r="J50" s="266">
        <v>606391</v>
      </c>
      <c r="K50" s="266">
        <v>0</v>
      </c>
      <c r="L50" s="831">
        <v>204960</v>
      </c>
      <c r="M50" s="831">
        <v>12128</v>
      </c>
      <c r="N50" s="266">
        <v>0</v>
      </c>
      <c r="O50" s="622">
        <v>1.2942</v>
      </c>
      <c r="P50" s="678">
        <v>1.2942</v>
      </c>
      <c r="Q50" s="744">
        <v>0</v>
      </c>
      <c r="R50" s="268">
        <f t="shared" si="8"/>
        <v>0</v>
      </c>
      <c r="S50" s="269">
        <v>0</v>
      </c>
      <c r="T50" s="269">
        <v>0</v>
      </c>
      <c r="U50" s="269">
        <v>0</v>
      </c>
      <c r="V50" s="269">
        <f t="shared" si="2"/>
        <v>0</v>
      </c>
      <c r="W50" s="269">
        <v>0</v>
      </c>
      <c r="X50" s="269">
        <v>0</v>
      </c>
      <c r="Y50" s="269">
        <f t="shared" si="43"/>
        <v>0</v>
      </c>
      <c r="Z50" s="269">
        <f t="shared" si="44"/>
        <v>0</v>
      </c>
      <c r="AA50" s="577">
        <f t="shared" si="45"/>
        <v>0</v>
      </c>
      <c r="AB50" s="270">
        <f t="shared" si="46"/>
        <v>0</v>
      </c>
      <c r="AC50" s="269">
        <v>0</v>
      </c>
      <c r="AD50" s="269">
        <v>0</v>
      </c>
      <c r="AE50" s="269">
        <f t="shared" si="3"/>
        <v>0</v>
      </c>
      <c r="AF50" s="269">
        <f t="shared" si="4"/>
        <v>0</v>
      </c>
      <c r="AG50" s="271">
        <v>0</v>
      </c>
      <c r="AH50" s="271">
        <v>0</v>
      </c>
      <c r="AI50" s="271">
        <v>0</v>
      </c>
      <c r="AJ50" s="271">
        <v>0</v>
      </c>
      <c r="AK50" s="271">
        <v>0</v>
      </c>
      <c r="AL50" s="271">
        <f t="shared" si="5"/>
        <v>0</v>
      </c>
      <c r="AM50" s="271">
        <f t="shared" si="6"/>
        <v>0</v>
      </c>
      <c r="AN50" s="272">
        <f t="shared" si="7"/>
        <v>0</v>
      </c>
      <c r="AO50" s="268">
        <f t="shared" si="47"/>
        <v>823479</v>
      </c>
      <c r="AP50" s="269">
        <f t="shared" si="48"/>
        <v>606391</v>
      </c>
      <c r="AQ50" s="269">
        <f t="shared" si="49"/>
        <v>0</v>
      </c>
      <c r="AR50" s="269">
        <f t="shared" si="50"/>
        <v>204960</v>
      </c>
      <c r="AS50" s="269">
        <f t="shared" si="50"/>
        <v>12128</v>
      </c>
      <c r="AT50" s="269">
        <f t="shared" si="51"/>
        <v>0</v>
      </c>
      <c r="AU50" s="271">
        <f t="shared" si="52"/>
        <v>1.2942</v>
      </c>
      <c r="AV50" s="271">
        <f t="shared" si="53"/>
        <v>1.2942</v>
      </c>
      <c r="AW50" s="272">
        <f t="shared" si="53"/>
        <v>0</v>
      </c>
    </row>
    <row r="51" spans="1:49" ht="12.95" customHeight="1" x14ac:dyDescent="0.25">
      <c r="A51" s="114">
        <v>8</v>
      </c>
      <c r="B51" s="145">
        <v>5410</v>
      </c>
      <c r="C51" s="146">
        <v>600099318</v>
      </c>
      <c r="D51" s="114">
        <v>854778</v>
      </c>
      <c r="E51" s="158" t="s">
        <v>452</v>
      </c>
      <c r="F51" s="145">
        <v>3143</v>
      </c>
      <c r="G51" s="126" t="s">
        <v>636</v>
      </c>
      <c r="H51" s="126" t="s">
        <v>284</v>
      </c>
      <c r="I51" s="265">
        <v>25279</v>
      </c>
      <c r="J51" s="266">
        <v>17820</v>
      </c>
      <c r="K51" s="266">
        <v>0</v>
      </c>
      <c r="L51" s="831">
        <v>6023</v>
      </c>
      <c r="M51" s="831">
        <v>356</v>
      </c>
      <c r="N51" s="266">
        <v>1080</v>
      </c>
      <c r="O51" s="622">
        <v>0.08</v>
      </c>
      <c r="P51" s="678">
        <v>0</v>
      </c>
      <c r="Q51" s="744">
        <v>0.08</v>
      </c>
      <c r="R51" s="268">
        <f t="shared" si="8"/>
        <v>0</v>
      </c>
      <c r="S51" s="269">
        <v>0</v>
      </c>
      <c r="T51" s="269">
        <v>0</v>
      </c>
      <c r="U51" s="269">
        <v>0</v>
      </c>
      <c r="V51" s="269">
        <f t="shared" si="2"/>
        <v>0</v>
      </c>
      <c r="W51" s="269">
        <v>0</v>
      </c>
      <c r="X51" s="269">
        <v>0</v>
      </c>
      <c r="Y51" s="269">
        <f t="shared" si="43"/>
        <v>0</v>
      </c>
      <c r="Z51" s="269">
        <f t="shared" si="44"/>
        <v>0</v>
      </c>
      <c r="AA51" s="577">
        <f t="shared" si="45"/>
        <v>0</v>
      </c>
      <c r="AB51" s="270">
        <f t="shared" si="46"/>
        <v>0</v>
      </c>
      <c r="AC51" s="269">
        <v>0</v>
      </c>
      <c r="AD51" s="269">
        <v>0</v>
      </c>
      <c r="AE51" s="269">
        <f t="shared" si="3"/>
        <v>0</v>
      </c>
      <c r="AF51" s="269">
        <f t="shared" si="4"/>
        <v>0</v>
      </c>
      <c r="AG51" s="271">
        <v>0</v>
      </c>
      <c r="AH51" s="271">
        <v>0</v>
      </c>
      <c r="AI51" s="271">
        <v>0</v>
      </c>
      <c r="AJ51" s="271">
        <v>0</v>
      </c>
      <c r="AK51" s="271">
        <v>0</v>
      </c>
      <c r="AL51" s="271">
        <f t="shared" si="5"/>
        <v>0</v>
      </c>
      <c r="AM51" s="271">
        <f t="shared" si="6"/>
        <v>0</v>
      </c>
      <c r="AN51" s="272">
        <f t="shared" si="7"/>
        <v>0</v>
      </c>
      <c r="AO51" s="268">
        <f t="shared" si="47"/>
        <v>25279</v>
      </c>
      <c r="AP51" s="269">
        <f t="shared" si="48"/>
        <v>17820</v>
      </c>
      <c r="AQ51" s="269">
        <f t="shared" si="49"/>
        <v>0</v>
      </c>
      <c r="AR51" s="269">
        <f t="shared" si="50"/>
        <v>6023</v>
      </c>
      <c r="AS51" s="269">
        <f t="shared" si="50"/>
        <v>356</v>
      </c>
      <c r="AT51" s="269">
        <f t="shared" si="51"/>
        <v>1080</v>
      </c>
      <c r="AU51" s="271">
        <f t="shared" si="52"/>
        <v>0.08</v>
      </c>
      <c r="AV51" s="271">
        <f t="shared" si="53"/>
        <v>0</v>
      </c>
      <c r="AW51" s="272">
        <f t="shared" si="53"/>
        <v>0.08</v>
      </c>
    </row>
    <row r="52" spans="1:49" ht="12.95" customHeight="1" x14ac:dyDescent="0.25">
      <c r="A52" s="131">
        <v>8</v>
      </c>
      <c r="B52" s="148">
        <v>5410</v>
      </c>
      <c r="C52" s="149">
        <v>600099318</v>
      </c>
      <c r="D52" s="148">
        <v>854778</v>
      </c>
      <c r="E52" s="163" t="s">
        <v>453</v>
      </c>
      <c r="F52" s="148"/>
      <c r="G52" s="164"/>
      <c r="H52" s="165"/>
      <c r="I52" s="194">
        <v>19560229</v>
      </c>
      <c r="J52" s="121">
        <v>14031437</v>
      </c>
      <c r="K52" s="121">
        <v>45000</v>
      </c>
      <c r="L52" s="121">
        <v>4757835</v>
      </c>
      <c r="M52" s="121">
        <v>280629</v>
      </c>
      <c r="N52" s="121">
        <v>445328</v>
      </c>
      <c r="O52" s="122">
        <v>31.801500000000001</v>
      </c>
      <c r="P52" s="122">
        <v>19.890999999999998</v>
      </c>
      <c r="Q52" s="482">
        <v>11.910500000000001</v>
      </c>
      <c r="R52" s="210">
        <f t="shared" ref="R52:AW52" si="54">SUM(R46:R51)</f>
        <v>0</v>
      </c>
      <c r="S52" s="121">
        <f t="shared" si="54"/>
        <v>0</v>
      </c>
      <c r="T52" s="121">
        <f t="shared" si="54"/>
        <v>0</v>
      </c>
      <c r="U52" s="121">
        <f t="shared" si="54"/>
        <v>0</v>
      </c>
      <c r="V52" s="121">
        <f t="shared" si="54"/>
        <v>0</v>
      </c>
      <c r="W52" s="121">
        <f t="shared" si="54"/>
        <v>0</v>
      </c>
      <c r="X52" s="121">
        <f t="shared" si="54"/>
        <v>0</v>
      </c>
      <c r="Y52" s="121">
        <f t="shared" si="54"/>
        <v>0</v>
      </c>
      <c r="Z52" s="121">
        <f t="shared" si="54"/>
        <v>0</v>
      </c>
      <c r="AA52" s="121">
        <f t="shared" si="54"/>
        <v>0</v>
      </c>
      <c r="AB52" s="121">
        <f t="shared" si="54"/>
        <v>0</v>
      </c>
      <c r="AC52" s="121">
        <f t="shared" si="54"/>
        <v>0</v>
      </c>
      <c r="AD52" s="121">
        <f t="shared" si="54"/>
        <v>0</v>
      </c>
      <c r="AE52" s="121">
        <f t="shared" si="54"/>
        <v>0</v>
      </c>
      <c r="AF52" s="121">
        <f t="shared" si="54"/>
        <v>0</v>
      </c>
      <c r="AG52" s="122">
        <f t="shared" si="54"/>
        <v>0</v>
      </c>
      <c r="AH52" s="122">
        <f t="shared" si="54"/>
        <v>0</v>
      </c>
      <c r="AI52" s="122">
        <f t="shared" si="54"/>
        <v>0</v>
      </c>
      <c r="AJ52" s="122">
        <f t="shared" si="54"/>
        <v>0</v>
      </c>
      <c r="AK52" s="122">
        <f t="shared" si="54"/>
        <v>0</v>
      </c>
      <c r="AL52" s="122">
        <f t="shared" si="54"/>
        <v>0</v>
      </c>
      <c r="AM52" s="122">
        <f t="shared" si="54"/>
        <v>0</v>
      </c>
      <c r="AN52" s="482">
        <f t="shared" si="54"/>
        <v>0</v>
      </c>
      <c r="AO52" s="210">
        <f t="shared" si="54"/>
        <v>19560229</v>
      </c>
      <c r="AP52" s="121">
        <f t="shared" si="54"/>
        <v>14031437</v>
      </c>
      <c r="AQ52" s="121">
        <f t="shared" si="54"/>
        <v>45000</v>
      </c>
      <c r="AR52" s="121">
        <f t="shared" si="54"/>
        <v>4757835</v>
      </c>
      <c r="AS52" s="121">
        <f t="shared" si="54"/>
        <v>280629</v>
      </c>
      <c r="AT52" s="121">
        <f t="shared" si="54"/>
        <v>445328</v>
      </c>
      <c r="AU52" s="122">
        <f t="shared" si="54"/>
        <v>31.801500000000001</v>
      </c>
      <c r="AV52" s="122">
        <f t="shared" si="54"/>
        <v>19.890999999999998</v>
      </c>
      <c r="AW52" s="482">
        <f t="shared" si="54"/>
        <v>11.910500000000001</v>
      </c>
    </row>
    <row r="53" spans="1:49" ht="12.95" customHeight="1" x14ac:dyDescent="0.25">
      <c r="A53" s="114">
        <v>9</v>
      </c>
      <c r="B53" s="145">
        <v>5476</v>
      </c>
      <c r="C53" s="146">
        <v>650046072</v>
      </c>
      <c r="D53" s="114">
        <v>71002723</v>
      </c>
      <c r="E53" s="158" t="s">
        <v>454</v>
      </c>
      <c r="F53" s="145">
        <v>3111</v>
      </c>
      <c r="G53" s="159" t="s">
        <v>331</v>
      </c>
      <c r="H53" s="126" t="s">
        <v>283</v>
      </c>
      <c r="I53" s="265">
        <v>2306745</v>
      </c>
      <c r="J53" s="266">
        <v>1660888</v>
      </c>
      <c r="K53" s="266">
        <v>20000</v>
      </c>
      <c r="L53" s="831">
        <v>568140</v>
      </c>
      <c r="M53" s="831">
        <v>33217</v>
      </c>
      <c r="N53" s="266">
        <v>24500</v>
      </c>
      <c r="O53" s="622">
        <v>3.8918000000000004</v>
      </c>
      <c r="P53" s="678">
        <v>2.99</v>
      </c>
      <c r="Q53" s="744">
        <v>0.90179999999999993</v>
      </c>
      <c r="R53" s="268">
        <f t="shared" si="8"/>
        <v>0</v>
      </c>
      <c r="S53" s="269">
        <v>0</v>
      </c>
      <c r="T53" s="269">
        <v>0</v>
      </c>
      <c r="U53" s="269">
        <v>0</v>
      </c>
      <c r="V53" s="269">
        <f t="shared" si="2"/>
        <v>0</v>
      </c>
      <c r="W53" s="269">
        <v>0</v>
      </c>
      <c r="X53" s="269">
        <v>0</v>
      </c>
      <c r="Y53" s="269">
        <f t="shared" ref="Y53:Y59" si="55">SUM(W53:X53)</f>
        <v>0</v>
      </c>
      <c r="Z53" s="269">
        <f t="shared" ref="Z53:Z59" si="56">V53+Y53</f>
        <v>0</v>
      </c>
      <c r="AA53" s="577">
        <f t="shared" ref="AA53:AA59" si="57">ROUND((V53+W53)*33.8%,0)</f>
        <v>0</v>
      </c>
      <c r="AB53" s="270">
        <f t="shared" ref="AB53:AB59" si="58">ROUND(V53*2%,0)</f>
        <v>0</v>
      </c>
      <c r="AC53" s="269">
        <v>0</v>
      </c>
      <c r="AD53" s="269">
        <v>0</v>
      </c>
      <c r="AE53" s="269">
        <f t="shared" si="3"/>
        <v>0</v>
      </c>
      <c r="AF53" s="269">
        <f t="shared" si="4"/>
        <v>0</v>
      </c>
      <c r="AG53" s="271">
        <v>0</v>
      </c>
      <c r="AH53" s="271">
        <v>0</v>
      </c>
      <c r="AI53" s="271">
        <v>0</v>
      </c>
      <c r="AJ53" s="271">
        <v>0</v>
      </c>
      <c r="AK53" s="271">
        <v>0</v>
      </c>
      <c r="AL53" s="271">
        <f t="shared" si="5"/>
        <v>0</v>
      </c>
      <c r="AM53" s="271">
        <f t="shared" si="6"/>
        <v>0</v>
      </c>
      <c r="AN53" s="272">
        <f t="shared" si="7"/>
        <v>0</v>
      </c>
      <c r="AO53" s="268">
        <f t="shared" ref="AO53:AO59" si="59">I53+AF53</f>
        <v>2306745</v>
      </c>
      <c r="AP53" s="269">
        <f t="shared" ref="AP53:AP59" si="60">J53+V53</f>
        <v>1660888</v>
      </c>
      <c r="AQ53" s="269">
        <f t="shared" ref="AQ53:AQ59" si="61">K53+Y53</f>
        <v>20000</v>
      </c>
      <c r="AR53" s="269">
        <f t="shared" ref="AR53:AS59" si="62">L53+AA53</f>
        <v>568140</v>
      </c>
      <c r="AS53" s="269">
        <f t="shared" si="62"/>
        <v>33217</v>
      </c>
      <c r="AT53" s="269">
        <f t="shared" ref="AT53:AT59" si="63">N53+AE53</f>
        <v>24500</v>
      </c>
      <c r="AU53" s="271">
        <f t="shared" ref="AU53:AU59" si="64">O53+AN53</f>
        <v>3.8918000000000004</v>
      </c>
      <c r="AV53" s="271">
        <f t="shared" ref="AV53:AW59" si="65">P53+AL53</f>
        <v>2.99</v>
      </c>
      <c r="AW53" s="272">
        <f t="shared" si="65"/>
        <v>0.90179999999999993</v>
      </c>
    </row>
    <row r="54" spans="1:49" ht="12.95" customHeight="1" x14ac:dyDescent="0.25">
      <c r="A54" s="114">
        <v>9</v>
      </c>
      <c r="B54" s="145">
        <v>5476</v>
      </c>
      <c r="C54" s="146">
        <v>650046072</v>
      </c>
      <c r="D54" s="114">
        <v>71002723</v>
      </c>
      <c r="E54" s="158" t="s">
        <v>454</v>
      </c>
      <c r="F54" s="145">
        <v>3113</v>
      </c>
      <c r="G54" s="159" t="s">
        <v>335</v>
      </c>
      <c r="H54" s="126" t="s">
        <v>283</v>
      </c>
      <c r="I54" s="265">
        <v>10926163</v>
      </c>
      <c r="J54" s="266">
        <v>7791585</v>
      </c>
      <c r="K54" s="266">
        <v>55000</v>
      </c>
      <c r="L54" s="831">
        <v>2652146</v>
      </c>
      <c r="M54" s="831">
        <v>155832</v>
      </c>
      <c r="N54" s="266">
        <v>271600</v>
      </c>
      <c r="O54" s="622">
        <v>15.822100000000001</v>
      </c>
      <c r="P54" s="678">
        <v>11.66</v>
      </c>
      <c r="Q54" s="744">
        <v>4.1621000000000006</v>
      </c>
      <c r="R54" s="268">
        <f t="shared" si="8"/>
        <v>0</v>
      </c>
      <c r="S54" s="269">
        <v>0</v>
      </c>
      <c r="T54" s="269">
        <v>0</v>
      </c>
      <c r="U54" s="269">
        <v>0</v>
      </c>
      <c r="V54" s="269">
        <f t="shared" si="2"/>
        <v>0</v>
      </c>
      <c r="W54" s="269">
        <v>0</v>
      </c>
      <c r="X54" s="269">
        <v>0</v>
      </c>
      <c r="Y54" s="269">
        <f t="shared" si="55"/>
        <v>0</v>
      </c>
      <c r="Z54" s="269">
        <f t="shared" si="56"/>
        <v>0</v>
      </c>
      <c r="AA54" s="577">
        <f t="shared" si="57"/>
        <v>0</v>
      </c>
      <c r="AB54" s="270">
        <f t="shared" si="58"/>
        <v>0</v>
      </c>
      <c r="AC54" s="269">
        <v>0</v>
      </c>
      <c r="AD54" s="269">
        <v>0</v>
      </c>
      <c r="AE54" s="269">
        <f t="shared" si="3"/>
        <v>0</v>
      </c>
      <c r="AF54" s="269">
        <f t="shared" si="4"/>
        <v>0</v>
      </c>
      <c r="AG54" s="271">
        <v>0</v>
      </c>
      <c r="AH54" s="271">
        <v>0</v>
      </c>
      <c r="AI54" s="271">
        <v>0</v>
      </c>
      <c r="AJ54" s="271">
        <v>0</v>
      </c>
      <c r="AK54" s="271">
        <v>0</v>
      </c>
      <c r="AL54" s="271">
        <f t="shared" si="5"/>
        <v>0</v>
      </c>
      <c r="AM54" s="271">
        <f t="shared" si="6"/>
        <v>0</v>
      </c>
      <c r="AN54" s="272">
        <f t="shared" si="7"/>
        <v>0</v>
      </c>
      <c r="AO54" s="268">
        <f t="shared" si="59"/>
        <v>10926163</v>
      </c>
      <c r="AP54" s="269">
        <f t="shared" si="60"/>
        <v>7791585</v>
      </c>
      <c r="AQ54" s="269">
        <f t="shared" si="61"/>
        <v>55000</v>
      </c>
      <c r="AR54" s="269">
        <f t="shared" si="62"/>
        <v>2652146</v>
      </c>
      <c r="AS54" s="269">
        <f t="shared" si="62"/>
        <v>155832</v>
      </c>
      <c r="AT54" s="269">
        <f t="shared" si="63"/>
        <v>271600</v>
      </c>
      <c r="AU54" s="271">
        <f t="shared" si="64"/>
        <v>15.822100000000001</v>
      </c>
      <c r="AV54" s="271">
        <f t="shared" si="65"/>
        <v>11.66</v>
      </c>
      <c r="AW54" s="272">
        <f t="shared" si="65"/>
        <v>4.1621000000000006</v>
      </c>
    </row>
    <row r="55" spans="1:49" ht="12.95" customHeight="1" x14ac:dyDescent="0.25">
      <c r="A55" s="114">
        <v>9</v>
      </c>
      <c r="B55" s="145">
        <v>5476</v>
      </c>
      <c r="C55" s="146">
        <v>650046072</v>
      </c>
      <c r="D55" s="114">
        <v>71002723</v>
      </c>
      <c r="E55" s="158" t="s">
        <v>454</v>
      </c>
      <c r="F55" s="145">
        <v>3113</v>
      </c>
      <c r="G55" s="126" t="s">
        <v>318</v>
      </c>
      <c r="H55" s="126" t="s">
        <v>284</v>
      </c>
      <c r="I55" s="265">
        <v>187660</v>
      </c>
      <c r="J55" s="266">
        <v>137821</v>
      </c>
      <c r="K55" s="266">
        <v>0</v>
      </c>
      <c r="L55" s="831">
        <v>46583</v>
      </c>
      <c r="M55" s="831">
        <v>2756</v>
      </c>
      <c r="N55" s="266">
        <v>500</v>
      </c>
      <c r="O55" s="622">
        <v>0.37</v>
      </c>
      <c r="P55" s="678">
        <v>0.37</v>
      </c>
      <c r="Q55" s="744">
        <v>0</v>
      </c>
      <c r="R55" s="268">
        <f t="shared" si="8"/>
        <v>0</v>
      </c>
      <c r="S55" s="269">
        <v>0</v>
      </c>
      <c r="T55" s="269">
        <v>0</v>
      </c>
      <c r="U55" s="269">
        <v>0</v>
      </c>
      <c r="V55" s="269">
        <f t="shared" si="2"/>
        <v>0</v>
      </c>
      <c r="W55" s="269">
        <v>0</v>
      </c>
      <c r="X55" s="269">
        <v>0</v>
      </c>
      <c r="Y55" s="269">
        <f t="shared" si="55"/>
        <v>0</v>
      </c>
      <c r="Z55" s="269">
        <f t="shared" si="56"/>
        <v>0</v>
      </c>
      <c r="AA55" s="577">
        <f t="shared" si="57"/>
        <v>0</v>
      </c>
      <c r="AB55" s="270">
        <f t="shared" si="58"/>
        <v>0</v>
      </c>
      <c r="AC55" s="269">
        <v>0</v>
      </c>
      <c r="AD55" s="269">
        <v>0</v>
      </c>
      <c r="AE55" s="269">
        <f t="shared" si="3"/>
        <v>0</v>
      </c>
      <c r="AF55" s="269">
        <f t="shared" si="4"/>
        <v>0</v>
      </c>
      <c r="AG55" s="271">
        <v>0</v>
      </c>
      <c r="AH55" s="271">
        <v>0</v>
      </c>
      <c r="AI55" s="271">
        <v>0</v>
      </c>
      <c r="AJ55" s="271">
        <v>0</v>
      </c>
      <c r="AK55" s="271">
        <v>0</v>
      </c>
      <c r="AL55" s="271">
        <f t="shared" si="5"/>
        <v>0</v>
      </c>
      <c r="AM55" s="271">
        <f t="shared" si="6"/>
        <v>0</v>
      </c>
      <c r="AN55" s="272">
        <f t="shared" si="7"/>
        <v>0</v>
      </c>
      <c r="AO55" s="268">
        <f t="shared" si="59"/>
        <v>187660</v>
      </c>
      <c r="AP55" s="269">
        <f t="shared" si="60"/>
        <v>137821</v>
      </c>
      <c r="AQ55" s="269">
        <f t="shared" si="61"/>
        <v>0</v>
      </c>
      <c r="AR55" s="269">
        <f t="shared" si="62"/>
        <v>46583</v>
      </c>
      <c r="AS55" s="269">
        <f t="shared" si="62"/>
        <v>2756</v>
      </c>
      <c r="AT55" s="269">
        <f t="shared" si="63"/>
        <v>500</v>
      </c>
      <c r="AU55" s="271">
        <f t="shared" si="64"/>
        <v>0.37</v>
      </c>
      <c r="AV55" s="271">
        <f t="shared" si="65"/>
        <v>0.37</v>
      </c>
      <c r="AW55" s="272">
        <f t="shared" si="65"/>
        <v>0</v>
      </c>
    </row>
    <row r="56" spans="1:49" ht="12.95" customHeight="1" x14ac:dyDescent="0.25">
      <c r="A56" s="114">
        <v>9</v>
      </c>
      <c r="B56" s="145">
        <v>5476</v>
      </c>
      <c r="C56" s="146">
        <v>650046072</v>
      </c>
      <c r="D56" s="114">
        <v>71002723</v>
      </c>
      <c r="E56" s="158" t="s">
        <v>454</v>
      </c>
      <c r="F56" s="145">
        <v>3141</v>
      </c>
      <c r="G56" s="159" t="s">
        <v>321</v>
      </c>
      <c r="H56" s="126" t="s">
        <v>284</v>
      </c>
      <c r="I56" s="265">
        <v>1435342</v>
      </c>
      <c r="J56" s="266">
        <v>1045449</v>
      </c>
      <c r="K56" s="266">
        <v>5000</v>
      </c>
      <c r="L56" s="831">
        <v>355052</v>
      </c>
      <c r="M56" s="831">
        <v>20909</v>
      </c>
      <c r="N56" s="266">
        <v>8932</v>
      </c>
      <c r="O56" s="622">
        <v>3.57</v>
      </c>
      <c r="P56" s="678">
        <v>0</v>
      </c>
      <c r="Q56" s="744">
        <v>3.57</v>
      </c>
      <c r="R56" s="268">
        <f t="shared" si="8"/>
        <v>0</v>
      </c>
      <c r="S56" s="269">
        <v>0</v>
      </c>
      <c r="T56" s="269">
        <v>0</v>
      </c>
      <c r="U56" s="269">
        <v>0</v>
      </c>
      <c r="V56" s="269">
        <f t="shared" si="2"/>
        <v>0</v>
      </c>
      <c r="W56" s="269">
        <v>0</v>
      </c>
      <c r="X56" s="269">
        <v>0</v>
      </c>
      <c r="Y56" s="269">
        <f t="shared" si="55"/>
        <v>0</v>
      </c>
      <c r="Z56" s="269">
        <f t="shared" si="56"/>
        <v>0</v>
      </c>
      <c r="AA56" s="577">
        <f t="shared" si="57"/>
        <v>0</v>
      </c>
      <c r="AB56" s="270">
        <f t="shared" si="58"/>
        <v>0</v>
      </c>
      <c r="AC56" s="269">
        <v>0</v>
      </c>
      <c r="AD56" s="269">
        <v>0</v>
      </c>
      <c r="AE56" s="269">
        <f t="shared" si="3"/>
        <v>0</v>
      </c>
      <c r="AF56" s="269">
        <f t="shared" si="4"/>
        <v>0</v>
      </c>
      <c r="AG56" s="271">
        <v>0</v>
      </c>
      <c r="AH56" s="271">
        <v>0</v>
      </c>
      <c r="AI56" s="271">
        <v>0</v>
      </c>
      <c r="AJ56" s="271">
        <v>0</v>
      </c>
      <c r="AK56" s="271">
        <v>0</v>
      </c>
      <c r="AL56" s="271">
        <f t="shared" si="5"/>
        <v>0</v>
      </c>
      <c r="AM56" s="271">
        <f t="shared" si="6"/>
        <v>0</v>
      </c>
      <c r="AN56" s="272">
        <f t="shared" si="7"/>
        <v>0</v>
      </c>
      <c r="AO56" s="268">
        <f t="shared" si="59"/>
        <v>1435342</v>
      </c>
      <c r="AP56" s="269">
        <f t="shared" si="60"/>
        <v>1045449</v>
      </c>
      <c r="AQ56" s="269">
        <f t="shared" si="61"/>
        <v>5000</v>
      </c>
      <c r="AR56" s="269">
        <f t="shared" si="62"/>
        <v>355052</v>
      </c>
      <c r="AS56" s="269">
        <f t="shared" si="62"/>
        <v>20909</v>
      </c>
      <c r="AT56" s="269">
        <f t="shared" si="63"/>
        <v>8932</v>
      </c>
      <c r="AU56" s="271">
        <f t="shared" si="64"/>
        <v>3.57</v>
      </c>
      <c r="AV56" s="271">
        <f t="shared" si="65"/>
        <v>0</v>
      </c>
      <c r="AW56" s="272">
        <f t="shared" si="65"/>
        <v>3.57</v>
      </c>
    </row>
    <row r="57" spans="1:49" ht="12.95" customHeight="1" x14ac:dyDescent="0.25">
      <c r="A57" s="114">
        <v>9</v>
      </c>
      <c r="B57" s="145">
        <v>5476</v>
      </c>
      <c r="C57" s="146">
        <v>650046072</v>
      </c>
      <c r="D57" s="114">
        <v>71002723</v>
      </c>
      <c r="E57" s="158" t="s">
        <v>454</v>
      </c>
      <c r="F57" s="145">
        <v>3143</v>
      </c>
      <c r="G57" s="126" t="s">
        <v>635</v>
      </c>
      <c r="H57" s="126" t="s">
        <v>283</v>
      </c>
      <c r="I57" s="265">
        <v>756684</v>
      </c>
      <c r="J57" s="266">
        <v>552278</v>
      </c>
      <c r="K57" s="266">
        <v>5000</v>
      </c>
      <c r="L57" s="831">
        <v>188360</v>
      </c>
      <c r="M57" s="831">
        <v>11046</v>
      </c>
      <c r="N57" s="266">
        <v>0</v>
      </c>
      <c r="O57" s="622">
        <v>1.3</v>
      </c>
      <c r="P57" s="678">
        <v>1.3</v>
      </c>
      <c r="Q57" s="744">
        <v>0</v>
      </c>
      <c r="R57" s="268">
        <f t="shared" si="8"/>
        <v>0</v>
      </c>
      <c r="S57" s="269">
        <v>0</v>
      </c>
      <c r="T57" s="269">
        <v>0</v>
      </c>
      <c r="U57" s="269">
        <v>0</v>
      </c>
      <c r="V57" s="269">
        <f t="shared" si="2"/>
        <v>0</v>
      </c>
      <c r="W57" s="269">
        <v>0</v>
      </c>
      <c r="X57" s="269">
        <v>0</v>
      </c>
      <c r="Y57" s="269">
        <f t="shared" si="55"/>
        <v>0</v>
      </c>
      <c r="Z57" s="269">
        <f t="shared" si="56"/>
        <v>0</v>
      </c>
      <c r="AA57" s="577">
        <f t="shared" si="57"/>
        <v>0</v>
      </c>
      <c r="AB57" s="270">
        <f t="shared" si="58"/>
        <v>0</v>
      </c>
      <c r="AC57" s="269">
        <v>0</v>
      </c>
      <c r="AD57" s="269">
        <v>0</v>
      </c>
      <c r="AE57" s="269">
        <f t="shared" si="3"/>
        <v>0</v>
      </c>
      <c r="AF57" s="269">
        <f t="shared" si="4"/>
        <v>0</v>
      </c>
      <c r="AG57" s="271">
        <v>0</v>
      </c>
      <c r="AH57" s="271">
        <v>0</v>
      </c>
      <c r="AI57" s="271">
        <v>0</v>
      </c>
      <c r="AJ57" s="271">
        <v>0</v>
      </c>
      <c r="AK57" s="271">
        <v>0</v>
      </c>
      <c r="AL57" s="271">
        <f t="shared" si="5"/>
        <v>0</v>
      </c>
      <c r="AM57" s="271">
        <f t="shared" si="6"/>
        <v>0</v>
      </c>
      <c r="AN57" s="272">
        <f t="shared" si="7"/>
        <v>0</v>
      </c>
      <c r="AO57" s="268">
        <f t="shared" si="59"/>
        <v>756684</v>
      </c>
      <c r="AP57" s="269">
        <f t="shared" si="60"/>
        <v>552278</v>
      </c>
      <c r="AQ57" s="269">
        <f t="shared" si="61"/>
        <v>5000</v>
      </c>
      <c r="AR57" s="269">
        <f t="shared" si="62"/>
        <v>188360</v>
      </c>
      <c r="AS57" s="269">
        <f t="shared" si="62"/>
        <v>11046</v>
      </c>
      <c r="AT57" s="269">
        <f t="shared" si="63"/>
        <v>0</v>
      </c>
      <c r="AU57" s="271">
        <f t="shared" si="64"/>
        <v>1.3</v>
      </c>
      <c r="AV57" s="271">
        <f t="shared" si="65"/>
        <v>1.3</v>
      </c>
      <c r="AW57" s="272">
        <f t="shared" si="65"/>
        <v>0</v>
      </c>
    </row>
    <row r="58" spans="1:49" ht="12.95" customHeight="1" x14ac:dyDescent="0.25">
      <c r="A58" s="114">
        <v>9</v>
      </c>
      <c r="B58" s="145">
        <v>5476</v>
      </c>
      <c r="C58" s="146">
        <v>650046072</v>
      </c>
      <c r="D58" s="114">
        <v>71002723</v>
      </c>
      <c r="E58" s="158" t="s">
        <v>454</v>
      </c>
      <c r="F58" s="145">
        <v>3143</v>
      </c>
      <c r="G58" s="126" t="s">
        <v>636</v>
      </c>
      <c r="H58" s="126" t="s">
        <v>284</v>
      </c>
      <c r="I58" s="265">
        <v>30898</v>
      </c>
      <c r="J58" s="266">
        <v>21780</v>
      </c>
      <c r="K58" s="266">
        <v>0</v>
      </c>
      <c r="L58" s="831">
        <v>7362</v>
      </c>
      <c r="M58" s="831">
        <v>436</v>
      </c>
      <c r="N58" s="266">
        <v>1320</v>
      </c>
      <c r="O58" s="622">
        <v>0.09</v>
      </c>
      <c r="P58" s="678">
        <v>0</v>
      </c>
      <c r="Q58" s="744">
        <v>0.09</v>
      </c>
      <c r="R58" s="268">
        <f t="shared" si="8"/>
        <v>0</v>
      </c>
      <c r="S58" s="269">
        <v>0</v>
      </c>
      <c r="T58" s="269">
        <v>0</v>
      </c>
      <c r="U58" s="269">
        <v>0</v>
      </c>
      <c r="V58" s="269">
        <f t="shared" si="2"/>
        <v>0</v>
      </c>
      <c r="W58" s="269">
        <v>0</v>
      </c>
      <c r="X58" s="269">
        <v>0</v>
      </c>
      <c r="Y58" s="269">
        <f t="shared" si="55"/>
        <v>0</v>
      </c>
      <c r="Z58" s="269">
        <f t="shared" si="56"/>
        <v>0</v>
      </c>
      <c r="AA58" s="577">
        <f t="shared" si="57"/>
        <v>0</v>
      </c>
      <c r="AB58" s="270">
        <f t="shared" si="58"/>
        <v>0</v>
      </c>
      <c r="AC58" s="269">
        <v>0</v>
      </c>
      <c r="AD58" s="269">
        <v>0</v>
      </c>
      <c r="AE58" s="269">
        <f t="shared" si="3"/>
        <v>0</v>
      </c>
      <c r="AF58" s="269">
        <f t="shared" si="4"/>
        <v>0</v>
      </c>
      <c r="AG58" s="271">
        <v>0</v>
      </c>
      <c r="AH58" s="271">
        <v>0</v>
      </c>
      <c r="AI58" s="271">
        <v>0</v>
      </c>
      <c r="AJ58" s="271">
        <v>0</v>
      </c>
      <c r="AK58" s="271">
        <v>0</v>
      </c>
      <c r="AL58" s="271">
        <f t="shared" si="5"/>
        <v>0</v>
      </c>
      <c r="AM58" s="271">
        <f t="shared" si="6"/>
        <v>0</v>
      </c>
      <c r="AN58" s="272">
        <f t="shared" si="7"/>
        <v>0</v>
      </c>
      <c r="AO58" s="268">
        <f t="shared" si="59"/>
        <v>30898</v>
      </c>
      <c r="AP58" s="269">
        <f t="shared" si="60"/>
        <v>21780</v>
      </c>
      <c r="AQ58" s="269">
        <f t="shared" si="61"/>
        <v>0</v>
      </c>
      <c r="AR58" s="269">
        <f t="shared" si="62"/>
        <v>7362</v>
      </c>
      <c r="AS58" s="269">
        <f t="shared" si="62"/>
        <v>436</v>
      </c>
      <c r="AT58" s="269">
        <f t="shared" si="63"/>
        <v>1320</v>
      </c>
      <c r="AU58" s="271">
        <f t="shared" si="64"/>
        <v>0.09</v>
      </c>
      <c r="AV58" s="271">
        <f t="shared" si="65"/>
        <v>0</v>
      </c>
      <c r="AW58" s="272">
        <f t="shared" si="65"/>
        <v>0.09</v>
      </c>
    </row>
    <row r="59" spans="1:49" ht="12.95" customHeight="1" x14ac:dyDescent="0.25">
      <c r="A59" s="114">
        <v>9</v>
      </c>
      <c r="B59" s="145">
        <v>5476</v>
      </c>
      <c r="C59" s="146">
        <v>650046072</v>
      </c>
      <c r="D59" s="114">
        <v>71002723</v>
      </c>
      <c r="E59" s="158" t="s">
        <v>454</v>
      </c>
      <c r="F59" s="145">
        <v>3231</v>
      </c>
      <c r="G59" s="159" t="s">
        <v>322</v>
      </c>
      <c r="H59" s="126" t="s">
        <v>283</v>
      </c>
      <c r="I59" s="265">
        <v>6513756</v>
      </c>
      <c r="J59" s="266">
        <v>4763473</v>
      </c>
      <c r="K59" s="266">
        <v>15000</v>
      </c>
      <c r="L59" s="831">
        <v>1615124</v>
      </c>
      <c r="M59" s="831">
        <v>95269</v>
      </c>
      <c r="N59" s="266">
        <v>24890</v>
      </c>
      <c r="O59" s="622">
        <v>9.4157000000000011</v>
      </c>
      <c r="P59" s="678">
        <v>8.31</v>
      </c>
      <c r="Q59" s="744">
        <v>1.1056999999999999</v>
      </c>
      <c r="R59" s="268">
        <f t="shared" si="8"/>
        <v>0</v>
      </c>
      <c r="S59" s="269">
        <v>0</v>
      </c>
      <c r="T59" s="269">
        <v>0</v>
      </c>
      <c r="U59" s="269">
        <v>0</v>
      </c>
      <c r="V59" s="269">
        <f t="shared" si="2"/>
        <v>0</v>
      </c>
      <c r="W59" s="269">
        <v>0</v>
      </c>
      <c r="X59" s="269">
        <v>0</v>
      </c>
      <c r="Y59" s="269">
        <f t="shared" si="55"/>
        <v>0</v>
      </c>
      <c r="Z59" s="269">
        <f t="shared" si="56"/>
        <v>0</v>
      </c>
      <c r="AA59" s="577">
        <f t="shared" si="57"/>
        <v>0</v>
      </c>
      <c r="AB59" s="270">
        <f t="shared" si="58"/>
        <v>0</v>
      </c>
      <c r="AC59" s="269">
        <v>0</v>
      </c>
      <c r="AD59" s="269">
        <v>0</v>
      </c>
      <c r="AE59" s="269">
        <f t="shared" si="3"/>
        <v>0</v>
      </c>
      <c r="AF59" s="269">
        <f t="shared" si="4"/>
        <v>0</v>
      </c>
      <c r="AG59" s="271">
        <v>0</v>
      </c>
      <c r="AH59" s="271">
        <v>0</v>
      </c>
      <c r="AI59" s="271">
        <v>0</v>
      </c>
      <c r="AJ59" s="271">
        <v>0</v>
      </c>
      <c r="AK59" s="271">
        <v>0</v>
      </c>
      <c r="AL59" s="271">
        <f t="shared" si="5"/>
        <v>0</v>
      </c>
      <c r="AM59" s="271">
        <f t="shared" si="6"/>
        <v>0</v>
      </c>
      <c r="AN59" s="272">
        <f t="shared" si="7"/>
        <v>0</v>
      </c>
      <c r="AO59" s="268">
        <f t="shared" si="59"/>
        <v>6513756</v>
      </c>
      <c r="AP59" s="269">
        <f t="shared" si="60"/>
        <v>4763473</v>
      </c>
      <c r="AQ59" s="269">
        <f t="shared" si="61"/>
        <v>15000</v>
      </c>
      <c r="AR59" s="269">
        <f t="shared" si="62"/>
        <v>1615124</v>
      </c>
      <c r="AS59" s="269">
        <f t="shared" si="62"/>
        <v>95269</v>
      </c>
      <c r="AT59" s="269">
        <f t="shared" si="63"/>
        <v>24890</v>
      </c>
      <c r="AU59" s="271">
        <f t="shared" si="64"/>
        <v>9.4157000000000011</v>
      </c>
      <c r="AV59" s="271">
        <f t="shared" si="65"/>
        <v>8.31</v>
      </c>
      <c r="AW59" s="272">
        <f t="shared" si="65"/>
        <v>1.1056999999999999</v>
      </c>
    </row>
    <row r="60" spans="1:49" ht="12.95" customHeight="1" x14ac:dyDescent="0.25">
      <c r="A60" s="131">
        <v>9</v>
      </c>
      <c r="B60" s="148">
        <v>5476</v>
      </c>
      <c r="C60" s="149">
        <v>650046072</v>
      </c>
      <c r="D60" s="148">
        <v>71002723</v>
      </c>
      <c r="E60" s="163" t="s">
        <v>455</v>
      </c>
      <c r="F60" s="148"/>
      <c r="G60" s="164"/>
      <c r="H60" s="165"/>
      <c r="I60" s="200">
        <v>22157248</v>
      </c>
      <c r="J60" s="166">
        <v>15973274</v>
      </c>
      <c r="K60" s="166">
        <v>100000</v>
      </c>
      <c r="L60" s="166">
        <v>5432767</v>
      </c>
      <c r="M60" s="166">
        <v>319465</v>
      </c>
      <c r="N60" s="166">
        <v>331742</v>
      </c>
      <c r="O60" s="541">
        <v>34.459600000000009</v>
      </c>
      <c r="P60" s="541">
        <v>24.630000000000003</v>
      </c>
      <c r="Q60" s="542">
        <v>9.829600000000001</v>
      </c>
      <c r="R60" s="409">
        <f t="shared" ref="R60:AW60" si="66">SUM(R53:R59)</f>
        <v>0</v>
      </c>
      <c r="S60" s="166">
        <f t="shared" si="66"/>
        <v>0</v>
      </c>
      <c r="T60" s="166">
        <f t="shared" si="66"/>
        <v>0</v>
      </c>
      <c r="U60" s="166">
        <f t="shared" si="66"/>
        <v>0</v>
      </c>
      <c r="V60" s="166">
        <f t="shared" si="66"/>
        <v>0</v>
      </c>
      <c r="W60" s="166">
        <f t="shared" si="66"/>
        <v>0</v>
      </c>
      <c r="X60" s="166">
        <f t="shared" si="66"/>
        <v>0</v>
      </c>
      <c r="Y60" s="166">
        <f t="shared" si="66"/>
        <v>0</v>
      </c>
      <c r="Z60" s="166">
        <f t="shared" si="66"/>
        <v>0</v>
      </c>
      <c r="AA60" s="166">
        <f t="shared" si="66"/>
        <v>0</v>
      </c>
      <c r="AB60" s="166">
        <f t="shared" si="66"/>
        <v>0</v>
      </c>
      <c r="AC60" s="166">
        <f t="shared" si="66"/>
        <v>0</v>
      </c>
      <c r="AD60" s="166">
        <f t="shared" si="66"/>
        <v>0</v>
      </c>
      <c r="AE60" s="166">
        <f t="shared" si="66"/>
        <v>0</v>
      </c>
      <c r="AF60" s="166">
        <f t="shared" si="66"/>
        <v>0</v>
      </c>
      <c r="AG60" s="541">
        <f t="shared" si="66"/>
        <v>0</v>
      </c>
      <c r="AH60" s="541">
        <f t="shared" si="66"/>
        <v>0</v>
      </c>
      <c r="AI60" s="541">
        <f t="shared" si="66"/>
        <v>0</v>
      </c>
      <c r="AJ60" s="541">
        <f t="shared" si="66"/>
        <v>0</v>
      </c>
      <c r="AK60" s="541">
        <f t="shared" si="66"/>
        <v>0</v>
      </c>
      <c r="AL60" s="541">
        <f t="shared" si="66"/>
        <v>0</v>
      </c>
      <c r="AM60" s="541">
        <f t="shared" si="66"/>
        <v>0</v>
      </c>
      <c r="AN60" s="542">
        <f t="shared" si="66"/>
        <v>0</v>
      </c>
      <c r="AO60" s="409">
        <f t="shared" si="66"/>
        <v>22157248</v>
      </c>
      <c r="AP60" s="166">
        <f t="shared" si="66"/>
        <v>15973274</v>
      </c>
      <c r="AQ60" s="166">
        <f t="shared" si="66"/>
        <v>100000</v>
      </c>
      <c r="AR60" s="166">
        <f t="shared" si="66"/>
        <v>5432767</v>
      </c>
      <c r="AS60" s="166">
        <f t="shared" si="66"/>
        <v>319465</v>
      </c>
      <c r="AT60" s="166">
        <f t="shared" si="66"/>
        <v>331742</v>
      </c>
      <c r="AU60" s="541">
        <f t="shared" si="66"/>
        <v>34.459600000000009</v>
      </c>
      <c r="AV60" s="541">
        <f t="shared" si="66"/>
        <v>24.630000000000003</v>
      </c>
      <c r="AW60" s="542">
        <f t="shared" si="66"/>
        <v>9.829600000000001</v>
      </c>
    </row>
    <row r="61" spans="1:49" ht="12.95" customHeight="1" x14ac:dyDescent="0.25">
      <c r="A61" s="114">
        <v>10</v>
      </c>
      <c r="B61" s="145">
        <v>5414</v>
      </c>
      <c r="C61" s="146">
        <v>600099008</v>
      </c>
      <c r="D61" s="114">
        <v>70695555</v>
      </c>
      <c r="E61" s="158" t="s">
        <v>456</v>
      </c>
      <c r="F61" s="145">
        <v>3111</v>
      </c>
      <c r="G61" s="159" t="s">
        <v>331</v>
      </c>
      <c r="H61" s="126" t="s">
        <v>283</v>
      </c>
      <c r="I61" s="265">
        <v>1672152</v>
      </c>
      <c r="J61" s="266">
        <v>1222056</v>
      </c>
      <c r="K61" s="266">
        <v>0</v>
      </c>
      <c r="L61" s="831">
        <v>413055</v>
      </c>
      <c r="M61" s="831">
        <v>24441</v>
      </c>
      <c r="N61" s="266">
        <v>12600</v>
      </c>
      <c r="O61" s="622">
        <v>2.7848999999999999</v>
      </c>
      <c r="P61" s="678">
        <v>2</v>
      </c>
      <c r="Q61" s="744">
        <v>0.78489999999999993</v>
      </c>
      <c r="R61" s="268">
        <f t="shared" si="8"/>
        <v>0</v>
      </c>
      <c r="S61" s="269">
        <v>0</v>
      </c>
      <c r="T61" s="269">
        <v>0</v>
      </c>
      <c r="U61" s="269">
        <v>0</v>
      </c>
      <c r="V61" s="269">
        <f t="shared" si="2"/>
        <v>0</v>
      </c>
      <c r="W61" s="269">
        <v>0</v>
      </c>
      <c r="X61" s="269">
        <v>0</v>
      </c>
      <c r="Y61" s="269">
        <f>SUM(W61:X61)</f>
        <v>0</v>
      </c>
      <c r="Z61" s="269">
        <f>V61+Y61</f>
        <v>0</v>
      </c>
      <c r="AA61" s="577">
        <f t="shared" ref="AA61:AA62" si="67">ROUND((V61+W61)*33.8%,0)</f>
        <v>0</v>
      </c>
      <c r="AB61" s="270">
        <f>ROUND(V61*2%,0)</f>
        <v>0</v>
      </c>
      <c r="AC61" s="269">
        <v>0</v>
      </c>
      <c r="AD61" s="269">
        <v>0</v>
      </c>
      <c r="AE61" s="269">
        <f t="shared" si="3"/>
        <v>0</v>
      </c>
      <c r="AF61" s="269">
        <f t="shared" si="4"/>
        <v>0</v>
      </c>
      <c r="AG61" s="271">
        <v>0</v>
      </c>
      <c r="AH61" s="271">
        <v>0</v>
      </c>
      <c r="AI61" s="271">
        <v>0</v>
      </c>
      <c r="AJ61" s="271">
        <v>0</v>
      </c>
      <c r="AK61" s="271">
        <v>0</v>
      </c>
      <c r="AL61" s="271">
        <f t="shared" si="5"/>
        <v>0</v>
      </c>
      <c r="AM61" s="271">
        <f t="shared" si="6"/>
        <v>0</v>
      </c>
      <c r="AN61" s="272">
        <f t="shared" si="7"/>
        <v>0</v>
      </c>
      <c r="AO61" s="268">
        <f>I61+AF61</f>
        <v>1672152</v>
      </c>
      <c r="AP61" s="269">
        <f>J61+V61</f>
        <v>1222056</v>
      </c>
      <c r="AQ61" s="269">
        <f t="shared" ref="AQ61:AQ62" si="68">K61+Y61</f>
        <v>0</v>
      </c>
      <c r="AR61" s="269">
        <f>L61+AA61</f>
        <v>413055</v>
      </c>
      <c r="AS61" s="269">
        <f>M61+AB61</f>
        <v>24441</v>
      </c>
      <c r="AT61" s="269">
        <f>N61+AE61</f>
        <v>12600</v>
      </c>
      <c r="AU61" s="271">
        <f>O61+AN61</f>
        <v>2.7848999999999999</v>
      </c>
      <c r="AV61" s="271">
        <f>P61+AL61</f>
        <v>2</v>
      </c>
      <c r="AW61" s="272">
        <f>Q61+AM61</f>
        <v>0.78489999999999993</v>
      </c>
    </row>
    <row r="62" spans="1:49" ht="12.95" customHeight="1" x14ac:dyDescent="0.25">
      <c r="A62" s="114">
        <v>10</v>
      </c>
      <c r="B62" s="145">
        <v>5414</v>
      </c>
      <c r="C62" s="146">
        <v>600099008</v>
      </c>
      <c r="D62" s="114">
        <v>70695555</v>
      </c>
      <c r="E62" s="158" t="s">
        <v>456</v>
      </c>
      <c r="F62" s="145">
        <v>3141</v>
      </c>
      <c r="G62" s="159" t="s">
        <v>321</v>
      </c>
      <c r="H62" s="126" t="s">
        <v>284</v>
      </c>
      <c r="I62" s="265">
        <v>119789</v>
      </c>
      <c r="J62" s="266">
        <v>87706</v>
      </c>
      <c r="K62" s="266">
        <v>0</v>
      </c>
      <c r="L62" s="831">
        <v>29645</v>
      </c>
      <c r="M62" s="831">
        <v>1754</v>
      </c>
      <c r="N62" s="266">
        <v>684</v>
      </c>
      <c r="O62" s="622">
        <v>0.3</v>
      </c>
      <c r="P62" s="678">
        <v>0</v>
      </c>
      <c r="Q62" s="744">
        <v>0.3</v>
      </c>
      <c r="R62" s="268">
        <f t="shared" si="8"/>
        <v>0</v>
      </c>
      <c r="S62" s="269">
        <v>0</v>
      </c>
      <c r="T62" s="269">
        <v>0</v>
      </c>
      <c r="U62" s="269">
        <v>0</v>
      </c>
      <c r="V62" s="269">
        <f t="shared" si="2"/>
        <v>0</v>
      </c>
      <c r="W62" s="269">
        <v>0</v>
      </c>
      <c r="X62" s="269">
        <v>0</v>
      </c>
      <c r="Y62" s="269">
        <f>SUM(W62:X62)</f>
        <v>0</v>
      </c>
      <c r="Z62" s="269">
        <f>V62+Y62</f>
        <v>0</v>
      </c>
      <c r="AA62" s="577">
        <f t="shared" si="67"/>
        <v>0</v>
      </c>
      <c r="AB62" s="270">
        <f>ROUND(V62*2%,0)</f>
        <v>0</v>
      </c>
      <c r="AC62" s="269">
        <v>0</v>
      </c>
      <c r="AD62" s="269">
        <v>0</v>
      </c>
      <c r="AE62" s="269">
        <f t="shared" si="3"/>
        <v>0</v>
      </c>
      <c r="AF62" s="269">
        <f t="shared" si="4"/>
        <v>0</v>
      </c>
      <c r="AG62" s="271">
        <v>0</v>
      </c>
      <c r="AH62" s="271">
        <v>0</v>
      </c>
      <c r="AI62" s="271">
        <v>0</v>
      </c>
      <c r="AJ62" s="271">
        <v>0</v>
      </c>
      <c r="AK62" s="271">
        <v>0</v>
      </c>
      <c r="AL62" s="271">
        <f t="shared" si="5"/>
        <v>0</v>
      </c>
      <c r="AM62" s="271">
        <f t="shared" si="6"/>
        <v>0</v>
      </c>
      <c r="AN62" s="272">
        <f t="shared" si="7"/>
        <v>0</v>
      </c>
      <c r="AO62" s="268">
        <f>I62+AF62</f>
        <v>119789</v>
      </c>
      <c r="AP62" s="269">
        <f>J62+V62</f>
        <v>87706</v>
      </c>
      <c r="AQ62" s="269">
        <f t="shared" si="68"/>
        <v>0</v>
      </c>
      <c r="AR62" s="269">
        <f>L62+AA62</f>
        <v>29645</v>
      </c>
      <c r="AS62" s="269">
        <f>M62+AB62</f>
        <v>1754</v>
      </c>
      <c r="AT62" s="269">
        <f>N62+AE62</f>
        <v>684</v>
      </c>
      <c r="AU62" s="271">
        <f>O62+AN62</f>
        <v>0.3</v>
      </c>
      <c r="AV62" s="271">
        <f>P62+AL62</f>
        <v>0</v>
      </c>
      <c r="AW62" s="272">
        <f>Q62+AM62</f>
        <v>0.3</v>
      </c>
    </row>
    <row r="63" spans="1:49" ht="12.95" customHeight="1" x14ac:dyDescent="0.25">
      <c r="A63" s="170">
        <v>10</v>
      </c>
      <c r="B63" s="148">
        <v>5414</v>
      </c>
      <c r="C63" s="149">
        <v>600099008</v>
      </c>
      <c r="D63" s="148">
        <v>70695555</v>
      </c>
      <c r="E63" s="163" t="s">
        <v>457</v>
      </c>
      <c r="F63" s="148"/>
      <c r="G63" s="164"/>
      <c r="H63" s="165"/>
      <c r="I63" s="194">
        <v>1791941</v>
      </c>
      <c r="J63" s="121">
        <v>1309762</v>
      </c>
      <c r="K63" s="121">
        <v>0</v>
      </c>
      <c r="L63" s="121">
        <v>442700</v>
      </c>
      <c r="M63" s="121">
        <v>26195</v>
      </c>
      <c r="N63" s="121">
        <v>13284</v>
      </c>
      <c r="O63" s="122">
        <v>3.0848999999999998</v>
      </c>
      <c r="P63" s="122">
        <v>2</v>
      </c>
      <c r="Q63" s="482">
        <v>1.0849</v>
      </c>
      <c r="R63" s="210">
        <f t="shared" ref="R63:AW63" si="69">SUM(R61:R62)</f>
        <v>0</v>
      </c>
      <c r="S63" s="121">
        <f t="shared" si="69"/>
        <v>0</v>
      </c>
      <c r="T63" s="121">
        <f t="shared" si="69"/>
        <v>0</v>
      </c>
      <c r="U63" s="121">
        <f t="shared" si="69"/>
        <v>0</v>
      </c>
      <c r="V63" s="121">
        <f t="shared" si="69"/>
        <v>0</v>
      </c>
      <c r="W63" s="121">
        <f t="shared" si="69"/>
        <v>0</v>
      </c>
      <c r="X63" s="121">
        <f t="shared" si="69"/>
        <v>0</v>
      </c>
      <c r="Y63" s="121">
        <f t="shared" si="69"/>
        <v>0</v>
      </c>
      <c r="Z63" s="121">
        <f t="shared" si="69"/>
        <v>0</v>
      </c>
      <c r="AA63" s="121">
        <f t="shared" si="69"/>
        <v>0</v>
      </c>
      <c r="AB63" s="121">
        <f t="shared" si="69"/>
        <v>0</v>
      </c>
      <c r="AC63" s="121">
        <f t="shared" si="69"/>
        <v>0</v>
      </c>
      <c r="AD63" s="121">
        <f t="shared" si="69"/>
        <v>0</v>
      </c>
      <c r="AE63" s="121">
        <f t="shared" si="69"/>
        <v>0</v>
      </c>
      <c r="AF63" s="121">
        <f t="shared" si="69"/>
        <v>0</v>
      </c>
      <c r="AG63" s="122">
        <f t="shared" si="69"/>
        <v>0</v>
      </c>
      <c r="AH63" s="122">
        <f t="shared" si="69"/>
        <v>0</v>
      </c>
      <c r="AI63" s="122">
        <f t="shared" si="69"/>
        <v>0</v>
      </c>
      <c r="AJ63" s="122">
        <f t="shared" si="69"/>
        <v>0</v>
      </c>
      <c r="AK63" s="122">
        <f t="shared" si="69"/>
        <v>0</v>
      </c>
      <c r="AL63" s="122">
        <f t="shared" si="69"/>
        <v>0</v>
      </c>
      <c r="AM63" s="122">
        <f t="shared" si="69"/>
        <v>0</v>
      </c>
      <c r="AN63" s="482">
        <f t="shared" si="69"/>
        <v>0</v>
      </c>
      <c r="AO63" s="210">
        <f t="shared" si="69"/>
        <v>1791941</v>
      </c>
      <c r="AP63" s="121">
        <f t="shared" si="69"/>
        <v>1309762</v>
      </c>
      <c r="AQ63" s="121">
        <f t="shared" si="69"/>
        <v>0</v>
      </c>
      <c r="AR63" s="121">
        <f t="shared" si="69"/>
        <v>442700</v>
      </c>
      <c r="AS63" s="121">
        <f t="shared" si="69"/>
        <v>26195</v>
      </c>
      <c r="AT63" s="121">
        <f t="shared" si="69"/>
        <v>13284</v>
      </c>
      <c r="AU63" s="122">
        <f t="shared" si="69"/>
        <v>3.0848999999999998</v>
      </c>
      <c r="AV63" s="122">
        <f t="shared" si="69"/>
        <v>2</v>
      </c>
      <c r="AW63" s="482">
        <f t="shared" si="69"/>
        <v>1.0849</v>
      </c>
    </row>
    <row r="64" spans="1:49" ht="12.95" customHeight="1" x14ac:dyDescent="0.25">
      <c r="A64" s="114">
        <v>11</v>
      </c>
      <c r="B64" s="145">
        <v>5483</v>
      </c>
      <c r="C64" s="146">
        <v>600098460</v>
      </c>
      <c r="D64" s="114">
        <v>72745207</v>
      </c>
      <c r="E64" s="158" t="s">
        <v>458</v>
      </c>
      <c r="F64" s="145">
        <v>3111</v>
      </c>
      <c r="G64" s="159" t="s">
        <v>331</v>
      </c>
      <c r="H64" s="126" t="s">
        <v>283</v>
      </c>
      <c r="I64" s="265">
        <v>1832374</v>
      </c>
      <c r="J64" s="266">
        <v>1326155</v>
      </c>
      <c r="K64" s="266">
        <v>12000</v>
      </c>
      <c r="L64" s="831">
        <v>452296</v>
      </c>
      <c r="M64" s="831">
        <v>26523</v>
      </c>
      <c r="N64" s="266">
        <v>15400</v>
      </c>
      <c r="O64" s="622">
        <v>2.9567000000000005</v>
      </c>
      <c r="P64" s="678">
        <v>2.1718000000000002</v>
      </c>
      <c r="Q64" s="744">
        <v>0.78489999999999993</v>
      </c>
      <c r="R64" s="268">
        <f t="shared" si="8"/>
        <v>0</v>
      </c>
      <c r="S64" s="269">
        <v>0</v>
      </c>
      <c r="T64" s="269">
        <v>0</v>
      </c>
      <c r="U64" s="269">
        <v>0</v>
      </c>
      <c r="V64" s="269">
        <f t="shared" si="2"/>
        <v>0</v>
      </c>
      <c r="W64" s="269">
        <v>0</v>
      </c>
      <c r="X64" s="269">
        <v>0</v>
      </c>
      <c r="Y64" s="269">
        <f>SUM(W64:X64)</f>
        <v>0</v>
      </c>
      <c r="Z64" s="269">
        <f>V64+Y64</f>
        <v>0</v>
      </c>
      <c r="AA64" s="577">
        <f t="shared" ref="AA64:AA66" si="70">ROUND((V64+W64)*33.8%,0)</f>
        <v>0</v>
      </c>
      <c r="AB64" s="270">
        <f>ROUND(V64*2%,0)</f>
        <v>0</v>
      </c>
      <c r="AC64" s="269">
        <v>0</v>
      </c>
      <c r="AD64" s="269">
        <v>0</v>
      </c>
      <c r="AE64" s="269">
        <f t="shared" si="3"/>
        <v>0</v>
      </c>
      <c r="AF64" s="269">
        <f t="shared" si="4"/>
        <v>0</v>
      </c>
      <c r="AG64" s="271">
        <v>0</v>
      </c>
      <c r="AH64" s="271">
        <v>0</v>
      </c>
      <c r="AI64" s="271">
        <v>0</v>
      </c>
      <c r="AJ64" s="271">
        <v>0</v>
      </c>
      <c r="AK64" s="271">
        <v>0</v>
      </c>
      <c r="AL64" s="271">
        <f t="shared" si="5"/>
        <v>0</v>
      </c>
      <c r="AM64" s="271">
        <f t="shared" si="6"/>
        <v>0</v>
      </c>
      <c r="AN64" s="272">
        <f t="shared" si="7"/>
        <v>0</v>
      </c>
      <c r="AO64" s="268">
        <f>I64+AF64</f>
        <v>1832374</v>
      </c>
      <c r="AP64" s="269">
        <f>J64+V64</f>
        <v>1326155</v>
      </c>
      <c r="AQ64" s="269">
        <f t="shared" ref="AQ64:AQ66" si="71">K64+Y64</f>
        <v>12000</v>
      </c>
      <c r="AR64" s="269">
        <f t="shared" ref="AR64:AS66" si="72">L64+AA64</f>
        <v>452296</v>
      </c>
      <c r="AS64" s="269">
        <f t="shared" si="72"/>
        <v>26523</v>
      </c>
      <c r="AT64" s="269">
        <f>N64+AE64</f>
        <v>15400</v>
      </c>
      <c r="AU64" s="271">
        <f>O64+AN64</f>
        <v>2.9567000000000005</v>
      </c>
      <c r="AV64" s="271">
        <f t="shared" ref="AV64:AW66" si="73">P64+AL64</f>
        <v>2.1718000000000002</v>
      </c>
      <c r="AW64" s="272">
        <f t="shared" si="73"/>
        <v>0.78489999999999993</v>
      </c>
    </row>
    <row r="65" spans="1:49" ht="12.95" customHeight="1" x14ac:dyDescent="0.25">
      <c r="A65" s="114">
        <v>11</v>
      </c>
      <c r="B65" s="145">
        <v>5483</v>
      </c>
      <c r="C65" s="146">
        <v>600098460</v>
      </c>
      <c r="D65" s="114">
        <v>72745207</v>
      </c>
      <c r="E65" s="158" t="s">
        <v>458</v>
      </c>
      <c r="F65" s="145">
        <v>3111</v>
      </c>
      <c r="G65" s="126" t="s">
        <v>318</v>
      </c>
      <c r="H65" s="126" t="s">
        <v>284</v>
      </c>
      <c r="I65" s="265">
        <v>0</v>
      </c>
      <c r="J65" s="266">
        <v>0</v>
      </c>
      <c r="K65" s="266">
        <v>0</v>
      </c>
      <c r="L65" s="831">
        <v>0</v>
      </c>
      <c r="M65" s="831">
        <v>0</v>
      </c>
      <c r="N65" s="266">
        <v>0</v>
      </c>
      <c r="O65" s="622">
        <v>0</v>
      </c>
      <c r="P65" s="678">
        <v>0</v>
      </c>
      <c r="Q65" s="744">
        <v>0</v>
      </c>
      <c r="R65" s="268">
        <f t="shared" si="8"/>
        <v>0</v>
      </c>
      <c r="S65" s="269">
        <v>0</v>
      </c>
      <c r="T65" s="269">
        <v>0</v>
      </c>
      <c r="U65" s="269">
        <v>0</v>
      </c>
      <c r="V65" s="269">
        <f t="shared" si="2"/>
        <v>0</v>
      </c>
      <c r="W65" s="269">
        <v>0</v>
      </c>
      <c r="X65" s="269">
        <v>0</v>
      </c>
      <c r="Y65" s="269">
        <f>SUM(W65:X65)</f>
        <v>0</v>
      </c>
      <c r="Z65" s="269">
        <f>V65+Y65</f>
        <v>0</v>
      </c>
      <c r="AA65" s="577">
        <f t="shared" si="70"/>
        <v>0</v>
      </c>
      <c r="AB65" s="270">
        <f>ROUND(V65*2%,0)</f>
        <v>0</v>
      </c>
      <c r="AC65" s="269">
        <v>0</v>
      </c>
      <c r="AD65" s="269">
        <v>0</v>
      </c>
      <c r="AE65" s="269">
        <f t="shared" si="3"/>
        <v>0</v>
      </c>
      <c r="AF65" s="269">
        <f t="shared" si="4"/>
        <v>0</v>
      </c>
      <c r="AG65" s="271">
        <v>0</v>
      </c>
      <c r="AH65" s="271">
        <v>0</v>
      </c>
      <c r="AI65" s="271">
        <v>0</v>
      </c>
      <c r="AJ65" s="271">
        <v>0</v>
      </c>
      <c r="AK65" s="271">
        <v>0</v>
      </c>
      <c r="AL65" s="271">
        <f t="shared" si="5"/>
        <v>0</v>
      </c>
      <c r="AM65" s="271">
        <f t="shared" si="6"/>
        <v>0</v>
      </c>
      <c r="AN65" s="272">
        <f t="shared" si="7"/>
        <v>0</v>
      </c>
      <c r="AO65" s="268">
        <f>I65+AF65</f>
        <v>0</v>
      </c>
      <c r="AP65" s="269">
        <f>J65+V65</f>
        <v>0</v>
      </c>
      <c r="AQ65" s="269">
        <f t="shared" si="71"/>
        <v>0</v>
      </c>
      <c r="AR65" s="269">
        <f t="shared" si="72"/>
        <v>0</v>
      </c>
      <c r="AS65" s="269">
        <f t="shared" si="72"/>
        <v>0</v>
      </c>
      <c r="AT65" s="269">
        <f>N65+AE65</f>
        <v>0</v>
      </c>
      <c r="AU65" s="271">
        <f>O65+AN65</f>
        <v>0</v>
      </c>
      <c r="AV65" s="271">
        <f t="shared" si="73"/>
        <v>0</v>
      </c>
      <c r="AW65" s="272">
        <f t="shared" si="73"/>
        <v>0</v>
      </c>
    </row>
    <row r="66" spans="1:49" ht="12.95" customHeight="1" x14ac:dyDescent="0.25">
      <c r="A66" s="114">
        <v>11</v>
      </c>
      <c r="B66" s="145">
        <v>5483</v>
      </c>
      <c r="C66" s="146">
        <v>600098460</v>
      </c>
      <c r="D66" s="114">
        <v>72745207</v>
      </c>
      <c r="E66" s="158" t="s">
        <v>458</v>
      </c>
      <c r="F66" s="145">
        <v>3141</v>
      </c>
      <c r="G66" s="159" t="s">
        <v>321</v>
      </c>
      <c r="H66" s="126" t="s">
        <v>284</v>
      </c>
      <c r="I66" s="265">
        <v>350435</v>
      </c>
      <c r="J66" s="266">
        <v>257113</v>
      </c>
      <c r="K66" s="266">
        <v>0</v>
      </c>
      <c r="L66" s="831">
        <v>86904</v>
      </c>
      <c r="M66" s="831">
        <v>5142</v>
      </c>
      <c r="N66" s="266">
        <v>1276</v>
      </c>
      <c r="O66" s="622">
        <v>0.87</v>
      </c>
      <c r="P66" s="678">
        <v>0</v>
      </c>
      <c r="Q66" s="744">
        <v>0.87</v>
      </c>
      <c r="R66" s="268">
        <f t="shared" si="8"/>
        <v>0</v>
      </c>
      <c r="S66" s="269">
        <v>0</v>
      </c>
      <c r="T66" s="269">
        <v>0</v>
      </c>
      <c r="U66" s="269">
        <v>0</v>
      </c>
      <c r="V66" s="269">
        <f t="shared" si="2"/>
        <v>0</v>
      </c>
      <c r="W66" s="269">
        <v>0</v>
      </c>
      <c r="X66" s="269">
        <v>0</v>
      </c>
      <c r="Y66" s="269">
        <f>SUM(W66:X66)</f>
        <v>0</v>
      </c>
      <c r="Z66" s="269">
        <f>V66+Y66</f>
        <v>0</v>
      </c>
      <c r="AA66" s="577">
        <f t="shared" si="70"/>
        <v>0</v>
      </c>
      <c r="AB66" s="270">
        <f>ROUND(V66*2%,0)</f>
        <v>0</v>
      </c>
      <c r="AC66" s="269">
        <v>0</v>
      </c>
      <c r="AD66" s="269">
        <v>0</v>
      </c>
      <c r="AE66" s="269">
        <f t="shared" si="3"/>
        <v>0</v>
      </c>
      <c r="AF66" s="269">
        <f t="shared" si="4"/>
        <v>0</v>
      </c>
      <c r="AG66" s="271">
        <v>0</v>
      </c>
      <c r="AH66" s="271">
        <v>0</v>
      </c>
      <c r="AI66" s="271">
        <v>0</v>
      </c>
      <c r="AJ66" s="271">
        <v>0</v>
      </c>
      <c r="AK66" s="271">
        <v>0</v>
      </c>
      <c r="AL66" s="271">
        <f t="shared" si="5"/>
        <v>0</v>
      </c>
      <c r="AM66" s="271">
        <f t="shared" si="6"/>
        <v>0</v>
      </c>
      <c r="AN66" s="272">
        <f t="shared" si="7"/>
        <v>0</v>
      </c>
      <c r="AO66" s="268">
        <f>I66+AF66</f>
        <v>350435</v>
      </c>
      <c r="AP66" s="269">
        <f>J66+V66</f>
        <v>257113</v>
      </c>
      <c r="AQ66" s="269">
        <f t="shared" si="71"/>
        <v>0</v>
      </c>
      <c r="AR66" s="269">
        <f t="shared" si="72"/>
        <v>86904</v>
      </c>
      <c r="AS66" s="269">
        <f t="shared" si="72"/>
        <v>5142</v>
      </c>
      <c r="AT66" s="269">
        <f>N66+AE66</f>
        <v>1276</v>
      </c>
      <c r="AU66" s="271">
        <f>O66+AN66</f>
        <v>0.87</v>
      </c>
      <c r="AV66" s="271">
        <f t="shared" si="73"/>
        <v>0</v>
      </c>
      <c r="AW66" s="272">
        <f t="shared" si="73"/>
        <v>0.87</v>
      </c>
    </row>
    <row r="67" spans="1:49" ht="12.95" customHeight="1" x14ac:dyDescent="0.25">
      <c r="A67" s="131">
        <v>11</v>
      </c>
      <c r="B67" s="148">
        <v>5483</v>
      </c>
      <c r="C67" s="149">
        <v>600098460</v>
      </c>
      <c r="D67" s="148">
        <v>72745207</v>
      </c>
      <c r="E67" s="163" t="s">
        <v>459</v>
      </c>
      <c r="F67" s="148"/>
      <c r="G67" s="164"/>
      <c r="H67" s="165"/>
      <c r="I67" s="194">
        <v>2182809</v>
      </c>
      <c r="J67" s="121">
        <v>1583268</v>
      </c>
      <c r="K67" s="121">
        <v>12000</v>
      </c>
      <c r="L67" s="121">
        <v>539200</v>
      </c>
      <c r="M67" s="121">
        <v>31665</v>
      </c>
      <c r="N67" s="121">
        <v>16676</v>
      </c>
      <c r="O67" s="122">
        <v>3.8267000000000007</v>
      </c>
      <c r="P67" s="122">
        <v>2.1718000000000002</v>
      </c>
      <c r="Q67" s="482">
        <v>1.6549</v>
      </c>
      <c r="R67" s="210">
        <f t="shared" ref="R67:AW67" si="74">SUM(R64:R66)</f>
        <v>0</v>
      </c>
      <c r="S67" s="121">
        <f t="shared" si="74"/>
        <v>0</v>
      </c>
      <c r="T67" s="121">
        <f t="shared" si="74"/>
        <v>0</v>
      </c>
      <c r="U67" s="121">
        <f t="shared" si="74"/>
        <v>0</v>
      </c>
      <c r="V67" s="121">
        <f t="shared" si="74"/>
        <v>0</v>
      </c>
      <c r="W67" s="121">
        <f t="shared" si="74"/>
        <v>0</v>
      </c>
      <c r="X67" s="121">
        <f t="shared" si="74"/>
        <v>0</v>
      </c>
      <c r="Y67" s="121">
        <f t="shared" si="74"/>
        <v>0</v>
      </c>
      <c r="Z67" s="121">
        <f t="shared" si="74"/>
        <v>0</v>
      </c>
      <c r="AA67" s="121">
        <f t="shared" si="74"/>
        <v>0</v>
      </c>
      <c r="AB67" s="121">
        <f t="shared" si="74"/>
        <v>0</v>
      </c>
      <c r="AC67" s="121">
        <f t="shared" si="74"/>
        <v>0</v>
      </c>
      <c r="AD67" s="121">
        <f t="shared" si="74"/>
        <v>0</v>
      </c>
      <c r="AE67" s="121">
        <f t="shared" si="74"/>
        <v>0</v>
      </c>
      <c r="AF67" s="121">
        <f t="shared" si="74"/>
        <v>0</v>
      </c>
      <c r="AG67" s="122">
        <f t="shared" si="74"/>
        <v>0</v>
      </c>
      <c r="AH67" s="122">
        <f t="shared" si="74"/>
        <v>0</v>
      </c>
      <c r="AI67" s="122">
        <f t="shared" si="74"/>
        <v>0</v>
      </c>
      <c r="AJ67" s="122">
        <f t="shared" si="74"/>
        <v>0</v>
      </c>
      <c r="AK67" s="122">
        <f t="shared" si="74"/>
        <v>0</v>
      </c>
      <c r="AL67" s="122">
        <f t="shared" si="74"/>
        <v>0</v>
      </c>
      <c r="AM67" s="122">
        <f t="shared" si="74"/>
        <v>0</v>
      </c>
      <c r="AN67" s="482">
        <f t="shared" si="74"/>
        <v>0</v>
      </c>
      <c r="AO67" s="210">
        <f t="shared" si="74"/>
        <v>2182809</v>
      </c>
      <c r="AP67" s="121">
        <f t="shared" si="74"/>
        <v>1583268</v>
      </c>
      <c r="AQ67" s="121">
        <f t="shared" si="74"/>
        <v>12000</v>
      </c>
      <c r="AR67" s="121">
        <f t="shared" si="74"/>
        <v>539200</v>
      </c>
      <c r="AS67" s="121">
        <f t="shared" si="74"/>
        <v>31665</v>
      </c>
      <c r="AT67" s="121">
        <f t="shared" si="74"/>
        <v>16676</v>
      </c>
      <c r="AU67" s="122">
        <f t="shared" si="74"/>
        <v>3.8267000000000007</v>
      </c>
      <c r="AV67" s="122">
        <f t="shared" si="74"/>
        <v>2.1718000000000002</v>
      </c>
      <c r="AW67" s="482">
        <f t="shared" si="74"/>
        <v>1.6549</v>
      </c>
    </row>
    <row r="68" spans="1:49" ht="12.95" customHeight="1" x14ac:dyDescent="0.25">
      <c r="A68" s="114">
        <v>12</v>
      </c>
      <c r="B68" s="145">
        <v>5430</v>
      </c>
      <c r="C68" s="146">
        <v>650026144</v>
      </c>
      <c r="D68" s="114">
        <v>70695148</v>
      </c>
      <c r="E68" s="158" t="s">
        <v>460</v>
      </c>
      <c r="F68" s="145">
        <v>3111</v>
      </c>
      <c r="G68" s="159" t="s">
        <v>331</v>
      </c>
      <c r="H68" s="126" t="s">
        <v>283</v>
      </c>
      <c r="I68" s="265">
        <v>2111656</v>
      </c>
      <c r="J68" s="266">
        <v>1541058</v>
      </c>
      <c r="K68" s="266">
        <v>0</v>
      </c>
      <c r="L68" s="831">
        <v>520877</v>
      </c>
      <c r="M68" s="831">
        <v>30821</v>
      </c>
      <c r="N68" s="266">
        <v>18900</v>
      </c>
      <c r="O68" s="622">
        <v>3.9218000000000002</v>
      </c>
      <c r="P68" s="678">
        <v>3</v>
      </c>
      <c r="Q68" s="744">
        <v>0.92179999999999995</v>
      </c>
      <c r="R68" s="268">
        <f t="shared" si="8"/>
        <v>0</v>
      </c>
      <c r="S68" s="269">
        <v>0</v>
      </c>
      <c r="T68" s="269">
        <v>0</v>
      </c>
      <c r="U68" s="269">
        <v>0</v>
      </c>
      <c r="V68" s="269">
        <f t="shared" si="2"/>
        <v>0</v>
      </c>
      <c r="W68" s="269">
        <v>0</v>
      </c>
      <c r="X68" s="269">
        <v>0</v>
      </c>
      <c r="Y68" s="269">
        <f t="shared" ref="Y68:Y73" si="75">SUM(W68:X68)</f>
        <v>0</v>
      </c>
      <c r="Z68" s="269">
        <f t="shared" ref="Z68:Z73" si="76">V68+Y68</f>
        <v>0</v>
      </c>
      <c r="AA68" s="577">
        <f t="shared" ref="AA68:AA73" si="77">ROUND((V68+W68)*33.8%,0)</f>
        <v>0</v>
      </c>
      <c r="AB68" s="270">
        <f t="shared" ref="AB68:AB73" si="78">ROUND(V68*2%,0)</f>
        <v>0</v>
      </c>
      <c r="AC68" s="269">
        <v>0</v>
      </c>
      <c r="AD68" s="269">
        <v>0</v>
      </c>
      <c r="AE68" s="269">
        <f t="shared" si="3"/>
        <v>0</v>
      </c>
      <c r="AF68" s="269">
        <f t="shared" si="4"/>
        <v>0</v>
      </c>
      <c r="AG68" s="271">
        <v>0</v>
      </c>
      <c r="AH68" s="271">
        <v>0</v>
      </c>
      <c r="AI68" s="271">
        <v>0</v>
      </c>
      <c r="AJ68" s="271">
        <v>0</v>
      </c>
      <c r="AK68" s="271">
        <v>0</v>
      </c>
      <c r="AL68" s="271">
        <f t="shared" si="5"/>
        <v>0</v>
      </c>
      <c r="AM68" s="271">
        <f t="shared" si="6"/>
        <v>0</v>
      </c>
      <c r="AN68" s="272">
        <f t="shared" si="7"/>
        <v>0</v>
      </c>
      <c r="AO68" s="268">
        <f t="shared" ref="AO68:AO73" si="79">I68+AF68</f>
        <v>2111656</v>
      </c>
      <c r="AP68" s="269">
        <f t="shared" ref="AP68:AP73" si="80">J68+V68</f>
        <v>1541058</v>
      </c>
      <c r="AQ68" s="269">
        <f t="shared" ref="AQ68:AQ73" si="81">K68+Y68</f>
        <v>0</v>
      </c>
      <c r="AR68" s="269">
        <f t="shared" ref="AR68:AS73" si="82">L68+AA68</f>
        <v>520877</v>
      </c>
      <c r="AS68" s="269">
        <f t="shared" si="82"/>
        <v>30821</v>
      </c>
      <c r="AT68" s="269">
        <f t="shared" ref="AT68:AT73" si="83">N68+AE68</f>
        <v>18900</v>
      </c>
      <c r="AU68" s="271">
        <f t="shared" ref="AU68:AU73" si="84">O68+AN68</f>
        <v>3.9218000000000002</v>
      </c>
      <c r="AV68" s="271">
        <f t="shared" ref="AV68:AW73" si="85">P68+AL68</f>
        <v>3</v>
      </c>
      <c r="AW68" s="272">
        <f t="shared" si="85"/>
        <v>0.92179999999999995</v>
      </c>
    </row>
    <row r="69" spans="1:49" ht="12.95" customHeight="1" x14ac:dyDescent="0.25">
      <c r="A69" s="114">
        <v>12</v>
      </c>
      <c r="B69" s="145">
        <v>5430</v>
      </c>
      <c r="C69" s="146">
        <v>650026144</v>
      </c>
      <c r="D69" s="114">
        <v>70695148</v>
      </c>
      <c r="E69" s="158" t="s">
        <v>460</v>
      </c>
      <c r="F69" s="145">
        <v>3117</v>
      </c>
      <c r="G69" s="159" t="s">
        <v>335</v>
      </c>
      <c r="H69" s="126" t="s">
        <v>283</v>
      </c>
      <c r="I69" s="265">
        <v>3223670</v>
      </c>
      <c r="J69" s="266">
        <v>2316399</v>
      </c>
      <c r="K69" s="266">
        <v>0</v>
      </c>
      <c r="L69" s="831">
        <v>782943</v>
      </c>
      <c r="M69" s="831">
        <v>46328</v>
      </c>
      <c r="N69" s="266">
        <v>78000</v>
      </c>
      <c r="O69" s="622">
        <v>4.7325999999999997</v>
      </c>
      <c r="P69" s="678">
        <v>2.9091</v>
      </c>
      <c r="Q69" s="744">
        <v>1.8234999999999999</v>
      </c>
      <c r="R69" s="268">
        <f t="shared" si="8"/>
        <v>0</v>
      </c>
      <c r="S69" s="269">
        <v>0</v>
      </c>
      <c r="T69" s="269">
        <v>0</v>
      </c>
      <c r="U69" s="269">
        <v>0</v>
      </c>
      <c r="V69" s="269">
        <f t="shared" si="2"/>
        <v>0</v>
      </c>
      <c r="W69" s="269">
        <v>0</v>
      </c>
      <c r="X69" s="269">
        <v>0</v>
      </c>
      <c r="Y69" s="269">
        <f t="shared" si="75"/>
        <v>0</v>
      </c>
      <c r="Z69" s="269">
        <f t="shared" si="76"/>
        <v>0</v>
      </c>
      <c r="AA69" s="577">
        <f t="shared" si="77"/>
        <v>0</v>
      </c>
      <c r="AB69" s="270">
        <f t="shared" si="78"/>
        <v>0</v>
      </c>
      <c r="AC69" s="269">
        <v>0</v>
      </c>
      <c r="AD69" s="269">
        <v>0</v>
      </c>
      <c r="AE69" s="269">
        <f t="shared" si="3"/>
        <v>0</v>
      </c>
      <c r="AF69" s="269">
        <f t="shared" si="4"/>
        <v>0</v>
      </c>
      <c r="AG69" s="271">
        <v>0</v>
      </c>
      <c r="AH69" s="271">
        <v>0</v>
      </c>
      <c r="AI69" s="271">
        <v>0</v>
      </c>
      <c r="AJ69" s="271">
        <v>0</v>
      </c>
      <c r="AK69" s="271">
        <v>0</v>
      </c>
      <c r="AL69" s="271">
        <f t="shared" si="5"/>
        <v>0</v>
      </c>
      <c r="AM69" s="271">
        <f t="shared" si="6"/>
        <v>0</v>
      </c>
      <c r="AN69" s="272">
        <f t="shared" si="7"/>
        <v>0</v>
      </c>
      <c r="AO69" s="268">
        <f t="shared" si="79"/>
        <v>3223670</v>
      </c>
      <c r="AP69" s="269">
        <f t="shared" si="80"/>
        <v>2316399</v>
      </c>
      <c r="AQ69" s="269">
        <f t="shared" si="81"/>
        <v>0</v>
      </c>
      <c r="AR69" s="269">
        <f t="shared" si="82"/>
        <v>782943</v>
      </c>
      <c r="AS69" s="269">
        <f t="shared" si="82"/>
        <v>46328</v>
      </c>
      <c r="AT69" s="269">
        <f t="shared" si="83"/>
        <v>78000</v>
      </c>
      <c r="AU69" s="271">
        <f t="shared" si="84"/>
        <v>4.7325999999999997</v>
      </c>
      <c r="AV69" s="271">
        <f t="shared" si="85"/>
        <v>2.9091</v>
      </c>
      <c r="AW69" s="272">
        <f t="shared" si="85"/>
        <v>1.8234999999999999</v>
      </c>
    </row>
    <row r="70" spans="1:49" ht="12.95" customHeight="1" x14ac:dyDescent="0.25">
      <c r="A70" s="114">
        <v>12</v>
      </c>
      <c r="B70" s="145">
        <v>5430</v>
      </c>
      <c r="C70" s="146">
        <v>650026144</v>
      </c>
      <c r="D70" s="114">
        <v>70695148</v>
      </c>
      <c r="E70" s="158" t="s">
        <v>460</v>
      </c>
      <c r="F70" s="145">
        <v>3117</v>
      </c>
      <c r="G70" s="126" t="s">
        <v>318</v>
      </c>
      <c r="H70" s="126" t="s">
        <v>284</v>
      </c>
      <c r="I70" s="265">
        <v>335714</v>
      </c>
      <c r="J70" s="266">
        <v>247212</v>
      </c>
      <c r="K70" s="266">
        <v>0</v>
      </c>
      <c r="L70" s="831">
        <v>83558</v>
      </c>
      <c r="M70" s="831">
        <v>4944</v>
      </c>
      <c r="N70" s="266">
        <v>0</v>
      </c>
      <c r="O70" s="622">
        <v>0.7</v>
      </c>
      <c r="P70" s="678">
        <v>0.7</v>
      </c>
      <c r="Q70" s="744">
        <v>0</v>
      </c>
      <c r="R70" s="268">
        <f t="shared" si="8"/>
        <v>0</v>
      </c>
      <c r="S70" s="269">
        <v>0</v>
      </c>
      <c r="T70" s="269">
        <v>0</v>
      </c>
      <c r="U70" s="269">
        <v>0</v>
      </c>
      <c r="V70" s="269">
        <f t="shared" si="2"/>
        <v>0</v>
      </c>
      <c r="W70" s="269">
        <v>0</v>
      </c>
      <c r="X70" s="269">
        <v>0</v>
      </c>
      <c r="Y70" s="269">
        <f t="shared" si="75"/>
        <v>0</v>
      </c>
      <c r="Z70" s="269">
        <f t="shared" si="76"/>
        <v>0</v>
      </c>
      <c r="AA70" s="577">
        <f t="shared" si="77"/>
        <v>0</v>
      </c>
      <c r="AB70" s="270">
        <f t="shared" si="78"/>
        <v>0</v>
      </c>
      <c r="AC70" s="269">
        <v>700</v>
      </c>
      <c r="AD70" s="269">
        <v>0</v>
      </c>
      <c r="AE70" s="269">
        <f t="shared" si="3"/>
        <v>700</v>
      </c>
      <c r="AF70" s="269">
        <f t="shared" si="4"/>
        <v>700</v>
      </c>
      <c r="AG70" s="271">
        <v>0</v>
      </c>
      <c r="AH70" s="271">
        <v>0</v>
      </c>
      <c r="AI70" s="271">
        <v>0</v>
      </c>
      <c r="AJ70" s="271">
        <v>0</v>
      </c>
      <c r="AK70" s="271">
        <v>0</v>
      </c>
      <c r="AL70" s="271">
        <f t="shared" si="5"/>
        <v>0</v>
      </c>
      <c r="AM70" s="271">
        <f t="shared" si="6"/>
        <v>0</v>
      </c>
      <c r="AN70" s="272">
        <f t="shared" si="7"/>
        <v>0</v>
      </c>
      <c r="AO70" s="268">
        <f t="shared" si="79"/>
        <v>336414</v>
      </c>
      <c r="AP70" s="269">
        <f t="shared" si="80"/>
        <v>247212</v>
      </c>
      <c r="AQ70" s="269">
        <f t="shared" si="81"/>
        <v>0</v>
      </c>
      <c r="AR70" s="269">
        <f t="shared" si="82"/>
        <v>83558</v>
      </c>
      <c r="AS70" s="269">
        <f t="shared" si="82"/>
        <v>4944</v>
      </c>
      <c r="AT70" s="269">
        <f t="shared" si="83"/>
        <v>700</v>
      </c>
      <c r="AU70" s="271">
        <f t="shared" si="84"/>
        <v>0.7</v>
      </c>
      <c r="AV70" s="271">
        <f t="shared" si="85"/>
        <v>0.7</v>
      </c>
      <c r="AW70" s="272">
        <f t="shared" si="85"/>
        <v>0</v>
      </c>
    </row>
    <row r="71" spans="1:49" ht="12.95" customHeight="1" x14ac:dyDescent="0.25">
      <c r="A71" s="114">
        <v>12</v>
      </c>
      <c r="B71" s="123">
        <v>5430</v>
      </c>
      <c r="C71" s="168">
        <v>650026144</v>
      </c>
      <c r="D71" s="114">
        <v>70695148</v>
      </c>
      <c r="E71" s="125" t="s">
        <v>460</v>
      </c>
      <c r="F71" s="123">
        <v>3141</v>
      </c>
      <c r="G71" s="159" t="s">
        <v>321</v>
      </c>
      <c r="H71" s="126" t="s">
        <v>284</v>
      </c>
      <c r="I71" s="265">
        <v>701623</v>
      </c>
      <c r="J71" s="266">
        <v>514395</v>
      </c>
      <c r="K71" s="266">
        <v>0</v>
      </c>
      <c r="L71" s="831">
        <v>173866</v>
      </c>
      <c r="M71" s="831">
        <v>10288</v>
      </c>
      <c r="N71" s="266">
        <v>3074</v>
      </c>
      <c r="O71" s="622">
        <v>1.75</v>
      </c>
      <c r="P71" s="678">
        <v>0</v>
      </c>
      <c r="Q71" s="744">
        <v>1.75</v>
      </c>
      <c r="R71" s="268">
        <f t="shared" si="8"/>
        <v>0</v>
      </c>
      <c r="S71" s="269">
        <v>0</v>
      </c>
      <c r="T71" s="269">
        <v>0</v>
      </c>
      <c r="U71" s="269">
        <v>0</v>
      </c>
      <c r="V71" s="269">
        <f t="shared" si="2"/>
        <v>0</v>
      </c>
      <c r="W71" s="269">
        <v>0</v>
      </c>
      <c r="X71" s="269">
        <v>0</v>
      </c>
      <c r="Y71" s="269">
        <f t="shared" si="75"/>
        <v>0</v>
      </c>
      <c r="Z71" s="269">
        <f t="shared" si="76"/>
        <v>0</v>
      </c>
      <c r="AA71" s="577">
        <f t="shared" si="77"/>
        <v>0</v>
      </c>
      <c r="AB71" s="270">
        <f t="shared" si="78"/>
        <v>0</v>
      </c>
      <c r="AC71" s="269">
        <v>0</v>
      </c>
      <c r="AD71" s="269">
        <v>0</v>
      </c>
      <c r="AE71" s="269">
        <f t="shared" si="3"/>
        <v>0</v>
      </c>
      <c r="AF71" s="269">
        <f t="shared" si="4"/>
        <v>0</v>
      </c>
      <c r="AG71" s="271">
        <v>0</v>
      </c>
      <c r="AH71" s="271">
        <v>0</v>
      </c>
      <c r="AI71" s="271">
        <v>0</v>
      </c>
      <c r="AJ71" s="271">
        <v>0</v>
      </c>
      <c r="AK71" s="271">
        <v>0</v>
      </c>
      <c r="AL71" s="271">
        <f t="shared" si="5"/>
        <v>0</v>
      </c>
      <c r="AM71" s="271">
        <f t="shared" si="6"/>
        <v>0</v>
      </c>
      <c r="AN71" s="272">
        <f t="shared" si="7"/>
        <v>0</v>
      </c>
      <c r="AO71" s="268">
        <f t="shared" si="79"/>
        <v>701623</v>
      </c>
      <c r="AP71" s="269">
        <f t="shared" si="80"/>
        <v>514395</v>
      </c>
      <c r="AQ71" s="269">
        <f t="shared" si="81"/>
        <v>0</v>
      </c>
      <c r="AR71" s="269">
        <f t="shared" si="82"/>
        <v>173866</v>
      </c>
      <c r="AS71" s="269">
        <f t="shared" si="82"/>
        <v>10288</v>
      </c>
      <c r="AT71" s="269">
        <f t="shared" si="83"/>
        <v>3074</v>
      </c>
      <c r="AU71" s="271">
        <f t="shared" si="84"/>
        <v>1.75</v>
      </c>
      <c r="AV71" s="271">
        <f t="shared" si="85"/>
        <v>0</v>
      </c>
      <c r="AW71" s="272">
        <f t="shared" si="85"/>
        <v>1.75</v>
      </c>
    </row>
    <row r="72" spans="1:49" ht="12.95" customHeight="1" x14ac:dyDescent="0.25">
      <c r="A72" s="114">
        <v>12</v>
      </c>
      <c r="B72" s="145">
        <v>5430</v>
      </c>
      <c r="C72" s="146">
        <v>650026144</v>
      </c>
      <c r="D72" s="114">
        <v>70695148</v>
      </c>
      <c r="E72" s="158" t="s">
        <v>460</v>
      </c>
      <c r="F72" s="145">
        <v>3143</v>
      </c>
      <c r="G72" s="126" t="s">
        <v>635</v>
      </c>
      <c r="H72" s="126" t="s">
        <v>283</v>
      </c>
      <c r="I72" s="265">
        <v>597511</v>
      </c>
      <c r="J72" s="266">
        <v>439993</v>
      </c>
      <c r="K72" s="266">
        <v>0</v>
      </c>
      <c r="L72" s="831">
        <v>148718</v>
      </c>
      <c r="M72" s="831">
        <v>8800</v>
      </c>
      <c r="N72" s="266">
        <v>0</v>
      </c>
      <c r="O72" s="622">
        <v>0.88070000000000004</v>
      </c>
      <c r="P72" s="678">
        <v>0.88070000000000004</v>
      </c>
      <c r="Q72" s="744">
        <v>0</v>
      </c>
      <c r="R72" s="268">
        <f t="shared" si="8"/>
        <v>0</v>
      </c>
      <c r="S72" s="269">
        <v>0</v>
      </c>
      <c r="T72" s="269">
        <v>0</v>
      </c>
      <c r="U72" s="269">
        <v>0</v>
      </c>
      <c r="V72" s="269">
        <f t="shared" si="2"/>
        <v>0</v>
      </c>
      <c r="W72" s="269">
        <v>0</v>
      </c>
      <c r="X72" s="269">
        <v>0</v>
      </c>
      <c r="Y72" s="269">
        <f t="shared" si="75"/>
        <v>0</v>
      </c>
      <c r="Z72" s="269">
        <f t="shared" si="76"/>
        <v>0</v>
      </c>
      <c r="AA72" s="577">
        <f t="shared" si="77"/>
        <v>0</v>
      </c>
      <c r="AB72" s="270">
        <f t="shared" si="78"/>
        <v>0</v>
      </c>
      <c r="AC72" s="269">
        <v>0</v>
      </c>
      <c r="AD72" s="269">
        <v>0</v>
      </c>
      <c r="AE72" s="269">
        <f t="shared" si="3"/>
        <v>0</v>
      </c>
      <c r="AF72" s="269">
        <f t="shared" si="4"/>
        <v>0</v>
      </c>
      <c r="AG72" s="271">
        <v>0</v>
      </c>
      <c r="AH72" s="271">
        <v>0</v>
      </c>
      <c r="AI72" s="271">
        <v>0</v>
      </c>
      <c r="AJ72" s="271">
        <v>0</v>
      </c>
      <c r="AK72" s="271">
        <v>0</v>
      </c>
      <c r="AL72" s="271">
        <f t="shared" si="5"/>
        <v>0</v>
      </c>
      <c r="AM72" s="271">
        <f t="shared" si="6"/>
        <v>0</v>
      </c>
      <c r="AN72" s="272">
        <f t="shared" si="7"/>
        <v>0</v>
      </c>
      <c r="AO72" s="268">
        <f t="shared" si="79"/>
        <v>597511</v>
      </c>
      <c r="AP72" s="269">
        <f t="shared" si="80"/>
        <v>439993</v>
      </c>
      <c r="AQ72" s="269">
        <f t="shared" si="81"/>
        <v>0</v>
      </c>
      <c r="AR72" s="269">
        <f t="shared" si="82"/>
        <v>148718</v>
      </c>
      <c r="AS72" s="269">
        <f t="shared" si="82"/>
        <v>8800</v>
      </c>
      <c r="AT72" s="269">
        <f t="shared" si="83"/>
        <v>0</v>
      </c>
      <c r="AU72" s="271">
        <f t="shared" si="84"/>
        <v>0.88070000000000004</v>
      </c>
      <c r="AV72" s="271">
        <f t="shared" si="85"/>
        <v>0.88070000000000004</v>
      </c>
      <c r="AW72" s="272">
        <f t="shared" si="85"/>
        <v>0</v>
      </c>
    </row>
    <row r="73" spans="1:49" ht="12.95" customHeight="1" x14ac:dyDescent="0.25">
      <c r="A73" s="114">
        <v>12</v>
      </c>
      <c r="B73" s="145">
        <v>5430</v>
      </c>
      <c r="C73" s="146">
        <v>650026144</v>
      </c>
      <c r="D73" s="114">
        <v>70695148</v>
      </c>
      <c r="E73" s="158" t="s">
        <v>460</v>
      </c>
      <c r="F73" s="145">
        <v>3143</v>
      </c>
      <c r="G73" s="126" t="s">
        <v>636</v>
      </c>
      <c r="H73" s="126" t="s">
        <v>284</v>
      </c>
      <c r="I73" s="265">
        <v>17556</v>
      </c>
      <c r="J73" s="266">
        <v>12375</v>
      </c>
      <c r="K73" s="266">
        <v>0</v>
      </c>
      <c r="L73" s="831">
        <v>4183</v>
      </c>
      <c r="M73" s="831">
        <v>248</v>
      </c>
      <c r="N73" s="266">
        <v>750</v>
      </c>
      <c r="O73" s="622">
        <v>0.05</v>
      </c>
      <c r="P73" s="678">
        <v>0</v>
      </c>
      <c r="Q73" s="744">
        <v>0.05</v>
      </c>
      <c r="R73" s="268">
        <f t="shared" si="8"/>
        <v>0</v>
      </c>
      <c r="S73" s="269">
        <v>0</v>
      </c>
      <c r="T73" s="269">
        <v>0</v>
      </c>
      <c r="U73" s="269">
        <v>0</v>
      </c>
      <c r="V73" s="269">
        <f t="shared" si="2"/>
        <v>0</v>
      </c>
      <c r="W73" s="269">
        <v>0</v>
      </c>
      <c r="X73" s="269">
        <v>0</v>
      </c>
      <c r="Y73" s="269">
        <f t="shared" si="75"/>
        <v>0</v>
      </c>
      <c r="Z73" s="269">
        <f t="shared" si="76"/>
        <v>0</v>
      </c>
      <c r="AA73" s="577">
        <f t="shared" si="77"/>
        <v>0</v>
      </c>
      <c r="AB73" s="270">
        <f t="shared" si="78"/>
        <v>0</v>
      </c>
      <c r="AC73" s="269">
        <v>0</v>
      </c>
      <c r="AD73" s="269">
        <v>0</v>
      </c>
      <c r="AE73" s="269">
        <f t="shared" si="3"/>
        <v>0</v>
      </c>
      <c r="AF73" s="269">
        <f t="shared" si="4"/>
        <v>0</v>
      </c>
      <c r="AG73" s="271">
        <v>0</v>
      </c>
      <c r="AH73" s="271">
        <v>0</v>
      </c>
      <c r="AI73" s="271">
        <v>0</v>
      </c>
      <c r="AJ73" s="271">
        <v>0</v>
      </c>
      <c r="AK73" s="271">
        <v>0</v>
      </c>
      <c r="AL73" s="271">
        <f t="shared" si="5"/>
        <v>0</v>
      </c>
      <c r="AM73" s="271">
        <f t="shared" si="6"/>
        <v>0</v>
      </c>
      <c r="AN73" s="272">
        <f t="shared" si="7"/>
        <v>0</v>
      </c>
      <c r="AO73" s="268">
        <f t="shared" si="79"/>
        <v>17556</v>
      </c>
      <c r="AP73" s="269">
        <f t="shared" si="80"/>
        <v>12375</v>
      </c>
      <c r="AQ73" s="269">
        <f t="shared" si="81"/>
        <v>0</v>
      </c>
      <c r="AR73" s="269">
        <f t="shared" si="82"/>
        <v>4183</v>
      </c>
      <c r="AS73" s="269">
        <f t="shared" si="82"/>
        <v>248</v>
      </c>
      <c r="AT73" s="269">
        <f t="shared" si="83"/>
        <v>750</v>
      </c>
      <c r="AU73" s="271">
        <f t="shared" si="84"/>
        <v>0.05</v>
      </c>
      <c r="AV73" s="271">
        <f t="shared" si="85"/>
        <v>0</v>
      </c>
      <c r="AW73" s="272">
        <f t="shared" si="85"/>
        <v>0.05</v>
      </c>
    </row>
    <row r="74" spans="1:49" ht="12.95" customHeight="1" x14ac:dyDescent="0.25">
      <c r="A74" s="131">
        <v>12</v>
      </c>
      <c r="B74" s="148">
        <v>5430</v>
      </c>
      <c r="C74" s="149">
        <v>650026144</v>
      </c>
      <c r="D74" s="148">
        <v>70695148</v>
      </c>
      <c r="E74" s="163" t="s">
        <v>461</v>
      </c>
      <c r="F74" s="148"/>
      <c r="G74" s="164"/>
      <c r="H74" s="165"/>
      <c r="I74" s="194">
        <v>6987730</v>
      </c>
      <c r="J74" s="121">
        <v>5071432</v>
      </c>
      <c r="K74" s="121">
        <v>0</v>
      </c>
      <c r="L74" s="121">
        <v>1714145</v>
      </c>
      <c r="M74" s="121">
        <v>101429</v>
      </c>
      <c r="N74" s="121">
        <v>100724</v>
      </c>
      <c r="O74" s="122">
        <v>12.0351</v>
      </c>
      <c r="P74" s="122">
        <v>7.4898000000000007</v>
      </c>
      <c r="Q74" s="482">
        <v>4.5453000000000001</v>
      </c>
      <c r="R74" s="210">
        <f t="shared" ref="R74:AW74" si="86">SUM(R68:R73)</f>
        <v>0</v>
      </c>
      <c r="S74" s="121">
        <f t="shared" si="86"/>
        <v>0</v>
      </c>
      <c r="T74" s="121">
        <f t="shared" si="86"/>
        <v>0</v>
      </c>
      <c r="U74" s="121">
        <f t="shared" si="86"/>
        <v>0</v>
      </c>
      <c r="V74" s="121">
        <f t="shared" si="86"/>
        <v>0</v>
      </c>
      <c r="W74" s="121">
        <f t="shared" si="86"/>
        <v>0</v>
      </c>
      <c r="X74" s="121">
        <f t="shared" si="86"/>
        <v>0</v>
      </c>
      <c r="Y74" s="121">
        <f t="shared" si="86"/>
        <v>0</v>
      </c>
      <c r="Z74" s="121">
        <f t="shared" si="86"/>
        <v>0</v>
      </c>
      <c r="AA74" s="121">
        <f t="shared" si="86"/>
        <v>0</v>
      </c>
      <c r="AB74" s="121">
        <f t="shared" si="86"/>
        <v>0</v>
      </c>
      <c r="AC74" s="121">
        <f t="shared" si="86"/>
        <v>700</v>
      </c>
      <c r="AD74" s="121">
        <f t="shared" si="86"/>
        <v>0</v>
      </c>
      <c r="AE74" s="121">
        <f t="shared" si="86"/>
        <v>700</v>
      </c>
      <c r="AF74" s="121">
        <f t="shared" si="86"/>
        <v>700</v>
      </c>
      <c r="AG74" s="122">
        <f t="shared" si="86"/>
        <v>0</v>
      </c>
      <c r="AH74" s="122">
        <f t="shared" si="86"/>
        <v>0</v>
      </c>
      <c r="AI74" s="122">
        <f t="shared" si="86"/>
        <v>0</v>
      </c>
      <c r="AJ74" s="122">
        <f t="shared" si="86"/>
        <v>0</v>
      </c>
      <c r="AK74" s="122">
        <f t="shared" si="86"/>
        <v>0</v>
      </c>
      <c r="AL74" s="122">
        <f t="shared" si="86"/>
        <v>0</v>
      </c>
      <c r="AM74" s="122">
        <f t="shared" si="86"/>
        <v>0</v>
      </c>
      <c r="AN74" s="482">
        <f t="shared" si="86"/>
        <v>0</v>
      </c>
      <c r="AO74" s="210">
        <f t="shared" si="86"/>
        <v>6988430</v>
      </c>
      <c r="AP74" s="121">
        <f t="shared" si="86"/>
        <v>5071432</v>
      </c>
      <c r="AQ74" s="121">
        <f t="shared" si="86"/>
        <v>0</v>
      </c>
      <c r="AR74" s="121">
        <f t="shared" si="86"/>
        <v>1714145</v>
      </c>
      <c r="AS74" s="121">
        <f t="shared" si="86"/>
        <v>101429</v>
      </c>
      <c r="AT74" s="121">
        <f t="shared" si="86"/>
        <v>101424</v>
      </c>
      <c r="AU74" s="122">
        <f t="shared" si="86"/>
        <v>12.0351</v>
      </c>
      <c r="AV74" s="122">
        <f t="shared" si="86"/>
        <v>7.4898000000000007</v>
      </c>
      <c r="AW74" s="482">
        <f t="shared" si="86"/>
        <v>4.5453000000000001</v>
      </c>
    </row>
    <row r="75" spans="1:49" ht="12.95" customHeight="1" x14ac:dyDescent="0.25">
      <c r="A75" s="114">
        <v>13</v>
      </c>
      <c r="B75" s="145">
        <v>5431</v>
      </c>
      <c r="C75" s="146">
        <v>600099016</v>
      </c>
      <c r="D75" s="114">
        <v>70698112</v>
      </c>
      <c r="E75" s="158" t="s">
        <v>462</v>
      </c>
      <c r="F75" s="145">
        <v>3111</v>
      </c>
      <c r="G75" s="159" t="s">
        <v>331</v>
      </c>
      <c r="H75" s="126" t="s">
        <v>283</v>
      </c>
      <c r="I75" s="265">
        <v>1574378</v>
      </c>
      <c r="J75" s="266">
        <v>1146965</v>
      </c>
      <c r="K75" s="266">
        <v>0</v>
      </c>
      <c r="L75" s="831">
        <v>387674</v>
      </c>
      <c r="M75" s="831">
        <v>22939</v>
      </c>
      <c r="N75" s="266">
        <v>16800</v>
      </c>
      <c r="O75" s="622">
        <v>2.4464000000000001</v>
      </c>
      <c r="P75" s="678">
        <v>1.9355</v>
      </c>
      <c r="Q75" s="744">
        <v>0.51090000000000002</v>
      </c>
      <c r="R75" s="268">
        <f t="shared" si="8"/>
        <v>0</v>
      </c>
      <c r="S75" s="269">
        <v>0</v>
      </c>
      <c r="T75" s="269">
        <v>0</v>
      </c>
      <c r="U75" s="269">
        <v>0</v>
      </c>
      <c r="V75" s="269">
        <f t="shared" si="2"/>
        <v>0</v>
      </c>
      <c r="W75" s="269">
        <v>0</v>
      </c>
      <c r="X75" s="269">
        <v>0</v>
      </c>
      <c r="Y75" s="269">
        <f t="shared" ref="Y75:Y80" si="87">SUM(W75:X75)</f>
        <v>0</v>
      </c>
      <c r="Z75" s="269">
        <f t="shared" ref="Z75:Z80" si="88">V75+Y75</f>
        <v>0</v>
      </c>
      <c r="AA75" s="577">
        <f t="shared" ref="AA75:AA80" si="89">ROUND((V75+W75)*33.8%,0)</f>
        <v>0</v>
      </c>
      <c r="AB75" s="270">
        <f t="shared" ref="AB75:AB80" si="90">ROUND(V75*2%,0)</f>
        <v>0</v>
      </c>
      <c r="AC75" s="269">
        <v>0</v>
      </c>
      <c r="AD75" s="269">
        <v>0</v>
      </c>
      <c r="AE75" s="269">
        <f t="shared" si="3"/>
        <v>0</v>
      </c>
      <c r="AF75" s="269">
        <f t="shared" si="4"/>
        <v>0</v>
      </c>
      <c r="AG75" s="271">
        <v>0</v>
      </c>
      <c r="AH75" s="271">
        <v>0</v>
      </c>
      <c r="AI75" s="271">
        <v>0</v>
      </c>
      <c r="AJ75" s="271">
        <v>0</v>
      </c>
      <c r="AK75" s="271">
        <v>0</v>
      </c>
      <c r="AL75" s="271">
        <f t="shared" si="5"/>
        <v>0</v>
      </c>
      <c r="AM75" s="271">
        <f t="shared" si="6"/>
        <v>0</v>
      </c>
      <c r="AN75" s="272">
        <f t="shared" si="7"/>
        <v>0</v>
      </c>
      <c r="AO75" s="268">
        <f t="shared" ref="AO75:AO80" si="91">I75+AF75</f>
        <v>1574378</v>
      </c>
      <c r="AP75" s="269">
        <f t="shared" ref="AP75:AP80" si="92">J75+V75</f>
        <v>1146965</v>
      </c>
      <c r="AQ75" s="269">
        <f t="shared" ref="AQ75:AQ80" si="93">K75+Y75</f>
        <v>0</v>
      </c>
      <c r="AR75" s="269">
        <f t="shared" ref="AR75:AS80" si="94">L75+AA75</f>
        <v>387674</v>
      </c>
      <c r="AS75" s="269">
        <f t="shared" si="94"/>
        <v>22939</v>
      </c>
      <c r="AT75" s="269">
        <f t="shared" ref="AT75:AT80" si="95">N75+AE75</f>
        <v>16800</v>
      </c>
      <c r="AU75" s="271">
        <f t="shared" ref="AU75:AU80" si="96">O75+AN75</f>
        <v>2.4464000000000001</v>
      </c>
      <c r="AV75" s="271">
        <f t="shared" ref="AV75:AW80" si="97">P75+AL75</f>
        <v>1.9355</v>
      </c>
      <c r="AW75" s="272">
        <f t="shared" si="97"/>
        <v>0.51090000000000002</v>
      </c>
    </row>
    <row r="76" spans="1:49" ht="12.95" customHeight="1" x14ac:dyDescent="0.25">
      <c r="A76" s="114">
        <v>13</v>
      </c>
      <c r="B76" s="145">
        <v>5431</v>
      </c>
      <c r="C76" s="146">
        <v>600099016</v>
      </c>
      <c r="D76" s="114">
        <v>70698112</v>
      </c>
      <c r="E76" s="158" t="s">
        <v>462</v>
      </c>
      <c r="F76" s="145">
        <v>3117</v>
      </c>
      <c r="G76" s="159" t="s">
        <v>335</v>
      </c>
      <c r="H76" s="126" t="s">
        <v>283</v>
      </c>
      <c r="I76" s="265">
        <v>3525761</v>
      </c>
      <c r="J76" s="266">
        <v>2513535</v>
      </c>
      <c r="K76" s="266">
        <v>10000</v>
      </c>
      <c r="L76" s="831">
        <v>852955</v>
      </c>
      <c r="M76" s="831">
        <v>50271</v>
      </c>
      <c r="N76" s="266">
        <v>99000</v>
      </c>
      <c r="O76" s="622">
        <v>5.1660000000000004</v>
      </c>
      <c r="P76" s="678">
        <v>3.5909</v>
      </c>
      <c r="Q76" s="744">
        <v>1.5751000000000002</v>
      </c>
      <c r="R76" s="268">
        <f t="shared" si="8"/>
        <v>0</v>
      </c>
      <c r="S76" s="269">
        <v>0</v>
      </c>
      <c r="T76" s="269">
        <v>0</v>
      </c>
      <c r="U76" s="269">
        <v>0</v>
      </c>
      <c r="V76" s="269">
        <f t="shared" si="2"/>
        <v>0</v>
      </c>
      <c r="W76" s="269">
        <v>0</v>
      </c>
      <c r="X76" s="269">
        <v>0</v>
      </c>
      <c r="Y76" s="269">
        <f t="shared" si="87"/>
        <v>0</v>
      </c>
      <c r="Z76" s="269">
        <f t="shared" si="88"/>
        <v>0</v>
      </c>
      <c r="AA76" s="577">
        <f t="shared" si="89"/>
        <v>0</v>
      </c>
      <c r="AB76" s="270">
        <f t="shared" si="90"/>
        <v>0</v>
      </c>
      <c r="AC76" s="269">
        <v>0</v>
      </c>
      <c r="AD76" s="269">
        <v>0</v>
      </c>
      <c r="AE76" s="269">
        <f t="shared" si="3"/>
        <v>0</v>
      </c>
      <c r="AF76" s="269">
        <f t="shared" si="4"/>
        <v>0</v>
      </c>
      <c r="AG76" s="271">
        <v>0</v>
      </c>
      <c r="AH76" s="271">
        <v>0</v>
      </c>
      <c r="AI76" s="271">
        <v>0</v>
      </c>
      <c r="AJ76" s="271">
        <v>0</v>
      </c>
      <c r="AK76" s="271">
        <v>0</v>
      </c>
      <c r="AL76" s="271">
        <f t="shared" si="5"/>
        <v>0</v>
      </c>
      <c r="AM76" s="271">
        <f t="shared" si="6"/>
        <v>0</v>
      </c>
      <c r="AN76" s="272">
        <f t="shared" si="7"/>
        <v>0</v>
      </c>
      <c r="AO76" s="268">
        <f t="shared" si="91"/>
        <v>3525761</v>
      </c>
      <c r="AP76" s="269">
        <f t="shared" si="92"/>
        <v>2513535</v>
      </c>
      <c r="AQ76" s="269">
        <f t="shared" si="93"/>
        <v>10000</v>
      </c>
      <c r="AR76" s="269">
        <f t="shared" si="94"/>
        <v>852955</v>
      </c>
      <c r="AS76" s="269">
        <f t="shared" si="94"/>
        <v>50271</v>
      </c>
      <c r="AT76" s="269">
        <f t="shared" si="95"/>
        <v>99000</v>
      </c>
      <c r="AU76" s="271">
        <f t="shared" si="96"/>
        <v>5.1660000000000004</v>
      </c>
      <c r="AV76" s="271">
        <f t="shared" si="97"/>
        <v>3.5909</v>
      </c>
      <c r="AW76" s="272">
        <f t="shared" si="97"/>
        <v>1.5751000000000002</v>
      </c>
    </row>
    <row r="77" spans="1:49" ht="12.95" customHeight="1" x14ac:dyDescent="0.25">
      <c r="A77" s="114">
        <v>13</v>
      </c>
      <c r="B77" s="145">
        <v>5431</v>
      </c>
      <c r="C77" s="146">
        <v>600099016</v>
      </c>
      <c r="D77" s="114">
        <v>70698112</v>
      </c>
      <c r="E77" s="158" t="s">
        <v>462</v>
      </c>
      <c r="F77" s="145">
        <v>3117</v>
      </c>
      <c r="G77" s="126" t="s">
        <v>318</v>
      </c>
      <c r="H77" s="126" t="s">
        <v>284</v>
      </c>
      <c r="I77" s="265">
        <v>591875</v>
      </c>
      <c r="J77" s="266">
        <v>435843</v>
      </c>
      <c r="K77" s="266">
        <v>0</v>
      </c>
      <c r="L77" s="831">
        <v>147315</v>
      </c>
      <c r="M77" s="831">
        <v>8717</v>
      </c>
      <c r="N77" s="266">
        <v>0</v>
      </c>
      <c r="O77" s="622">
        <v>1.28</v>
      </c>
      <c r="P77" s="678">
        <v>1.28</v>
      </c>
      <c r="Q77" s="744">
        <v>0</v>
      </c>
      <c r="R77" s="268">
        <f t="shared" si="8"/>
        <v>0</v>
      </c>
      <c r="S77" s="269">
        <v>0</v>
      </c>
      <c r="T77" s="269">
        <v>0</v>
      </c>
      <c r="U77" s="269">
        <v>0</v>
      </c>
      <c r="V77" s="269">
        <f t="shared" ref="V77:V139" si="98">SUM(R77:U77)</f>
        <v>0</v>
      </c>
      <c r="W77" s="269">
        <v>0</v>
      </c>
      <c r="X77" s="269">
        <v>0</v>
      </c>
      <c r="Y77" s="269">
        <f t="shared" si="87"/>
        <v>0</v>
      </c>
      <c r="Z77" s="269">
        <f t="shared" si="88"/>
        <v>0</v>
      </c>
      <c r="AA77" s="577">
        <f t="shared" si="89"/>
        <v>0</v>
      </c>
      <c r="AB77" s="270">
        <f t="shared" si="90"/>
        <v>0</v>
      </c>
      <c r="AC77" s="269">
        <v>0</v>
      </c>
      <c r="AD77" s="269">
        <v>0</v>
      </c>
      <c r="AE77" s="269">
        <f t="shared" ref="AE77:AE139" si="99">SUM(AC77:AD77)</f>
        <v>0</v>
      </c>
      <c r="AF77" s="269">
        <f t="shared" ref="AF77:AF139" si="100">Z77+AA77+AB77+AE77</f>
        <v>0</v>
      </c>
      <c r="AG77" s="271">
        <v>0</v>
      </c>
      <c r="AH77" s="271">
        <v>0</v>
      </c>
      <c r="AI77" s="271">
        <v>0</v>
      </c>
      <c r="AJ77" s="271">
        <v>0</v>
      </c>
      <c r="AK77" s="271">
        <v>0</v>
      </c>
      <c r="AL77" s="271">
        <f t="shared" ref="AL77:AL139" si="101">AG77+AI77+AJ77</f>
        <v>0</v>
      </c>
      <c r="AM77" s="271">
        <f t="shared" ref="AM77:AM139" si="102">AH77+AK77</f>
        <v>0</v>
      </c>
      <c r="AN77" s="272">
        <f t="shared" ref="AN77:AN139" si="103">SUM(AL77:AM77)</f>
        <v>0</v>
      </c>
      <c r="AO77" s="268">
        <f t="shared" si="91"/>
        <v>591875</v>
      </c>
      <c r="AP77" s="269">
        <f t="shared" si="92"/>
        <v>435843</v>
      </c>
      <c r="AQ77" s="269">
        <f t="shared" si="93"/>
        <v>0</v>
      </c>
      <c r="AR77" s="269">
        <f t="shared" si="94"/>
        <v>147315</v>
      </c>
      <c r="AS77" s="269">
        <f t="shared" si="94"/>
        <v>8717</v>
      </c>
      <c r="AT77" s="269">
        <f t="shared" si="95"/>
        <v>0</v>
      </c>
      <c r="AU77" s="271">
        <f t="shared" si="96"/>
        <v>1.28</v>
      </c>
      <c r="AV77" s="271">
        <f t="shared" si="97"/>
        <v>1.28</v>
      </c>
      <c r="AW77" s="272">
        <f t="shared" si="97"/>
        <v>0</v>
      </c>
    </row>
    <row r="78" spans="1:49" ht="12.95" customHeight="1" x14ac:dyDescent="0.25">
      <c r="A78" s="114">
        <v>13</v>
      </c>
      <c r="B78" s="145">
        <v>5431</v>
      </c>
      <c r="C78" s="146">
        <v>600099016</v>
      </c>
      <c r="D78" s="114">
        <v>70698112</v>
      </c>
      <c r="E78" s="158" t="s">
        <v>462</v>
      </c>
      <c r="F78" s="145">
        <v>3141</v>
      </c>
      <c r="G78" s="159" t="s">
        <v>321</v>
      </c>
      <c r="H78" s="126" t="s">
        <v>284</v>
      </c>
      <c r="I78" s="265">
        <v>737467</v>
      </c>
      <c r="J78" s="266">
        <v>520914</v>
      </c>
      <c r="K78" s="266">
        <v>20000</v>
      </c>
      <c r="L78" s="831">
        <v>182829</v>
      </c>
      <c r="M78" s="831">
        <v>10418</v>
      </c>
      <c r="N78" s="266">
        <v>3306</v>
      </c>
      <c r="O78" s="622">
        <v>1.77</v>
      </c>
      <c r="P78" s="678">
        <v>0</v>
      </c>
      <c r="Q78" s="744">
        <v>1.77</v>
      </c>
      <c r="R78" s="268">
        <f t="shared" ref="R78:R80" si="104">W78*-1</f>
        <v>0</v>
      </c>
      <c r="S78" s="269">
        <v>0</v>
      </c>
      <c r="T78" s="269">
        <v>0</v>
      </c>
      <c r="U78" s="269">
        <v>0</v>
      </c>
      <c r="V78" s="269">
        <f t="shared" si="98"/>
        <v>0</v>
      </c>
      <c r="W78" s="269">
        <v>0</v>
      </c>
      <c r="X78" s="269">
        <v>0</v>
      </c>
      <c r="Y78" s="269">
        <f t="shared" si="87"/>
        <v>0</v>
      </c>
      <c r="Z78" s="269">
        <f t="shared" si="88"/>
        <v>0</v>
      </c>
      <c r="AA78" s="577">
        <f t="shared" si="89"/>
        <v>0</v>
      </c>
      <c r="AB78" s="270">
        <f t="shared" si="90"/>
        <v>0</v>
      </c>
      <c r="AC78" s="269">
        <v>0</v>
      </c>
      <c r="AD78" s="269">
        <v>0</v>
      </c>
      <c r="AE78" s="269">
        <f t="shared" si="99"/>
        <v>0</v>
      </c>
      <c r="AF78" s="269">
        <f t="shared" si="100"/>
        <v>0</v>
      </c>
      <c r="AG78" s="271">
        <v>0</v>
      </c>
      <c r="AH78" s="271">
        <v>0</v>
      </c>
      <c r="AI78" s="271">
        <v>0</v>
      </c>
      <c r="AJ78" s="271">
        <v>0</v>
      </c>
      <c r="AK78" s="271">
        <v>0</v>
      </c>
      <c r="AL78" s="271">
        <f t="shared" si="101"/>
        <v>0</v>
      </c>
      <c r="AM78" s="271">
        <f t="shared" si="102"/>
        <v>0</v>
      </c>
      <c r="AN78" s="272">
        <f t="shared" si="103"/>
        <v>0</v>
      </c>
      <c r="AO78" s="268">
        <f t="shared" si="91"/>
        <v>737467</v>
      </c>
      <c r="AP78" s="269">
        <f t="shared" si="92"/>
        <v>520914</v>
      </c>
      <c r="AQ78" s="269">
        <f t="shared" si="93"/>
        <v>20000</v>
      </c>
      <c r="AR78" s="269">
        <f t="shared" si="94"/>
        <v>182829</v>
      </c>
      <c r="AS78" s="269">
        <f t="shared" si="94"/>
        <v>10418</v>
      </c>
      <c r="AT78" s="269">
        <f t="shared" si="95"/>
        <v>3306</v>
      </c>
      <c r="AU78" s="271">
        <f t="shared" si="96"/>
        <v>1.77</v>
      </c>
      <c r="AV78" s="271">
        <f t="shared" si="97"/>
        <v>0</v>
      </c>
      <c r="AW78" s="272">
        <f t="shared" si="97"/>
        <v>1.77</v>
      </c>
    </row>
    <row r="79" spans="1:49" ht="12.95" customHeight="1" x14ac:dyDescent="0.25">
      <c r="A79" s="114">
        <v>13</v>
      </c>
      <c r="B79" s="145">
        <v>5431</v>
      </c>
      <c r="C79" s="146">
        <v>600099016</v>
      </c>
      <c r="D79" s="114">
        <v>70698112</v>
      </c>
      <c r="E79" s="158" t="s">
        <v>462</v>
      </c>
      <c r="F79" s="145">
        <v>3143</v>
      </c>
      <c r="G79" s="126" t="s">
        <v>635</v>
      </c>
      <c r="H79" s="126" t="s">
        <v>283</v>
      </c>
      <c r="I79" s="265">
        <v>437231</v>
      </c>
      <c r="J79" s="266">
        <v>321967</v>
      </c>
      <c r="K79" s="266">
        <v>0</v>
      </c>
      <c r="L79" s="831">
        <v>108825</v>
      </c>
      <c r="M79" s="831">
        <v>6439</v>
      </c>
      <c r="N79" s="266">
        <v>0</v>
      </c>
      <c r="O79" s="622">
        <v>0.71430000000000005</v>
      </c>
      <c r="P79" s="678">
        <v>0.71430000000000005</v>
      </c>
      <c r="Q79" s="744">
        <v>0</v>
      </c>
      <c r="R79" s="268">
        <f t="shared" si="104"/>
        <v>0</v>
      </c>
      <c r="S79" s="269">
        <v>0</v>
      </c>
      <c r="T79" s="269">
        <v>0</v>
      </c>
      <c r="U79" s="269">
        <v>0</v>
      </c>
      <c r="V79" s="269">
        <f t="shared" si="98"/>
        <v>0</v>
      </c>
      <c r="W79" s="269">
        <v>0</v>
      </c>
      <c r="X79" s="269">
        <v>0</v>
      </c>
      <c r="Y79" s="269">
        <f t="shared" si="87"/>
        <v>0</v>
      </c>
      <c r="Z79" s="269">
        <f t="shared" si="88"/>
        <v>0</v>
      </c>
      <c r="AA79" s="577">
        <f t="shared" si="89"/>
        <v>0</v>
      </c>
      <c r="AB79" s="270">
        <f t="shared" si="90"/>
        <v>0</v>
      </c>
      <c r="AC79" s="269">
        <v>0</v>
      </c>
      <c r="AD79" s="269">
        <v>0</v>
      </c>
      <c r="AE79" s="269">
        <f t="shared" si="99"/>
        <v>0</v>
      </c>
      <c r="AF79" s="269">
        <f t="shared" si="100"/>
        <v>0</v>
      </c>
      <c r="AG79" s="271">
        <v>0</v>
      </c>
      <c r="AH79" s="271">
        <v>0</v>
      </c>
      <c r="AI79" s="271">
        <v>0</v>
      </c>
      <c r="AJ79" s="271">
        <v>0</v>
      </c>
      <c r="AK79" s="271">
        <v>0</v>
      </c>
      <c r="AL79" s="271">
        <f t="shared" si="101"/>
        <v>0</v>
      </c>
      <c r="AM79" s="271">
        <f t="shared" si="102"/>
        <v>0</v>
      </c>
      <c r="AN79" s="272">
        <f t="shared" si="103"/>
        <v>0</v>
      </c>
      <c r="AO79" s="268">
        <f t="shared" si="91"/>
        <v>437231</v>
      </c>
      <c r="AP79" s="269">
        <f t="shared" si="92"/>
        <v>321967</v>
      </c>
      <c r="AQ79" s="269">
        <f t="shared" si="93"/>
        <v>0</v>
      </c>
      <c r="AR79" s="269">
        <f t="shared" si="94"/>
        <v>108825</v>
      </c>
      <c r="AS79" s="269">
        <f t="shared" si="94"/>
        <v>6439</v>
      </c>
      <c r="AT79" s="269">
        <f t="shared" si="95"/>
        <v>0</v>
      </c>
      <c r="AU79" s="271">
        <f t="shared" si="96"/>
        <v>0.71430000000000005</v>
      </c>
      <c r="AV79" s="271">
        <f t="shared" si="97"/>
        <v>0.71430000000000005</v>
      </c>
      <c r="AW79" s="272">
        <f t="shared" si="97"/>
        <v>0</v>
      </c>
    </row>
    <row r="80" spans="1:49" ht="12.95" customHeight="1" x14ac:dyDescent="0.25">
      <c r="A80" s="114">
        <v>13</v>
      </c>
      <c r="B80" s="145">
        <v>5431</v>
      </c>
      <c r="C80" s="146">
        <v>600099016</v>
      </c>
      <c r="D80" s="114">
        <v>70698112</v>
      </c>
      <c r="E80" s="158" t="s">
        <v>462</v>
      </c>
      <c r="F80" s="145">
        <v>3143</v>
      </c>
      <c r="G80" s="126" t="s">
        <v>636</v>
      </c>
      <c r="H80" s="126" t="s">
        <v>284</v>
      </c>
      <c r="I80" s="265">
        <v>14044</v>
      </c>
      <c r="J80" s="266">
        <v>9900</v>
      </c>
      <c r="K80" s="266">
        <v>0</v>
      </c>
      <c r="L80" s="831">
        <v>3346</v>
      </c>
      <c r="M80" s="831">
        <v>198</v>
      </c>
      <c r="N80" s="266">
        <v>600</v>
      </c>
      <c r="O80" s="622">
        <v>0.04</v>
      </c>
      <c r="P80" s="678">
        <v>0</v>
      </c>
      <c r="Q80" s="744">
        <v>0.04</v>
      </c>
      <c r="R80" s="268">
        <f t="shared" si="104"/>
        <v>0</v>
      </c>
      <c r="S80" s="269">
        <v>0</v>
      </c>
      <c r="T80" s="269">
        <v>0</v>
      </c>
      <c r="U80" s="269">
        <v>0</v>
      </c>
      <c r="V80" s="269">
        <f t="shared" si="98"/>
        <v>0</v>
      </c>
      <c r="W80" s="269">
        <v>0</v>
      </c>
      <c r="X80" s="269">
        <v>0</v>
      </c>
      <c r="Y80" s="269">
        <f t="shared" si="87"/>
        <v>0</v>
      </c>
      <c r="Z80" s="269">
        <f t="shared" si="88"/>
        <v>0</v>
      </c>
      <c r="AA80" s="577">
        <f t="shared" si="89"/>
        <v>0</v>
      </c>
      <c r="AB80" s="270">
        <f t="shared" si="90"/>
        <v>0</v>
      </c>
      <c r="AC80" s="269">
        <v>0</v>
      </c>
      <c r="AD80" s="269">
        <v>0</v>
      </c>
      <c r="AE80" s="269">
        <f t="shared" si="99"/>
        <v>0</v>
      </c>
      <c r="AF80" s="269">
        <f t="shared" si="100"/>
        <v>0</v>
      </c>
      <c r="AG80" s="271">
        <v>0</v>
      </c>
      <c r="AH80" s="271">
        <v>0</v>
      </c>
      <c r="AI80" s="271">
        <v>0</v>
      </c>
      <c r="AJ80" s="271">
        <v>0</v>
      </c>
      <c r="AK80" s="271">
        <v>0</v>
      </c>
      <c r="AL80" s="271">
        <f t="shared" si="101"/>
        <v>0</v>
      </c>
      <c r="AM80" s="271">
        <f t="shared" si="102"/>
        <v>0</v>
      </c>
      <c r="AN80" s="272">
        <f t="shared" si="103"/>
        <v>0</v>
      </c>
      <c r="AO80" s="268">
        <f t="shared" si="91"/>
        <v>14044</v>
      </c>
      <c r="AP80" s="269">
        <f t="shared" si="92"/>
        <v>9900</v>
      </c>
      <c r="AQ80" s="269">
        <f t="shared" si="93"/>
        <v>0</v>
      </c>
      <c r="AR80" s="269">
        <f t="shared" si="94"/>
        <v>3346</v>
      </c>
      <c r="AS80" s="269">
        <f t="shared" si="94"/>
        <v>198</v>
      </c>
      <c r="AT80" s="269">
        <f t="shared" si="95"/>
        <v>600</v>
      </c>
      <c r="AU80" s="271">
        <f t="shared" si="96"/>
        <v>0.04</v>
      </c>
      <c r="AV80" s="271">
        <f t="shared" si="97"/>
        <v>0</v>
      </c>
      <c r="AW80" s="272">
        <f t="shared" si="97"/>
        <v>0.04</v>
      </c>
    </row>
    <row r="81" spans="1:49" ht="12.95" customHeight="1" x14ac:dyDescent="0.25">
      <c r="A81" s="131">
        <v>13</v>
      </c>
      <c r="B81" s="148">
        <v>5431</v>
      </c>
      <c r="C81" s="149">
        <v>600099016</v>
      </c>
      <c r="D81" s="148">
        <v>70698112</v>
      </c>
      <c r="E81" s="163" t="s">
        <v>463</v>
      </c>
      <c r="F81" s="170"/>
      <c r="G81" s="175"/>
      <c r="H81" s="176"/>
      <c r="I81" s="204">
        <v>6880756</v>
      </c>
      <c r="J81" s="167">
        <v>4949124</v>
      </c>
      <c r="K81" s="167">
        <v>30000</v>
      </c>
      <c r="L81" s="167">
        <v>1682944</v>
      </c>
      <c r="M81" s="167">
        <v>98982</v>
      </c>
      <c r="N81" s="167">
        <v>119706</v>
      </c>
      <c r="O81" s="543">
        <v>11.416699999999999</v>
      </c>
      <c r="P81" s="543">
        <v>7.5206999999999997</v>
      </c>
      <c r="Q81" s="544">
        <v>3.8960000000000004</v>
      </c>
      <c r="R81" s="411">
        <f t="shared" ref="R81:AW81" si="105">SUM(R75:R80)</f>
        <v>0</v>
      </c>
      <c r="S81" s="167">
        <f t="shared" si="105"/>
        <v>0</v>
      </c>
      <c r="T81" s="167">
        <f t="shared" si="105"/>
        <v>0</v>
      </c>
      <c r="U81" s="167">
        <f t="shared" si="105"/>
        <v>0</v>
      </c>
      <c r="V81" s="167">
        <f t="shared" si="105"/>
        <v>0</v>
      </c>
      <c r="W81" s="167">
        <f t="shared" si="105"/>
        <v>0</v>
      </c>
      <c r="X81" s="167">
        <f t="shared" si="105"/>
        <v>0</v>
      </c>
      <c r="Y81" s="167">
        <f t="shared" si="105"/>
        <v>0</v>
      </c>
      <c r="Z81" s="167">
        <f t="shared" si="105"/>
        <v>0</v>
      </c>
      <c r="AA81" s="167">
        <f t="shared" si="105"/>
        <v>0</v>
      </c>
      <c r="AB81" s="167">
        <f t="shared" si="105"/>
        <v>0</v>
      </c>
      <c r="AC81" s="167">
        <f t="shared" si="105"/>
        <v>0</v>
      </c>
      <c r="AD81" s="167">
        <f t="shared" si="105"/>
        <v>0</v>
      </c>
      <c r="AE81" s="167">
        <f t="shared" si="105"/>
        <v>0</v>
      </c>
      <c r="AF81" s="167">
        <f t="shared" si="105"/>
        <v>0</v>
      </c>
      <c r="AG81" s="543">
        <f t="shared" si="105"/>
        <v>0</v>
      </c>
      <c r="AH81" s="543">
        <f t="shared" si="105"/>
        <v>0</v>
      </c>
      <c r="AI81" s="543">
        <f t="shared" si="105"/>
        <v>0</v>
      </c>
      <c r="AJ81" s="543">
        <f t="shared" si="105"/>
        <v>0</v>
      </c>
      <c r="AK81" s="543">
        <f t="shared" si="105"/>
        <v>0</v>
      </c>
      <c r="AL81" s="543">
        <f t="shared" si="105"/>
        <v>0</v>
      </c>
      <c r="AM81" s="543">
        <f t="shared" si="105"/>
        <v>0</v>
      </c>
      <c r="AN81" s="544">
        <f t="shared" si="105"/>
        <v>0</v>
      </c>
      <c r="AO81" s="411">
        <f t="shared" si="105"/>
        <v>6880756</v>
      </c>
      <c r="AP81" s="167">
        <f t="shared" si="105"/>
        <v>4949124</v>
      </c>
      <c r="AQ81" s="167">
        <f t="shared" si="105"/>
        <v>30000</v>
      </c>
      <c r="AR81" s="167">
        <f t="shared" si="105"/>
        <v>1682944</v>
      </c>
      <c r="AS81" s="167">
        <f t="shared" si="105"/>
        <v>98982</v>
      </c>
      <c r="AT81" s="167">
        <f t="shared" si="105"/>
        <v>119706</v>
      </c>
      <c r="AU81" s="543">
        <f t="shared" si="105"/>
        <v>11.416699999999999</v>
      </c>
      <c r="AV81" s="543">
        <f t="shared" si="105"/>
        <v>7.5206999999999997</v>
      </c>
      <c r="AW81" s="544">
        <f t="shared" si="105"/>
        <v>3.8960000000000004</v>
      </c>
    </row>
    <row r="82" spans="1:49" ht="12.95" customHeight="1" x14ac:dyDescent="0.25">
      <c r="A82" s="114">
        <v>14</v>
      </c>
      <c r="B82" s="145">
        <v>5487</v>
      </c>
      <c r="C82" s="146">
        <v>600098796</v>
      </c>
      <c r="D82" s="114">
        <v>71006753</v>
      </c>
      <c r="E82" s="158" t="s">
        <v>464</v>
      </c>
      <c r="F82" s="145">
        <v>3111</v>
      </c>
      <c r="G82" s="159" t="s">
        <v>331</v>
      </c>
      <c r="H82" s="126" t="s">
        <v>283</v>
      </c>
      <c r="I82" s="265">
        <v>1275158</v>
      </c>
      <c r="J82" s="266">
        <v>914137</v>
      </c>
      <c r="K82" s="266">
        <v>20000</v>
      </c>
      <c r="L82" s="831">
        <v>315738</v>
      </c>
      <c r="M82" s="831">
        <v>18283</v>
      </c>
      <c r="N82" s="266">
        <v>7000</v>
      </c>
      <c r="O82" s="622">
        <v>2.4541000000000004</v>
      </c>
      <c r="P82" s="678">
        <v>1.7755000000000001</v>
      </c>
      <c r="Q82" s="744">
        <v>0.67860000000000009</v>
      </c>
      <c r="R82" s="268">
        <f t="shared" ref="R82:R84" si="106">W82*-1</f>
        <v>0</v>
      </c>
      <c r="S82" s="269">
        <v>0</v>
      </c>
      <c r="T82" s="269">
        <v>0</v>
      </c>
      <c r="U82" s="269">
        <v>0</v>
      </c>
      <c r="V82" s="269">
        <f t="shared" si="98"/>
        <v>0</v>
      </c>
      <c r="W82" s="269">
        <v>0</v>
      </c>
      <c r="X82" s="269">
        <v>0</v>
      </c>
      <c r="Y82" s="269">
        <f>SUM(W82:X82)</f>
        <v>0</v>
      </c>
      <c r="Z82" s="269">
        <f>V82+Y82</f>
        <v>0</v>
      </c>
      <c r="AA82" s="577">
        <f t="shared" ref="AA82:AA84" si="107">ROUND((V82+W82)*33.8%,0)</f>
        <v>0</v>
      </c>
      <c r="AB82" s="270">
        <f>ROUND(V82*2%,0)</f>
        <v>0</v>
      </c>
      <c r="AC82" s="269">
        <v>0</v>
      </c>
      <c r="AD82" s="269">
        <v>0</v>
      </c>
      <c r="AE82" s="269">
        <f t="shared" si="99"/>
        <v>0</v>
      </c>
      <c r="AF82" s="269">
        <f t="shared" si="100"/>
        <v>0</v>
      </c>
      <c r="AG82" s="271">
        <v>0</v>
      </c>
      <c r="AH82" s="271">
        <v>0</v>
      </c>
      <c r="AI82" s="271">
        <v>0</v>
      </c>
      <c r="AJ82" s="271">
        <v>0</v>
      </c>
      <c r="AK82" s="271">
        <v>0</v>
      </c>
      <c r="AL82" s="271">
        <f t="shared" si="101"/>
        <v>0</v>
      </c>
      <c r="AM82" s="271">
        <f t="shared" si="102"/>
        <v>0</v>
      </c>
      <c r="AN82" s="272">
        <f t="shared" si="103"/>
        <v>0</v>
      </c>
      <c r="AO82" s="268">
        <f>I82+AF82</f>
        <v>1275158</v>
      </c>
      <c r="AP82" s="269">
        <f>J82+V82</f>
        <v>914137</v>
      </c>
      <c r="AQ82" s="269">
        <f t="shared" ref="AQ82:AQ84" si="108">K82+Y82</f>
        <v>20000</v>
      </c>
      <c r="AR82" s="269">
        <f t="shared" ref="AR82:AS84" si="109">L82+AA82</f>
        <v>315738</v>
      </c>
      <c r="AS82" s="269">
        <f t="shared" si="109"/>
        <v>18283</v>
      </c>
      <c r="AT82" s="269">
        <f>N82+AE82</f>
        <v>7000</v>
      </c>
      <c r="AU82" s="271">
        <f>O82+AN82</f>
        <v>2.4541000000000004</v>
      </c>
      <c r="AV82" s="271">
        <f t="shared" ref="AV82:AW84" si="110">P82+AL82</f>
        <v>1.7755000000000001</v>
      </c>
      <c r="AW82" s="272">
        <f t="shared" si="110"/>
        <v>0.67860000000000009</v>
      </c>
    </row>
    <row r="83" spans="1:49" ht="12.95" customHeight="1" x14ac:dyDescent="0.25">
      <c r="A83" s="114">
        <v>14</v>
      </c>
      <c r="B83" s="145">
        <v>5487</v>
      </c>
      <c r="C83" s="146">
        <v>600098796</v>
      </c>
      <c r="D83" s="114">
        <v>71006753</v>
      </c>
      <c r="E83" s="158" t="s">
        <v>464</v>
      </c>
      <c r="F83" s="145">
        <v>3111</v>
      </c>
      <c r="G83" s="126" t="s">
        <v>318</v>
      </c>
      <c r="H83" s="126" t="s">
        <v>284</v>
      </c>
      <c r="I83" s="265">
        <v>230590</v>
      </c>
      <c r="J83" s="266">
        <v>169801</v>
      </c>
      <c r="K83" s="266">
        <v>0</v>
      </c>
      <c r="L83" s="831">
        <v>57393</v>
      </c>
      <c r="M83" s="831">
        <v>3396</v>
      </c>
      <c r="N83" s="266">
        <v>0</v>
      </c>
      <c r="O83" s="622">
        <v>0.5</v>
      </c>
      <c r="P83" s="678">
        <v>0.5</v>
      </c>
      <c r="Q83" s="744">
        <v>0</v>
      </c>
      <c r="R83" s="268">
        <f t="shared" si="106"/>
        <v>0</v>
      </c>
      <c r="S83" s="269">
        <v>0</v>
      </c>
      <c r="T83" s="269">
        <v>0</v>
      </c>
      <c r="U83" s="269">
        <v>0</v>
      </c>
      <c r="V83" s="269">
        <f t="shared" si="98"/>
        <v>0</v>
      </c>
      <c r="W83" s="269">
        <v>0</v>
      </c>
      <c r="X83" s="269">
        <v>0</v>
      </c>
      <c r="Y83" s="269">
        <f>SUM(W83:X83)</f>
        <v>0</v>
      </c>
      <c r="Z83" s="269">
        <f>V83+Y83</f>
        <v>0</v>
      </c>
      <c r="AA83" s="577">
        <f t="shared" si="107"/>
        <v>0</v>
      </c>
      <c r="AB83" s="270">
        <f>ROUND(V83*2%,0)</f>
        <v>0</v>
      </c>
      <c r="AC83" s="269">
        <v>0</v>
      </c>
      <c r="AD83" s="269">
        <v>0</v>
      </c>
      <c r="AE83" s="269">
        <f t="shared" si="99"/>
        <v>0</v>
      </c>
      <c r="AF83" s="269">
        <f t="shared" si="100"/>
        <v>0</v>
      </c>
      <c r="AG83" s="271">
        <v>0</v>
      </c>
      <c r="AH83" s="271">
        <v>0</v>
      </c>
      <c r="AI83" s="271">
        <v>0</v>
      </c>
      <c r="AJ83" s="271">
        <v>0</v>
      </c>
      <c r="AK83" s="271">
        <v>0</v>
      </c>
      <c r="AL83" s="271">
        <f t="shared" si="101"/>
        <v>0</v>
      </c>
      <c r="AM83" s="271">
        <f t="shared" si="102"/>
        <v>0</v>
      </c>
      <c r="AN83" s="272">
        <f t="shared" si="103"/>
        <v>0</v>
      </c>
      <c r="AO83" s="268">
        <f>I83+AF83</f>
        <v>230590</v>
      </c>
      <c r="AP83" s="269">
        <f>J83+V83</f>
        <v>169801</v>
      </c>
      <c r="AQ83" s="269">
        <f t="shared" si="108"/>
        <v>0</v>
      </c>
      <c r="AR83" s="269">
        <f t="shared" si="109"/>
        <v>57393</v>
      </c>
      <c r="AS83" s="269">
        <f t="shared" si="109"/>
        <v>3396</v>
      </c>
      <c r="AT83" s="269">
        <f>N83+AE83</f>
        <v>0</v>
      </c>
      <c r="AU83" s="271">
        <f>O83+AN83</f>
        <v>0.5</v>
      </c>
      <c r="AV83" s="271">
        <f t="shared" si="110"/>
        <v>0.5</v>
      </c>
      <c r="AW83" s="272">
        <f t="shared" si="110"/>
        <v>0</v>
      </c>
    </row>
    <row r="84" spans="1:49" ht="12.95" customHeight="1" x14ac:dyDescent="0.25">
      <c r="A84" s="114">
        <v>14</v>
      </c>
      <c r="B84" s="145">
        <v>5487</v>
      </c>
      <c r="C84" s="146">
        <v>600098796</v>
      </c>
      <c r="D84" s="114">
        <v>71006753</v>
      </c>
      <c r="E84" s="158" t="s">
        <v>464</v>
      </c>
      <c r="F84" s="145">
        <v>3141</v>
      </c>
      <c r="G84" s="159" t="s">
        <v>321</v>
      </c>
      <c r="H84" s="126" t="s">
        <v>284</v>
      </c>
      <c r="I84" s="265">
        <v>173810</v>
      </c>
      <c r="J84" s="266">
        <v>117710</v>
      </c>
      <c r="K84" s="266">
        <v>10000</v>
      </c>
      <c r="L84" s="831">
        <v>43166</v>
      </c>
      <c r="M84" s="831">
        <v>2354</v>
      </c>
      <c r="N84" s="266">
        <v>580</v>
      </c>
      <c r="O84" s="622">
        <v>0.43</v>
      </c>
      <c r="P84" s="678">
        <v>0</v>
      </c>
      <c r="Q84" s="744">
        <v>0.43</v>
      </c>
      <c r="R84" s="268">
        <f t="shared" si="106"/>
        <v>0</v>
      </c>
      <c r="S84" s="269">
        <v>0</v>
      </c>
      <c r="T84" s="269">
        <v>0</v>
      </c>
      <c r="U84" s="269">
        <v>0</v>
      </c>
      <c r="V84" s="269">
        <f t="shared" si="98"/>
        <v>0</v>
      </c>
      <c r="W84" s="269">
        <v>0</v>
      </c>
      <c r="X84" s="269">
        <v>0</v>
      </c>
      <c r="Y84" s="269">
        <f>SUM(W84:X84)</f>
        <v>0</v>
      </c>
      <c r="Z84" s="269">
        <f>V84+Y84</f>
        <v>0</v>
      </c>
      <c r="AA84" s="577">
        <f t="shared" si="107"/>
        <v>0</v>
      </c>
      <c r="AB84" s="270">
        <f>ROUND(V84*2%,0)</f>
        <v>0</v>
      </c>
      <c r="AC84" s="269">
        <v>0</v>
      </c>
      <c r="AD84" s="269">
        <v>0</v>
      </c>
      <c r="AE84" s="269">
        <f t="shared" si="99"/>
        <v>0</v>
      </c>
      <c r="AF84" s="269">
        <f t="shared" si="100"/>
        <v>0</v>
      </c>
      <c r="AG84" s="271">
        <v>0</v>
      </c>
      <c r="AH84" s="271">
        <v>0</v>
      </c>
      <c r="AI84" s="271">
        <v>0</v>
      </c>
      <c r="AJ84" s="271">
        <v>0</v>
      </c>
      <c r="AK84" s="271">
        <v>0</v>
      </c>
      <c r="AL84" s="271">
        <f t="shared" si="101"/>
        <v>0</v>
      </c>
      <c r="AM84" s="271">
        <f t="shared" si="102"/>
        <v>0</v>
      </c>
      <c r="AN84" s="272">
        <f t="shared" si="103"/>
        <v>0</v>
      </c>
      <c r="AO84" s="268">
        <f>I84+AF84</f>
        <v>173810</v>
      </c>
      <c r="AP84" s="269">
        <f>J84+V84</f>
        <v>117710</v>
      </c>
      <c r="AQ84" s="269">
        <f t="shared" si="108"/>
        <v>10000</v>
      </c>
      <c r="AR84" s="269">
        <f t="shared" si="109"/>
        <v>43166</v>
      </c>
      <c r="AS84" s="269">
        <f t="shared" si="109"/>
        <v>2354</v>
      </c>
      <c r="AT84" s="269">
        <f>N84+AE84</f>
        <v>580</v>
      </c>
      <c r="AU84" s="271">
        <f>O84+AN84</f>
        <v>0.43</v>
      </c>
      <c r="AV84" s="271">
        <f t="shared" si="110"/>
        <v>0</v>
      </c>
      <c r="AW84" s="272">
        <f t="shared" si="110"/>
        <v>0.43</v>
      </c>
    </row>
    <row r="85" spans="1:49" ht="12.95" customHeight="1" x14ac:dyDescent="0.25">
      <c r="A85" s="131">
        <v>14</v>
      </c>
      <c r="B85" s="148">
        <v>5487</v>
      </c>
      <c r="C85" s="149">
        <v>600098796</v>
      </c>
      <c r="D85" s="148">
        <v>71006753</v>
      </c>
      <c r="E85" s="163" t="s">
        <v>465</v>
      </c>
      <c r="F85" s="148"/>
      <c r="G85" s="164"/>
      <c r="H85" s="165"/>
      <c r="I85" s="200">
        <v>1679558</v>
      </c>
      <c r="J85" s="166">
        <v>1201648</v>
      </c>
      <c r="K85" s="166">
        <v>30000</v>
      </c>
      <c r="L85" s="166">
        <v>416297</v>
      </c>
      <c r="M85" s="166">
        <v>24033</v>
      </c>
      <c r="N85" s="166">
        <v>7580</v>
      </c>
      <c r="O85" s="541">
        <v>3.3841000000000006</v>
      </c>
      <c r="P85" s="541">
        <v>2.2755000000000001</v>
      </c>
      <c r="Q85" s="542">
        <v>1.1086</v>
      </c>
      <c r="R85" s="409">
        <f t="shared" ref="R85:AW85" si="111">SUM(R82:R84)</f>
        <v>0</v>
      </c>
      <c r="S85" s="166">
        <f t="shared" si="111"/>
        <v>0</v>
      </c>
      <c r="T85" s="166">
        <f t="shared" si="111"/>
        <v>0</v>
      </c>
      <c r="U85" s="166">
        <f t="shared" si="111"/>
        <v>0</v>
      </c>
      <c r="V85" s="166">
        <f t="shared" si="111"/>
        <v>0</v>
      </c>
      <c r="W85" s="166">
        <f t="shared" si="111"/>
        <v>0</v>
      </c>
      <c r="X85" s="166">
        <f t="shared" si="111"/>
        <v>0</v>
      </c>
      <c r="Y85" s="166">
        <f t="shared" si="111"/>
        <v>0</v>
      </c>
      <c r="Z85" s="166">
        <f t="shared" si="111"/>
        <v>0</v>
      </c>
      <c r="AA85" s="166">
        <f t="shared" si="111"/>
        <v>0</v>
      </c>
      <c r="AB85" s="166">
        <f t="shared" si="111"/>
        <v>0</v>
      </c>
      <c r="AC85" s="166">
        <f t="shared" si="111"/>
        <v>0</v>
      </c>
      <c r="AD85" s="166">
        <f t="shared" si="111"/>
        <v>0</v>
      </c>
      <c r="AE85" s="166">
        <f t="shared" si="111"/>
        <v>0</v>
      </c>
      <c r="AF85" s="166">
        <f t="shared" si="111"/>
        <v>0</v>
      </c>
      <c r="AG85" s="541">
        <f t="shared" si="111"/>
        <v>0</v>
      </c>
      <c r="AH85" s="541">
        <f t="shared" si="111"/>
        <v>0</v>
      </c>
      <c r="AI85" s="541">
        <f t="shared" si="111"/>
        <v>0</v>
      </c>
      <c r="AJ85" s="541">
        <f t="shared" si="111"/>
        <v>0</v>
      </c>
      <c r="AK85" s="541">
        <f t="shared" si="111"/>
        <v>0</v>
      </c>
      <c r="AL85" s="541">
        <f t="shared" si="111"/>
        <v>0</v>
      </c>
      <c r="AM85" s="541">
        <f t="shared" si="111"/>
        <v>0</v>
      </c>
      <c r="AN85" s="542">
        <f t="shared" si="111"/>
        <v>0</v>
      </c>
      <c r="AO85" s="409">
        <f t="shared" si="111"/>
        <v>1679558</v>
      </c>
      <c r="AP85" s="166">
        <f t="shared" si="111"/>
        <v>1201648</v>
      </c>
      <c r="AQ85" s="166">
        <f t="shared" si="111"/>
        <v>30000</v>
      </c>
      <c r="AR85" s="166">
        <f t="shared" si="111"/>
        <v>416297</v>
      </c>
      <c r="AS85" s="166">
        <f t="shared" si="111"/>
        <v>24033</v>
      </c>
      <c r="AT85" s="166">
        <f t="shared" si="111"/>
        <v>7580</v>
      </c>
      <c r="AU85" s="541">
        <f t="shared" si="111"/>
        <v>3.3841000000000006</v>
      </c>
      <c r="AV85" s="541">
        <f t="shared" si="111"/>
        <v>2.2755000000000001</v>
      </c>
      <c r="AW85" s="542">
        <f t="shared" si="111"/>
        <v>1.1086</v>
      </c>
    </row>
    <row r="86" spans="1:49" ht="12.95" customHeight="1" x14ac:dyDescent="0.25">
      <c r="A86" s="114">
        <v>15</v>
      </c>
      <c r="B86" s="145">
        <v>5436</v>
      </c>
      <c r="C86" s="146">
        <v>600098800</v>
      </c>
      <c r="D86" s="114">
        <v>72742992</v>
      </c>
      <c r="E86" s="158" t="s">
        <v>466</v>
      </c>
      <c r="F86" s="145">
        <v>3111</v>
      </c>
      <c r="G86" s="159" t="s">
        <v>331</v>
      </c>
      <c r="H86" s="126" t="s">
        <v>283</v>
      </c>
      <c r="I86" s="265">
        <v>3430599</v>
      </c>
      <c r="J86" s="266">
        <v>2501987</v>
      </c>
      <c r="K86" s="266">
        <v>0</v>
      </c>
      <c r="L86" s="831">
        <v>845672</v>
      </c>
      <c r="M86" s="831">
        <v>50040</v>
      </c>
      <c r="N86" s="266">
        <v>32900</v>
      </c>
      <c r="O86" s="622">
        <v>5.6827999999999994</v>
      </c>
      <c r="P86" s="678">
        <v>4.1929999999999996</v>
      </c>
      <c r="Q86" s="744">
        <v>1.4898</v>
      </c>
      <c r="R86" s="268">
        <f t="shared" ref="R86:R87" si="112">W86*-1</f>
        <v>0</v>
      </c>
      <c r="S86" s="269">
        <v>0</v>
      </c>
      <c r="T86" s="269">
        <v>0</v>
      </c>
      <c r="U86" s="269">
        <v>0</v>
      </c>
      <c r="V86" s="269">
        <f t="shared" si="98"/>
        <v>0</v>
      </c>
      <c r="W86" s="269">
        <v>0</v>
      </c>
      <c r="X86" s="269">
        <v>0</v>
      </c>
      <c r="Y86" s="269">
        <f>SUM(W86:X86)</f>
        <v>0</v>
      </c>
      <c r="Z86" s="269">
        <f>V86+Y86</f>
        <v>0</v>
      </c>
      <c r="AA86" s="577">
        <f t="shared" ref="AA86:AA87" si="113">ROUND((V86+W86)*33.8%,0)</f>
        <v>0</v>
      </c>
      <c r="AB86" s="270">
        <f>ROUND(V86*2%,0)</f>
        <v>0</v>
      </c>
      <c r="AC86" s="269">
        <v>0</v>
      </c>
      <c r="AD86" s="269">
        <v>0</v>
      </c>
      <c r="AE86" s="269">
        <f t="shared" si="99"/>
        <v>0</v>
      </c>
      <c r="AF86" s="269">
        <f t="shared" si="100"/>
        <v>0</v>
      </c>
      <c r="AG86" s="271">
        <v>0</v>
      </c>
      <c r="AH86" s="271">
        <v>0</v>
      </c>
      <c r="AI86" s="271">
        <v>0</v>
      </c>
      <c r="AJ86" s="271">
        <v>0</v>
      </c>
      <c r="AK86" s="271">
        <v>0</v>
      </c>
      <c r="AL86" s="271">
        <f t="shared" si="101"/>
        <v>0</v>
      </c>
      <c r="AM86" s="271">
        <f t="shared" si="102"/>
        <v>0</v>
      </c>
      <c r="AN86" s="272">
        <f t="shared" si="103"/>
        <v>0</v>
      </c>
      <c r="AO86" s="268">
        <f>I86+AF86</f>
        <v>3430599</v>
      </c>
      <c r="AP86" s="269">
        <f>J86+V86</f>
        <v>2501987</v>
      </c>
      <c r="AQ86" s="269">
        <f t="shared" ref="AQ86:AQ87" si="114">K86+Y86</f>
        <v>0</v>
      </c>
      <c r="AR86" s="269">
        <f>L86+AA86</f>
        <v>845672</v>
      </c>
      <c r="AS86" s="269">
        <f>M86+AB86</f>
        <v>50040</v>
      </c>
      <c r="AT86" s="269">
        <f>N86+AE86</f>
        <v>32900</v>
      </c>
      <c r="AU86" s="271">
        <f>O86+AN86</f>
        <v>5.6827999999999994</v>
      </c>
      <c r="AV86" s="271">
        <f>P86+AL86</f>
        <v>4.1929999999999996</v>
      </c>
      <c r="AW86" s="272">
        <f>Q86+AM86</f>
        <v>1.4898</v>
      </c>
    </row>
    <row r="87" spans="1:49" ht="12.95" customHeight="1" x14ac:dyDescent="0.25">
      <c r="A87" s="114">
        <v>15</v>
      </c>
      <c r="B87" s="123">
        <v>5436</v>
      </c>
      <c r="C87" s="168">
        <v>600098800</v>
      </c>
      <c r="D87" s="114">
        <v>72742992</v>
      </c>
      <c r="E87" s="125" t="s">
        <v>466</v>
      </c>
      <c r="F87" s="123">
        <v>3141</v>
      </c>
      <c r="G87" s="159" t="s">
        <v>321</v>
      </c>
      <c r="H87" s="126" t="s">
        <v>284</v>
      </c>
      <c r="I87" s="265">
        <v>610527</v>
      </c>
      <c r="J87" s="266">
        <v>447571</v>
      </c>
      <c r="K87" s="266">
        <v>0</v>
      </c>
      <c r="L87" s="831">
        <v>151279</v>
      </c>
      <c r="M87" s="831">
        <v>8951</v>
      </c>
      <c r="N87" s="266">
        <v>2726</v>
      </c>
      <c r="O87" s="622">
        <v>1.52</v>
      </c>
      <c r="P87" s="678">
        <v>0</v>
      </c>
      <c r="Q87" s="744">
        <v>1.52</v>
      </c>
      <c r="R87" s="268">
        <f t="shared" si="112"/>
        <v>0</v>
      </c>
      <c r="S87" s="269">
        <v>0</v>
      </c>
      <c r="T87" s="269">
        <v>0</v>
      </c>
      <c r="U87" s="269">
        <v>0</v>
      </c>
      <c r="V87" s="269">
        <f t="shared" si="98"/>
        <v>0</v>
      </c>
      <c r="W87" s="269">
        <v>0</v>
      </c>
      <c r="X87" s="269">
        <v>0</v>
      </c>
      <c r="Y87" s="269">
        <f>SUM(W87:X87)</f>
        <v>0</v>
      </c>
      <c r="Z87" s="269">
        <f>V87+Y87</f>
        <v>0</v>
      </c>
      <c r="AA87" s="577">
        <f t="shared" si="113"/>
        <v>0</v>
      </c>
      <c r="AB87" s="270">
        <f>ROUND(V87*2%,0)</f>
        <v>0</v>
      </c>
      <c r="AC87" s="269">
        <v>0</v>
      </c>
      <c r="AD87" s="269">
        <v>0</v>
      </c>
      <c r="AE87" s="269">
        <f t="shared" si="99"/>
        <v>0</v>
      </c>
      <c r="AF87" s="269">
        <f t="shared" si="100"/>
        <v>0</v>
      </c>
      <c r="AG87" s="271">
        <v>0</v>
      </c>
      <c r="AH87" s="271">
        <v>0</v>
      </c>
      <c r="AI87" s="271">
        <v>0</v>
      </c>
      <c r="AJ87" s="271">
        <v>0</v>
      </c>
      <c r="AK87" s="271">
        <v>0</v>
      </c>
      <c r="AL87" s="271">
        <f t="shared" si="101"/>
        <v>0</v>
      </c>
      <c r="AM87" s="271">
        <f t="shared" si="102"/>
        <v>0</v>
      </c>
      <c r="AN87" s="272">
        <f t="shared" si="103"/>
        <v>0</v>
      </c>
      <c r="AO87" s="268">
        <f>I87+AF87</f>
        <v>610527</v>
      </c>
      <c r="AP87" s="269">
        <f>J87+V87</f>
        <v>447571</v>
      </c>
      <c r="AQ87" s="269">
        <f t="shared" si="114"/>
        <v>0</v>
      </c>
      <c r="AR87" s="269">
        <f>L87+AA87</f>
        <v>151279</v>
      </c>
      <c r="AS87" s="269">
        <f>M87+AB87</f>
        <v>8951</v>
      </c>
      <c r="AT87" s="269">
        <f>N87+AE87</f>
        <v>2726</v>
      </c>
      <c r="AU87" s="271">
        <f>O87+AN87</f>
        <v>1.52</v>
      </c>
      <c r="AV87" s="271">
        <f>P87+AL87</f>
        <v>0</v>
      </c>
      <c r="AW87" s="272">
        <f>Q87+AM87</f>
        <v>1.52</v>
      </c>
    </row>
    <row r="88" spans="1:49" ht="12.95" customHeight="1" x14ac:dyDescent="0.25">
      <c r="A88" s="131">
        <v>15</v>
      </c>
      <c r="B88" s="117">
        <v>5436</v>
      </c>
      <c r="C88" s="160">
        <v>600098800</v>
      </c>
      <c r="D88" s="117">
        <v>72742992</v>
      </c>
      <c r="E88" s="128" t="s">
        <v>467</v>
      </c>
      <c r="F88" s="117"/>
      <c r="G88" s="161"/>
      <c r="H88" s="162"/>
      <c r="I88" s="200">
        <v>4041126</v>
      </c>
      <c r="J88" s="166">
        <v>2949558</v>
      </c>
      <c r="K88" s="166">
        <v>0</v>
      </c>
      <c r="L88" s="166">
        <v>996951</v>
      </c>
      <c r="M88" s="166">
        <v>58991</v>
      </c>
      <c r="N88" s="166">
        <v>35626</v>
      </c>
      <c r="O88" s="541">
        <v>7.2027999999999999</v>
      </c>
      <c r="P88" s="541">
        <v>4.1929999999999996</v>
      </c>
      <c r="Q88" s="542">
        <v>3.0098000000000003</v>
      </c>
      <c r="R88" s="409">
        <f t="shared" ref="R88:AW88" si="115">SUM(R86:R87)</f>
        <v>0</v>
      </c>
      <c r="S88" s="166">
        <f t="shared" si="115"/>
        <v>0</v>
      </c>
      <c r="T88" s="166">
        <f t="shared" si="115"/>
        <v>0</v>
      </c>
      <c r="U88" s="166">
        <f t="shared" si="115"/>
        <v>0</v>
      </c>
      <c r="V88" s="166">
        <f t="shared" si="115"/>
        <v>0</v>
      </c>
      <c r="W88" s="166">
        <f t="shared" si="115"/>
        <v>0</v>
      </c>
      <c r="X88" s="166">
        <f t="shared" si="115"/>
        <v>0</v>
      </c>
      <c r="Y88" s="166">
        <f t="shared" si="115"/>
        <v>0</v>
      </c>
      <c r="Z88" s="166">
        <f t="shared" si="115"/>
        <v>0</v>
      </c>
      <c r="AA88" s="166">
        <f t="shared" si="115"/>
        <v>0</v>
      </c>
      <c r="AB88" s="166">
        <f t="shared" si="115"/>
        <v>0</v>
      </c>
      <c r="AC88" s="166">
        <f t="shared" si="115"/>
        <v>0</v>
      </c>
      <c r="AD88" s="166">
        <f t="shared" si="115"/>
        <v>0</v>
      </c>
      <c r="AE88" s="166">
        <f t="shared" si="115"/>
        <v>0</v>
      </c>
      <c r="AF88" s="166">
        <f t="shared" si="115"/>
        <v>0</v>
      </c>
      <c r="AG88" s="541">
        <f t="shared" si="115"/>
        <v>0</v>
      </c>
      <c r="AH88" s="541">
        <f t="shared" si="115"/>
        <v>0</v>
      </c>
      <c r="AI88" s="541">
        <f t="shared" si="115"/>
        <v>0</v>
      </c>
      <c r="AJ88" s="541">
        <f t="shared" si="115"/>
        <v>0</v>
      </c>
      <c r="AK88" s="541">
        <f t="shared" si="115"/>
        <v>0</v>
      </c>
      <c r="AL88" s="541">
        <f t="shared" si="115"/>
        <v>0</v>
      </c>
      <c r="AM88" s="541">
        <f t="shared" si="115"/>
        <v>0</v>
      </c>
      <c r="AN88" s="542">
        <f t="shared" si="115"/>
        <v>0</v>
      </c>
      <c r="AO88" s="409">
        <f t="shared" si="115"/>
        <v>4041126</v>
      </c>
      <c r="AP88" s="166">
        <f t="shared" si="115"/>
        <v>2949558</v>
      </c>
      <c r="AQ88" s="166">
        <f t="shared" si="115"/>
        <v>0</v>
      </c>
      <c r="AR88" s="166">
        <f t="shared" si="115"/>
        <v>996951</v>
      </c>
      <c r="AS88" s="166">
        <f t="shared" si="115"/>
        <v>58991</v>
      </c>
      <c r="AT88" s="166">
        <f t="shared" si="115"/>
        <v>35626</v>
      </c>
      <c r="AU88" s="541">
        <f t="shared" si="115"/>
        <v>7.2027999999999999</v>
      </c>
      <c r="AV88" s="541">
        <f t="shared" si="115"/>
        <v>4.1929999999999996</v>
      </c>
      <c r="AW88" s="542">
        <f t="shared" si="115"/>
        <v>3.0098000000000003</v>
      </c>
    </row>
    <row r="89" spans="1:49" ht="12.95" customHeight="1" x14ac:dyDescent="0.25">
      <c r="A89" s="114">
        <v>16</v>
      </c>
      <c r="B89" s="145">
        <v>5435</v>
      </c>
      <c r="C89" s="146">
        <v>600099199</v>
      </c>
      <c r="D89" s="114">
        <v>72743077</v>
      </c>
      <c r="E89" s="158" t="s">
        <v>468</v>
      </c>
      <c r="F89" s="145">
        <v>3113</v>
      </c>
      <c r="G89" s="159" t="s">
        <v>335</v>
      </c>
      <c r="H89" s="126" t="s">
        <v>283</v>
      </c>
      <c r="I89" s="265">
        <v>7368568</v>
      </c>
      <c r="J89" s="266">
        <v>5271111</v>
      </c>
      <c r="K89" s="266">
        <v>0</v>
      </c>
      <c r="L89" s="831">
        <v>1781635</v>
      </c>
      <c r="M89" s="831">
        <v>105422</v>
      </c>
      <c r="N89" s="266">
        <v>210400</v>
      </c>
      <c r="O89" s="622">
        <v>10.770099999999999</v>
      </c>
      <c r="P89" s="678">
        <v>7.7558999999999996</v>
      </c>
      <c r="Q89" s="744">
        <v>3.0141999999999998</v>
      </c>
      <c r="R89" s="268">
        <f t="shared" ref="R89:R93" si="116">W89*-1</f>
        <v>0</v>
      </c>
      <c r="S89" s="269">
        <v>0</v>
      </c>
      <c r="T89" s="269">
        <v>0</v>
      </c>
      <c r="U89" s="269">
        <v>0</v>
      </c>
      <c r="V89" s="269">
        <f t="shared" si="98"/>
        <v>0</v>
      </c>
      <c r="W89" s="269">
        <v>0</v>
      </c>
      <c r="X89" s="269">
        <v>0</v>
      </c>
      <c r="Y89" s="269">
        <f>SUM(W89:X89)</f>
        <v>0</v>
      </c>
      <c r="Z89" s="269">
        <f>V89+Y89</f>
        <v>0</v>
      </c>
      <c r="AA89" s="577">
        <f t="shared" ref="AA89:AA93" si="117">ROUND((V89+W89)*33.8%,0)</f>
        <v>0</v>
      </c>
      <c r="AB89" s="270">
        <f>ROUND(V89*2%,0)</f>
        <v>0</v>
      </c>
      <c r="AC89" s="269">
        <v>0</v>
      </c>
      <c r="AD89" s="269">
        <v>0</v>
      </c>
      <c r="AE89" s="269">
        <f t="shared" si="99"/>
        <v>0</v>
      </c>
      <c r="AF89" s="269">
        <f t="shared" si="100"/>
        <v>0</v>
      </c>
      <c r="AG89" s="271">
        <v>0</v>
      </c>
      <c r="AH89" s="271">
        <v>0</v>
      </c>
      <c r="AI89" s="271">
        <v>0</v>
      </c>
      <c r="AJ89" s="271">
        <v>0</v>
      </c>
      <c r="AK89" s="271">
        <v>0</v>
      </c>
      <c r="AL89" s="271">
        <f t="shared" si="101"/>
        <v>0</v>
      </c>
      <c r="AM89" s="271">
        <f t="shared" si="102"/>
        <v>0</v>
      </c>
      <c r="AN89" s="272">
        <f t="shared" si="103"/>
        <v>0</v>
      </c>
      <c r="AO89" s="268">
        <f>I89+AF89</f>
        <v>7368568</v>
      </c>
      <c r="AP89" s="269">
        <f>J89+V89</f>
        <v>5271111</v>
      </c>
      <c r="AQ89" s="269">
        <f t="shared" ref="AQ89:AQ93" si="118">K89+Y89</f>
        <v>0</v>
      </c>
      <c r="AR89" s="269">
        <f t="shared" ref="AR89:AS93" si="119">L89+AA89</f>
        <v>1781635</v>
      </c>
      <c r="AS89" s="269">
        <f t="shared" si="119"/>
        <v>105422</v>
      </c>
      <c r="AT89" s="269">
        <f>N89+AE89</f>
        <v>210400</v>
      </c>
      <c r="AU89" s="271">
        <f>O89+AN89</f>
        <v>10.770099999999999</v>
      </c>
      <c r="AV89" s="271">
        <f t="shared" ref="AV89:AW93" si="120">P89+AL89</f>
        <v>7.7558999999999996</v>
      </c>
      <c r="AW89" s="272">
        <f t="shared" si="120"/>
        <v>3.0141999999999998</v>
      </c>
    </row>
    <row r="90" spans="1:49" ht="12.95" customHeight="1" x14ac:dyDescent="0.25">
      <c r="A90" s="114">
        <v>16</v>
      </c>
      <c r="B90" s="145">
        <v>5435</v>
      </c>
      <c r="C90" s="146">
        <v>600099199</v>
      </c>
      <c r="D90" s="114">
        <v>72743077</v>
      </c>
      <c r="E90" s="158" t="s">
        <v>468</v>
      </c>
      <c r="F90" s="145">
        <v>3113</v>
      </c>
      <c r="G90" s="126" t="s">
        <v>318</v>
      </c>
      <c r="H90" s="126" t="s">
        <v>284</v>
      </c>
      <c r="I90" s="265">
        <v>10266</v>
      </c>
      <c r="J90" s="266">
        <v>7560</v>
      </c>
      <c r="K90" s="266">
        <v>0</v>
      </c>
      <c r="L90" s="831">
        <v>2555</v>
      </c>
      <c r="M90" s="831">
        <v>151</v>
      </c>
      <c r="N90" s="266">
        <v>0</v>
      </c>
      <c r="O90" s="622">
        <v>0.02</v>
      </c>
      <c r="P90" s="678">
        <v>0.02</v>
      </c>
      <c r="Q90" s="744">
        <v>0</v>
      </c>
      <c r="R90" s="268">
        <f t="shared" si="116"/>
        <v>0</v>
      </c>
      <c r="S90" s="269">
        <v>0</v>
      </c>
      <c r="T90" s="269">
        <v>0</v>
      </c>
      <c r="U90" s="269">
        <v>0</v>
      </c>
      <c r="V90" s="269">
        <f t="shared" si="98"/>
        <v>0</v>
      </c>
      <c r="W90" s="269">
        <v>0</v>
      </c>
      <c r="X90" s="269">
        <v>0</v>
      </c>
      <c r="Y90" s="269">
        <f>SUM(W90:X90)</f>
        <v>0</v>
      </c>
      <c r="Z90" s="269">
        <f>V90+Y90</f>
        <v>0</v>
      </c>
      <c r="AA90" s="577">
        <f t="shared" si="117"/>
        <v>0</v>
      </c>
      <c r="AB90" s="270">
        <f>ROUND(V90*2%,0)</f>
        <v>0</v>
      </c>
      <c r="AC90" s="269">
        <v>0</v>
      </c>
      <c r="AD90" s="269">
        <v>0</v>
      </c>
      <c r="AE90" s="269">
        <f t="shared" si="99"/>
        <v>0</v>
      </c>
      <c r="AF90" s="269">
        <f t="shared" si="100"/>
        <v>0</v>
      </c>
      <c r="AG90" s="271">
        <v>0</v>
      </c>
      <c r="AH90" s="271">
        <v>0</v>
      </c>
      <c r="AI90" s="271">
        <v>0</v>
      </c>
      <c r="AJ90" s="271">
        <v>0</v>
      </c>
      <c r="AK90" s="271">
        <v>0</v>
      </c>
      <c r="AL90" s="271">
        <f t="shared" si="101"/>
        <v>0</v>
      </c>
      <c r="AM90" s="271">
        <f t="shared" si="102"/>
        <v>0</v>
      </c>
      <c r="AN90" s="272">
        <f t="shared" si="103"/>
        <v>0</v>
      </c>
      <c r="AO90" s="268">
        <f>I90+AF90</f>
        <v>10266</v>
      </c>
      <c r="AP90" s="269">
        <f>J90+V90</f>
        <v>7560</v>
      </c>
      <c r="AQ90" s="269">
        <f t="shared" si="118"/>
        <v>0</v>
      </c>
      <c r="AR90" s="269">
        <f t="shared" si="119"/>
        <v>2555</v>
      </c>
      <c r="AS90" s="269">
        <f t="shared" si="119"/>
        <v>151</v>
      </c>
      <c r="AT90" s="269">
        <f>N90+AE90</f>
        <v>0</v>
      </c>
      <c r="AU90" s="271">
        <f>O90+AN90</f>
        <v>0.02</v>
      </c>
      <c r="AV90" s="271">
        <f t="shared" si="120"/>
        <v>0.02</v>
      </c>
      <c r="AW90" s="272">
        <f t="shared" si="120"/>
        <v>0</v>
      </c>
    </row>
    <row r="91" spans="1:49" ht="12.95" customHeight="1" x14ac:dyDescent="0.25">
      <c r="A91" s="114">
        <v>16</v>
      </c>
      <c r="B91" s="145">
        <v>5435</v>
      </c>
      <c r="C91" s="146">
        <v>600099199</v>
      </c>
      <c r="D91" s="114">
        <v>72743077</v>
      </c>
      <c r="E91" s="158" t="s">
        <v>468</v>
      </c>
      <c r="F91" s="145">
        <v>3141</v>
      </c>
      <c r="G91" s="159" t="s">
        <v>321</v>
      </c>
      <c r="H91" s="126" t="s">
        <v>284</v>
      </c>
      <c r="I91" s="265">
        <v>761229</v>
      </c>
      <c r="J91" s="266">
        <v>556665</v>
      </c>
      <c r="K91" s="266">
        <v>0</v>
      </c>
      <c r="L91" s="831">
        <v>188153</v>
      </c>
      <c r="M91" s="831">
        <v>11133</v>
      </c>
      <c r="N91" s="266">
        <v>5278</v>
      </c>
      <c r="O91" s="622">
        <v>1.89</v>
      </c>
      <c r="P91" s="678">
        <v>0</v>
      </c>
      <c r="Q91" s="744">
        <v>1.89</v>
      </c>
      <c r="R91" s="268">
        <f t="shared" si="116"/>
        <v>0</v>
      </c>
      <c r="S91" s="269">
        <v>0</v>
      </c>
      <c r="T91" s="269">
        <v>0</v>
      </c>
      <c r="U91" s="269">
        <v>0</v>
      </c>
      <c r="V91" s="269">
        <f t="shared" si="98"/>
        <v>0</v>
      </c>
      <c r="W91" s="269">
        <v>0</v>
      </c>
      <c r="X91" s="269">
        <v>0</v>
      </c>
      <c r="Y91" s="269">
        <f>SUM(W91:X91)</f>
        <v>0</v>
      </c>
      <c r="Z91" s="269">
        <f>V91+Y91</f>
        <v>0</v>
      </c>
      <c r="AA91" s="577">
        <f t="shared" si="117"/>
        <v>0</v>
      </c>
      <c r="AB91" s="270">
        <f>ROUND(V91*2%,0)</f>
        <v>0</v>
      </c>
      <c r="AC91" s="269">
        <v>0</v>
      </c>
      <c r="AD91" s="269">
        <v>0</v>
      </c>
      <c r="AE91" s="269">
        <f t="shared" si="99"/>
        <v>0</v>
      </c>
      <c r="AF91" s="269">
        <f t="shared" si="100"/>
        <v>0</v>
      </c>
      <c r="AG91" s="271">
        <v>0</v>
      </c>
      <c r="AH91" s="271">
        <v>0</v>
      </c>
      <c r="AI91" s="271">
        <v>0</v>
      </c>
      <c r="AJ91" s="271">
        <v>0</v>
      </c>
      <c r="AK91" s="271">
        <v>0</v>
      </c>
      <c r="AL91" s="271">
        <f t="shared" si="101"/>
        <v>0</v>
      </c>
      <c r="AM91" s="271">
        <f t="shared" si="102"/>
        <v>0</v>
      </c>
      <c r="AN91" s="272">
        <f t="shared" si="103"/>
        <v>0</v>
      </c>
      <c r="AO91" s="268">
        <f>I91+AF91</f>
        <v>761229</v>
      </c>
      <c r="AP91" s="269">
        <f>J91+V91</f>
        <v>556665</v>
      </c>
      <c r="AQ91" s="269">
        <f t="shared" si="118"/>
        <v>0</v>
      </c>
      <c r="AR91" s="269">
        <f t="shared" si="119"/>
        <v>188153</v>
      </c>
      <c r="AS91" s="269">
        <f t="shared" si="119"/>
        <v>11133</v>
      </c>
      <c r="AT91" s="269">
        <f>N91+AE91</f>
        <v>5278</v>
      </c>
      <c r="AU91" s="271">
        <f>O91+AN91</f>
        <v>1.89</v>
      </c>
      <c r="AV91" s="271">
        <f t="shared" si="120"/>
        <v>0</v>
      </c>
      <c r="AW91" s="272">
        <f t="shared" si="120"/>
        <v>1.89</v>
      </c>
    </row>
    <row r="92" spans="1:49" ht="12.95" customHeight="1" x14ac:dyDescent="0.25">
      <c r="A92" s="114">
        <v>16</v>
      </c>
      <c r="B92" s="145">
        <v>5435</v>
      </c>
      <c r="C92" s="146">
        <v>600099199</v>
      </c>
      <c r="D92" s="114">
        <v>72743077</v>
      </c>
      <c r="E92" s="158" t="s">
        <v>468</v>
      </c>
      <c r="F92" s="145">
        <v>3143</v>
      </c>
      <c r="G92" s="126" t="s">
        <v>635</v>
      </c>
      <c r="H92" s="126" t="s">
        <v>283</v>
      </c>
      <c r="I92" s="265">
        <v>575100</v>
      </c>
      <c r="J92" s="266">
        <v>423490</v>
      </c>
      <c r="K92" s="266">
        <v>0</v>
      </c>
      <c r="L92" s="831">
        <v>143140</v>
      </c>
      <c r="M92" s="831">
        <v>8470</v>
      </c>
      <c r="N92" s="266">
        <v>0</v>
      </c>
      <c r="O92" s="622">
        <v>0.875</v>
      </c>
      <c r="P92" s="678">
        <v>0.875</v>
      </c>
      <c r="Q92" s="744">
        <v>0</v>
      </c>
      <c r="R92" s="268">
        <f t="shared" si="116"/>
        <v>0</v>
      </c>
      <c r="S92" s="269">
        <v>0</v>
      </c>
      <c r="T92" s="269">
        <v>0</v>
      </c>
      <c r="U92" s="269">
        <v>0</v>
      </c>
      <c r="V92" s="269">
        <f t="shared" si="98"/>
        <v>0</v>
      </c>
      <c r="W92" s="269">
        <v>0</v>
      </c>
      <c r="X92" s="269">
        <v>0</v>
      </c>
      <c r="Y92" s="269">
        <f>SUM(W92:X92)</f>
        <v>0</v>
      </c>
      <c r="Z92" s="269">
        <f>V92+Y92</f>
        <v>0</v>
      </c>
      <c r="AA92" s="577">
        <f t="shared" si="117"/>
        <v>0</v>
      </c>
      <c r="AB92" s="270">
        <f>ROUND(V92*2%,0)</f>
        <v>0</v>
      </c>
      <c r="AC92" s="269">
        <v>0</v>
      </c>
      <c r="AD92" s="269">
        <v>0</v>
      </c>
      <c r="AE92" s="269">
        <f t="shared" si="99"/>
        <v>0</v>
      </c>
      <c r="AF92" s="269">
        <f t="shared" si="100"/>
        <v>0</v>
      </c>
      <c r="AG92" s="271">
        <v>0</v>
      </c>
      <c r="AH92" s="271">
        <v>0</v>
      </c>
      <c r="AI92" s="271">
        <v>0</v>
      </c>
      <c r="AJ92" s="271">
        <v>0</v>
      </c>
      <c r="AK92" s="271">
        <v>0</v>
      </c>
      <c r="AL92" s="271">
        <f t="shared" si="101"/>
        <v>0</v>
      </c>
      <c r="AM92" s="271">
        <f t="shared" si="102"/>
        <v>0</v>
      </c>
      <c r="AN92" s="272">
        <f t="shared" si="103"/>
        <v>0</v>
      </c>
      <c r="AO92" s="268">
        <f>I92+AF92</f>
        <v>575100</v>
      </c>
      <c r="AP92" s="269">
        <f>J92+V92</f>
        <v>423490</v>
      </c>
      <c r="AQ92" s="269">
        <f t="shared" si="118"/>
        <v>0</v>
      </c>
      <c r="AR92" s="269">
        <f t="shared" si="119"/>
        <v>143140</v>
      </c>
      <c r="AS92" s="269">
        <f t="shared" si="119"/>
        <v>8470</v>
      </c>
      <c r="AT92" s="269">
        <f>N92+AE92</f>
        <v>0</v>
      </c>
      <c r="AU92" s="271">
        <f>O92+AN92</f>
        <v>0.875</v>
      </c>
      <c r="AV92" s="271">
        <f t="shared" si="120"/>
        <v>0.875</v>
      </c>
      <c r="AW92" s="272">
        <f t="shared" si="120"/>
        <v>0</v>
      </c>
    </row>
    <row r="93" spans="1:49" ht="12.95" customHeight="1" x14ac:dyDescent="0.25">
      <c r="A93" s="114">
        <v>16</v>
      </c>
      <c r="B93" s="145">
        <v>5435</v>
      </c>
      <c r="C93" s="146">
        <v>600099199</v>
      </c>
      <c r="D93" s="114">
        <v>72743077</v>
      </c>
      <c r="E93" s="158" t="s">
        <v>468</v>
      </c>
      <c r="F93" s="145">
        <v>3143</v>
      </c>
      <c r="G93" s="126" t="s">
        <v>636</v>
      </c>
      <c r="H93" s="126" t="s">
        <v>284</v>
      </c>
      <c r="I93" s="265">
        <v>21066</v>
      </c>
      <c r="J93" s="266">
        <v>14850</v>
      </c>
      <c r="K93" s="266">
        <v>0</v>
      </c>
      <c r="L93" s="831">
        <v>5019</v>
      </c>
      <c r="M93" s="831">
        <v>297</v>
      </c>
      <c r="N93" s="266">
        <v>900</v>
      </c>
      <c r="O93" s="622">
        <v>0.06</v>
      </c>
      <c r="P93" s="678">
        <v>0</v>
      </c>
      <c r="Q93" s="744">
        <v>0.06</v>
      </c>
      <c r="R93" s="268">
        <f t="shared" si="116"/>
        <v>0</v>
      </c>
      <c r="S93" s="269">
        <v>0</v>
      </c>
      <c r="T93" s="269">
        <v>0</v>
      </c>
      <c r="U93" s="269">
        <v>0</v>
      </c>
      <c r="V93" s="269">
        <f t="shared" si="98"/>
        <v>0</v>
      </c>
      <c r="W93" s="269">
        <v>0</v>
      </c>
      <c r="X93" s="269">
        <v>0</v>
      </c>
      <c r="Y93" s="269">
        <f>SUM(W93:X93)</f>
        <v>0</v>
      </c>
      <c r="Z93" s="269">
        <f>V93+Y93</f>
        <v>0</v>
      </c>
      <c r="AA93" s="577">
        <f t="shared" si="117"/>
        <v>0</v>
      </c>
      <c r="AB93" s="270">
        <f>ROUND(V93*2%,0)</f>
        <v>0</v>
      </c>
      <c r="AC93" s="269">
        <v>0</v>
      </c>
      <c r="AD93" s="269">
        <v>0</v>
      </c>
      <c r="AE93" s="269">
        <f t="shared" si="99"/>
        <v>0</v>
      </c>
      <c r="AF93" s="269">
        <f t="shared" si="100"/>
        <v>0</v>
      </c>
      <c r="AG93" s="271">
        <v>0</v>
      </c>
      <c r="AH93" s="271">
        <v>0</v>
      </c>
      <c r="AI93" s="271">
        <v>0</v>
      </c>
      <c r="AJ93" s="271">
        <v>0</v>
      </c>
      <c r="AK93" s="271">
        <v>0</v>
      </c>
      <c r="AL93" s="271">
        <f t="shared" si="101"/>
        <v>0</v>
      </c>
      <c r="AM93" s="271">
        <f t="shared" si="102"/>
        <v>0</v>
      </c>
      <c r="AN93" s="272">
        <f t="shared" si="103"/>
        <v>0</v>
      </c>
      <c r="AO93" s="268">
        <f>I93+AF93</f>
        <v>21066</v>
      </c>
      <c r="AP93" s="269">
        <f>J93+V93</f>
        <v>14850</v>
      </c>
      <c r="AQ93" s="269">
        <f t="shared" si="118"/>
        <v>0</v>
      </c>
      <c r="AR93" s="269">
        <f t="shared" si="119"/>
        <v>5019</v>
      </c>
      <c r="AS93" s="269">
        <f t="shared" si="119"/>
        <v>297</v>
      </c>
      <c r="AT93" s="269">
        <f>N93+AE93</f>
        <v>900</v>
      </c>
      <c r="AU93" s="271">
        <f>O93+AN93</f>
        <v>0.06</v>
      </c>
      <c r="AV93" s="271">
        <f t="shared" si="120"/>
        <v>0</v>
      </c>
      <c r="AW93" s="272">
        <f t="shared" si="120"/>
        <v>0.06</v>
      </c>
    </row>
    <row r="94" spans="1:49" ht="12.95" customHeight="1" x14ac:dyDescent="0.25">
      <c r="A94" s="131">
        <v>16</v>
      </c>
      <c r="B94" s="148">
        <v>5435</v>
      </c>
      <c r="C94" s="149">
        <v>600099199</v>
      </c>
      <c r="D94" s="148">
        <v>72743077</v>
      </c>
      <c r="E94" s="163" t="s">
        <v>469</v>
      </c>
      <c r="F94" s="148"/>
      <c r="G94" s="164"/>
      <c r="H94" s="165"/>
      <c r="I94" s="194">
        <v>8736229</v>
      </c>
      <c r="J94" s="121">
        <v>6273676</v>
      </c>
      <c r="K94" s="121">
        <v>0</v>
      </c>
      <c r="L94" s="121">
        <v>2120502</v>
      </c>
      <c r="M94" s="121">
        <v>125473</v>
      </c>
      <c r="N94" s="121">
        <v>216578</v>
      </c>
      <c r="O94" s="122">
        <v>13.6151</v>
      </c>
      <c r="P94" s="122">
        <v>8.6509</v>
      </c>
      <c r="Q94" s="482">
        <v>4.9641999999999991</v>
      </c>
      <c r="R94" s="210">
        <f t="shared" ref="R94:AW94" si="121">SUM(R89:R93)</f>
        <v>0</v>
      </c>
      <c r="S94" s="121">
        <f t="shared" si="121"/>
        <v>0</v>
      </c>
      <c r="T94" s="121">
        <f t="shared" si="121"/>
        <v>0</v>
      </c>
      <c r="U94" s="121">
        <f t="shared" si="121"/>
        <v>0</v>
      </c>
      <c r="V94" s="121">
        <f t="shared" si="121"/>
        <v>0</v>
      </c>
      <c r="W94" s="121">
        <f t="shared" si="121"/>
        <v>0</v>
      </c>
      <c r="X94" s="121">
        <f t="shared" si="121"/>
        <v>0</v>
      </c>
      <c r="Y94" s="121">
        <f t="shared" si="121"/>
        <v>0</v>
      </c>
      <c r="Z94" s="121">
        <f t="shared" si="121"/>
        <v>0</v>
      </c>
      <c r="AA94" s="121">
        <f t="shared" si="121"/>
        <v>0</v>
      </c>
      <c r="AB94" s="121">
        <f t="shared" si="121"/>
        <v>0</v>
      </c>
      <c r="AC94" s="121">
        <f t="shared" si="121"/>
        <v>0</v>
      </c>
      <c r="AD94" s="121">
        <f t="shared" si="121"/>
        <v>0</v>
      </c>
      <c r="AE94" s="121">
        <f t="shared" si="121"/>
        <v>0</v>
      </c>
      <c r="AF94" s="121">
        <f t="shared" si="121"/>
        <v>0</v>
      </c>
      <c r="AG94" s="122">
        <f t="shared" si="121"/>
        <v>0</v>
      </c>
      <c r="AH94" s="122">
        <f t="shared" si="121"/>
        <v>0</v>
      </c>
      <c r="AI94" s="122">
        <f t="shared" si="121"/>
        <v>0</v>
      </c>
      <c r="AJ94" s="122">
        <f t="shared" si="121"/>
        <v>0</v>
      </c>
      <c r="AK94" s="122">
        <f t="shared" si="121"/>
        <v>0</v>
      </c>
      <c r="AL94" s="122">
        <f t="shared" si="121"/>
        <v>0</v>
      </c>
      <c r="AM94" s="122">
        <f t="shared" si="121"/>
        <v>0</v>
      </c>
      <c r="AN94" s="482">
        <f t="shared" si="121"/>
        <v>0</v>
      </c>
      <c r="AO94" s="210">
        <f t="shared" si="121"/>
        <v>8736229</v>
      </c>
      <c r="AP94" s="121">
        <f t="shared" si="121"/>
        <v>6273676</v>
      </c>
      <c r="AQ94" s="121">
        <f t="shared" si="121"/>
        <v>0</v>
      </c>
      <c r="AR94" s="121">
        <f t="shared" si="121"/>
        <v>2120502</v>
      </c>
      <c r="AS94" s="121">
        <f t="shared" si="121"/>
        <v>125473</v>
      </c>
      <c r="AT94" s="121">
        <f t="shared" si="121"/>
        <v>216578</v>
      </c>
      <c r="AU94" s="122">
        <f t="shared" si="121"/>
        <v>13.6151</v>
      </c>
      <c r="AV94" s="122">
        <f t="shared" si="121"/>
        <v>8.6509</v>
      </c>
      <c r="AW94" s="482">
        <f t="shared" si="121"/>
        <v>4.9641999999999991</v>
      </c>
    </row>
    <row r="95" spans="1:49" ht="12.95" customHeight="1" x14ac:dyDescent="0.25">
      <c r="A95" s="114">
        <v>17</v>
      </c>
      <c r="B95" s="145">
        <v>5474</v>
      </c>
      <c r="C95" s="114">
        <v>600099539</v>
      </c>
      <c r="D95" s="114">
        <v>70151504</v>
      </c>
      <c r="E95" s="158" t="s">
        <v>470</v>
      </c>
      <c r="F95" s="145">
        <v>3233</v>
      </c>
      <c r="G95" s="159" t="s">
        <v>324</v>
      </c>
      <c r="H95" s="126" t="s">
        <v>284</v>
      </c>
      <c r="I95" s="265">
        <v>2477569</v>
      </c>
      <c r="J95" s="266">
        <v>1662101</v>
      </c>
      <c r="K95" s="266">
        <v>150000</v>
      </c>
      <c r="L95" s="831">
        <v>612490</v>
      </c>
      <c r="M95" s="831">
        <v>33242</v>
      </c>
      <c r="N95" s="266">
        <v>19736</v>
      </c>
      <c r="O95" s="622">
        <v>3.74</v>
      </c>
      <c r="P95" s="678">
        <v>2.6999999999999997</v>
      </c>
      <c r="Q95" s="744">
        <v>1.04</v>
      </c>
      <c r="R95" s="268">
        <f t="shared" ref="R95" si="122">W95*-1</f>
        <v>0</v>
      </c>
      <c r="S95" s="269">
        <v>0</v>
      </c>
      <c r="T95" s="269">
        <v>0</v>
      </c>
      <c r="U95" s="269">
        <v>0</v>
      </c>
      <c r="V95" s="269">
        <f t="shared" si="98"/>
        <v>0</v>
      </c>
      <c r="W95" s="269">
        <v>0</v>
      </c>
      <c r="X95" s="269">
        <v>0</v>
      </c>
      <c r="Y95" s="269">
        <f>SUM(W95:X95)</f>
        <v>0</v>
      </c>
      <c r="Z95" s="269">
        <f>V95+Y95</f>
        <v>0</v>
      </c>
      <c r="AA95" s="577">
        <f>ROUND((V95+W95)*33.8%,0)</f>
        <v>0</v>
      </c>
      <c r="AB95" s="270">
        <f>ROUND(V95*2%,0)</f>
        <v>0</v>
      </c>
      <c r="AC95" s="269">
        <v>0</v>
      </c>
      <c r="AD95" s="269">
        <v>0</v>
      </c>
      <c r="AE95" s="269">
        <f t="shared" si="99"/>
        <v>0</v>
      </c>
      <c r="AF95" s="269">
        <f t="shared" si="100"/>
        <v>0</v>
      </c>
      <c r="AG95" s="271">
        <v>0</v>
      </c>
      <c r="AH95" s="271">
        <v>0</v>
      </c>
      <c r="AI95" s="271">
        <v>0</v>
      </c>
      <c r="AJ95" s="271">
        <v>0</v>
      </c>
      <c r="AK95" s="271">
        <v>0</v>
      </c>
      <c r="AL95" s="271">
        <f t="shared" si="101"/>
        <v>0</v>
      </c>
      <c r="AM95" s="271">
        <f t="shared" si="102"/>
        <v>0</v>
      </c>
      <c r="AN95" s="272">
        <f t="shared" si="103"/>
        <v>0</v>
      </c>
      <c r="AO95" s="268">
        <f>I95+AF95</f>
        <v>2477569</v>
      </c>
      <c r="AP95" s="269">
        <f>J95+V95</f>
        <v>1662101</v>
      </c>
      <c r="AQ95" s="269">
        <f>K95+Y95</f>
        <v>150000</v>
      </c>
      <c r="AR95" s="269">
        <f>L95+AA95</f>
        <v>612490</v>
      </c>
      <c r="AS95" s="269">
        <f>M95+AB95</f>
        <v>33242</v>
      </c>
      <c r="AT95" s="269">
        <f>N95+AE95</f>
        <v>19736</v>
      </c>
      <c r="AU95" s="271">
        <f>O95+AN95</f>
        <v>3.74</v>
      </c>
      <c r="AV95" s="271">
        <f>P95+AL95</f>
        <v>2.6999999999999997</v>
      </c>
      <c r="AW95" s="272">
        <f>Q95+AM95</f>
        <v>1.04</v>
      </c>
    </row>
    <row r="96" spans="1:49" ht="12.95" customHeight="1" x14ac:dyDescent="0.25">
      <c r="A96" s="131">
        <v>17</v>
      </c>
      <c r="B96" s="148">
        <v>5474</v>
      </c>
      <c r="C96" s="149">
        <v>600099539</v>
      </c>
      <c r="D96" s="148">
        <v>70151504</v>
      </c>
      <c r="E96" s="163" t="s">
        <v>471</v>
      </c>
      <c r="F96" s="148"/>
      <c r="G96" s="164"/>
      <c r="H96" s="165"/>
      <c r="I96" s="204">
        <v>2477569</v>
      </c>
      <c r="J96" s="167">
        <v>1662101</v>
      </c>
      <c r="K96" s="167">
        <v>150000</v>
      </c>
      <c r="L96" s="167">
        <v>612490</v>
      </c>
      <c r="M96" s="167">
        <v>33242</v>
      </c>
      <c r="N96" s="167">
        <v>19736</v>
      </c>
      <c r="O96" s="543">
        <v>3.74</v>
      </c>
      <c r="P96" s="543">
        <v>2.6999999999999997</v>
      </c>
      <c r="Q96" s="544">
        <v>1.04</v>
      </c>
      <c r="R96" s="411">
        <f t="shared" ref="R96:AW96" si="123">SUM(R95)</f>
        <v>0</v>
      </c>
      <c r="S96" s="167">
        <f t="shared" si="123"/>
        <v>0</v>
      </c>
      <c r="T96" s="167">
        <f t="shared" si="123"/>
        <v>0</v>
      </c>
      <c r="U96" s="167">
        <f t="shared" si="123"/>
        <v>0</v>
      </c>
      <c r="V96" s="167">
        <f t="shared" si="123"/>
        <v>0</v>
      </c>
      <c r="W96" s="167">
        <f t="shared" si="123"/>
        <v>0</v>
      </c>
      <c r="X96" s="167">
        <f t="shared" si="123"/>
        <v>0</v>
      </c>
      <c r="Y96" s="167">
        <f t="shared" si="123"/>
        <v>0</v>
      </c>
      <c r="Z96" s="167">
        <f t="shared" si="123"/>
        <v>0</v>
      </c>
      <c r="AA96" s="167">
        <f t="shared" si="123"/>
        <v>0</v>
      </c>
      <c r="AB96" s="167">
        <f t="shared" si="123"/>
        <v>0</v>
      </c>
      <c r="AC96" s="167">
        <f t="shared" si="123"/>
        <v>0</v>
      </c>
      <c r="AD96" s="167">
        <f t="shared" si="123"/>
        <v>0</v>
      </c>
      <c r="AE96" s="167">
        <f t="shared" si="123"/>
        <v>0</v>
      </c>
      <c r="AF96" s="167">
        <f t="shared" si="123"/>
        <v>0</v>
      </c>
      <c r="AG96" s="543">
        <f t="shared" si="123"/>
        <v>0</v>
      </c>
      <c r="AH96" s="543">
        <f t="shared" si="123"/>
        <v>0</v>
      </c>
      <c r="AI96" s="543">
        <f t="shared" si="123"/>
        <v>0</v>
      </c>
      <c r="AJ96" s="543">
        <f t="shared" si="123"/>
        <v>0</v>
      </c>
      <c r="AK96" s="543">
        <f t="shared" si="123"/>
        <v>0</v>
      </c>
      <c r="AL96" s="543">
        <f t="shared" si="123"/>
        <v>0</v>
      </c>
      <c r="AM96" s="543">
        <f t="shared" si="123"/>
        <v>0</v>
      </c>
      <c r="AN96" s="544">
        <f t="shared" si="123"/>
        <v>0</v>
      </c>
      <c r="AO96" s="411">
        <f t="shared" si="123"/>
        <v>2477569</v>
      </c>
      <c r="AP96" s="167">
        <f t="shared" si="123"/>
        <v>1662101</v>
      </c>
      <c r="AQ96" s="167">
        <f t="shared" si="123"/>
        <v>150000</v>
      </c>
      <c r="AR96" s="167">
        <f t="shared" si="123"/>
        <v>612490</v>
      </c>
      <c r="AS96" s="167">
        <f t="shared" si="123"/>
        <v>33242</v>
      </c>
      <c r="AT96" s="167">
        <f t="shared" si="123"/>
        <v>19736</v>
      </c>
      <c r="AU96" s="543">
        <f t="shared" si="123"/>
        <v>3.74</v>
      </c>
      <c r="AV96" s="543">
        <f t="shared" si="123"/>
        <v>2.6999999999999997</v>
      </c>
      <c r="AW96" s="544">
        <f t="shared" si="123"/>
        <v>1.04</v>
      </c>
    </row>
    <row r="97" spans="1:49" ht="12.95" customHeight="1" x14ac:dyDescent="0.25">
      <c r="A97" s="114">
        <v>18</v>
      </c>
      <c r="B97" s="145">
        <v>5477</v>
      </c>
      <c r="C97" s="146">
        <v>600098541</v>
      </c>
      <c r="D97" s="114">
        <v>70698040</v>
      </c>
      <c r="E97" s="158" t="s">
        <v>472</v>
      </c>
      <c r="F97" s="145">
        <v>3111</v>
      </c>
      <c r="G97" s="159" t="s">
        <v>331</v>
      </c>
      <c r="H97" s="126" t="s">
        <v>283</v>
      </c>
      <c r="I97" s="265">
        <v>4796928</v>
      </c>
      <c r="J97" s="266">
        <v>3497812</v>
      </c>
      <c r="K97" s="266">
        <v>0</v>
      </c>
      <c r="L97" s="831">
        <v>1182260</v>
      </c>
      <c r="M97" s="831">
        <v>69956</v>
      </c>
      <c r="N97" s="266">
        <v>46900</v>
      </c>
      <c r="O97" s="622">
        <v>8.2792999999999992</v>
      </c>
      <c r="P97" s="678">
        <v>6.1451000000000002</v>
      </c>
      <c r="Q97" s="744">
        <v>2.1341999999999999</v>
      </c>
      <c r="R97" s="268">
        <f t="shared" ref="R97:R98" si="124">W97*-1</f>
        <v>0</v>
      </c>
      <c r="S97" s="269">
        <v>0</v>
      </c>
      <c r="T97" s="269">
        <v>0</v>
      </c>
      <c r="U97" s="269">
        <v>0</v>
      </c>
      <c r="V97" s="269">
        <f t="shared" si="98"/>
        <v>0</v>
      </c>
      <c r="W97" s="269">
        <v>0</v>
      </c>
      <c r="X97" s="269">
        <v>0</v>
      </c>
      <c r="Y97" s="269">
        <f>SUM(W97:X97)</f>
        <v>0</v>
      </c>
      <c r="Z97" s="269">
        <f>V97+Y97</f>
        <v>0</v>
      </c>
      <c r="AA97" s="577">
        <f t="shared" ref="AA97:AA98" si="125">ROUND((V97+W97)*33.8%,0)</f>
        <v>0</v>
      </c>
      <c r="AB97" s="270">
        <f>ROUND(V97*2%,0)</f>
        <v>0</v>
      </c>
      <c r="AC97" s="269">
        <v>0</v>
      </c>
      <c r="AD97" s="269">
        <v>0</v>
      </c>
      <c r="AE97" s="269">
        <f t="shared" si="99"/>
        <v>0</v>
      </c>
      <c r="AF97" s="269">
        <f t="shared" si="100"/>
        <v>0</v>
      </c>
      <c r="AG97" s="271">
        <v>0</v>
      </c>
      <c r="AH97" s="271">
        <v>0</v>
      </c>
      <c r="AI97" s="271">
        <v>0</v>
      </c>
      <c r="AJ97" s="271">
        <v>0</v>
      </c>
      <c r="AK97" s="271">
        <v>0</v>
      </c>
      <c r="AL97" s="271">
        <f t="shared" si="101"/>
        <v>0</v>
      </c>
      <c r="AM97" s="271">
        <f t="shared" si="102"/>
        <v>0</v>
      </c>
      <c r="AN97" s="272">
        <f t="shared" si="103"/>
        <v>0</v>
      </c>
      <c r="AO97" s="268">
        <f>I97+AF97</f>
        <v>4796928</v>
      </c>
      <c r="AP97" s="269">
        <f>J97+V97</f>
        <v>3497812</v>
      </c>
      <c r="AQ97" s="269">
        <f t="shared" ref="AQ97:AQ98" si="126">K97+Y97</f>
        <v>0</v>
      </c>
      <c r="AR97" s="269">
        <f>L97+AA97</f>
        <v>1182260</v>
      </c>
      <c r="AS97" s="269">
        <f>M97+AB97</f>
        <v>69956</v>
      </c>
      <c r="AT97" s="269">
        <f>N97+AE97</f>
        <v>46900</v>
      </c>
      <c r="AU97" s="271">
        <f>O97+AN97</f>
        <v>8.2792999999999992</v>
      </c>
      <c r="AV97" s="271">
        <f>P97+AL97</f>
        <v>6.1451000000000002</v>
      </c>
      <c r="AW97" s="272">
        <f>Q97+AM97</f>
        <v>2.1341999999999999</v>
      </c>
    </row>
    <row r="98" spans="1:49" ht="12.95" customHeight="1" x14ac:dyDescent="0.25">
      <c r="A98" s="114">
        <v>18</v>
      </c>
      <c r="B98" s="145">
        <v>5477</v>
      </c>
      <c r="C98" s="146">
        <v>600098541</v>
      </c>
      <c r="D98" s="114">
        <v>70698040</v>
      </c>
      <c r="E98" s="158" t="s">
        <v>472</v>
      </c>
      <c r="F98" s="145">
        <v>3141</v>
      </c>
      <c r="G98" s="159" t="s">
        <v>321</v>
      </c>
      <c r="H98" s="126" t="s">
        <v>284</v>
      </c>
      <c r="I98" s="265">
        <v>776439</v>
      </c>
      <c r="J98" s="266">
        <v>563964</v>
      </c>
      <c r="K98" s="266">
        <v>5000</v>
      </c>
      <c r="L98" s="831">
        <v>192310</v>
      </c>
      <c r="M98" s="831">
        <v>11279</v>
      </c>
      <c r="N98" s="266">
        <v>3886</v>
      </c>
      <c r="O98" s="622">
        <v>1.94</v>
      </c>
      <c r="P98" s="678">
        <v>0</v>
      </c>
      <c r="Q98" s="744">
        <v>1.94</v>
      </c>
      <c r="R98" s="268">
        <f t="shared" si="124"/>
        <v>0</v>
      </c>
      <c r="S98" s="269">
        <v>0</v>
      </c>
      <c r="T98" s="269">
        <v>0</v>
      </c>
      <c r="U98" s="269">
        <v>0</v>
      </c>
      <c r="V98" s="269">
        <f t="shared" si="98"/>
        <v>0</v>
      </c>
      <c r="W98" s="269">
        <v>0</v>
      </c>
      <c r="X98" s="269">
        <v>0</v>
      </c>
      <c r="Y98" s="269">
        <f>SUM(W98:X98)</f>
        <v>0</v>
      </c>
      <c r="Z98" s="269">
        <f>V98+Y98</f>
        <v>0</v>
      </c>
      <c r="AA98" s="577">
        <f t="shared" si="125"/>
        <v>0</v>
      </c>
      <c r="AB98" s="270">
        <f>ROUND(V98*2%,0)</f>
        <v>0</v>
      </c>
      <c r="AC98" s="269">
        <v>0</v>
      </c>
      <c r="AD98" s="269">
        <v>0</v>
      </c>
      <c r="AE98" s="269">
        <f t="shared" si="99"/>
        <v>0</v>
      </c>
      <c r="AF98" s="269">
        <f t="shared" si="100"/>
        <v>0</v>
      </c>
      <c r="AG98" s="271">
        <v>0</v>
      </c>
      <c r="AH98" s="271">
        <v>0</v>
      </c>
      <c r="AI98" s="271">
        <v>0</v>
      </c>
      <c r="AJ98" s="271">
        <v>0</v>
      </c>
      <c r="AK98" s="271">
        <v>0</v>
      </c>
      <c r="AL98" s="271">
        <f t="shared" si="101"/>
        <v>0</v>
      </c>
      <c r="AM98" s="271">
        <f t="shared" si="102"/>
        <v>0</v>
      </c>
      <c r="AN98" s="272">
        <f t="shared" si="103"/>
        <v>0</v>
      </c>
      <c r="AO98" s="268">
        <f>I98+AF98</f>
        <v>776439</v>
      </c>
      <c r="AP98" s="269">
        <f>J98+V98</f>
        <v>563964</v>
      </c>
      <c r="AQ98" s="269">
        <f t="shared" si="126"/>
        <v>5000</v>
      </c>
      <c r="AR98" s="269">
        <f>L98+AA98</f>
        <v>192310</v>
      </c>
      <c r="AS98" s="269">
        <f>M98+AB98</f>
        <v>11279</v>
      </c>
      <c r="AT98" s="269">
        <f>N98+AE98</f>
        <v>3886</v>
      </c>
      <c r="AU98" s="271">
        <f>O98+AN98</f>
        <v>1.94</v>
      </c>
      <c r="AV98" s="271">
        <f>P98+AL98</f>
        <v>0</v>
      </c>
      <c r="AW98" s="272">
        <f>Q98+AM98</f>
        <v>1.94</v>
      </c>
    </row>
    <row r="99" spans="1:49" ht="12.95" customHeight="1" x14ac:dyDescent="0.25">
      <c r="A99" s="131">
        <v>18</v>
      </c>
      <c r="B99" s="148">
        <v>5477</v>
      </c>
      <c r="C99" s="149">
        <v>600098541</v>
      </c>
      <c r="D99" s="148">
        <v>70698040</v>
      </c>
      <c r="E99" s="163" t="s">
        <v>473</v>
      </c>
      <c r="F99" s="148"/>
      <c r="G99" s="164"/>
      <c r="H99" s="165"/>
      <c r="I99" s="204">
        <v>5573367</v>
      </c>
      <c r="J99" s="167">
        <v>4061776</v>
      </c>
      <c r="K99" s="167">
        <v>5000</v>
      </c>
      <c r="L99" s="167">
        <v>1374570</v>
      </c>
      <c r="M99" s="167">
        <v>81235</v>
      </c>
      <c r="N99" s="167">
        <v>50786</v>
      </c>
      <c r="O99" s="543">
        <v>10.219299999999999</v>
      </c>
      <c r="P99" s="543">
        <v>6.1451000000000002</v>
      </c>
      <c r="Q99" s="544">
        <v>4.0741999999999994</v>
      </c>
      <c r="R99" s="411">
        <f t="shared" ref="R99:AW99" si="127">SUM(R97:R98)</f>
        <v>0</v>
      </c>
      <c r="S99" s="167">
        <f t="shared" si="127"/>
        <v>0</v>
      </c>
      <c r="T99" s="167">
        <f t="shared" si="127"/>
        <v>0</v>
      </c>
      <c r="U99" s="167">
        <f t="shared" si="127"/>
        <v>0</v>
      </c>
      <c r="V99" s="167">
        <f t="shared" si="127"/>
        <v>0</v>
      </c>
      <c r="W99" s="167">
        <f t="shared" si="127"/>
        <v>0</v>
      </c>
      <c r="X99" s="167">
        <f t="shared" si="127"/>
        <v>0</v>
      </c>
      <c r="Y99" s="167">
        <f t="shared" si="127"/>
        <v>0</v>
      </c>
      <c r="Z99" s="167">
        <f t="shared" si="127"/>
        <v>0</v>
      </c>
      <c r="AA99" s="167">
        <f t="shared" si="127"/>
        <v>0</v>
      </c>
      <c r="AB99" s="167">
        <f t="shared" si="127"/>
        <v>0</v>
      </c>
      <c r="AC99" s="167">
        <f t="shared" si="127"/>
        <v>0</v>
      </c>
      <c r="AD99" s="167">
        <f t="shared" si="127"/>
        <v>0</v>
      </c>
      <c r="AE99" s="167">
        <f t="shared" si="127"/>
        <v>0</v>
      </c>
      <c r="AF99" s="167">
        <f t="shared" si="127"/>
        <v>0</v>
      </c>
      <c r="AG99" s="543">
        <f t="shared" si="127"/>
        <v>0</v>
      </c>
      <c r="AH99" s="543">
        <f t="shared" si="127"/>
        <v>0</v>
      </c>
      <c r="AI99" s="543">
        <f t="shared" si="127"/>
        <v>0</v>
      </c>
      <c r="AJ99" s="543">
        <f t="shared" si="127"/>
        <v>0</v>
      </c>
      <c r="AK99" s="543">
        <f t="shared" si="127"/>
        <v>0</v>
      </c>
      <c r="AL99" s="543">
        <f t="shared" si="127"/>
        <v>0</v>
      </c>
      <c r="AM99" s="543">
        <f t="shared" si="127"/>
        <v>0</v>
      </c>
      <c r="AN99" s="544">
        <f t="shared" si="127"/>
        <v>0</v>
      </c>
      <c r="AO99" s="411">
        <f t="shared" si="127"/>
        <v>5573367</v>
      </c>
      <c r="AP99" s="167">
        <f t="shared" si="127"/>
        <v>4061776</v>
      </c>
      <c r="AQ99" s="167">
        <f t="shared" si="127"/>
        <v>5000</v>
      </c>
      <c r="AR99" s="167">
        <f t="shared" si="127"/>
        <v>1374570</v>
      </c>
      <c r="AS99" s="167">
        <f t="shared" si="127"/>
        <v>81235</v>
      </c>
      <c r="AT99" s="167">
        <f t="shared" si="127"/>
        <v>50786</v>
      </c>
      <c r="AU99" s="543">
        <f t="shared" si="127"/>
        <v>10.219299999999999</v>
      </c>
      <c r="AV99" s="543">
        <f t="shared" si="127"/>
        <v>6.1451000000000002</v>
      </c>
      <c r="AW99" s="544">
        <f t="shared" si="127"/>
        <v>4.0741999999999994</v>
      </c>
    </row>
    <row r="100" spans="1:49" ht="12.95" customHeight="1" x14ac:dyDescent="0.25">
      <c r="A100" s="114">
        <v>19</v>
      </c>
      <c r="B100" s="145">
        <v>5478</v>
      </c>
      <c r="C100" s="146">
        <v>600098818</v>
      </c>
      <c r="D100" s="114">
        <v>70698031</v>
      </c>
      <c r="E100" s="158" t="s">
        <v>474</v>
      </c>
      <c r="F100" s="145">
        <v>3111</v>
      </c>
      <c r="G100" s="159" t="s">
        <v>331</v>
      </c>
      <c r="H100" s="126" t="s">
        <v>283</v>
      </c>
      <c r="I100" s="265">
        <v>3425793</v>
      </c>
      <c r="J100" s="266">
        <v>2495356</v>
      </c>
      <c r="K100" s="266">
        <v>0</v>
      </c>
      <c r="L100" s="831">
        <v>843430</v>
      </c>
      <c r="M100" s="831">
        <v>49907</v>
      </c>
      <c r="N100" s="266">
        <v>37100</v>
      </c>
      <c r="O100" s="622">
        <v>5.5219999999999994</v>
      </c>
      <c r="P100" s="678">
        <v>4.0321999999999996</v>
      </c>
      <c r="Q100" s="744">
        <v>1.4898</v>
      </c>
      <c r="R100" s="268">
        <f t="shared" ref="R100:R101" si="128">W100*-1</f>
        <v>0</v>
      </c>
      <c r="S100" s="269">
        <v>0</v>
      </c>
      <c r="T100" s="269">
        <v>0</v>
      </c>
      <c r="U100" s="269">
        <v>0</v>
      </c>
      <c r="V100" s="269">
        <f t="shared" si="98"/>
        <v>0</v>
      </c>
      <c r="W100" s="269">
        <v>0</v>
      </c>
      <c r="X100" s="269">
        <v>0</v>
      </c>
      <c r="Y100" s="269">
        <f>SUM(W100:X100)</f>
        <v>0</v>
      </c>
      <c r="Z100" s="269">
        <f>V100+Y100</f>
        <v>0</v>
      </c>
      <c r="AA100" s="577">
        <f t="shared" ref="AA100:AA101" si="129">ROUND((V100+W100)*33.8%,0)</f>
        <v>0</v>
      </c>
      <c r="AB100" s="270">
        <f>ROUND(V100*2%,0)</f>
        <v>0</v>
      </c>
      <c r="AC100" s="269">
        <v>0</v>
      </c>
      <c r="AD100" s="269">
        <v>0</v>
      </c>
      <c r="AE100" s="269">
        <f t="shared" si="99"/>
        <v>0</v>
      </c>
      <c r="AF100" s="269">
        <f t="shared" si="100"/>
        <v>0</v>
      </c>
      <c r="AG100" s="271">
        <v>0</v>
      </c>
      <c r="AH100" s="271">
        <v>0</v>
      </c>
      <c r="AI100" s="271">
        <v>0</v>
      </c>
      <c r="AJ100" s="271">
        <v>0</v>
      </c>
      <c r="AK100" s="271">
        <v>0</v>
      </c>
      <c r="AL100" s="271">
        <f t="shared" si="101"/>
        <v>0</v>
      </c>
      <c r="AM100" s="271">
        <f t="shared" si="102"/>
        <v>0</v>
      </c>
      <c r="AN100" s="272">
        <f t="shared" si="103"/>
        <v>0</v>
      </c>
      <c r="AO100" s="268">
        <f>I100+AF100</f>
        <v>3425793</v>
      </c>
      <c r="AP100" s="269">
        <f>J100+V100</f>
        <v>2495356</v>
      </c>
      <c r="AQ100" s="269">
        <f t="shared" ref="AQ100:AQ101" si="130">K100+Y100</f>
        <v>0</v>
      </c>
      <c r="AR100" s="269">
        <f>L100+AA100</f>
        <v>843430</v>
      </c>
      <c r="AS100" s="269">
        <f>M100+AB100</f>
        <v>49907</v>
      </c>
      <c r="AT100" s="269">
        <f>N100+AE100</f>
        <v>37100</v>
      </c>
      <c r="AU100" s="271">
        <f>O100+AN100</f>
        <v>5.5219999999999994</v>
      </c>
      <c r="AV100" s="271">
        <f>P100+AL100</f>
        <v>4.0321999999999996</v>
      </c>
      <c r="AW100" s="272">
        <f>Q100+AM100</f>
        <v>1.4898</v>
      </c>
    </row>
    <row r="101" spans="1:49" ht="12.95" customHeight="1" x14ac:dyDescent="0.25">
      <c r="A101" s="114">
        <v>19</v>
      </c>
      <c r="B101" s="123">
        <v>5478</v>
      </c>
      <c r="C101" s="168">
        <v>600098818</v>
      </c>
      <c r="D101" s="114">
        <v>70698031</v>
      </c>
      <c r="E101" s="125" t="s">
        <v>474</v>
      </c>
      <c r="F101" s="123">
        <v>3141</v>
      </c>
      <c r="G101" s="159" t="s">
        <v>321</v>
      </c>
      <c r="H101" s="126" t="s">
        <v>284</v>
      </c>
      <c r="I101" s="265">
        <v>662794</v>
      </c>
      <c r="J101" s="266">
        <v>485803</v>
      </c>
      <c r="K101" s="266">
        <v>0</v>
      </c>
      <c r="L101" s="831">
        <v>164201</v>
      </c>
      <c r="M101" s="831">
        <v>9716</v>
      </c>
      <c r="N101" s="266">
        <v>3074</v>
      </c>
      <c r="O101" s="622">
        <v>1.63</v>
      </c>
      <c r="P101" s="678">
        <v>0</v>
      </c>
      <c r="Q101" s="744">
        <v>1.63</v>
      </c>
      <c r="R101" s="268">
        <f t="shared" si="128"/>
        <v>0</v>
      </c>
      <c r="S101" s="269">
        <v>0</v>
      </c>
      <c r="T101" s="269">
        <v>0</v>
      </c>
      <c r="U101" s="269">
        <v>0</v>
      </c>
      <c r="V101" s="269">
        <f t="shared" si="98"/>
        <v>0</v>
      </c>
      <c r="W101" s="269">
        <v>0</v>
      </c>
      <c r="X101" s="269">
        <v>0</v>
      </c>
      <c r="Y101" s="269">
        <f>SUM(W101:X101)</f>
        <v>0</v>
      </c>
      <c r="Z101" s="269">
        <f>V101+Y101</f>
        <v>0</v>
      </c>
      <c r="AA101" s="577">
        <f t="shared" si="129"/>
        <v>0</v>
      </c>
      <c r="AB101" s="270">
        <f>ROUND(V101*2%,0)</f>
        <v>0</v>
      </c>
      <c r="AC101" s="269">
        <v>0</v>
      </c>
      <c r="AD101" s="269">
        <v>0</v>
      </c>
      <c r="AE101" s="269">
        <f t="shared" si="99"/>
        <v>0</v>
      </c>
      <c r="AF101" s="269">
        <f t="shared" si="100"/>
        <v>0</v>
      </c>
      <c r="AG101" s="271">
        <v>0</v>
      </c>
      <c r="AH101" s="271">
        <v>0</v>
      </c>
      <c r="AI101" s="271">
        <v>0</v>
      </c>
      <c r="AJ101" s="271">
        <v>0</v>
      </c>
      <c r="AK101" s="271">
        <v>0</v>
      </c>
      <c r="AL101" s="271">
        <f t="shared" si="101"/>
        <v>0</v>
      </c>
      <c r="AM101" s="271">
        <f t="shared" si="102"/>
        <v>0</v>
      </c>
      <c r="AN101" s="272">
        <f t="shared" si="103"/>
        <v>0</v>
      </c>
      <c r="AO101" s="268">
        <f>I101+AF101</f>
        <v>662794</v>
      </c>
      <c r="AP101" s="269">
        <f>J101+V101</f>
        <v>485803</v>
      </c>
      <c r="AQ101" s="269">
        <f t="shared" si="130"/>
        <v>0</v>
      </c>
      <c r="AR101" s="269">
        <f>L101+AA101</f>
        <v>164201</v>
      </c>
      <c r="AS101" s="269">
        <f>M101+AB101</f>
        <v>9716</v>
      </c>
      <c r="AT101" s="269">
        <f>N101+AE101</f>
        <v>3074</v>
      </c>
      <c r="AU101" s="271">
        <f>O101+AN101</f>
        <v>1.63</v>
      </c>
      <c r="AV101" s="271">
        <f>P101+AL101</f>
        <v>0</v>
      </c>
      <c r="AW101" s="272">
        <f>Q101+AM101</f>
        <v>1.63</v>
      </c>
    </row>
    <row r="102" spans="1:49" ht="12.95" customHeight="1" x14ac:dyDescent="0.25">
      <c r="A102" s="131">
        <v>19</v>
      </c>
      <c r="B102" s="117">
        <v>5478</v>
      </c>
      <c r="C102" s="160">
        <v>600098818</v>
      </c>
      <c r="D102" s="117">
        <v>70698031</v>
      </c>
      <c r="E102" s="128" t="s">
        <v>475</v>
      </c>
      <c r="F102" s="117"/>
      <c r="G102" s="161"/>
      <c r="H102" s="162"/>
      <c r="I102" s="204">
        <v>4088587</v>
      </c>
      <c r="J102" s="894">
        <v>2981159</v>
      </c>
      <c r="K102" s="894">
        <v>0</v>
      </c>
      <c r="L102" s="894">
        <v>1007631</v>
      </c>
      <c r="M102" s="894">
        <v>59623</v>
      </c>
      <c r="N102" s="894">
        <v>40174</v>
      </c>
      <c r="O102" s="543">
        <v>7.1519999999999992</v>
      </c>
      <c r="P102" s="543">
        <v>4.0321999999999996</v>
      </c>
      <c r="Q102" s="544">
        <v>3.1197999999999997</v>
      </c>
      <c r="R102" s="411">
        <f t="shared" ref="R102:AW102" si="131">SUM(R100:R101)</f>
        <v>0</v>
      </c>
      <c r="S102" s="167">
        <f t="shared" si="131"/>
        <v>0</v>
      </c>
      <c r="T102" s="167">
        <f t="shared" si="131"/>
        <v>0</v>
      </c>
      <c r="U102" s="167">
        <f t="shared" si="131"/>
        <v>0</v>
      </c>
      <c r="V102" s="167">
        <f t="shared" si="131"/>
        <v>0</v>
      </c>
      <c r="W102" s="167">
        <f t="shared" si="131"/>
        <v>0</v>
      </c>
      <c r="X102" s="167">
        <f t="shared" si="131"/>
        <v>0</v>
      </c>
      <c r="Y102" s="167">
        <f t="shared" si="131"/>
        <v>0</v>
      </c>
      <c r="Z102" s="167">
        <f t="shared" si="131"/>
        <v>0</v>
      </c>
      <c r="AA102" s="167">
        <f t="shared" si="131"/>
        <v>0</v>
      </c>
      <c r="AB102" s="167">
        <f t="shared" si="131"/>
        <v>0</v>
      </c>
      <c r="AC102" s="167">
        <f t="shared" si="131"/>
        <v>0</v>
      </c>
      <c r="AD102" s="167">
        <f t="shared" si="131"/>
        <v>0</v>
      </c>
      <c r="AE102" s="167">
        <f t="shared" si="131"/>
        <v>0</v>
      </c>
      <c r="AF102" s="167">
        <f t="shared" si="131"/>
        <v>0</v>
      </c>
      <c r="AG102" s="543">
        <f t="shared" si="131"/>
        <v>0</v>
      </c>
      <c r="AH102" s="543">
        <f t="shared" si="131"/>
        <v>0</v>
      </c>
      <c r="AI102" s="543">
        <f t="shared" si="131"/>
        <v>0</v>
      </c>
      <c r="AJ102" s="543">
        <f t="shared" si="131"/>
        <v>0</v>
      </c>
      <c r="AK102" s="543">
        <f t="shared" si="131"/>
        <v>0</v>
      </c>
      <c r="AL102" s="543">
        <f t="shared" si="131"/>
        <v>0</v>
      </c>
      <c r="AM102" s="543">
        <f t="shared" si="131"/>
        <v>0</v>
      </c>
      <c r="AN102" s="544">
        <f t="shared" si="131"/>
        <v>0</v>
      </c>
      <c r="AO102" s="411">
        <f t="shared" si="131"/>
        <v>4088587</v>
      </c>
      <c r="AP102" s="167">
        <f t="shared" si="131"/>
        <v>2981159</v>
      </c>
      <c r="AQ102" s="167">
        <f t="shared" si="131"/>
        <v>0</v>
      </c>
      <c r="AR102" s="167">
        <f t="shared" si="131"/>
        <v>1007631</v>
      </c>
      <c r="AS102" s="167">
        <f t="shared" si="131"/>
        <v>59623</v>
      </c>
      <c r="AT102" s="167">
        <f t="shared" si="131"/>
        <v>40174</v>
      </c>
      <c r="AU102" s="543">
        <f t="shared" si="131"/>
        <v>7.1519999999999992</v>
      </c>
      <c r="AV102" s="543">
        <f t="shared" si="131"/>
        <v>4.0321999999999996</v>
      </c>
      <c r="AW102" s="544">
        <f t="shared" si="131"/>
        <v>3.1197999999999997</v>
      </c>
    </row>
    <row r="103" spans="1:49" ht="12.95" customHeight="1" x14ac:dyDescent="0.25">
      <c r="A103" s="114">
        <v>20</v>
      </c>
      <c r="B103" s="145">
        <v>5479</v>
      </c>
      <c r="C103" s="146">
        <v>600099105</v>
      </c>
      <c r="D103" s="114">
        <v>70910600</v>
      </c>
      <c r="E103" s="158" t="s">
        <v>476</v>
      </c>
      <c r="F103" s="145">
        <v>3113</v>
      </c>
      <c r="G103" s="159" t="s">
        <v>335</v>
      </c>
      <c r="H103" s="126" t="s">
        <v>283</v>
      </c>
      <c r="I103" s="265">
        <v>14838422</v>
      </c>
      <c r="J103" s="266">
        <v>10601693</v>
      </c>
      <c r="K103" s="266">
        <v>4800</v>
      </c>
      <c r="L103" s="831">
        <v>3584995</v>
      </c>
      <c r="M103" s="831">
        <v>212034</v>
      </c>
      <c r="N103" s="266">
        <v>434900</v>
      </c>
      <c r="O103" s="622">
        <v>19.9176</v>
      </c>
      <c r="P103" s="678">
        <v>15</v>
      </c>
      <c r="Q103" s="744">
        <v>4.9176000000000002</v>
      </c>
      <c r="R103" s="268">
        <f t="shared" ref="R103:R108" si="132">W103*-1</f>
        <v>0</v>
      </c>
      <c r="S103" s="269">
        <v>0</v>
      </c>
      <c r="T103" s="269">
        <v>0</v>
      </c>
      <c r="U103" s="269">
        <v>0</v>
      </c>
      <c r="V103" s="269">
        <f t="shared" si="98"/>
        <v>0</v>
      </c>
      <c r="W103" s="269">
        <v>0</v>
      </c>
      <c r="X103" s="269">
        <v>0</v>
      </c>
      <c r="Y103" s="269">
        <f t="shared" ref="Y103:Y108" si="133">SUM(W103:X103)</f>
        <v>0</v>
      </c>
      <c r="Z103" s="269">
        <f t="shared" ref="Z103:Z108" si="134">V103+Y103</f>
        <v>0</v>
      </c>
      <c r="AA103" s="577">
        <f t="shared" ref="AA103:AA108" si="135">ROUND((V103+W103)*33.8%,0)</f>
        <v>0</v>
      </c>
      <c r="AB103" s="270">
        <f t="shared" ref="AB103:AB108" si="136">ROUND(V103*2%,0)</f>
        <v>0</v>
      </c>
      <c r="AC103" s="269">
        <v>0</v>
      </c>
      <c r="AD103" s="269">
        <v>0</v>
      </c>
      <c r="AE103" s="269">
        <f t="shared" si="99"/>
        <v>0</v>
      </c>
      <c r="AF103" s="269">
        <f t="shared" si="100"/>
        <v>0</v>
      </c>
      <c r="AG103" s="271">
        <v>0</v>
      </c>
      <c r="AH103" s="271">
        <v>0</v>
      </c>
      <c r="AI103" s="271">
        <v>0</v>
      </c>
      <c r="AJ103" s="271">
        <v>0</v>
      </c>
      <c r="AK103" s="271">
        <v>0</v>
      </c>
      <c r="AL103" s="271">
        <f t="shared" si="101"/>
        <v>0</v>
      </c>
      <c r="AM103" s="271">
        <f t="shared" si="102"/>
        <v>0</v>
      </c>
      <c r="AN103" s="272">
        <f t="shared" si="103"/>
        <v>0</v>
      </c>
      <c r="AO103" s="268">
        <f t="shared" ref="AO103:AO108" si="137">I103+AF103</f>
        <v>14838422</v>
      </c>
      <c r="AP103" s="269">
        <f t="shared" ref="AP103:AP108" si="138">J103+V103</f>
        <v>10601693</v>
      </c>
      <c r="AQ103" s="269">
        <f t="shared" ref="AQ103:AQ108" si="139">K103+Y103</f>
        <v>4800</v>
      </c>
      <c r="AR103" s="269">
        <f t="shared" ref="AR103:AS108" si="140">L103+AA103</f>
        <v>3584995</v>
      </c>
      <c r="AS103" s="269">
        <f t="shared" si="140"/>
        <v>212034</v>
      </c>
      <c r="AT103" s="269">
        <f t="shared" ref="AT103:AT108" si="141">N103+AE103</f>
        <v>434900</v>
      </c>
      <c r="AU103" s="271">
        <f t="shared" ref="AU103:AU108" si="142">O103+AN103</f>
        <v>19.9176</v>
      </c>
      <c r="AV103" s="271">
        <f t="shared" ref="AV103:AW108" si="143">P103+AL103</f>
        <v>15</v>
      </c>
      <c r="AW103" s="272">
        <f t="shared" si="143"/>
        <v>4.9176000000000002</v>
      </c>
    </row>
    <row r="104" spans="1:49" ht="12.95" customHeight="1" x14ac:dyDescent="0.25">
      <c r="A104" s="114">
        <v>20</v>
      </c>
      <c r="B104" s="145">
        <v>5479</v>
      </c>
      <c r="C104" s="146">
        <v>600099105</v>
      </c>
      <c r="D104" s="114">
        <v>70910600</v>
      </c>
      <c r="E104" s="158" t="s">
        <v>476</v>
      </c>
      <c r="F104" s="145">
        <v>3113</v>
      </c>
      <c r="G104" s="108" t="s">
        <v>319</v>
      </c>
      <c r="H104" s="126" t="s">
        <v>283</v>
      </c>
      <c r="I104" s="265">
        <v>453338</v>
      </c>
      <c r="J104" s="266">
        <v>333828</v>
      </c>
      <c r="K104" s="266">
        <v>0</v>
      </c>
      <c r="L104" s="831">
        <v>112833</v>
      </c>
      <c r="M104" s="831">
        <v>6677</v>
      </c>
      <c r="N104" s="266">
        <v>0</v>
      </c>
      <c r="O104" s="622">
        <v>0.86109999999999998</v>
      </c>
      <c r="P104" s="678">
        <v>0.86109999999999998</v>
      </c>
      <c r="Q104" s="744">
        <v>0</v>
      </c>
      <c r="R104" s="268">
        <f t="shared" si="132"/>
        <v>0</v>
      </c>
      <c r="S104" s="269">
        <v>0</v>
      </c>
      <c r="T104" s="269">
        <v>0</v>
      </c>
      <c r="U104" s="269">
        <v>0</v>
      </c>
      <c r="V104" s="269">
        <f t="shared" si="98"/>
        <v>0</v>
      </c>
      <c r="W104" s="269">
        <v>0</v>
      </c>
      <c r="X104" s="269">
        <v>0</v>
      </c>
      <c r="Y104" s="269">
        <f t="shared" si="133"/>
        <v>0</v>
      </c>
      <c r="Z104" s="269">
        <f t="shared" si="134"/>
        <v>0</v>
      </c>
      <c r="AA104" s="577">
        <f t="shared" si="135"/>
        <v>0</v>
      </c>
      <c r="AB104" s="270">
        <f t="shared" si="136"/>
        <v>0</v>
      </c>
      <c r="AC104" s="269">
        <v>0</v>
      </c>
      <c r="AD104" s="269">
        <v>0</v>
      </c>
      <c r="AE104" s="269">
        <f t="shared" si="99"/>
        <v>0</v>
      </c>
      <c r="AF104" s="269">
        <f t="shared" si="100"/>
        <v>0</v>
      </c>
      <c r="AG104" s="271">
        <v>0</v>
      </c>
      <c r="AH104" s="271">
        <v>0</v>
      </c>
      <c r="AI104" s="271">
        <v>0</v>
      </c>
      <c r="AJ104" s="271">
        <v>0</v>
      </c>
      <c r="AK104" s="271">
        <v>0</v>
      </c>
      <c r="AL104" s="271">
        <f t="shared" si="101"/>
        <v>0</v>
      </c>
      <c r="AM104" s="271">
        <f t="shared" si="102"/>
        <v>0</v>
      </c>
      <c r="AN104" s="272">
        <f t="shared" si="103"/>
        <v>0</v>
      </c>
      <c r="AO104" s="268">
        <f t="shared" si="137"/>
        <v>453338</v>
      </c>
      <c r="AP104" s="269">
        <f t="shared" si="138"/>
        <v>333828</v>
      </c>
      <c r="AQ104" s="269">
        <f t="shared" si="139"/>
        <v>0</v>
      </c>
      <c r="AR104" s="269">
        <f t="shared" si="140"/>
        <v>112833</v>
      </c>
      <c r="AS104" s="269">
        <f t="shared" si="140"/>
        <v>6677</v>
      </c>
      <c r="AT104" s="269">
        <f t="shared" si="141"/>
        <v>0</v>
      </c>
      <c r="AU104" s="271">
        <f t="shared" si="142"/>
        <v>0.86109999999999998</v>
      </c>
      <c r="AV104" s="271">
        <f t="shared" si="143"/>
        <v>0.86109999999999998</v>
      </c>
      <c r="AW104" s="272">
        <f t="shared" si="143"/>
        <v>0</v>
      </c>
    </row>
    <row r="105" spans="1:49" ht="12.95" customHeight="1" x14ac:dyDescent="0.25">
      <c r="A105" s="114">
        <v>20</v>
      </c>
      <c r="B105" s="145">
        <v>5479</v>
      </c>
      <c r="C105" s="146">
        <v>600099105</v>
      </c>
      <c r="D105" s="114">
        <v>70910600</v>
      </c>
      <c r="E105" s="158" t="s">
        <v>476</v>
      </c>
      <c r="F105" s="145">
        <v>3113</v>
      </c>
      <c r="G105" s="126" t="s">
        <v>318</v>
      </c>
      <c r="H105" s="126" t="s">
        <v>284</v>
      </c>
      <c r="I105" s="265">
        <v>597801</v>
      </c>
      <c r="J105" s="266">
        <v>440207</v>
      </c>
      <c r="K105" s="266">
        <v>0</v>
      </c>
      <c r="L105" s="831">
        <v>148790</v>
      </c>
      <c r="M105" s="831">
        <v>8804</v>
      </c>
      <c r="N105" s="266">
        <v>0</v>
      </c>
      <c r="O105" s="622">
        <v>1.3</v>
      </c>
      <c r="P105" s="678">
        <v>1.3</v>
      </c>
      <c r="Q105" s="744">
        <v>0</v>
      </c>
      <c r="R105" s="268">
        <f t="shared" si="132"/>
        <v>0</v>
      </c>
      <c r="S105" s="269">
        <v>0</v>
      </c>
      <c r="T105" s="269">
        <v>0</v>
      </c>
      <c r="U105" s="269">
        <v>0</v>
      </c>
      <c r="V105" s="269">
        <f t="shared" si="98"/>
        <v>0</v>
      </c>
      <c r="W105" s="269">
        <v>0</v>
      </c>
      <c r="X105" s="269">
        <v>0</v>
      </c>
      <c r="Y105" s="269">
        <f t="shared" si="133"/>
        <v>0</v>
      </c>
      <c r="Z105" s="269">
        <f t="shared" si="134"/>
        <v>0</v>
      </c>
      <c r="AA105" s="577">
        <f t="shared" si="135"/>
        <v>0</v>
      </c>
      <c r="AB105" s="270">
        <f t="shared" si="136"/>
        <v>0</v>
      </c>
      <c r="AC105" s="269">
        <v>0</v>
      </c>
      <c r="AD105" s="269">
        <v>0</v>
      </c>
      <c r="AE105" s="269">
        <f t="shared" si="99"/>
        <v>0</v>
      </c>
      <c r="AF105" s="269">
        <f t="shared" si="100"/>
        <v>0</v>
      </c>
      <c r="AG105" s="271">
        <v>0</v>
      </c>
      <c r="AH105" s="271">
        <v>0</v>
      </c>
      <c r="AI105" s="271">
        <v>0</v>
      </c>
      <c r="AJ105" s="271">
        <v>0</v>
      </c>
      <c r="AK105" s="271">
        <v>0</v>
      </c>
      <c r="AL105" s="271">
        <f t="shared" si="101"/>
        <v>0</v>
      </c>
      <c r="AM105" s="271">
        <f t="shared" si="102"/>
        <v>0</v>
      </c>
      <c r="AN105" s="272">
        <f t="shared" si="103"/>
        <v>0</v>
      </c>
      <c r="AO105" s="268">
        <f t="shared" si="137"/>
        <v>597801</v>
      </c>
      <c r="AP105" s="269">
        <f t="shared" si="138"/>
        <v>440207</v>
      </c>
      <c r="AQ105" s="269">
        <f t="shared" si="139"/>
        <v>0</v>
      </c>
      <c r="AR105" s="269">
        <f t="shared" si="140"/>
        <v>148790</v>
      </c>
      <c r="AS105" s="269">
        <f t="shared" si="140"/>
        <v>8804</v>
      </c>
      <c r="AT105" s="269">
        <f t="shared" si="141"/>
        <v>0</v>
      </c>
      <c r="AU105" s="271">
        <f t="shared" si="142"/>
        <v>1.3</v>
      </c>
      <c r="AV105" s="271">
        <f t="shared" si="143"/>
        <v>1.3</v>
      </c>
      <c r="AW105" s="272">
        <f t="shared" si="143"/>
        <v>0</v>
      </c>
    </row>
    <row r="106" spans="1:49" ht="12.95" customHeight="1" x14ac:dyDescent="0.25">
      <c r="A106" s="114">
        <v>20</v>
      </c>
      <c r="B106" s="145">
        <v>5479</v>
      </c>
      <c r="C106" s="146">
        <v>600099105</v>
      </c>
      <c r="D106" s="114">
        <v>70910600</v>
      </c>
      <c r="E106" s="158" t="s">
        <v>476</v>
      </c>
      <c r="F106" s="145">
        <v>3141</v>
      </c>
      <c r="G106" s="159" t="s">
        <v>321</v>
      </c>
      <c r="H106" s="126" t="s">
        <v>284</v>
      </c>
      <c r="I106" s="265">
        <v>1302793</v>
      </c>
      <c r="J106" s="266">
        <v>951574</v>
      </c>
      <c r="K106" s="266">
        <v>0</v>
      </c>
      <c r="L106" s="831">
        <v>321632</v>
      </c>
      <c r="M106" s="831">
        <v>19031</v>
      </c>
      <c r="N106" s="266">
        <v>10556</v>
      </c>
      <c r="O106" s="622">
        <v>3.24</v>
      </c>
      <c r="P106" s="678">
        <v>0</v>
      </c>
      <c r="Q106" s="744">
        <v>3.24</v>
      </c>
      <c r="R106" s="268">
        <f t="shared" si="132"/>
        <v>0</v>
      </c>
      <c r="S106" s="269">
        <v>0</v>
      </c>
      <c r="T106" s="269">
        <v>0</v>
      </c>
      <c r="U106" s="269">
        <v>0</v>
      </c>
      <c r="V106" s="269">
        <f t="shared" si="98"/>
        <v>0</v>
      </c>
      <c r="W106" s="269">
        <v>0</v>
      </c>
      <c r="X106" s="269">
        <v>0</v>
      </c>
      <c r="Y106" s="269">
        <f t="shared" si="133"/>
        <v>0</v>
      </c>
      <c r="Z106" s="269">
        <f t="shared" si="134"/>
        <v>0</v>
      </c>
      <c r="AA106" s="577">
        <f t="shared" si="135"/>
        <v>0</v>
      </c>
      <c r="AB106" s="270">
        <f t="shared" si="136"/>
        <v>0</v>
      </c>
      <c r="AC106" s="269">
        <v>0</v>
      </c>
      <c r="AD106" s="269">
        <v>0</v>
      </c>
      <c r="AE106" s="269">
        <f t="shared" si="99"/>
        <v>0</v>
      </c>
      <c r="AF106" s="269">
        <f t="shared" si="100"/>
        <v>0</v>
      </c>
      <c r="AG106" s="271">
        <v>0</v>
      </c>
      <c r="AH106" s="271">
        <v>0</v>
      </c>
      <c r="AI106" s="271">
        <v>0</v>
      </c>
      <c r="AJ106" s="271">
        <v>0</v>
      </c>
      <c r="AK106" s="271">
        <v>0</v>
      </c>
      <c r="AL106" s="271">
        <f t="shared" si="101"/>
        <v>0</v>
      </c>
      <c r="AM106" s="271">
        <f t="shared" si="102"/>
        <v>0</v>
      </c>
      <c r="AN106" s="272">
        <f t="shared" si="103"/>
        <v>0</v>
      </c>
      <c r="AO106" s="268">
        <f t="shared" si="137"/>
        <v>1302793</v>
      </c>
      <c r="AP106" s="269">
        <f t="shared" si="138"/>
        <v>951574</v>
      </c>
      <c r="AQ106" s="269">
        <f t="shared" si="139"/>
        <v>0</v>
      </c>
      <c r="AR106" s="269">
        <f t="shared" si="140"/>
        <v>321632</v>
      </c>
      <c r="AS106" s="269">
        <f t="shared" si="140"/>
        <v>19031</v>
      </c>
      <c r="AT106" s="269">
        <f t="shared" si="141"/>
        <v>10556</v>
      </c>
      <c r="AU106" s="271">
        <f t="shared" si="142"/>
        <v>3.24</v>
      </c>
      <c r="AV106" s="271">
        <f t="shared" si="143"/>
        <v>0</v>
      </c>
      <c r="AW106" s="272">
        <f t="shared" si="143"/>
        <v>3.24</v>
      </c>
    </row>
    <row r="107" spans="1:49" ht="12.95" customHeight="1" x14ac:dyDescent="0.25">
      <c r="A107" s="114">
        <v>20</v>
      </c>
      <c r="B107" s="145">
        <v>5479</v>
      </c>
      <c r="C107" s="146">
        <v>600099105</v>
      </c>
      <c r="D107" s="114">
        <v>70910600</v>
      </c>
      <c r="E107" s="158" t="s">
        <v>476</v>
      </c>
      <c r="F107" s="145">
        <v>3143</v>
      </c>
      <c r="G107" s="126" t="s">
        <v>635</v>
      </c>
      <c r="H107" s="126" t="s">
        <v>283</v>
      </c>
      <c r="I107" s="265">
        <v>1412408</v>
      </c>
      <c r="J107" s="266">
        <v>1040065</v>
      </c>
      <c r="K107" s="266">
        <v>0</v>
      </c>
      <c r="L107" s="831">
        <v>351542</v>
      </c>
      <c r="M107" s="831">
        <v>20801</v>
      </c>
      <c r="N107" s="266">
        <v>0</v>
      </c>
      <c r="O107" s="622">
        <v>2.1667000000000001</v>
      </c>
      <c r="P107" s="678">
        <v>2.1667000000000001</v>
      </c>
      <c r="Q107" s="744">
        <v>0</v>
      </c>
      <c r="R107" s="268">
        <f t="shared" si="132"/>
        <v>0</v>
      </c>
      <c r="S107" s="269">
        <v>0</v>
      </c>
      <c r="T107" s="269">
        <v>0</v>
      </c>
      <c r="U107" s="269">
        <v>0</v>
      </c>
      <c r="V107" s="269">
        <f t="shared" si="98"/>
        <v>0</v>
      </c>
      <c r="W107" s="269">
        <v>0</v>
      </c>
      <c r="X107" s="269">
        <v>0</v>
      </c>
      <c r="Y107" s="269">
        <f t="shared" si="133"/>
        <v>0</v>
      </c>
      <c r="Z107" s="269">
        <f t="shared" si="134"/>
        <v>0</v>
      </c>
      <c r="AA107" s="577">
        <f t="shared" si="135"/>
        <v>0</v>
      </c>
      <c r="AB107" s="270">
        <f t="shared" si="136"/>
        <v>0</v>
      </c>
      <c r="AC107" s="269">
        <v>0</v>
      </c>
      <c r="AD107" s="269">
        <v>0</v>
      </c>
      <c r="AE107" s="269">
        <f t="shared" si="99"/>
        <v>0</v>
      </c>
      <c r="AF107" s="269">
        <f t="shared" si="100"/>
        <v>0</v>
      </c>
      <c r="AG107" s="271">
        <v>0</v>
      </c>
      <c r="AH107" s="271">
        <v>0</v>
      </c>
      <c r="AI107" s="271">
        <v>0</v>
      </c>
      <c r="AJ107" s="271">
        <v>0</v>
      </c>
      <c r="AK107" s="271">
        <v>0</v>
      </c>
      <c r="AL107" s="271">
        <f t="shared" si="101"/>
        <v>0</v>
      </c>
      <c r="AM107" s="271">
        <f t="shared" si="102"/>
        <v>0</v>
      </c>
      <c r="AN107" s="272">
        <f t="shared" si="103"/>
        <v>0</v>
      </c>
      <c r="AO107" s="268">
        <f t="shared" si="137"/>
        <v>1412408</v>
      </c>
      <c r="AP107" s="269">
        <f t="shared" si="138"/>
        <v>1040065</v>
      </c>
      <c r="AQ107" s="269">
        <f t="shared" si="139"/>
        <v>0</v>
      </c>
      <c r="AR107" s="269">
        <f t="shared" si="140"/>
        <v>351542</v>
      </c>
      <c r="AS107" s="269">
        <f t="shared" si="140"/>
        <v>20801</v>
      </c>
      <c r="AT107" s="269">
        <f t="shared" si="141"/>
        <v>0</v>
      </c>
      <c r="AU107" s="271">
        <f t="shared" si="142"/>
        <v>2.1667000000000001</v>
      </c>
      <c r="AV107" s="271">
        <f t="shared" si="143"/>
        <v>2.1667000000000001</v>
      </c>
      <c r="AW107" s="272">
        <f t="shared" si="143"/>
        <v>0</v>
      </c>
    </row>
    <row r="108" spans="1:49" ht="12.95" customHeight="1" x14ac:dyDescent="0.25">
      <c r="A108" s="114">
        <v>20</v>
      </c>
      <c r="B108" s="145">
        <v>5479</v>
      </c>
      <c r="C108" s="146">
        <v>600099105</v>
      </c>
      <c r="D108" s="114">
        <v>70910600</v>
      </c>
      <c r="E108" s="158" t="s">
        <v>476</v>
      </c>
      <c r="F108" s="145">
        <v>3143</v>
      </c>
      <c r="G108" s="126" t="s">
        <v>636</v>
      </c>
      <c r="H108" s="126" t="s">
        <v>284</v>
      </c>
      <c r="I108" s="265">
        <v>48452</v>
      </c>
      <c r="J108" s="266">
        <v>34155</v>
      </c>
      <c r="K108" s="266">
        <v>0</v>
      </c>
      <c r="L108" s="831">
        <v>11544</v>
      </c>
      <c r="M108" s="831">
        <v>683</v>
      </c>
      <c r="N108" s="266">
        <v>2070</v>
      </c>
      <c r="O108" s="622">
        <v>0.14000000000000001</v>
      </c>
      <c r="P108" s="678">
        <v>0</v>
      </c>
      <c r="Q108" s="744">
        <v>0.14000000000000001</v>
      </c>
      <c r="R108" s="268">
        <f t="shared" si="132"/>
        <v>0</v>
      </c>
      <c r="S108" s="269">
        <v>0</v>
      </c>
      <c r="T108" s="269">
        <v>0</v>
      </c>
      <c r="U108" s="269">
        <v>0</v>
      </c>
      <c r="V108" s="269">
        <f t="shared" si="98"/>
        <v>0</v>
      </c>
      <c r="W108" s="269">
        <v>0</v>
      </c>
      <c r="X108" s="269">
        <v>0</v>
      </c>
      <c r="Y108" s="269">
        <f t="shared" si="133"/>
        <v>0</v>
      </c>
      <c r="Z108" s="269">
        <f t="shared" si="134"/>
        <v>0</v>
      </c>
      <c r="AA108" s="577">
        <f t="shared" si="135"/>
        <v>0</v>
      </c>
      <c r="AB108" s="270">
        <f t="shared" si="136"/>
        <v>0</v>
      </c>
      <c r="AC108" s="269">
        <v>0</v>
      </c>
      <c r="AD108" s="269">
        <v>0</v>
      </c>
      <c r="AE108" s="269">
        <f t="shared" si="99"/>
        <v>0</v>
      </c>
      <c r="AF108" s="269">
        <f t="shared" si="100"/>
        <v>0</v>
      </c>
      <c r="AG108" s="271">
        <v>0</v>
      </c>
      <c r="AH108" s="271">
        <v>0</v>
      </c>
      <c r="AI108" s="271">
        <v>0</v>
      </c>
      <c r="AJ108" s="271">
        <v>0</v>
      </c>
      <c r="AK108" s="271">
        <v>0</v>
      </c>
      <c r="AL108" s="271">
        <f t="shared" si="101"/>
        <v>0</v>
      </c>
      <c r="AM108" s="271">
        <f t="shared" si="102"/>
        <v>0</v>
      </c>
      <c r="AN108" s="272">
        <f t="shared" si="103"/>
        <v>0</v>
      </c>
      <c r="AO108" s="268">
        <f t="shared" si="137"/>
        <v>48452</v>
      </c>
      <c r="AP108" s="269">
        <f t="shared" si="138"/>
        <v>34155</v>
      </c>
      <c r="AQ108" s="269">
        <f t="shared" si="139"/>
        <v>0</v>
      </c>
      <c r="AR108" s="269">
        <f t="shared" si="140"/>
        <v>11544</v>
      </c>
      <c r="AS108" s="269">
        <f t="shared" si="140"/>
        <v>683</v>
      </c>
      <c r="AT108" s="269">
        <f t="shared" si="141"/>
        <v>2070</v>
      </c>
      <c r="AU108" s="271">
        <f t="shared" si="142"/>
        <v>0.14000000000000001</v>
      </c>
      <c r="AV108" s="271">
        <f t="shared" si="143"/>
        <v>0</v>
      </c>
      <c r="AW108" s="272">
        <f t="shared" si="143"/>
        <v>0.14000000000000001</v>
      </c>
    </row>
    <row r="109" spans="1:49" ht="12.95" customHeight="1" x14ac:dyDescent="0.25">
      <c r="A109" s="131">
        <v>20</v>
      </c>
      <c r="B109" s="148">
        <v>5479</v>
      </c>
      <c r="C109" s="149">
        <v>600099105</v>
      </c>
      <c r="D109" s="148">
        <v>70910600</v>
      </c>
      <c r="E109" s="163" t="s">
        <v>477</v>
      </c>
      <c r="F109" s="148"/>
      <c r="G109" s="164"/>
      <c r="H109" s="165"/>
      <c r="I109" s="200">
        <v>18653214</v>
      </c>
      <c r="J109" s="166">
        <v>13401522</v>
      </c>
      <c r="K109" s="166">
        <v>4800</v>
      </c>
      <c r="L109" s="166">
        <v>4531336</v>
      </c>
      <c r="M109" s="166">
        <v>268030</v>
      </c>
      <c r="N109" s="166">
        <v>447526</v>
      </c>
      <c r="O109" s="541">
        <v>27.625399999999999</v>
      </c>
      <c r="P109" s="541">
        <v>19.3278</v>
      </c>
      <c r="Q109" s="542">
        <v>8.297600000000001</v>
      </c>
      <c r="R109" s="409">
        <f t="shared" ref="R109:AW109" si="144">SUM(R103:R108)</f>
        <v>0</v>
      </c>
      <c r="S109" s="166">
        <f t="shared" si="144"/>
        <v>0</v>
      </c>
      <c r="T109" s="166">
        <f t="shared" si="144"/>
        <v>0</v>
      </c>
      <c r="U109" s="166">
        <f t="shared" si="144"/>
        <v>0</v>
      </c>
      <c r="V109" s="166">
        <f t="shared" si="144"/>
        <v>0</v>
      </c>
      <c r="W109" s="166">
        <f t="shared" si="144"/>
        <v>0</v>
      </c>
      <c r="X109" s="166">
        <f t="shared" si="144"/>
        <v>0</v>
      </c>
      <c r="Y109" s="166">
        <f t="shared" si="144"/>
        <v>0</v>
      </c>
      <c r="Z109" s="166">
        <f t="shared" si="144"/>
        <v>0</v>
      </c>
      <c r="AA109" s="166">
        <f t="shared" si="144"/>
        <v>0</v>
      </c>
      <c r="AB109" s="166">
        <f t="shared" si="144"/>
        <v>0</v>
      </c>
      <c r="AC109" s="166">
        <f t="shared" si="144"/>
        <v>0</v>
      </c>
      <c r="AD109" s="166">
        <f t="shared" si="144"/>
        <v>0</v>
      </c>
      <c r="AE109" s="166">
        <f t="shared" si="144"/>
        <v>0</v>
      </c>
      <c r="AF109" s="166">
        <f t="shared" si="144"/>
        <v>0</v>
      </c>
      <c r="AG109" s="541">
        <f t="shared" si="144"/>
        <v>0</v>
      </c>
      <c r="AH109" s="541">
        <f t="shared" si="144"/>
        <v>0</v>
      </c>
      <c r="AI109" s="541">
        <f t="shared" si="144"/>
        <v>0</v>
      </c>
      <c r="AJ109" s="541">
        <f t="shared" si="144"/>
        <v>0</v>
      </c>
      <c r="AK109" s="541">
        <f t="shared" si="144"/>
        <v>0</v>
      </c>
      <c r="AL109" s="541">
        <f t="shared" si="144"/>
        <v>0</v>
      </c>
      <c r="AM109" s="541">
        <f t="shared" si="144"/>
        <v>0</v>
      </c>
      <c r="AN109" s="542">
        <f t="shared" si="144"/>
        <v>0</v>
      </c>
      <c r="AO109" s="409">
        <f t="shared" si="144"/>
        <v>18653214</v>
      </c>
      <c r="AP109" s="166">
        <f t="shared" si="144"/>
        <v>13401522</v>
      </c>
      <c r="AQ109" s="166">
        <f t="shared" si="144"/>
        <v>4800</v>
      </c>
      <c r="AR109" s="166">
        <f t="shared" si="144"/>
        <v>4531336</v>
      </c>
      <c r="AS109" s="166">
        <f t="shared" si="144"/>
        <v>268030</v>
      </c>
      <c r="AT109" s="166">
        <f t="shared" si="144"/>
        <v>447526</v>
      </c>
      <c r="AU109" s="541">
        <f t="shared" si="144"/>
        <v>27.625399999999999</v>
      </c>
      <c r="AV109" s="541">
        <f t="shared" si="144"/>
        <v>19.3278</v>
      </c>
      <c r="AW109" s="542">
        <f t="shared" si="144"/>
        <v>8.297600000000001</v>
      </c>
    </row>
    <row r="110" spans="1:49" ht="12.95" customHeight="1" x14ac:dyDescent="0.25">
      <c r="A110" s="114">
        <v>21</v>
      </c>
      <c r="B110" s="145">
        <v>5442</v>
      </c>
      <c r="C110" s="146">
        <v>650030541</v>
      </c>
      <c r="D110" s="114">
        <v>75017512</v>
      </c>
      <c r="E110" s="169" t="s">
        <v>478</v>
      </c>
      <c r="F110" s="145">
        <v>3111</v>
      </c>
      <c r="G110" s="159" t="s">
        <v>331</v>
      </c>
      <c r="H110" s="126" t="s">
        <v>283</v>
      </c>
      <c r="I110" s="265">
        <v>2540462</v>
      </c>
      <c r="J110" s="266">
        <v>1850119</v>
      </c>
      <c r="K110" s="266">
        <v>0</v>
      </c>
      <c r="L110" s="831">
        <v>625341</v>
      </c>
      <c r="M110" s="831">
        <v>37002</v>
      </c>
      <c r="N110" s="266">
        <v>28000</v>
      </c>
      <c r="O110" s="622">
        <v>4.4057000000000004</v>
      </c>
      <c r="P110" s="678">
        <v>3.4839000000000002</v>
      </c>
      <c r="Q110" s="744">
        <v>0.92179999999999995</v>
      </c>
      <c r="R110" s="268">
        <f t="shared" ref="R110:R115" si="145">W110*-1</f>
        <v>0</v>
      </c>
      <c r="S110" s="269">
        <v>0</v>
      </c>
      <c r="T110" s="269">
        <v>0</v>
      </c>
      <c r="U110" s="269">
        <v>0</v>
      </c>
      <c r="V110" s="269">
        <f t="shared" si="98"/>
        <v>0</v>
      </c>
      <c r="W110" s="269">
        <v>0</v>
      </c>
      <c r="X110" s="269">
        <v>0</v>
      </c>
      <c r="Y110" s="269">
        <f t="shared" ref="Y110:Y115" si="146">SUM(W110:X110)</f>
        <v>0</v>
      </c>
      <c r="Z110" s="269">
        <f t="shared" ref="Z110:Z115" si="147">V110+Y110</f>
        <v>0</v>
      </c>
      <c r="AA110" s="577">
        <f t="shared" ref="AA110:AA115" si="148">ROUND((V110+W110)*33.8%,0)</f>
        <v>0</v>
      </c>
      <c r="AB110" s="270">
        <f t="shared" ref="AB110:AB115" si="149">ROUND(V110*2%,0)</f>
        <v>0</v>
      </c>
      <c r="AC110" s="269">
        <v>0</v>
      </c>
      <c r="AD110" s="269">
        <v>0</v>
      </c>
      <c r="AE110" s="269">
        <f t="shared" si="99"/>
        <v>0</v>
      </c>
      <c r="AF110" s="269">
        <f t="shared" si="100"/>
        <v>0</v>
      </c>
      <c r="AG110" s="271">
        <v>0</v>
      </c>
      <c r="AH110" s="271">
        <v>0</v>
      </c>
      <c r="AI110" s="271">
        <v>0</v>
      </c>
      <c r="AJ110" s="271">
        <v>0</v>
      </c>
      <c r="AK110" s="271">
        <v>0</v>
      </c>
      <c r="AL110" s="271">
        <f t="shared" si="101"/>
        <v>0</v>
      </c>
      <c r="AM110" s="271">
        <f t="shared" si="102"/>
        <v>0</v>
      </c>
      <c r="AN110" s="272">
        <f t="shared" si="103"/>
        <v>0</v>
      </c>
      <c r="AO110" s="268">
        <f t="shared" ref="AO110:AO115" si="150">I110+AF110</f>
        <v>2540462</v>
      </c>
      <c r="AP110" s="269">
        <f t="shared" ref="AP110:AP115" si="151">J110+V110</f>
        <v>1850119</v>
      </c>
      <c r="AQ110" s="269">
        <f t="shared" ref="AQ110:AQ115" si="152">K110+Y110</f>
        <v>0</v>
      </c>
      <c r="AR110" s="269">
        <f t="shared" ref="AR110:AS115" si="153">L110+AA110</f>
        <v>625341</v>
      </c>
      <c r="AS110" s="269">
        <f t="shared" si="153"/>
        <v>37002</v>
      </c>
      <c r="AT110" s="269">
        <f t="shared" ref="AT110:AT115" si="154">N110+AE110</f>
        <v>28000</v>
      </c>
      <c r="AU110" s="271">
        <f t="shared" ref="AU110:AU115" si="155">O110+AN110</f>
        <v>4.4057000000000004</v>
      </c>
      <c r="AV110" s="271">
        <f t="shared" ref="AV110:AW115" si="156">P110+AL110</f>
        <v>3.4839000000000002</v>
      </c>
      <c r="AW110" s="272">
        <f t="shared" si="156"/>
        <v>0.92179999999999995</v>
      </c>
    </row>
    <row r="111" spans="1:49" ht="12.95" customHeight="1" x14ac:dyDescent="0.25">
      <c r="A111" s="114">
        <v>21</v>
      </c>
      <c r="B111" s="145">
        <v>5442</v>
      </c>
      <c r="C111" s="146">
        <v>650030541</v>
      </c>
      <c r="D111" s="114">
        <v>75017512</v>
      </c>
      <c r="E111" s="158" t="s">
        <v>478</v>
      </c>
      <c r="F111" s="145">
        <v>3113</v>
      </c>
      <c r="G111" s="159" t="s">
        <v>335</v>
      </c>
      <c r="H111" s="126" t="s">
        <v>283</v>
      </c>
      <c r="I111" s="265">
        <v>10486622</v>
      </c>
      <c r="J111" s="266">
        <v>7484319</v>
      </c>
      <c r="K111" s="266">
        <v>25200</v>
      </c>
      <c r="L111" s="831">
        <v>2538217</v>
      </c>
      <c r="M111" s="831">
        <v>149686</v>
      </c>
      <c r="N111" s="266">
        <v>289200</v>
      </c>
      <c r="O111" s="622">
        <v>15.751300000000001</v>
      </c>
      <c r="P111" s="678">
        <v>11.610900000000001</v>
      </c>
      <c r="Q111" s="744">
        <v>4.1403999999999996</v>
      </c>
      <c r="R111" s="268">
        <f t="shared" si="145"/>
        <v>0</v>
      </c>
      <c r="S111" s="269">
        <v>0</v>
      </c>
      <c r="T111" s="269">
        <v>0</v>
      </c>
      <c r="U111" s="269">
        <v>0</v>
      </c>
      <c r="V111" s="269">
        <f t="shared" si="98"/>
        <v>0</v>
      </c>
      <c r="W111" s="269">
        <v>0</v>
      </c>
      <c r="X111" s="269">
        <v>0</v>
      </c>
      <c r="Y111" s="269">
        <f t="shared" si="146"/>
        <v>0</v>
      </c>
      <c r="Z111" s="269">
        <f t="shared" si="147"/>
        <v>0</v>
      </c>
      <c r="AA111" s="577">
        <f t="shared" si="148"/>
        <v>0</v>
      </c>
      <c r="AB111" s="270">
        <f t="shared" si="149"/>
        <v>0</v>
      </c>
      <c r="AC111" s="269">
        <v>0</v>
      </c>
      <c r="AD111" s="269">
        <v>0</v>
      </c>
      <c r="AE111" s="269">
        <f t="shared" si="99"/>
        <v>0</v>
      </c>
      <c r="AF111" s="269">
        <f t="shared" si="100"/>
        <v>0</v>
      </c>
      <c r="AG111" s="271">
        <v>0</v>
      </c>
      <c r="AH111" s="271">
        <v>0</v>
      </c>
      <c r="AI111" s="271">
        <v>0</v>
      </c>
      <c r="AJ111" s="271">
        <v>0</v>
      </c>
      <c r="AK111" s="271">
        <v>0</v>
      </c>
      <c r="AL111" s="271">
        <f t="shared" si="101"/>
        <v>0</v>
      </c>
      <c r="AM111" s="271">
        <f t="shared" si="102"/>
        <v>0</v>
      </c>
      <c r="AN111" s="272">
        <f t="shared" si="103"/>
        <v>0</v>
      </c>
      <c r="AO111" s="268">
        <f t="shared" si="150"/>
        <v>10486622</v>
      </c>
      <c r="AP111" s="269">
        <f t="shared" si="151"/>
        <v>7484319</v>
      </c>
      <c r="AQ111" s="269">
        <f t="shared" si="152"/>
        <v>25200</v>
      </c>
      <c r="AR111" s="269">
        <f t="shared" si="153"/>
        <v>2538217</v>
      </c>
      <c r="AS111" s="269">
        <f t="shared" si="153"/>
        <v>149686</v>
      </c>
      <c r="AT111" s="269">
        <f t="shared" si="154"/>
        <v>289200</v>
      </c>
      <c r="AU111" s="271">
        <f t="shared" si="155"/>
        <v>15.751300000000001</v>
      </c>
      <c r="AV111" s="271">
        <f t="shared" si="156"/>
        <v>11.610900000000001</v>
      </c>
      <c r="AW111" s="272">
        <f t="shared" si="156"/>
        <v>4.1403999999999996</v>
      </c>
    </row>
    <row r="112" spans="1:49" ht="12.95" customHeight="1" x14ac:dyDescent="0.25">
      <c r="A112" s="114">
        <v>21</v>
      </c>
      <c r="B112" s="145">
        <v>5442</v>
      </c>
      <c r="C112" s="146">
        <v>650030541</v>
      </c>
      <c r="D112" s="114">
        <v>75017512</v>
      </c>
      <c r="E112" s="158" t="s">
        <v>478</v>
      </c>
      <c r="F112" s="145">
        <v>3113</v>
      </c>
      <c r="G112" s="126" t="s">
        <v>318</v>
      </c>
      <c r="H112" s="126" t="s">
        <v>284</v>
      </c>
      <c r="I112" s="265">
        <v>749858</v>
      </c>
      <c r="J112" s="266">
        <v>549085</v>
      </c>
      <c r="K112" s="266">
        <v>0</v>
      </c>
      <c r="L112" s="831">
        <v>185591</v>
      </c>
      <c r="M112" s="831">
        <v>10982</v>
      </c>
      <c r="N112" s="266">
        <v>4200</v>
      </c>
      <c r="O112" s="622">
        <v>1.64</v>
      </c>
      <c r="P112" s="678">
        <v>1.64</v>
      </c>
      <c r="Q112" s="744">
        <v>0</v>
      </c>
      <c r="R112" s="268">
        <f t="shared" si="145"/>
        <v>0</v>
      </c>
      <c r="S112" s="269">
        <v>0</v>
      </c>
      <c r="T112" s="269">
        <v>0</v>
      </c>
      <c r="U112" s="269">
        <v>0</v>
      </c>
      <c r="V112" s="269">
        <f t="shared" si="98"/>
        <v>0</v>
      </c>
      <c r="W112" s="269">
        <v>0</v>
      </c>
      <c r="X112" s="269">
        <v>0</v>
      </c>
      <c r="Y112" s="269">
        <f t="shared" si="146"/>
        <v>0</v>
      </c>
      <c r="Z112" s="269">
        <f t="shared" si="147"/>
        <v>0</v>
      </c>
      <c r="AA112" s="577">
        <f t="shared" si="148"/>
        <v>0</v>
      </c>
      <c r="AB112" s="270">
        <f t="shared" si="149"/>
        <v>0</v>
      </c>
      <c r="AC112" s="269">
        <v>500</v>
      </c>
      <c r="AD112" s="269">
        <v>0</v>
      </c>
      <c r="AE112" s="269">
        <f t="shared" si="99"/>
        <v>500</v>
      </c>
      <c r="AF112" s="269">
        <f t="shared" si="100"/>
        <v>500</v>
      </c>
      <c r="AG112" s="271">
        <v>0</v>
      </c>
      <c r="AH112" s="271">
        <v>0</v>
      </c>
      <c r="AI112" s="271">
        <v>0</v>
      </c>
      <c r="AJ112" s="271">
        <v>0</v>
      </c>
      <c r="AK112" s="271">
        <v>0</v>
      </c>
      <c r="AL112" s="271">
        <f t="shared" si="101"/>
        <v>0</v>
      </c>
      <c r="AM112" s="271">
        <f t="shared" si="102"/>
        <v>0</v>
      </c>
      <c r="AN112" s="272">
        <f t="shared" si="103"/>
        <v>0</v>
      </c>
      <c r="AO112" s="268">
        <f t="shared" si="150"/>
        <v>750358</v>
      </c>
      <c r="AP112" s="269">
        <f t="shared" si="151"/>
        <v>549085</v>
      </c>
      <c r="AQ112" s="269">
        <f t="shared" si="152"/>
        <v>0</v>
      </c>
      <c r="AR112" s="269">
        <f t="shared" si="153"/>
        <v>185591</v>
      </c>
      <c r="AS112" s="269">
        <f t="shared" si="153"/>
        <v>10982</v>
      </c>
      <c r="AT112" s="269">
        <f t="shared" si="154"/>
        <v>4700</v>
      </c>
      <c r="AU112" s="271">
        <f t="shared" si="155"/>
        <v>1.64</v>
      </c>
      <c r="AV112" s="271">
        <f t="shared" si="156"/>
        <v>1.64</v>
      </c>
      <c r="AW112" s="272">
        <f t="shared" si="156"/>
        <v>0</v>
      </c>
    </row>
    <row r="113" spans="1:49" ht="12.95" customHeight="1" x14ac:dyDescent="0.25">
      <c r="A113" s="114">
        <v>21</v>
      </c>
      <c r="B113" s="145">
        <v>5442</v>
      </c>
      <c r="C113" s="146">
        <v>650030541</v>
      </c>
      <c r="D113" s="114">
        <v>75017512</v>
      </c>
      <c r="E113" s="158" t="s">
        <v>478</v>
      </c>
      <c r="F113" s="145">
        <v>3141</v>
      </c>
      <c r="G113" s="159" t="s">
        <v>321</v>
      </c>
      <c r="H113" s="126" t="s">
        <v>284</v>
      </c>
      <c r="I113" s="265">
        <v>218887</v>
      </c>
      <c r="J113" s="266">
        <v>160064</v>
      </c>
      <c r="K113" s="266">
        <v>0</v>
      </c>
      <c r="L113" s="831">
        <v>54102</v>
      </c>
      <c r="M113" s="831">
        <v>3201</v>
      </c>
      <c r="N113" s="266">
        <v>1520</v>
      </c>
      <c r="O113" s="622">
        <v>0.54</v>
      </c>
      <c r="P113" s="678">
        <v>0</v>
      </c>
      <c r="Q113" s="744">
        <v>0.54</v>
      </c>
      <c r="R113" s="268">
        <f t="shared" si="145"/>
        <v>0</v>
      </c>
      <c r="S113" s="269">
        <v>0</v>
      </c>
      <c r="T113" s="269">
        <v>0</v>
      </c>
      <c r="U113" s="269">
        <v>0</v>
      </c>
      <c r="V113" s="269">
        <f t="shared" si="98"/>
        <v>0</v>
      </c>
      <c r="W113" s="269">
        <v>0</v>
      </c>
      <c r="X113" s="269">
        <v>0</v>
      </c>
      <c r="Y113" s="269">
        <f t="shared" si="146"/>
        <v>0</v>
      </c>
      <c r="Z113" s="269">
        <f t="shared" si="147"/>
        <v>0</v>
      </c>
      <c r="AA113" s="577">
        <f t="shared" si="148"/>
        <v>0</v>
      </c>
      <c r="AB113" s="270">
        <f t="shared" si="149"/>
        <v>0</v>
      </c>
      <c r="AC113" s="269">
        <v>0</v>
      </c>
      <c r="AD113" s="269">
        <v>0</v>
      </c>
      <c r="AE113" s="269">
        <f t="shared" si="99"/>
        <v>0</v>
      </c>
      <c r="AF113" s="269">
        <f t="shared" si="100"/>
        <v>0</v>
      </c>
      <c r="AG113" s="271">
        <v>0</v>
      </c>
      <c r="AH113" s="271">
        <v>0</v>
      </c>
      <c r="AI113" s="271">
        <v>0</v>
      </c>
      <c r="AJ113" s="271">
        <v>0</v>
      </c>
      <c r="AK113" s="271">
        <v>0</v>
      </c>
      <c r="AL113" s="271">
        <f t="shared" si="101"/>
        <v>0</v>
      </c>
      <c r="AM113" s="271">
        <f t="shared" si="102"/>
        <v>0</v>
      </c>
      <c r="AN113" s="272">
        <f t="shared" si="103"/>
        <v>0</v>
      </c>
      <c r="AO113" s="268">
        <f t="shared" si="150"/>
        <v>218887</v>
      </c>
      <c r="AP113" s="269">
        <f t="shared" si="151"/>
        <v>160064</v>
      </c>
      <c r="AQ113" s="269">
        <f t="shared" si="152"/>
        <v>0</v>
      </c>
      <c r="AR113" s="269">
        <f t="shared" si="153"/>
        <v>54102</v>
      </c>
      <c r="AS113" s="269">
        <f t="shared" si="153"/>
        <v>3201</v>
      </c>
      <c r="AT113" s="269">
        <f t="shared" si="154"/>
        <v>1520</v>
      </c>
      <c r="AU113" s="271">
        <f t="shared" si="155"/>
        <v>0.54</v>
      </c>
      <c r="AV113" s="271">
        <f t="shared" si="156"/>
        <v>0</v>
      </c>
      <c r="AW113" s="272">
        <f t="shared" si="156"/>
        <v>0.54</v>
      </c>
    </row>
    <row r="114" spans="1:49" ht="12.95" customHeight="1" x14ac:dyDescent="0.25">
      <c r="A114" s="114">
        <v>21</v>
      </c>
      <c r="B114" s="145">
        <v>5442</v>
      </c>
      <c r="C114" s="146">
        <v>650030541</v>
      </c>
      <c r="D114" s="114">
        <v>75017512</v>
      </c>
      <c r="E114" s="158" t="s">
        <v>478</v>
      </c>
      <c r="F114" s="145">
        <v>3143</v>
      </c>
      <c r="G114" s="126" t="s">
        <v>635</v>
      </c>
      <c r="H114" s="126" t="s">
        <v>283</v>
      </c>
      <c r="I114" s="265">
        <v>1126575</v>
      </c>
      <c r="J114" s="266">
        <v>829584</v>
      </c>
      <c r="K114" s="266">
        <v>0</v>
      </c>
      <c r="L114" s="831">
        <v>280399</v>
      </c>
      <c r="M114" s="831">
        <v>16592</v>
      </c>
      <c r="N114" s="266">
        <v>0</v>
      </c>
      <c r="O114" s="622">
        <v>1.9213</v>
      </c>
      <c r="P114" s="678">
        <v>1.9213</v>
      </c>
      <c r="Q114" s="744">
        <v>0</v>
      </c>
      <c r="R114" s="268">
        <f t="shared" si="145"/>
        <v>0</v>
      </c>
      <c r="S114" s="269">
        <v>0</v>
      </c>
      <c r="T114" s="269">
        <v>0</v>
      </c>
      <c r="U114" s="269">
        <v>0</v>
      </c>
      <c r="V114" s="269">
        <f t="shared" si="98"/>
        <v>0</v>
      </c>
      <c r="W114" s="269">
        <v>0</v>
      </c>
      <c r="X114" s="269">
        <v>0</v>
      </c>
      <c r="Y114" s="269">
        <f t="shared" si="146"/>
        <v>0</v>
      </c>
      <c r="Z114" s="269">
        <f t="shared" si="147"/>
        <v>0</v>
      </c>
      <c r="AA114" s="577">
        <f t="shared" si="148"/>
        <v>0</v>
      </c>
      <c r="AB114" s="270">
        <f t="shared" si="149"/>
        <v>0</v>
      </c>
      <c r="AC114" s="269">
        <v>0</v>
      </c>
      <c r="AD114" s="269">
        <v>0</v>
      </c>
      <c r="AE114" s="269">
        <f t="shared" si="99"/>
        <v>0</v>
      </c>
      <c r="AF114" s="269">
        <f t="shared" si="100"/>
        <v>0</v>
      </c>
      <c r="AG114" s="271">
        <v>0</v>
      </c>
      <c r="AH114" s="271">
        <v>0</v>
      </c>
      <c r="AI114" s="271">
        <v>0</v>
      </c>
      <c r="AJ114" s="271">
        <v>0</v>
      </c>
      <c r="AK114" s="271">
        <v>0</v>
      </c>
      <c r="AL114" s="271">
        <f t="shared" si="101"/>
        <v>0</v>
      </c>
      <c r="AM114" s="271">
        <f t="shared" si="102"/>
        <v>0</v>
      </c>
      <c r="AN114" s="272">
        <f t="shared" si="103"/>
        <v>0</v>
      </c>
      <c r="AO114" s="268">
        <f t="shared" si="150"/>
        <v>1126575</v>
      </c>
      <c r="AP114" s="269">
        <f t="shared" si="151"/>
        <v>829584</v>
      </c>
      <c r="AQ114" s="269">
        <f t="shared" si="152"/>
        <v>0</v>
      </c>
      <c r="AR114" s="269">
        <f t="shared" si="153"/>
        <v>280399</v>
      </c>
      <c r="AS114" s="269">
        <f t="shared" si="153"/>
        <v>16592</v>
      </c>
      <c r="AT114" s="269">
        <f t="shared" si="154"/>
        <v>0</v>
      </c>
      <c r="AU114" s="271">
        <f t="shared" si="155"/>
        <v>1.9213</v>
      </c>
      <c r="AV114" s="271">
        <f t="shared" si="156"/>
        <v>1.9213</v>
      </c>
      <c r="AW114" s="272">
        <f t="shared" si="156"/>
        <v>0</v>
      </c>
    </row>
    <row r="115" spans="1:49" ht="12.95" customHeight="1" x14ac:dyDescent="0.25">
      <c r="A115" s="114">
        <v>21</v>
      </c>
      <c r="B115" s="145">
        <v>5442</v>
      </c>
      <c r="C115" s="146">
        <v>650030541</v>
      </c>
      <c r="D115" s="114">
        <v>75017512</v>
      </c>
      <c r="E115" s="158" t="s">
        <v>478</v>
      </c>
      <c r="F115" s="145">
        <v>3143</v>
      </c>
      <c r="G115" s="126" t="s">
        <v>636</v>
      </c>
      <c r="H115" s="126" t="s">
        <v>284</v>
      </c>
      <c r="I115" s="265">
        <v>28088</v>
      </c>
      <c r="J115" s="266">
        <v>19800</v>
      </c>
      <c r="K115" s="266">
        <v>0</v>
      </c>
      <c r="L115" s="831">
        <v>6692</v>
      </c>
      <c r="M115" s="831">
        <v>396</v>
      </c>
      <c r="N115" s="266">
        <v>1200</v>
      </c>
      <c r="O115" s="622">
        <v>0.08</v>
      </c>
      <c r="P115" s="678">
        <v>0</v>
      </c>
      <c r="Q115" s="744">
        <v>0.08</v>
      </c>
      <c r="R115" s="268">
        <f t="shared" si="145"/>
        <v>0</v>
      </c>
      <c r="S115" s="269">
        <v>0</v>
      </c>
      <c r="T115" s="269">
        <v>0</v>
      </c>
      <c r="U115" s="269">
        <v>0</v>
      </c>
      <c r="V115" s="269">
        <f t="shared" si="98"/>
        <v>0</v>
      </c>
      <c r="W115" s="269">
        <v>0</v>
      </c>
      <c r="X115" s="269">
        <v>0</v>
      </c>
      <c r="Y115" s="269">
        <f t="shared" si="146"/>
        <v>0</v>
      </c>
      <c r="Z115" s="269">
        <f t="shared" si="147"/>
        <v>0</v>
      </c>
      <c r="AA115" s="577">
        <f t="shared" si="148"/>
        <v>0</v>
      </c>
      <c r="AB115" s="270">
        <f t="shared" si="149"/>
        <v>0</v>
      </c>
      <c r="AC115" s="269">
        <v>0</v>
      </c>
      <c r="AD115" s="269">
        <v>0</v>
      </c>
      <c r="AE115" s="269">
        <f t="shared" si="99"/>
        <v>0</v>
      </c>
      <c r="AF115" s="269">
        <f t="shared" si="100"/>
        <v>0</v>
      </c>
      <c r="AG115" s="271">
        <v>0</v>
      </c>
      <c r="AH115" s="271">
        <v>0</v>
      </c>
      <c r="AI115" s="271">
        <v>0</v>
      </c>
      <c r="AJ115" s="271">
        <v>0</v>
      </c>
      <c r="AK115" s="271">
        <v>0</v>
      </c>
      <c r="AL115" s="271">
        <f t="shared" si="101"/>
        <v>0</v>
      </c>
      <c r="AM115" s="271">
        <f t="shared" si="102"/>
        <v>0</v>
      </c>
      <c r="AN115" s="272">
        <f t="shared" si="103"/>
        <v>0</v>
      </c>
      <c r="AO115" s="268">
        <f t="shared" si="150"/>
        <v>28088</v>
      </c>
      <c r="AP115" s="269">
        <f t="shared" si="151"/>
        <v>19800</v>
      </c>
      <c r="AQ115" s="269">
        <f t="shared" si="152"/>
        <v>0</v>
      </c>
      <c r="AR115" s="269">
        <f t="shared" si="153"/>
        <v>6692</v>
      </c>
      <c r="AS115" s="269">
        <f t="shared" si="153"/>
        <v>396</v>
      </c>
      <c r="AT115" s="269">
        <f t="shared" si="154"/>
        <v>1200</v>
      </c>
      <c r="AU115" s="271">
        <f t="shared" si="155"/>
        <v>0.08</v>
      </c>
      <c r="AV115" s="271">
        <f t="shared" si="156"/>
        <v>0</v>
      </c>
      <c r="AW115" s="272">
        <f t="shared" si="156"/>
        <v>0.08</v>
      </c>
    </row>
    <row r="116" spans="1:49" ht="12.95" customHeight="1" x14ac:dyDescent="0.25">
      <c r="A116" s="131">
        <v>21</v>
      </c>
      <c r="B116" s="148">
        <v>5442</v>
      </c>
      <c r="C116" s="149">
        <v>650030541</v>
      </c>
      <c r="D116" s="148">
        <v>75017512</v>
      </c>
      <c r="E116" s="163" t="s">
        <v>479</v>
      </c>
      <c r="F116" s="148"/>
      <c r="G116" s="164"/>
      <c r="H116" s="165"/>
      <c r="I116" s="204">
        <v>15150492</v>
      </c>
      <c r="J116" s="167">
        <v>10892971</v>
      </c>
      <c r="K116" s="167">
        <v>25200</v>
      </c>
      <c r="L116" s="167">
        <v>3690342</v>
      </c>
      <c r="M116" s="167">
        <v>217859</v>
      </c>
      <c r="N116" s="167">
        <v>324120</v>
      </c>
      <c r="O116" s="543">
        <v>24.338299999999997</v>
      </c>
      <c r="P116" s="543">
        <v>18.656099999999999</v>
      </c>
      <c r="Q116" s="544">
        <v>5.6821999999999999</v>
      </c>
      <c r="R116" s="411">
        <f t="shared" ref="R116:AW116" si="157">SUM(R110:R115)</f>
        <v>0</v>
      </c>
      <c r="S116" s="167">
        <f t="shared" si="157"/>
        <v>0</v>
      </c>
      <c r="T116" s="167">
        <f t="shared" si="157"/>
        <v>0</v>
      </c>
      <c r="U116" s="167">
        <f t="shared" si="157"/>
        <v>0</v>
      </c>
      <c r="V116" s="167">
        <f t="shared" si="157"/>
        <v>0</v>
      </c>
      <c r="W116" s="167">
        <f t="shared" si="157"/>
        <v>0</v>
      </c>
      <c r="X116" s="167">
        <f t="shared" si="157"/>
        <v>0</v>
      </c>
      <c r="Y116" s="167">
        <f t="shared" si="157"/>
        <v>0</v>
      </c>
      <c r="Z116" s="167">
        <f t="shared" si="157"/>
        <v>0</v>
      </c>
      <c r="AA116" s="167">
        <f t="shared" si="157"/>
        <v>0</v>
      </c>
      <c r="AB116" s="167">
        <f t="shared" si="157"/>
        <v>0</v>
      </c>
      <c r="AC116" s="167">
        <f t="shared" si="157"/>
        <v>500</v>
      </c>
      <c r="AD116" s="167">
        <f t="shared" si="157"/>
        <v>0</v>
      </c>
      <c r="AE116" s="167">
        <f t="shared" si="157"/>
        <v>500</v>
      </c>
      <c r="AF116" s="167">
        <f t="shared" si="157"/>
        <v>500</v>
      </c>
      <c r="AG116" s="543">
        <f t="shared" si="157"/>
        <v>0</v>
      </c>
      <c r="AH116" s="543">
        <f t="shared" si="157"/>
        <v>0</v>
      </c>
      <c r="AI116" s="543">
        <f t="shared" si="157"/>
        <v>0</v>
      </c>
      <c r="AJ116" s="543">
        <f t="shared" si="157"/>
        <v>0</v>
      </c>
      <c r="AK116" s="543">
        <f t="shared" si="157"/>
        <v>0</v>
      </c>
      <c r="AL116" s="543">
        <f t="shared" si="157"/>
        <v>0</v>
      </c>
      <c r="AM116" s="543">
        <f t="shared" si="157"/>
        <v>0</v>
      </c>
      <c r="AN116" s="544">
        <f t="shared" si="157"/>
        <v>0</v>
      </c>
      <c r="AO116" s="411">
        <f t="shared" si="157"/>
        <v>15150992</v>
      </c>
      <c r="AP116" s="167">
        <f t="shared" si="157"/>
        <v>10892971</v>
      </c>
      <c r="AQ116" s="167">
        <f t="shared" si="157"/>
        <v>25200</v>
      </c>
      <c r="AR116" s="167">
        <f t="shared" si="157"/>
        <v>3690342</v>
      </c>
      <c r="AS116" s="167">
        <f t="shared" si="157"/>
        <v>217859</v>
      </c>
      <c r="AT116" s="167">
        <f t="shared" si="157"/>
        <v>324620</v>
      </c>
      <c r="AU116" s="543">
        <f t="shared" si="157"/>
        <v>24.338299999999997</v>
      </c>
      <c r="AV116" s="543">
        <f t="shared" si="157"/>
        <v>18.656099999999999</v>
      </c>
      <c r="AW116" s="544">
        <f t="shared" si="157"/>
        <v>5.6821999999999999</v>
      </c>
    </row>
    <row r="117" spans="1:49" ht="12.95" customHeight="1" x14ac:dyDescent="0.25">
      <c r="A117" s="114">
        <v>22</v>
      </c>
      <c r="B117" s="145">
        <v>5453</v>
      </c>
      <c r="C117" s="146">
        <v>600099211</v>
      </c>
      <c r="D117" s="114">
        <v>854760</v>
      </c>
      <c r="E117" s="169" t="s">
        <v>480</v>
      </c>
      <c r="F117" s="145">
        <v>3111</v>
      </c>
      <c r="G117" s="159" t="s">
        <v>331</v>
      </c>
      <c r="H117" s="126" t="s">
        <v>283</v>
      </c>
      <c r="I117" s="265">
        <v>6452662</v>
      </c>
      <c r="J117" s="266">
        <v>4701305</v>
      </c>
      <c r="K117" s="266">
        <v>5000</v>
      </c>
      <c r="L117" s="831">
        <v>1590731</v>
      </c>
      <c r="M117" s="831">
        <v>94026</v>
      </c>
      <c r="N117" s="266">
        <v>61600</v>
      </c>
      <c r="O117" s="622">
        <v>11.478200000000001</v>
      </c>
      <c r="P117" s="678">
        <v>9.1936</v>
      </c>
      <c r="Q117" s="744">
        <v>2.2846000000000002</v>
      </c>
      <c r="R117" s="268">
        <f t="shared" ref="R117:R123" si="158">W117*-1</f>
        <v>0</v>
      </c>
      <c r="S117" s="269">
        <v>0</v>
      </c>
      <c r="T117" s="269">
        <v>0</v>
      </c>
      <c r="U117" s="269">
        <v>0</v>
      </c>
      <c r="V117" s="269">
        <f t="shared" si="98"/>
        <v>0</v>
      </c>
      <c r="W117" s="269">
        <v>0</v>
      </c>
      <c r="X117" s="269">
        <v>0</v>
      </c>
      <c r="Y117" s="269">
        <f t="shared" ref="Y117:Y123" si="159">SUM(W117:X117)</f>
        <v>0</v>
      </c>
      <c r="Z117" s="269">
        <f t="shared" ref="Z117:Z123" si="160">V117+Y117</f>
        <v>0</v>
      </c>
      <c r="AA117" s="577">
        <f t="shared" ref="AA117:AA123" si="161">ROUND((V117+W117)*33.8%,0)</f>
        <v>0</v>
      </c>
      <c r="AB117" s="270">
        <f t="shared" ref="AB117:AB123" si="162">ROUND(V117*2%,0)</f>
        <v>0</v>
      </c>
      <c r="AC117" s="269">
        <v>0</v>
      </c>
      <c r="AD117" s="269">
        <v>0</v>
      </c>
      <c r="AE117" s="269">
        <f t="shared" si="99"/>
        <v>0</v>
      </c>
      <c r="AF117" s="269">
        <f t="shared" si="100"/>
        <v>0</v>
      </c>
      <c r="AG117" s="271">
        <v>0</v>
      </c>
      <c r="AH117" s="271">
        <v>0</v>
      </c>
      <c r="AI117" s="271">
        <v>0</v>
      </c>
      <c r="AJ117" s="271">
        <v>0</v>
      </c>
      <c r="AK117" s="271">
        <v>0</v>
      </c>
      <c r="AL117" s="271">
        <f t="shared" si="101"/>
        <v>0</v>
      </c>
      <c r="AM117" s="271">
        <f t="shared" si="102"/>
        <v>0</v>
      </c>
      <c r="AN117" s="272">
        <f t="shared" si="103"/>
        <v>0</v>
      </c>
      <c r="AO117" s="268">
        <f t="shared" ref="AO117:AO123" si="163">I117+AF117</f>
        <v>6452662</v>
      </c>
      <c r="AP117" s="269">
        <f t="shared" ref="AP117:AP123" si="164">J117+V117</f>
        <v>4701305</v>
      </c>
      <c r="AQ117" s="269">
        <f t="shared" ref="AQ117:AQ123" si="165">K117+Y117</f>
        <v>5000</v>
      </c>
      <c r="AR117" s="269">
        <f t="shared" ref="AR117:AS123" si="166">L117+AA117</f>
        <v>1590731</v>
      </c>
      <c r="AS117" s="269">
        <f t="shared" si="166"/>
        <v>94026</v>
      </c>
      <c r="AT117" s="269">
        <f t="shared" ref="AT117:AT123" si="167">N117+AE117</f>
        <v>61600</v>
      </c>
      <c r="AU117" s="271">
        <f t="shared" ref="AU117:AU123" si="168">O117+AN117</f>
        <v>11.478200000000001</v>
      </c>
      <c r="AV117" s="271">
        <f t="shared" ref="AV117:AW123" si="169">P117+AL117</f>
        <v>9.1936</v>
      </c>
      <c r="AW117" s="272">
        <f t="shared" si="169"/>
        <v>2.2846000000000002</v>
      </c>
    </row>
    <row r="118" spans="1:49" ht="12.95" customHeight="1" x14ac:dyDescent="0.25">
      <c r="A118" s="114">
        <v>22</v>
      </c>
      <c r="B118" s="145">
        <v>5453</v>
      </c>
      <c r="C118" s="146">
        <v>600099211</v>
      </c>
      <c r="D118" s="114">
        <v>854760</v>
      </c>
      <c r="E118" s="158" t="s">
        <v>480</v>
      </c>
      <c r="F118" s="145">
        <v>3113</v>
      </c>
      <c r="G118" s="159" t="s">
        <v>335</v>
      </c>
      <c r="H118" s="126" t="s">
        <v>283</v>
      </c>
      <c r="I118" s="265">
        <v>22689901</v>
      </c>
      <c r="J118" s="266">
        <v>16187332</v>
      </c>
      <c r="K118" s="266">
        <v>8000</v>
      </c>
      <c r="L118" s="831">
        <v>5474022</v>
      </c>
      <c r="M118" s="831">
        <v>323747</v>
      </c>
      <c r="N118" s="266">
        <v>696800</v>
      </c>
      <c r="O118" s="622">
        <v>31.560199999999998</v>
      </c>
      <c r="P118" s="678">
        <v>23.718399999999999</v>
      </c>
      <c r="Q118" s="744">
        <v>7.8418000000000001</v>
      </c>
      <c r="R118" s="268">
        <f t="shared" si="158"/>
        <v>0</v>
      </c>
      <c r="S118" s="269">
        <v>0</v>
      </c>
      <c r="T118" s="269">
        <v>0</v>
      </c>
      <c r="U118" s="269">
        <v>0</v>
      </c>
      <c r="V118" s="269">
        <f t="shared" si="98"/>
        <v>0</v>
      </c>
      <c r="W118" s="269">
        <v>0</v>
      </c>
      <c r="X118" s="269">
        <v>0</v>
      </c>
      <c r="Y118" s="269">
        <f t="shared" si="159"/>
        <v>0</v>
      </c>
      <c r="Z118" s="269">
        <f t="shared" si="160"/>
        <v>0</v>
      </c>
      <c r="AA118" s="577">
        <f t="shared" si="161"/>
        <v>0</v>
      </c>
      <c r="AB118" s="270">
        <f t="shared" si="162"/>
        <v>0</v>
      </c>
      <c r="AC118" s="269">
        <v>0</v>
      </c>
      <c r="AD118" s="269">
        <v>0</v>
      </c>
      <c r="AE118" s="269">
        <f t="shared" si="99"/>
        <v>0</v>
      </c>
      <c r="AF118" s="269">
        <f t="shared" si="100"/>
        <v>0</v>
      </c>
      <c r="AG118" s="271">
        <v>0</v>
      </c>
      <c r="AH118" s="271">
        <v>0</v>
      </c>
      <c r="AI118" s="271">
        <v>0</v>
      </c>
      <c r="AJ118" s="271">
        <v>0</v>
      </c>
      <c r="AK118" s="271">
        <v>0</v>
      </c>
      <c r="AL118" s="271">
        <f t="shared" si="101"/>
        <v>0</v>
      </c>
      <c r="AM118" s="271">
        <f t="shared" si="102"/>
        <v>0</v>
      </c>
      <c r="AN118" s="272">
        <f t="shared" si="103"/>
        <v>0</v>
      </c>
      <c r="AO118" s="268">
        <f t="shared" si="163"/>
        <v>22689901</v>
      </c>
      <c r="AP118" s="269">
        <f t="shared" si="164"/>
        <v>16187332</v>
      </c>
      <c r="AQ118" s="269">
        <f t="shared" si="165"/>
        <v>8000</v>
      </c>
      <c r="AR118" s="269">
        <f t="shared" si="166"/>
        <v>5474022</v>
      </c>
      <c r="AS118" s="269">
        <f t="shared" si="166"/>
        <v>323747</v>
      </c>
      <c r="AT118" s="269">
        <f t="shared" si="167"/>
        <v>696800</v>
      </c>
      <c r="AU118" s="271">
        <f t="shared" si="168"/>
        <v>31.560199999999998</v>
      </c>
      <c r="AV118" s="271">
        <f t="shared" si="169"/>
        <v>23.718399999999999</v>
      </c>
      <c r="AW118" s="272">
        <f t="shared" si="169"/>
        <v>7.8418000000000001</v>
      </c>
    </row>
    <row r="119" spans="1:49" ht="12.95" customHeight="1" x14ac:dyDescent="0.25">
      <c r="A119" s="114">
        <v>22</v>
      </c>
      <c r="B119" s="145">
        <v>5453</v>
      </c>
      <c r="C119" s="146">
        <v>600099211</v>
      </c>
      <c r="D119" s="114">
        <v>854760</v>
      </c>
      <c r="E119" s="169" t="s">
        <v>480</v>
      </c>
      <c r="F119" s="145">
        <v>3113</v>
      </c>
      <c r="G119" s="126" t="s">
        <v>318</v>
      </c>
      <c r="H119" s="126" t="s">
        <v>284</v>
      </c>
      <c r="I119" s="265">
        <v>1145997</v>
      </c>
      <c r="J119" s="266">
        <v>843886</v>
      </c>
      <c r="K119" s="266">
        <v>0</v>
      </c>
      <c r="L119" s="831">
        <v>285233</v>
      </c>
      <c r="M119" s="831">
        <v>16878</v>
      </c>
      <c r="N119" s="266">
        <v>0</v>
      </c>
      <c r="O119" s="622">
        <v>2.0499999999999998</v>
      </c>
      <c r="P119" s="678">
        <v>2.0499999999999998</v>
      </c>
      <c r="Q119" s="744">
        <v>0</v>
      </c>
      <c r="R119" s="268">
        <f t="shared" si="158"/>
        <v>0</v>
      </c>
      <c r="S119" s="269">
        <v>0</v>
      </c>
      <c r="T119" s="269">
        <v>0</v>
      </c>
      <c r="U119" s="269">
        <v>0</v>
      </c>
      <c r="V119" s="269">
        <f t="shared" si="98"/>
        <v>0</v>
      </c>
      <c r="W119" s="269">
        <v>0</v>
      </c>
      <c r="X119" s="269">
        <v>0</v>
      </c>
      <c r="Y119" s="269">
        <f t="shared" si="159"/>
        <v>0</v>
      </c>
      <c r="Z119" s="269">
        <f t="shared" si="160"/>
        <v>0</v>
      </c>
      <c r="AA119" s="577">
        <f t="shared" si="161"/>
        <v>0</v>
      </c>
      <c r="AB119" s="270">
        <f t="shared" si="162"/>
        <v>0</v>
      </c>
      <c r="AC119" s="269">
        <v>0</v>
      </c>
      <c r="AD119" s="269">
        <v>0</v>
      </c>
      <c r="AE119" s="269">
        <f t="shared" si="99"/>
        <v>0</v>
      </c>
      <c r="AF119" s="269">
        <f t="shared" si="100"/>
        <v>0</v>
      </c>
      <c r="AG119" s="271">
        <v>0</v>
      </c>
      <c r="AH119" s="271">
        <v>0</v>
      </c>
      <c r="AI119" s="271">
        <v>0</v>
      </c>
      <c r="AJ119" s="271">
        <v>0</v>
      </c>
      <c r="AK119" s="271">
        <v>0</v>
      </c>
      <c r="AL119" s="271">
        <f t="shared" si="101"/>
        <v>0</v>
      </c>
      <c r="AM119" s="271">
        <f t="shared" si="102"/>
        <v>0</v>
      </c>
      <c r="AN119" s="272">
        <f t="shared" si="103"/>
        <v>0</v>
      </c>
      <c r="AO119" s="268">
        <f t="shared" si="163"/>
        <v>1145997</v>
      </c>
      <c r="AP119" s="269">
        <f t="shared" si="164"/>
        <v>843886</v>
      </c>
      <c r="AQ119" s="269">
        <f t="shared" si="165"/>
        <v>0</v>
      </c>
      <c r="AR119" s="269">
        <f t="shared" si="166"/>
        <v>285233</v>
      </c>
      <c r="AS119" s="269">
        <f t="shared" si="166"/>
        <v>16878</v>
      </c>
      <c r="AT119" s="269">
        <f t="shared" si="167"/>
        <v>0</v>
      </c>
      <c r="AU119" s="271">
        <f t="shared" si="168"/>
        <v>2.0499999999999998</v>
      </c>
      <c r="AV119" s="271">
        <f t="shared" si="169"/>
        <v>2.0499999999999998</v>
      </c>
      <c r="AW119" s="272">
        <f t="shared" si="169"/>
        <v>0</v>
      </c>
    </row>
    <row r="120" spans="1:49" ht="12.95" customHeight="1" x14ac:dyDescent="0.25">
      <c r="A120" s="114">
        <v>22</v>
      </c>
      <c r="B120" s="145">
        <v>5453</v>
      </c>
      <c r="C120" s="146">
        <v>600099211</v>
      </c>
      <c r="D120" s="114">
        <v>854760</v>
      </c>
      <c r="E120" s="158" t="s">
        <v>480</v>
      </c>
      <c r="F120" s="145">
        <v>3141</v>
      </c>
      <c r="G120" s="159" t="s">
        <v>321</v>
      </c>
      <c r="H120" s="126" t="s">
        <v>284</v>
      </c>
      <c r="I120" s="265">
        <v>3081493</v>
      </c>
      <c r="J120" s="266">
        <v>2252142</v>
      </c>
      <c r="K120" s="266">
        <v>0</v>
      </c>
      <c r="L120" s="831">
        <v>761224</v>
      </c>
      <c r="M120" s="831">
        <v>45043</v>
      </c>
      <c r="N120" s="266">
        <v>23084</v>
      </c>
      <c r="O120" s="622">
        <v>7.66</v>
      </c>
      <c r="P120" s="678">
        <v>0</v>
      </c>
      <c r="Q120" s="744">
        <v>7.66</v>
      </c>
      <c r="R120" s="268">
        <f t="shared" si="158"/>
        <v>0</v>
      </c>
      <c r="S120" s="269">
        <v>0</v>
      </c>
      <c r="T120" s="269">
        <v>0</v>
      </c>
      <c r="U120" s="269">
        <v>0</v>
      </c>
      <c r="V120" s="269">
        <f t="shared" si="98"/>
        <v>0</v>
      </c>
      <c r="W120" s="269">
        <v>0</v>
      </c>
      <c r="X120" s="269">
        <v>0</v>
      </c>
      <c r="Y120" s="269">
        <f t="shared" si="159"/>
        <v>0</v>
      </c>
      <c r="Z120" s="269">
        <f t="shared" si="160"/>
        <v>0</v>
      </c>
      <c r="AA120" s="577">
        <f t="shared" si="161"/>
        <v>0</v>
      </c>
      <c r="AB120" s="270">
        <f t="shared" si="162"/>
        <v>0</v>
      </c>
      <c r="AC120" s="269">
        <v>0</v>
      </c>
      <c r="AD120" s="269">
        <v>0</v>
      </c>
      <c r="AE120" s="269">
        <f t="shared" si="99"/>
        <v>0</v>
      </c>
      <c r="AF120" s="269">
        <f t="shared" si="100"/>
        <v>0</v>
      </c>
      <c r="AG120" s="271">
        <v>0</v>
      </c>
      <c r="AH120" s="271">
        <v>0</v>
      </c>
      <c r="AI120" s="271">
        <v>0</v>
      </c>
      <c r="AJ120" s="271">
        <v>0</v>
      </c>
      <c r="AK120" s="271">
        <v>0</v>
      </c>
      <c r="AL120" s="271">
        <f t="shared" si="101"/>
        <v>0</v>
      </c>
      <c r="AM120" s="271">
        <f t="shared" si="102"/>
        <v>0</v>
      </c>
      <c r="AN120" s="272">
        <f t="shared" si="103"/>
        <v>0</v>
      </c>
      <c r="AO120" s="268">
        <f t="shared" si="163"/>
        <v>3081493</v>
      </c>
      <c r="AP120" s="269">
        <f t="shared" si="164"/>
        <v>2252142</v>
      </c>
      <c r="AQ120" s="269">
        <f t="shared" si="165"/>
        <v>0</v>
      </c>
      <c r="AR120" s="269">
        <f t="shared" si="166"/>
        <v>761224</v>
      </c>
      <c r="AS120" s="269">
        <f t="shared" si="166"/>
        <v>45043</v>
      </c>
      <c r="AT120" s="269">
        <f t="shared" si="167"/>
        <v>23084</v>
      </c>
      <c r="AU120" s="271">
        <f t="shared" si="168"/>
        <v>7.66</v>
      </c>
      <c r="AV120" s="271">
        <f t="shared" si="169"/>
        <v>0</v>
      </c>
      <c r="AW120" s="272">
        <f t="shared" si="169"/>
        <v>7.66</v>
      </c>
    </row>
    <row r="121" spans="1:49" ht="12.95" customHeight="1" x14ac:dyDescent="0.25">
      <c r="A121" s="114">
        <v>22</v>
      </c>
      <c r="B121" s="145">
        <v>5453</v>
      </c>
      <c r="C121" s="146">
        <v>600099211</v>
      </c>
      <c r="D121" s="114">
        <v>854760</v>
      </c>
      <c r="E121" s="158" t="s">
        <v>480</v>
      </c>
      <c r="F121" s="145">
        <v>3143</v>
      </c>
      <c r="G121" s="126" t="s">
        <v>635</v>
      </c>
      <c r="H121" s="126" t="s">
        <v>283</v>
      </c>
      <c r="I121" s="265">
        <v>1612314</v>
      </c>
      <c r="J121" s="266">
        <v>1187271</v>
      </c>
      <c r="K121" s="266">
        <v>0</v>
      </c>
      <c r="L121" s="831">
        <v>401298</v>
      </c>
      <c r="M121" s="831">
        <v>23745</v>
      </c>
      <c r="N121" s="266">
        <v>0</v>
      </c>
      <c r="O121" s="622">
        <v>2.5973000000000002</v>
      </c>
      <c r="P121" s="678">
        <v>2.5973000000000002</v>
      </c>
      <c r="Q121" s="744">
        <v>0</v>
      </c>
      <c r="R121" s="268">
        <f t="shared" si="158"/>
        <v>0</v>
      </c>
      <c r="S121" s="269">
        <v>0</v>
      </c>
      <c r="T121" s="269">
        <v>0</v>
      </c>
      <c r="U121" s="269">
        <v>0</v>
      </c>
      <c r="V121" s="269">
        <f t="shared" si="98"/>
        <v>0</v>
      </c>
      <c r="W121" s="269">
        <v>0</v>
      </c>
      <c r="X121" s="269">
        <v>0</v>
      </c>
      <c r="Y121" s="269">
        <f t="shared" si="159"/>
        <v>0</v>
      </c>
      <c r="Z121" s="269">
        <f t="shared" si="160"/>
        <v>0</v>
      </c>
      <c r="AA121" s="577">
        <f t="shared" si="161"/>
        <v>0</v>
      </c>
      <c r="AB121" s="270">
        <f t="shared" si="162"/>
        <v>0</v>
      </c>
      <c r="AC121" s="269">
        <v>0</v>
      </c>
      <c r="AD121" s="269">
        <v>0</v>
      </c>
      <c r="AE121" s="269">
        <f t="shared" si="99"/>
        <v>0</v>
      </c>
      <c r="AF121" s="269">
        <f t="shared" si="100"/>
        <v>0</v>
      </c>
      <c r="AG121" s="271">
        <v>0</v>
      </c>
      <c r="AH121" s="271">
        <v>0</v>
      </c>
      <c r="AI121" s="271">
        <v>0</v>
      </c>
      <c r="AJ121" s="271">
        <v>0</v>
      </c>
      <c r="AK121" s="271">
        <v>0</v>
      </c>
      <c r="AL121" s="271">
        <f t="shared" si="101"/>
        <v>0</v>
      </c>
      <c r="AM121" s="271">
        <f t="shared" si="102"/>
        <v>0</v>
      </c>
      <c r="AN121" s="272">
        <f t="shared" si="103"/>
        <v>0</v>
      </c>
      <c r="AO121" s="268">
        <f t="shared" si="163"/>
        <v>1612314</v>
      </c>
      <c r="AP121" s="269">
        <f t="shared" si="164"/>
        <v>1187271</v>
      </c>
      <c r="AQ121" s="269">
        <f t="shared" si="165"/>
        <v>0</v>
      </c>
      <c r="AR121" s="269">
        <f t="shared" si="166"/>
        <v>401298</v>
      </c>
      <c r="AS121" s="269">
        <f t="shared" si="166"/>
        <v>23745</v>
      </c>
      <c r="AT121" s="269">
        <f t="shared" si="167"/>
        <v>0</v>
      </c>
      <c r="AU121" s="271">
        <f t="shared" si="168"/>
        <v>2.5973000000000002</v>
      </c>
      <c r="AV121" s="271">
        <f t="shared" si="169"/>
        <v>2.5973000000000002</v>
      </c>
      <c r="AW121" s="272">
        <f t="shared" si="169"/>
        <v>0</v>
      </c>
    </row>
    <row r="122" spans="1:49" ht="12.95" customHeight="1" x14ac:dyDescent="0.25">
      <c r="A122" s="114">
        <v>22</v>
      </c>
      <c r="B122" s="145">
        <v>5453</v>
      </c>
      <c r="C122" s="146">
        <v>600099211</v>
      </c>
      <c r="D122" s="114">
        <v>854760</v>
      </c>
      <c r="E122" s="158" t="s">
        <v>480</v>
      </c>
      <c r="F122" s="145">
        <v>3143</v>
      </c>
      <c r="G122" s="126" t="s">
        <v>636</v>
      </c>
      <c r="H122" s="126" t="s">
        <v>284</v>
      </c>
      <c r="I122" s="265">
        <v>70923</v>
      </c>
      <c r="J122" s="266">
        <v>49995</v>
      </c>
      <c r="K122" s="266">
        <v>0</v>
      </c>
      <c r="L122" s="831">
        <v>16898</v>
      </c>
      <c r="M122" s="831">
        <v>1000</v>
      </c>
      <c r="N122" s="266">
        <v>3030</v>
      </c>
      <c r="O122" s="622">
        <v>0.21</v>
      </c>
      <c r="P122" s="678">
        <v>0</v>
      </c>
      <c r="Q122" s="744">
        <v>0.21</v>
      </c>
      <c r="R122" s="268">
        <f t="shared" si="158"/>
        <v>0</v>
      </c>
      <c r="S122" s="269">
        <v>0</v>
      </c>
      <c r="T122" s="269">
        <v>0</v>
      </c>
      <c r="U122" s="269">
        <v>0</v>
      </c>
      <c r="V122" s="269">
        <f t="shared" si="98"/>
        <v>0</v>
      </c>
      <c r="W122" s="269">
        <v>0</v>
      </c>
      <c r="X122" s="269">
        <v>0</v>
      </c>
      <c r="Y122" s="269">
        <f t="shared" si="159"/>
        <v>0</v>
      </c>
      <c r="Z122" s="269">
        <f t="shared" si="160"/>
        <v>0</v>
      </c>
      <c r="AA122" s="577">
        <f t="shared" si="161"/>
        <v>0</v>
      </c>
      <c r="AB122" s="270">
        <f t="shared" si="162"/>
        <v>0</v>
      </c>
      <c r="AC122" s="269">
        <v>0</v>
      </c>
      <c r="AD122" s="269">
        <v>0</v>
      </c>
      <c r="AE122" s="269">
        <f t="shared" si="99"/>
        <v>0</v>
      </c>
      <c r="AF122" s="269">
        <f t="shared" si="100"/>
        <v>0</v>
      </c>
      <c r="AG122" s="271">
        <v>0</v>
      </c>
      <c r="AH122" s="271">
        <v>0</v>
      </c>
      <c r="AI122" s="271">
        <v>0</v>
      </c>
      <c r="AJ122" s="271">
        <v>0</v>
      </c>
      <c r="AK122" s="271">
        <v>0</v>
      </c>
      <c r="AL122" s="271">
        <f t="shared" si="101"/>
        <v>0</v>
      </c>
      <c r="AM122" s="271">
        <f t="shared" si="102"/>
        <v>0</v>
      </c>
      <c r="AN122" s="272">
        <f t="shared" si="103"/>
        <v>0</v>
      </c>
      <c r="AO122" s="268">
        <f t="shared" si="163"/>
        <v>70923</v>
      </c>
      <c r="AP122" s="269">
        <f t="shared" si="164"/>
        <v>49995</v>
      </c>
      <c r="AQ122" s="269">
        <f t="shared" si="165"/>
        <v>0</v>
      </c>
      <c r="AR122" s="269">
        <f t="shared" si="166"/>
        <v>16898</v>
      </c>
      <c r="AS122" s="269">
        <f t="shared" si="166"/>
        <v>1000</v>
      </c>
      <c r="AT122" s="269">
        <f t="shared" si="167"/>
        <v>3030</v>
      </c>
      <c r="AU122" s="271">
        <f t="shared" si="168"/>
        <v>0.21</v>
      </c>
      <c r="AV122" s="271">
        <f t="shared" si="169"/>
        <v>0</v>
      </c>
      <c r="AW122" s="272">
        <f t="shared" si="169"/>
        <v>0.21</v>
      </c>
    </row>
    <row r="123" spans="1:49" ht="12.95" customHeight="1" x14ac:dyDescent="0.25">
      <c r="A123" s="114">
        <v>22</v>
      </c>
      <c r="B123" s="145">
        <v>5453</v>
      </c>
      <c r="C123" s="146">
        <v>600099211</v>
      </c>
      <c r="D123" s="114">
        <v>854760</v>
      </c>
      <c r="E123" s="169" t="s">
        <v>480</v>
      </c>
      <c r="F123" s="145">
        <v>3143</v>
      </c>
      <c r="G123" s="177" t="s">
        <v>481</v>
      </c>
      <c r="H123" s="126" t="s">
        <v>284</v>
      </c>
      <c r="I123" s="265">
        <v>332069</v>
      </c>
      <c r="J123" s="266">
        <v>243975</v>
      </c>
      <c r="K123" s="266">
        <v>0</v>
      </c>
      <c r="L123" s="831">
        <v>82464</v>
      </c>
      <c r="M123" s="831">
        <v>4880</v>
      </c>
      <c r="N123" s="266">
        <v>750</v>
      </c>
      <c r="O123" s="622">
        <v>0.05</v>
      </c>
      <c r="P123" s="678">
        <v>0</v>
      </c>
      <c r="Q123" s="744">
        <v>0.05</v>
      </c>
      <c r="R123" s="268">
        <f t="shared" si="158"/>
        <v>0</v>
      </c>
      <c r="S123" s="269">
        <v>0</v>
      </c>
      <c r="T123" s="269">
        <v>0</v>
      </c>
      <c r="U123" s="269">
        <v>0</v>
      </c>
      <c r="V123" s="269">
        <f t="shared" si="98"/>
        <v>0</v>
      </c>
      <c r="W123" s="269">
        <v>0</v>
      </c>
      <c r="X123" s="269">
        <v>0</v>
      </c>
      <c r="Y123" s="269">
        <f t="shared" si="159"/>
        <v>0</v>
      </c>
      <c r="Z123" s="269">
        <f t="shared" si="160"/>
        <v>0</v>
      </c>
      <c r="AA123" s="577">
        <f t="shared" si="161"/>
        <v>0</v>
      </c>
      <c r="AB123" s="270">
        <f t="shared" si="162"/>
        <v>0</v>
      </c>
      <c r="AC123" s="269">
        <v>0</v>
      </c>
      <c r="AD123" s="269">
        <v>0</v>
      </c>
      <c r="AE123" s="269">
        <f t="shared" si="99"/>
        <v>0</v>
      </c>
      <c r="AF123" s="269">
        <f t="shared" si="100"/>
        <v>0</v>
      </c>
      <c r="AG123" s="271">
        <v>0</v>
      </c>
      <c r="AH123" s="271">
        <v>0</v>
      </c>
      <c r="AI123" s="271">
        <v>0</v>
      </c>
      <c r="AJ123" s="271">
        <v>0</v>
      </c>
      <c r="AK123" s="271">
        <v>0</v>
      </c>
      <c r="AL123" s="271">
        <f t="shared" si="101"/>
        <v>0</v>
      </c>
      <c r="AM123" s="271">
        <f t="shared" si="102"/>
        <v>0</v>
      </c>
      <c r="AN123" s="272">
        <f t="shared" si="103"/>
        <v>0</v>
      </c>
      <c r="AO123" s="268">
        <f t="shared" si="163"/>
        <v>332069</v>
      </c>
      <c r="AP123" s="269">
        <f t="shared" si="164"/>
        <v>243975</v>
      </c>
      <c r="AQ123" s="269">
        <f t="shared" si="165"/>
        <v>0</v>
      </c>
      <c r="AR123" s="269">
        <f t="shared" si="166"/>
        <v>82464</v>
      </c>
      <c r="AS123" s="269">
        <f t="shared" si="166"/>
        <v>4880</v>
      </c>
      <c r="AT123" s="269">
        <f t="shared" si="167"/>
        <v>750</v>
      </c>
      <c r="AU123" s="271">
        <f t="shared" si="168"/>
        <v>0.05</v>
      </c>
      <c r="AV123" s="271">
        <f t="shared" si="169"/>
        <v>0</v>
      </c>
      <c r="AW123" s="272">
        <f t="shared" si="169"/>
        <v>0.05</v>
      </c>
    </row>
    <row r="124" spans="1:49" ht="12.95" customHeight="1" x14ac:dyDescent="0.25">
      <c r="A124" s="131">
        <v>22</v>
      </c>
      <c r="B124" s="148">
        <v>5453</v>
      </c>
      <c r="C124" s="149">
        <v>600099211</v>
      </c>
      <c r="D124" s="148">
        <v>854760</v>
      </c>
      <c r="E124" s="172" t="s">
        <v>482</v>
      </c>
      <c r="F124" s="148"/>
      <c r="G124" s="178"/>
      <c r="H124" s="179"/>
      <c r="I124" s="200">
        <v>35385359</v>
      </c>
      <c r="J124" s="166">
        <v>25465906</v>
      </c>
      <c r="K124" s="166">
        <v>13000</v>
      </c>
      <c r="L124" s="166">
        <v>8611870</v>
      </c>
      <c r="M124" s="166">
        <v>509319</v>
      </c>
      <c r="N124" s="166">
        <v>785264</v>
      </c>
      <c r="O124" s="541">
        <v>55.605699999999985</v>
      </c>
      <c r="P124" s="541">
        <v>37.559299999999993</v>
      </c>
      <c r="Q124" s="542">
        <v>18.046400000000002</v>
      </c>
      <c r="R124" s="409">
        <f t="shared" ref="R124:AW124" si="170">SUM(R117:R123)</f>
        <v>0</v>
      </c>
      <c r="S124" s="166">
        <f t="shared" si="170"/>
        <v>0</v>
      </c>
      <c r="T124" s="166">
        <f t="shared" si="170"/>
        <v>0</v>
      </c>
      <c r="U124" s="166">
        <f t="shared" si="170"/>
        <v>0</v>
      </c>
      <c r="V124" s="166">
        <f t="shared" si="170"/>
        <v>0</v>
      </c>
      <c r="W124" s="166">
        <f t="shared" si="170"/>
        <v>0</v>
      </c>
      <c r="X124" s="166">
        <f t="shared" si="170"/>
        <v>0</v>
      </c>
      <c r="Y124" s="166">
        <f t="shared" si="170"/>
        <v>0</v>
      </c>
      <c r="Z124" s="166">
        <f t="shared" si="170"/>
        <v>0</v>
      </c>
      <c r="AA124" s="166">
        <f t="shared" si="170"/>
        <v>0</v>
      </c>
      <c r="AB124" s="166">
        <f t="shared" si="170"/>
        <v>0</v>
      </c>
      <c r="AC124" s="166">
        <f t="shared" si="170"/>
        <v>0</v>
      </c>
      <c r="AD124" s="166">
        <f t="shared" si="170"/>
        <v>0</v>
      </c>
      <c r="AE124" s="166">
        <f t="shared" si="170"/>
        <v>0</v>
      </c>
      <c r="AF124" s="166">
        <f t="shared" si="170"/>
        <v>0</v>
      </c>
      <c r="AG124" s="541">
        <f t="shared" si="170"/>
        <v>0</v>
      </c>
      <c r="AH124" s="541">
        <f t="shared" si="170"/>
        <v>0</v>
      </c>
      <c r="AI124" s="541">
        <f t="shared" si="170"/>
        <v>0</v>
      </c>
      <c r="AJ124" s="541">
        <f t="shared" si="170"/>
        <v>0</v>
      </c>
      <c r="AK124" s="541">
        <f t="shared" si="170"/>
        <v>0</v>
      </c>
      <c r="AL124" s="541">
        <f t="shared" si="170"/>
        <v>0</v>
      </c>
      <c r="AM124" s="541">
        <f t="shared" si="170"/>
        <v>0</v>
      </c>
      <c r="AN124" s="542">
        <f t="shared" si="170"/>
        <v>0</v>
      </c>
      <c r="AO124" s="409">
        <f t="shared" si="170"/>
        <v>35385359</v>
      </c>
      <c r="AP124" s="166">
        <f t="shared" si="170"/>
        <v>25465906</v>
      </c>
      <c r="AQ124" s="166">
        <f t="shared" si="170"/>
        <v>13000</v>
      </c>
      <c r="AR124" s="166">
        <f t="shared" si="170"/>
        <v>8611870</v>
      </c>
      <c r="AS124" s="166">
        <f t="shared" si="170"/>
        <v>509319</v>
      </c>
      <c r="AT124" s="166">
        <f t="shared" si="170"/>
        <v>785264</v>
      </c>
      <c r="AU124" s="541">
        <f t="shared" si="170"/>
        <v>55.605699999999985</v>
      </c>
      <c r="AV124" s="541">
        <f t="shared" si="170"/>
        <v>37.559299999999993</v>
      </c>
      <c r="AW124" s="542">
        <f t="shared" si="170"/>
        <v>18.046400000000002</v>
      </c>
    </row>
    <row r="125" spans="1:49" ht="12.95" customHeight="1" x14ac:dyDescent="0.25">
      <c r="A125" s="114">
        <v>23</v>
      </c>
      <c r="B125" s="123">
        <v>5429</v>
      </c>
      <c r="C125" s="168">
        <v>600098656</v>
      </c>
      <c r="D125" s="114">
        <v>70698309</v>
      </c>
      <c r="E125" s="125" t="s">
        <v>483</v>
      </c>
      <c r="F125" s="123">
        <v>3111</v>
      </c>
      <c r="G125" s="159" t="s">
        <v>331</v>
      </c>
      <c r="H125" s="126" t="s">
        <v>283</v>
      </c>
      <c r="I125" s="265">
        <v>3011669</v>
      </c>
      <c r="J125" s="266">
        <v>2188799</v>
      </c>
      <c r="K125" s="266">
        <v>10000</v>
      </c>
      <c r="L125" s="831">
        <v>743194</v>
      </c>
      <c r="M125" s="831">
        <v>43776</v>
      </c>
      <c r="N125" s="266">
        <v>25900</v>
      </c>
      <c r="O125" s="622">
        <v>5.3498000000000001</v>
      </c>
      <c r="P125" s="678">
        <v>4</v>
      </c>
      <c r="Q125" s="744">
        <v>1.3497999999999999</v>
      </c>
      <c r="R125" s="268">
        <f t="shared" ref="R125:R127" si="171">W125*-1</f>
        <v>0</v>
      </c>
      <c r="S125" s="269">
        <v>0</v>
      </c>
      <c r="T125" s="269">
        <v>0</v>
      </c>
      <c r="U125" s="269">
        <v>0</v>
      </c>
      <c r="V125" s="269">
        <f t="shared" si="98"/>
        <v>0</v>
      </c>
      <c r="W125" s="269">
        <v>0</v>
      </c>
      <c r="X125" s="269">
        <v>0</v>
      </c>
      <c r="Y125" s="269">
        <f>SUM(W125:X125)</f>
        <v>0</v>
      </c>
      <c r="Z125" s="269">
        <f>V125+Y125</f>
        <v>0</v>
      </c>
      <c r="AA125" s="577">
        <f t="shared" ref="AA125:AA127" si="172">ROUND((V125+W125)*33.8%,0)</f>
        <v>0</v>
      </c>
      <c r="AB125" s="270">
        <f>ROUND(V125*2%,0)</f>
        <v>0</v>
      </c>
      <c r="AC125" s="269">
        <v>0</v>
      </c>
      <c r="AD125" s="269">
        <v>0</v>
      </c>
      <c r="AE125" s="269">
        <f t="shared" si="99"/>
        <v>0</v>
      </c>
      <c r="AF125" s="269">
        <f t="shared" si="100"/>
        <v>0</v>
      </c>
      <c r="AG125" s="271">
        <v>0</v>
      </c>
      <c r="AH125" s="271">
        <v>0</v>
      </c>
      <c r="AI125" s="271">
        <v>0</v>
      </c>
      <c r="AJ125" s="271">
        <v>0</v>
      </c>
      <c r="AK125" s="271">
        <v>0</v>
      </c>
      <c r="AL125" s="271">
        <f t="shared" si="101"/>
        <v>0</v>
      </c>
      <c r="AM125" s="271">
        <f t="shared" si="102"/>
        <v>0</v>
      </c>
      <c r="AN125" s="272">
        <f t="shared" si="103"/>
        <v>0</v>
      </c>
      <c r="AO125" s="268">
        <f>I125+AF125</f>
        <v>3011669</v>
      </c>
      <c r="AP125" s="269">
        <f>J125+V125</f>
        <v>2188799</v>
      </c>
      <c r="AQ125" s="269">
        <f t="shared" ref="AQ125:AQ127" si="173">K125+Y125</f>
        <v>10000</v>
      </c>
      <c r="AR125" s="269">
        <f t="shared" ref="AR125:AS127" si="174">L125+AA125</f>
        <v>743194</v>
      </c>
      <c r="AS125" s="269">
        <f t="shared" si="174"/>
        <v>43776</v>
      </c>
      <c r="AT125" s="269">
        <f>N125+AE125</f>
        <v>25900</v>
      </c>
      <c r="AU125" s="271">
        <f>O125+AN125</f>
        <v>5.3498000000000001</v>
      </c>
      <c r="AV125" s="271">
        <f t="shared" ref="AV125:AW127" si="175">P125+AL125</f>
        <v>4</v>
      </c>
      <c r="AW125" s="272">
        <f t="shared" si="175"/>
        <v>1.3497999999999999</v>
      </c>
    </row>
    <row r="126" spans="1:49" ht="12.95" customHeight="1" x14ac:dyDescent="0.25">
      <c r="A126" s="114">
        <v>23</v>
      </c>
      <c r="B126" s="145">
        <v>5429</v>
      </c>
      <c r="C126" s="146">
        <v>600098656</v>
      </c>
      <c r="D126" s="114">
        <v>70698309</v>
      </c>
      <c r="E126" s="158" t="s">
        <v>483</v>
      </c>
      <c r="F126" s="123">
        <v>3111</v>
      </c>
      <c r="G126" s="126" t="s">
        <v>318</v>
      </c>
      <c r="H126" s="126" t="s">
        <v>284</v>
      </c>
      <c r="I126" s="265">
        <v>0</v>
      </c>
      <c r="J126" s="266">
        <v>0</v>
      </c>
      <c r="K126" s="266">
        <v>0</v>
      </c>
      <c r="L126" s="831">
        <v>0</v>
      </c>
      <c r="M126" s="831">
        <v>0</v>
      </c>
      <c r="N126" s="266">
        <v>0</v>
      </c>
      <c r="O126" s="622">
        <v>0</v>
      </c>
      <c r="P126" s="678">
        <v>0</v>
      </c>
      <c r="Q126" s="744">
        <v>0</v>
      </c>
      <c r="R126" s="268">
        <f t="shared" si="171"/>
        <v>0</v>
      </c>
      <c r="S126" s="269">
        <v>0</v>
      </c>
      <c r="T126" s="269">
        <v>0</v>
      </c>
      <c r="U126" s="269">
        <v>0</v>
      </c>
      <c r="V126" s="269">
        <f t="shared" si="98"/>
        <v>0</v>
      </c>
      <c r="W126" s="269">
        <v>0</v>
      </c>
      <c r="X126" s="269">
        <v>0</v>
      </c>
      <c r="Y126" s="269">
        <f>SUM(W126:X126)</f>
        <v>0</v>
      </c>
      <c r="Z126" s="269">
        <f>V126+Y126</f>
        <v>0</v>
      </c>
      <c r="AA126" s="577">
        <f t="shared" si="172"/>
        <v>0</v>
      </c>
      <c r="AB126" s="270">
        <f>ROUND(V126*2%,0)</f>
        <v>0</v>
      </c>
      <c r="AC126" s="269">
        <v>0</v>
      </c>
      <c r="AD126" s="269">
        <v>0</v>
      </c>
      <c r="AE126" s="269">
        <f t="shared" si="99"/>
        <v>0</v>
      </c>
      <c r="AF126" s="269">
        <f t="shared" si="100"/>
        <v>0</v>
      </c>
      <c r="AG126" s="271">
        <v>0</v>
      </c>
      <c r="AH126" s="271">
        <v>0</v>
      </c>
      <c r="AI126" s="271">
        <v>0</v>
      </c>
      <c r="AJ126" s="271">
        <v>0</v>
      </c>
      <c r="AK126" s="271">
        <v>0</v>
      </c>
      <c r="AL126" s="271">
        <f t="shared" si="101"/>
        <v>0</v>
      </c>
      <c r="AM126" s="271">
        <f t="shared" si="102"/>
        <v>0</v>
      </c>
      <c r="AN126" s="272">
        <f t="shared" si="103"/>
        <v>0</v>
      </c>
      <c r="AO126" s="268">
        <f>I126+AF126</f>
        <v>0</v>
      </c>
      <c r="AP126" s="269">
        <f>J126+V126</f>
        <v>0</v>
      </c>
      <c r="AQ126" s="269">
        <f t="shared" si="173"/>
        <v>0</v>
      </c>
      <c r="AR126" s="269">
        <f t="shared" si="174"/>
        <v>0</v>
      </c>
      <c r="AS126" s="269">
        <f t="shared" si="174"/>
        <v>0</v>
      </c>
      <c r="AT126" s="269">
        <f>N126+AE126</f>
        <v>0</v>
      </c>
      <c r="AU126" s="271">
        <f>O126+AN126</f>
        <v>0</v>
      </c>
      <c r="AV126" s="271">
        <f t="shared" si="175"/>
        <v>0</v>
      </c>
      <c r="AW126" s="272">
        <f t="shared" si="175"/>
        <v>0</v>
      </c>
    </row>
    <row r="127" spans="1:49" ht="12.95" customHeight="1" x14ac:dyDescent="0.25">
      <c r="A127" s="114">
        <v>23</v>
      </c>
      <c r="B127" s="145">
        <v>5429</v>
      </c>
      <c r="C127" s="146">
        <v>600098656</v>
      </c>
      <c r="D127" s="114">
        <v>70698309</v>
      </c>
      <c r="E127" s="158" t="s">
        <v>483</v>
      </c>
      <c r="F127" s="145">
        <v>3141</v>
      </c>
      <c r="G127" s="159" t="s">
        <v>321</v>
      </c>
      <c r="H127" s="126" t="s">
        <v>284</v>
      </c>
      <c r="I127" s="265">
        <v>765456</v>
      </c>
      <c r="J127" s="266">
        <v>561144</v>
      </c>
      <c r="K127" s="266">
        <v>0</v>
      </c>
      <c r="L127" s="831">
        <v>189667</v>
      </c>
      <c r="M127" s="831">
        <v>11223</v>
      </c>
      <c r="N127" s="266">
        <v>3422</v>
      </c>
      <c r="O127" s="622">
        <v>1.91</v>
      </c>
      <c r="P127" s="678">
        <v>0</v>
      </c>
      <c r="Q127" s="744">
        <v>1.91</v>
      </c>
      <c r="R127" s="268">
        <f t="shared" si="171"/>
        <v>0</v>
      </c>
      <c r="S127" s="269">
        <v>0</v>
      </c>
      <c r="T127" s="269">
        <v>0</v>
      </c>
      <c r="U127" s="269">
        <v>0</v>
      </c>
      <c r="V127" s="269">
        <f t="shared" si="98"/>
        <v>0</v>
      </c>
      <c r="W127" s="269">
        <v>0</v>
      </c>
      <c r="X127" s="269">
        <v>0</v>
      </c>
      <c r="Y127" s="269">
        <f>SUM(W127:X127)</f>
        <v>0</v>
      </c>
      <c r="Z127" s="269">
        <f>V127+Y127</f>
        <v>0</v>
      </c>
      <c r="AA127" s="577">
        <f t="shared" si="172"/>
        <v>0</v>
      </c>
      <c r="AB127" s="270">
        <f>ROUND(V127*2%,0)</f>
        <v>0</v>
      </c>
      <c r="AC127" s="269">
        <v>0</v>
      </c>
      <c r="AD127" s="269">
        <v>0</v>
      </c>
      <c r="AE127" s="269">
        <f t="shared" si="99"/>
        <v>0</v>
      </c>
      <c r="AF127" s="269">
        <f t="shared" si="100"/>
        <v>0</v>
      </c>
      <c r="AG127" s="271">
        <v>0</v>
      </c>
      <c r="AH127" s="271">
        <v>0</v>
      </c>
      <c r="AI127" s="271">
        <v>0</v>
      </c>
      <c r="AJ127" s="271">
        <v>0</v>
      </c>
      <c r="AK127" s="271">
        <v>0</v>
      </c>
      <c r="AL127" s="271">
        <f t="shared" si="101"/>
        <v>0</v>
      </c>
      <c r="AM127" s="271">
        <f t="shared" si="102"/>
        <v>0</v>
      </c>
      <c r="AN127" s="272">
        <f t="shared" si="103"/>
        <v>0</v>
      </c>
      <c r="AO127" s="268">
        <f>I127+AF127</f>
        <v>765456</v>
      </c>
      <c r="AP127" s="269">
        <f>J127+V127</f>
        <v>561144</v>
      </c>
      <c r="AQ127" s="269">
        <f t="shared" si="173"/>
        <v>0</v>
      </c>
      <c r="AR127" s="269">
        <f t="shared" si="174"/>
        <v>189667</v>
      </c>
      <c r="AS127" s="269">
        <f t="shared" si="174"/>
        <v>11223</v>
      </c>
      <c r="AT127" s="269">
        <f>N127+AE127</f>
        <v>3422</v>
      </c>
      <c r="AU127" s="271">
        <f>O127+AN127</f>
        <v>1.91</v>
      </c>
      <c r="AV127" s="271">
        <f t="shared" si="175"/>
        <v>0</v>
      </c>
      <c r="AW127" s="272">
        <f t="shared" si="175"/>
        <v>1.91</v>
      </c>
    </row>
    <row r="128" spans="1:49" ht="12.95" customHeight="1" x14ac:dyDescent="0.25">
      <c r="A128" s="131">
        <v>23</v>
      </c>
      <c r="B128" s="148">
        <v>5429</v>
      </c>
      <c r="C128" s="149">
        <v>600098656</v>
      </c>
      <c r="D128" s="148">
        <v>70698309</v>
      </c>
      <c r="E128" s="163" t="s">
        <v>484</v>
      </c>
      <c r="F128" s="148"/>
      <c r="G128" s="164"/>
      <c r="H128" s="165"/>
      <c r="I128" s="194">
        <v>3777125</v>
      </c>
      <c r="J128" s="121">
        <v>2749943</v>
      </c>
      <c r="K128" s="121">
        <v>10000</v>
      </c>
      <c r="L128" s="121">
        <v>932861</v>
      </c>
      <c r="M128" s="121">
        <v>54999</v>
      </c>
      <c r="N128" s="121">
        <v>29322</v>
      </c>
      <c r="O128" s="122">
        <v>7.2598000000000003</v>
      </c>
      <c r="P128" s="122">
        <v>4</v>
      </c>
      <c r="Q128" s="482">
        <v>3.2597999999999998</v>
      </c>
      <c r="R128" s="210">
        <f t="shared" ref="R128:AW128" si="176">SUM(R125:R127)</f>
        <v>0</v>
      </c>
      <c r="S128" s="121">
        <f t="shared" si="176"/>
        <v>0</v>
      </c>
      <c r="T128" s="121">
        <f t="shared" si="176"/>
        <v>0</v>
      </c>
      <c r="U128" s="121">
        <f t="shared" si="176"/>
        <v>0</v>
      </c>
      <c r="V128" s="121">
        <f t="shared" si="176"/>
        <v>0</v>
      </c>
      <c r="W128" s="121">
        <f t="shared" si="176"/>
        <v>0</v>
      </c>
      <c r="X128" s="121">
        <f t="shared" si="176"/>
        <v>0</v>
      </c>
      <c r="Y128" s="121">
        <f t="shared" si="176"/>
        <v>0</v>
      </c>
      <c r="Z128" s="121">
        <f t="shared" si="176"/>
        <v>0</v>
      </c>
      <c r="AA128" s="121">
        <f t="shared" si="176"/>
        <v>0</v>
      </c>
      <c r="AB128" s="121">
        <f t="shared" si="176"/>
        <v>0</v>
      </c>
      <c r="AC128" s="121">
        <f t="shared" si="176"/>
        <v>0</v>
      </c>
      <c r="AD128" s="121">
        <f t="shared" si="176"/>
        <v>0</v>
      </c>
      <c r="AE128" s="121">
        <f t="shared" si="176"/>
        <v>0</v>
      </c>
      <c r="AF128" s="121">
        <f t="shared" si="176"/>
        <v>0</v>
      </c>
      <c r="AG128" s="122">
        <f t="shared" si="176"/>
        <v>0</v>
      </c>
      <c r="AH128" s="122">
        <f t="shared" si="176"/>
        <v>0</v>
      </c>
      <c r="AI128" s="122">
        <f t="shared" si="176"/>
        <v>0</v>
      </c>
      <c r="AJ128" s="122">
        <f t="shared" si="176"/>
        <v>0</v>
      </c>
      <c r="AK128" s="122">
        <f t="shared" si="176"/>
        <v>0</v>
      </c>
      <c r="AL128" s="122">
        <f t="shared" si="176"/>
        <v>0</v>
      </c>
      <c r="AM128" s="122">
        <f t="shared" si="176"/>
        <v>0</v>
      </c>
      <c r="AN128" s="482">
        <f t="shared" si="176"/>
        <v>0</v>
      </c>
      <c r="AO128" s="210">
        <f t="shared" si="176"/>
        <v>3777125</v>
      </c>
      <c r="AP128" s="121">
        <f t="shared" si="176"/>
        <v>2749943</v>
      </c>
      <c r="AQ128" s="121">
        <f t="shared" si="176"/>
        <v>10000</v>
      </c>
      <c r="AR128" s="121">
        <f t="shared" si="176"/>
        <v>932861</v>
      </c>
      <c r="AS128" s="121">
        <f t="shared" si="176"/>
        <v>54999</v>
      </c>
      <c r="AT128" s="121">
        <f t="shared" si="176"/>
        <v>29322</v>
      </c>
      <c r="AU128" s="122">
        <f t="shared" si="176"/>
        <v>7.2598000000000003</v>
      </c>
      <c r="AV128" s="122">
        <f t="shared" si="176"/>
        <v>4</v>
      </c>
      <c r="AW128" s="482">
        <f t="shared" si="176"/>
        <v>3.2597999999999998</v>
      </c>
    </row>
    <row r="129" spans="1:49" ht="12.95" customHeight="1" x14ac:dyDescent="0.25">
      <c r="A129" s="114">
        <v>24</v>
      </c>
      <c r="B129" s="145">
        <v>5468</v>
      </c>
      <c r="C129" s="146">
        <v>600099083</v>
      </c>
      <c r="D129" s="114">
        <v>70698317</v>
      </c>
      <c r="E129" s="158" t="s">
        <v>485</v>
      </c>
      <c r="F129" s="145">
        <v>3117</v>
      </c>
      <c r="G129" s="159" t="s">
        <v>335</v>
      </c>
      <c r="H129" s="126" t="s">
        <v>283</v>
      </c>
      <c r="I129" s="265">
        <v>2662062</v>
      </c>
      <c r="J129" s="266">
        <v>1902844</v>
      </c>
      <c r="K129" s="266">
        <v>0</v>
      </c>
      <c r="L129" s="831">
        <v>643161</v>
      </c>
      <c r="M129" s="831">
        <v>38057</v>
      </c>
      <c r="N129" s="266">
        <v>78000</v>
      </c>
      <c r="O129" s="622">
        <v>3.7942</v>
      </c>
      <c r="P129" s="678">
        <v>2.7271999999999998</v>
      </c>
      <c r="Q129" s="744">
        <v>1.0670000000000002</v>
      </c>
      <c r="R129" s="268">
        <f t="shared" ref="R129:R132" si="177">W129*-1</f>
        <v>0</v>
      </c>
      <c r="S129" s="269">
        <v>0</v>
      </c>
      <c r="T129" s="269">
        <v>0</v>
      </c>
      <c r="U129" s="269">
        <v>0</v>
      </c>
      <c r="V129" s="269">
        <f t="shared" si="98"/>
        <v>0</v>
      </c>
      <c r="W129" s="269">
        <v>0</v>
      </c>
      <c r="X129" s="269">
        <v>0</v>
      </c>
      <c r="Y129" s="269">
        <f>SUM(W129:X129)</f>
        <v>0</v>
      </c>
      <c r="Z129" s="269">
        <f>V129+Y129</f>
        <v>0</v>
      </c>
      <c r="AA129" s="577">
        <f t="shared" ref="AA129:AA132" si="178">ROUND((V129+W129)*33.8%,0)</f>
        <v>0</v>
      </c>
      <c r="AB129" s="270">
        <f>ROUND(V129*2%,0)</f>
        <v>0</v>
      </c>
      <c r="AC129" s="269">
        <v>0</v>
      </c>
      <c r="AD129" s="269">
        <v>0</v>
      </c>
      <c r="AE129" s="269">
        <f t="shared" si="99"/>
        <v>0</v>
      </c>
      <c r="AF129" s="269">
        <f t="shared" si="100"/>
        <v>0</v>
      </c>
      <c r="AG129" s="271">
        <v>0</v>
      </c>
      <c r="AH129" s="271">
        <v>0</v>
      </c>
      <c r="AI129" s="271">
        <v>0</v>
      </c>
      <c r="AJ129" s="271">
        <v>0</v>
      </c>
      <c r="AK129" s="271">
        <v>0</v>
      </c>
      <c r="AL129" s="271">
        <f t="shared" si="101"/>
        <v>0</v>
      </c>
      <c r="AM129" s="271">
        <f t="shared" si="102"/>
        <v>0</v>
      </c>
      <c r="AN129" s="272">
        <f t="shared" si="103"/>
        <v>0</v>
      </c>
      <c r="AO129" s="268">
        <f>I129+AF129</f>
        <v>2662062</v>
      </c>
      <c r="AP129" s="269">
        <f>J129+V129</f>
        <v>1902844</v>
      </c>
      <c r="AQ129" s="269">
        <f t="shared" ref="AQ129:AQ132" si="179">K129+Y129</f>
        <v>0</v>
      </c>
      <c r="AR129" s="269">
        <f t="shared" ref="AR129:AS132" si="180">L129+AA129</f>
        <v>643161</v>
      </c>
      <c r="AS129" s="269">
        <f t="shared" si="180"/>
        <v>38057</v>
      </c>
      <c r="AT129" s="269">
        <f>N129+AE129</f>
        <v>78000</v>
      </c>
      <c r="AU129" s="271">
        <f>O129+AN129</f>
        <v>3.7942</v>
      </c>
      <c r="AV129" s="271">
        <f t="shared" ref="AV129:AW132" si="181">P129+AL129</f>
        <v>2.7271999999999998</v>
      </c>
      <c r="AW129" s="272">
        <f t="shared" si="181"/>
        <v>1.0670000000000002</v>
      </c>
    </row>
    <row r="130" spans="1:49" ht="12.95" customHeight="1" x14ac:dyDescent="0.25">
      <c r="A130" s="114">
        <v>24</v>
      </c>
      <c r="B130" s="145">
        <v>5468</v>
      </c>
      <c r="C130" s="146">
        <v>600099083</v>
      </c>
      <c r="D130" s="114">
        <v>70698317</v>
      </c>
      <c r="E130" s="158" t="s">
        <v>485</v>
      </c>
      <c r="F130" s="145">
        <v>3117</v>
      </c>
      <c r="G130" s="126" t="s">
        <v>318</v>
      </c>
      <c r="H130" s="126" t="s">
        <v>284</v>
      </c>
      <c r="I130" s="265">
        <v>356152</v>
      </c>
      <c r="J130" s="266">
        <v>262262</v>
      </c>
      <c r="K130" s="266">
        <v>0</v>
      </c>
      <c r="L130" s="831">
        <v>88645</v>
      </c>
      <c r="M130" s="831">
        <v>5245</v>
      </c>
      <c r="N130" s="266">
        <v>0</v>
      </c>
      <c r="O130" s="622">
        <v>0.77</v>
      </c>
      <c r="P130" s="678">
        <v>0.77</v>
      </c>
      <c r="Q130" s="744">
        <v>0</v>
      </c>
      <c r="R130" s="268">
        <f t="shared" si="177"/>
        <v>0</v>
      </c>
      <c r="S130" s="269">
        <v>0</v>
      </c>
      <c r="T130" s="269">
        <v>0</v>
      </c>
      <c r="U130" s="269">
        <v>0</v>
      </c>
      <c r="V130" s="269">
        <f t="shared" si="98"/>
        <v>0</v>
      </c>
      <c r="W130" s="269">
        <v>0</v>
      </c>
      <c r="X130" s="269">
        <v>0</v>
      </c>
      <c r="Y130" s="269">
        <f>SUM(W130:X130)</f>
        <v>0</v>
      </c>
      <c r="Z130" s="269">
        <f>V130+Y130</f>
        <v>0</v>
      </c>
      <c r="AA130" s="577">
        <f t="shared" si="178"/>
        <v>0</v>
      </c>
      <c r="AB130" s="270">
        <f>ROUND(V130*2%,0)</f>
        <v>0</v>
      </c>
      <c r="AC130" s="269">
        <v>700</v>
      </c>
      <c r="AD130" s="269">
        <v>0</v>
      </c>
      <c r="AE130" s="269">
        <f t="shared" si="99"/>
        <v>700</v>
      </c>
      <c r="AF130" s="269">
        <f t="shared" si="100"/>
        <v>700</v>
      </c>
      <c r="AG130" s="271">
        <v>0</v>
      </c>
      <c r="AH130" s="271">
        <v>0</v>
      </c>
      <c r="AI130" s="271">
        <v>0</v>
      </c>
      <c r="AJ130" s="271">
        <v>0</v>
      </c>
      <c r="AK130" s="271">
        <v>0</v>
      </c>
      <c r="AL130" s="271">
        <f t="shared" si="101"/>
        <v>0</v>
      </c>
      <c r="AM130" s="271">
        <f t="shared" si="102"/>
        <v>0</v>
      </c>
      <c r="AN130" s="272">
        <f t="shared" si="103"/>
        <v>0</v>
      </c>
      <c r="AO130" s="268">
        <f>I130+AF130</f>
        <v>356852</v>
      </c>
      <c r="AP130" s="269">
        <f>J130+V130</f>
        <v>262262</v>
      </c>
      <c r="AQ130" s="269">
        <f t="shared" si="179"/>
        <v>0</v>
      </c>
      <c r="AR130" s="269">
        <f t="shared" si="180"/>
        <v>88645</v>
      </c>
      <c r="AS130" s="269">
        <f t="shared" si="180"/>
        <v>5245</v>
      </c>
      <c r="AT130" s="269">
        <f>N130+AE130</f>
        <v>700</v>
      </c>
      <c r="AU130" s="271">
        <f>O130+AN130</f>
        <v>0.77</v>
      </c>
      <c r="AV130" s="271">
        <f t="shared" si="181"/>
        <v>0.77</v>
      </c>
      <c r="AW130" s="272">
        <f t="shared" si="181"/>
        <v>0</v>
      </c>
    </row>
    <row r="131" spans="1:49" ht="12.95" customHeight="1" x14ac:dyDescent="0.25">
      <c r="A131" s="114">
        <v>24</v>
      </c>
      <c r="B131" s="145">
        <v>5468</v>
      </c>
      <c r="C131" s="146">
        <v>600099083</v>
      </c>
      <c r="D131" s="114">
        <v>70698317</v>
      </c>
      <c r="E131" s="158" t="s">
        <v>485</v>
      </c>
      <c r="F131" s="145">
        <v>3143</v>
      </c>
      <c r="G131" s="126" t="s">
        <v>635</v>
      </c>
      <c r="H131" s="126" t="s">
        <v>283</v>
      </c>
      <c r="I131" s="265">
        <v>670812</v>
      </c>
      <c r="J131" s="266">
        <v>493971</v>
      </c>
      <c r="K131" s="266">
        <v>0</v>
      </c>
      <c r="L131" s="831">
        <v>166962</v>
      </c>
      <c r="M131" s="831">
        <v>9879</v>
      </c>
      <c r="N131" s="266">
        <v>0</v>
      </c>
      <c r="O131" s="622">
        <v>0.98099999999999998</v>
      </c>
      <c r="P131" s="678">
        <v>0.98099999999999998</v>
      </c>
      <c r="Q131" s="744">
        <v>0</v>
      </c>
      <c r="R131" s="268">
        <f t="shared" si="177"/>
        <v>0</v>
      </c>
      <c r="S131" s="269">
        <v>0</v>
      </c>
      <c r="T131" s="269">
        <v>0</v>
      </c>
      <c r="U131" s="269">
        <v>0</v>
      </c>
      <c r="V131" s="269">
        <f t="shared" si="98"/>
        <v>0</v>
      </c>
      <c r="W131" s="269">
        <v>0</v>
      </c>
      <c r="X131" s="269">
        <v>0</v>
      </c>
      <c r="Y131" s="269">
        <f>SUM(W131:X131)</f>
        <v>0</v>
      </c>
      <c r="Z131" s="269">
        <f>V131+Y131</f>
        <v>0</v>
      </c>
      <c r="AA131" s="577">
        <f t="shared" si="178"/>
        <v>0</v>
      </c>
      <c r="AB131" s="270">
        <f>ROUND(V131*2%,0)</f>
        <v>0</v>
      </c>
      <c r="AC131" s="269">
        <v>0</v>
      </c>
      <c r="AD131" s="269">
        <v>0</v>
      </c>
      <c r="AE131" s="269">
        <f t="shared" si="99"/>
        <v>0</v>
      </c>
      <c r="AF131" s="269">
        <f t="shared" si="100"/>
        <v>0</v>
      </c>
      <c r="AG131" s="271">
        <v>0</v>
      </c>
      <c r="AH131" s="271">
        <v>0</v>
      </c>
      <c r="AI131" s="271">
        <v>0</v>
      </c>
      <c r="AJ131" s="271">
        <v>0</v>
      </c>
      <c r="AK131" s="271">
        <v>0</v>
      </c>
      <c r="AL131" s="271">
        <f t="shared" si="101"/>
        <v>0</v>
      </c>
      <c r="AM131" s="271">
        <f t="shared" si="102"/>
        <v>0</v>
      </c>
      <c r="AN131" s="272">
        <f t="shared" si="103"/>
        <v>0</v>
      </c>
      <c r="AO131" s="268">
        <f>I131+AF131</f>
        <v>670812</v>
      </c>
      <c r="AP131" s="269">
        <f>J131+V131</f>
        <v>493971</v>
      </c>
      <c r="AQ131" s="269">
        <f t="shared" si="179"/>
        <v>0</v>
      </c>
      <c r="AR131" s="269">
        <f t="shared" si="180"/>
        <v>166962</v>
      </c>
      <c r="AS131" s="269">
        <f t="shared" si="180"/>
        <v>9879</v>
      </c>
      <c r="AT131" s="269">
        <f>N131+AE131</f>
        <v>0</v>
      </c>
      <c r="AU131" s="271">
        <f>O131+AN131</f>
        <v>0.98099999999999998</v>
      </c>
      <c r="AV131" s="271">
        <f t="shared" si="181"/>
        <v>0.98099999999999998</v>
      </c>
      <c r="AW131" s="272">
        <f t="shared" si="181"/>
        <v>0</v>
      </c>
    </row>
    <row r="132" spans="1:49" ht="12.95" customHeight="1" x14ac:dyDescent="0.25">
      <c r="A132" s="114">
        <v>24</v>
      </c>
      <c r="B132" s="145">
        <v>5468</v>
      </c>
      <c r="C132" s="146">
        <v>600099083</v>
      </c>
      <c r="D132" s="114">
        <v>70698317</v>
      </c>
      <c r="E132" s="158" t="s">
        <v>485</v>
      </c>
      <c r="F132" s="145">
        <v>3143</v>
      </c>
      <c r="G132" s="126" t="s">
        <v>636</v>
      </c>
      <c r="H132" s="126" t="s">
        <v>284</v>
      </c>
      <c r="I132" s="265">
        <v>18257</v>
      </c>
      <c r="J132" s="266">
        <v>12870</v>
      </c>
      <c r="K132" s="266">
        <v>0</v>
      </c>
      <c r="L132" s="831">
        <v>4350</v>
      </c>
      <c r="M132" s="831">
        <v>257</v>
      </c>
      <c r="N132" s="266">
        <v>780</v>
      </c>
      <c r="O132" s="622">
        <v>0.05</v>
      </c>
      <c r="P132" s="678">
        <v>0</v>
      </c>
      <c r="Q132" s="744">
        <v>0.05</v>
      </c>
      <c r="R132" s="268">
        <f t="shared" si="177"/>
        <v>0</v>
      </c>
      <c r="S132" s="269">
        <v>0</v>
      </c>
      <c r="T132" s="269">
        <v>0</v>
      </c>
      <c r="U132" s="269">
        <v>0</v>
      </c>
      <c r="V132" s="269">
        <f t="shared" si="98"/>
        <v>0</v>
      </c>
      <c r="W132" s="269">
        <v>0</v>
      </c>
      <c r="X132" s="269">
        <v>0</v>
      </c>
      <c r="Y132" s="269">
        <f>SUM(W132:X132)</f>
        <v>0</v>
      </c>
      <c r="Z132" s="269">
        <f>V132+Y132</f>
        <v>0</v>
      </c>
      <c r="AA132" s="577">
        <f t="shared" si="178"/>
        <v>0</v>
      </c>
      <c r="AB132" s="270">
        <f>ROUND(V132*2%,0)</f>
        <v>0</v>
      </c>
      <c r="AC132" s="269">
        <v>0</v>
      </c>
      <c r="AD132" s="269">
        <v>0</v>
      </c>
      <c r="AE132" s="269">
        <f t="shared" si="99"/>
        <v>0</v>
      </c>
      <c r="AF132" s="269">
        <f t="shared" si="100"/>
        <v>0</v>
      </c>
      <c r="AG132" s="271">
        <v>0</v>
      </c>
      <c r="AH132" s="271">
        <v>0</v>
      </c>
      <c r="AI132" s="271">
        <v>0</v>
      </c>
      <c r="AJ132" s="271">
        <v>0</v>
      </c>
      <c r="AK132" s="271">
        <v>0</v>
      </c>
      <c r="AL132" s="271">
        <f t="shared" si="101"/>
        <v>0</v>
      </c>
      <c r="AM132" s="271">
        <f t="shared" si="102"/>
        <v>0</v>
      </c>
      <c r="AN132" s="272">
        <f t="shared" si="103"/>
        <v>0</v>
      </c>
      <c r="AO132" s="268">
        <f>I132+AF132</f>
        <v>18257</v>
      </c>
      <c r="AP132" s="269">
        <f>J132+V132</f>
        <v>12870</v>
      </c>
      <c r="AQ132" s="269">
        <f t="shared" si="179"/>
        <v>0</v>
      </c>
      <c r="AR132" s="269">
        <f t="shared" si="180"/>
        <v>4350</v>
      </c>
      <c r="AS132" s="269">
        <f t="shared" si="180"/>
        <v>257</v>
      </c>
      <c r="AT132" s="269">
        <f>N132+AE132</f>
        <v>780</v>
      </c>
      <c r="AU132" s="271">
        <f>O132+AN132</f>
        <v>0.05</v>
      </c>
      <c r="AV132" s="271">
        <f t="shared" si="181"/>
        <v>0</v>
      </c>
      <c r="AW132" s="272">
        <f t="shared" si="181"/>
        <v>0.05</v>
      </c>
    </row>
    <row r="133" spans="1:49" ht="12.95" customHeight="1" x14ac:dyDescent="0.25">
      <c r="A133" s="131">
        <v>24</v>
      </c>
      <c r="B133" s="148">
        <v>5468</v>
      </c>
      <c r="C133" s="149">
        <v>600099083</v>
      </c>
      <c r="D133" s="148">
        <v>70698317</v>
      </c>
      <c r="E133" s="163" t="s">
        <v>486</v>
      </c>
      <c r="F133" s="148"/>
      <c r="G133" s="164"/>
      <c r="H133" s="165"/>
      <c r="I133" s="200">
        <v>3707283</v>
      </c>
      <c r="J133" s="166">
        <v>2671947</v>
      </c>
      <c r="K133" s="166">
        <v>0</v>
      </c>
      <c r="L133" s="166">
        <v>903118</v>
      </c>
      <c r="M133" s="166">
        <v>53438</v>
      </c>
      <c r="N133" s="166">
        <v>78780</v>
      </c>
      <c r="O133" s="541">
        <v>5.5951999999999993</v>
      </c>
      <c r="P133" s="541">
        <v>4.4782000000000002</v>
      </c>
      <c r="Q133" s="542">
        <v>1.1170000000000002</v>
      </c>
      <c r="R133" s="409">
        <f t="shared" ref="R133:AW133" si="182">SUM(R129:R132)</f>
        <v>0</v>
      </c>
      <c r="S133" s="166">
        <f t="shared" si="182"/>
        <v>0</v>
      </c>
      <c r="T133" s="166">
        <f t="shared" si="182"/>
        <v>0</v>
      </c>
      <c r="U133" s="166">
        <f t="shared" si="182"/>
        <v>0</v>
      </c>
      <c r="V133" s="166">
        <f t="shared" si="182"/>
        <v>0</v>
      </c>
      <c r="W133" s="166">
        <f t="shared" si="182"/>
        <v>0</v>
      </c>
      <c r="X133" s="166">
        <f t="shared" si="182"/>
        <v>0</v>
      </c>
      <c r="Y133" s="166">
        <f t="shared" si="182"/>
        <v>0</v>
      </c>
      <c r="Z133" s="166">
        <f t="shared" si="182"/>
        <v>0</v>
      </c>
      <c r="AA133" s="166">
        <f t="shared" si="182"/>
        <v>0</v>
      </c>
      <c r="AB133" s="166">
        <f t="shared" si="182"/>
        <v>0</v>
      </c>
      <c r="AC133" s="166">
        <f t="shared" si="182"/>
        <v>700</v>
      </c>
      <c r="AD133" s="166">
        <f t="shared" si="182"/>
        <v>0</v>
      </c>
      <c r="AE133" s="166">
        <f t="shared" si="182"/>
        <v>700</v>
      </c>
      <c r="AF133" s="166">
        <f t="shared" si="182"/>
        <v>700</v>
      </c>
      <c r="AG133" s="541">
        <f t="shared" si="182"/>
        <v>0</v>
      </c>
      <c r="AH133" s="541">
        <f t="shared" si="182"/>
        <v>0</v>
      </c>
      <c r="AI133" s="541">
        <f t="shared" si="182"/>
        <v>0</v>
      </c>
      <c r="AJ133" s="541">
        <f t="shared" si="182"/>
        <v>0</v>
      </c>
      <c r="AK133" s="541">
        <f t="shared" si="182"/>
        <v>0</v>
      </c>
      <c r="AL133" s="541">
        <f t="shared" si="182"/>
        <v>0</v>
      </c>
      <c r="AM133" s="541">
        <f t="shared" si="182"/>
        <v>0</v>
      </c>
      <c r="AN133" s="542">
        <f t="shared" si="182"/>
        <v>0</v>
      </c>
      <c r="AO133" s="409">
        <f t="shared" si="182"/>
        <v>3707983</v>
      </c>
      <c r="AP133" s="166">
        <f t="shared" si="182"/>
        <v>2671947</v>
      </c>
      <c r="AQ133" s="166">
        <f t="shared" si="182"/>
        <v>0</v>
      </c>
      <c r="AR133" s="166">
        <f t="shared" si="182"/>
        <v>903118</v>
      </c>
      <c r="AS133" s="166">
        <f t="shared" si="182"/>
        <v>53438</v>
      </c>
      <c r="AT133" s="166">
        <f t="shared" si="182"/>
        <v>79480</v>
      </c>
      <c r="AU133" s="541">
        <f t="shared" si="182"/>
        <v>5.5951999999999993</v>
      </c>
      <c r="AV133" s="541">
        <f t="shared" si="182"/>
        <v>4.4782000000000002</v>
      </c>
      <c r="AW133" s="542">
        <f t="shared" si="182"/>
        <v>1.1170000000000002</v>
      </c>
    </row>
    <row r="134" spans="1:49" ht="12.95" customHeight="1" x14ac:dyDescent="0.25">
      <c r="A134" s="114">
        <v>25</v>
      </c>
      <c r="B134" s="145">
        <v>5488</v>
      </c>
      <c r="C134" s="146">
        <v>600099326</v>
      </c>
      <c r="D134" s="114">
        <v>70695393</v>
      </c>
      <c r="E134" s="169" t="s">
        <v>487</v>
      </c>
      <c r="F134" s="145">
        <v>3111</v>
      </c>
      <c r="G134" s="159" t="s">
        <v>331</v>
      </c>
      <c r="H134" s="126" t="s">
        <v>283</v>
      </c>
      <c r="I134" s="265">
        <v>1154334</v>
      </c>
      <c r="J134" s="266">
        <v>842292</v>
      </c>
      <c r="K134" s="266">
        <v>0</v>
      </c>
      <c r="L134" s="831">
        <v>284695</v>
      </c>
      <c r="M134" s="831">
        <v>16847</v>
      </c>
      <c r="N134" s="266">
        <v>10500</v>
      </c>
      <c r="O134" s="622">
        <v>2.1779000000000002</v>
      </c>
      <c r="P134" s="678">
        <v>1.7170000000000001</v>
      </c>
      <c r="Q134" s="744">
        <v>0.46089999999999998</v>
      </c>
      <c r="R134" s="268">
        <f t="shared" ref="R134:R139" si="183">W134*-1</f>
        <v>0</v>
      </c>
      <c r="S134" s="269">
        <v>0</v>
      </c>
      <c r="T134" s="269">
        <v>0</v>
      </c>
      <c r="U134" s="269">
        <v>0</v>
      </c>
      <c r="V134" s="269">
        <f t="shared" si="98"/>
        <v>0</v>
      </c>
      <c r="W134" s="269">
        <v>0</v>
      </c>
      <c r="X134" s="269">
        <v>0</v>
      </c>
      <c r="Y134" s="269">
        <f t="shared" ref="Y134:Y139" si="184">SUM(W134:X134)</f>
        <v>0</v>
      </c>
      <c r="Z134" s="269">
        <f t="shared" ref="Z134:Z139" si="185">V134+Y134</f>
        <v>0</v>
      </c>
      <c r="AA134" s="577">
        <f t="shared" ref="AA134:AA139" si="186">ROUND((V134+W134)*33.8%,0)</f>
        <v>0</v>
      </c>
      <c r="AB134" s="270">
        <f t="shared" ref="AB134:AB139" si="187">ROUND(V134*2%,0)</f>
        <v>0</v>
      </c>
      <c r="AC134" s="269">
        <v>0</v>
      </c>
      <c r="AD134" s="269">
        <v>0</v>
      </c>
      <c r="AE134" s="269">
        <f t="shared" si="99"/>
        <v>0</v>
      </c>
      <c r="AF134" s="269">
        <f t="shared" si="100"/>
        <v>0</v>
      </c>
      <c r="AG134" s="271">
        <v>0</v>
      </c>
      <c r="AH134" s="271">
        <v>0</v>
      </c>
      <c r="AI134" s="271">
        <v>0</v>
      </c>
      <c r="AJ134" s="271">
        <v>0</v>
      </c>
      <c r="AK134" s="271">
        <v>0</v>
      </c>
      <c r="AL134" s="271">
        <f t="shared" si="101"/>
        <v>0</v>
      </c>
      <c r="AM134" s="271">
        <f t="shared" si="102"/>
        <v>0</v>
      </c>
      <c r="AN134" s="272">
        <f t="shared" si="103"/>
        <v>0</v>
      </c>
      <c r="AO134" s="268">
        <f t="shared" ref="AO134:AO139" si="188">I134+AF134</f>
        <v>1154334</v>
      </c>
      <c r="AP134" s="269">
        <f t="shared" ref="AP134:AP139" si="189">J134+V134</f>
        <v>842292</v>
      </c>
      <c r="AQ134" s="269">
        <f t="shared" ref="AQ134:AQ139" si="190">K134+Y134</f>
        <v>0</v>
      </c>
      <c r="AR134" s="269">
        <f t="shared" ref="AR134:AS139" si="191">L134+AA134</f>
        <v>284695</v>
      </c>
      <c r="AS134" s="269">
        <f t="shared" si="191"/>
        <v>16847</v>
      </c>
      <c r="AT134" s="269">
        <f t="shared" ref="AT134:AT139" si="192">N134+AE134</f>
        <v>10500</v>
      </c>
      <c r="AU134" s="271">
        <f t="shared" ref="AU134:AU139" si="193">O134+AN134</f>
        <v>2.1779000000000002</v>
      </c>
      <c r="AV134" s="271">
        <f t="shared" ref="AV134:AW139" si="194">P134+AL134</f>
        <v>1.7170000000000001</v>
      </c>
      <c r="AW134" s="272">
        <f t="shared" si="194"/>
        <v>0.46089999999999998</v>
      </c>
    </row>
    <row r="135" spans="1:49" ht="12.95" customHeight="1" x14ac:dyDescent="0.25">
      <c r="A135" s="114">
        <v>25</v>
      </c>
      <c r="B135" s="145">
        <v>5488</v>
      </c>
      <c r="C135" s="146">
        <v>600099326</v>
      </c>
      <c r="D135" s="114">
        <v>70695393</v>
      </c>
      <c r="E135" s="158" t="s">
        <v>487</v>
      </c>
      <c r="F135" s="145">
        <v>3117</v>
      </c>
      <c r="G135" s="159" t="s">
        <v>335</v>
      </c>
      <c r="H135" s="126" t="s">
        <v>283</v>
      </c>
      <c r="I135" s="265">
        <v>2619660</v>
      </c>
      <c r="J135" s="266">
        <v>1895921</v>
      </c>
      <c r="K135" s="266">
        <v>0</v>
      </c>
      <c r="L135" s="831">
        <v>640821</v>
      </c>
      <c r="M135" s="831">
        <v>37918</v>
      </c>
      <c r="N135" s="266">
        <v>45000</v>
      </c>
      <c r="O135" s="622">
        <v>3.9135</v>
      </c>
      <c r="P135" s="678">
        <v>2.4091</v>
      </c>
      <c r="Q135" s="744">
        <v>1.5044</v>
      </c>
      <c r="R135" s="268">
        <f t="shared" si="183"/>
        <v>0</v>
      </c>
      <c r="S135" s="269">
        <v>0</v>
      </c>
      <c r="T135" s="269">
        <v>0</v>
      </c>
      <c r="U135" s="269">
        <v>0</v>
      </c>
      <c r="V135" s="269">
        <f t="shared" si="98"/>
        <v>0</v>
      </c>
      <c r="W135" s="269">
        <v>0</v>
      </c>
      <c r="X135" s="269">
        <v>0</v>
      </c>
      <c r="Y135" s="269">
        <f t="shared" si="184"/>
        <v>0</v>
      </c>
      <c r="Z135" s="269">
        <f t="shared" si="185"/>
        <v>0</v>
      </c>
      <c r="AA135" s="577">
        <f t="shared" si="186"/>
        <v>0</v>
      </c>
      <c r="AB135" s="270">
        <f t="shared" si="187"/>
        <v>0</v>
      </c>
      <c r="AC135" s="269">
        <v>0</v>
      </c>
      <c r="AD135" s="269">
        <v>0</v>
      </c>
      <c r="AE135" s="269">
        <f t="shared" si="99"/>
        <v>0</v>
      </c>
      <c r="AF135" s="269">
        <f t="shared" si="100"/>
        <v>0</v>
      </c>
      <c r="AG135" s="271">
        <v>0</v>
      </c>
      <c r="AH135" s="271">
        <v>0</v>
      </c>
      <c r="AI135" s="271">
        <v>0</v>
      </c>
      <c r="AJ135" s="271">
        <v>0</v>
      </c>
      <c r="AK135" s="271">
        <v>0</v>
      </c>
      <c r="AL135" s="271">
        <f t="shared" si="101"/>
        <v>0</v>
      </c>
      <c r="AM135" s="271">
        <f t="shared" si="102"/>
        <v>0</v>
      </c>
      <c r="AN135" s="272">
        <f t="shared" si="103"/>
        <v>0</v>
      </c>
      <c r="AO135" s="268">
        <f t="shared" si="188"/>
        <v>2619660</v>
      </c>
      <c r="AP135" s="269">
        <f t="shared" si="189"/>
        <v>1895921</v>
      </c>
      <c r="AQ135" s="269">
        <f t="shared" si="190"/>
        <v>0</v>
      </c>
      <c r="AR135" s="269">
        <f t="shared" si="191"/>
        <v>640821</v>
      </c>
      <c r="AS135" s="269">
        <f t="shared" si="191"/>
        <v>37918</v>
      </c>
      <c r="AT135" s="269">
        <f t="shared" si="192"/>
        <v>45000</v>
      </c>
      <c r="AU135" s="271">
        <f t="shared" si="193"/>
        <v>3.9135</v>
      </c>
      <c r="AV135" s="271">
        <f t="shared" si="194"/>
        <v>2.4091</v>
      </c>
      <c r="AW135" s="272">
        <f t="shared" si="194"/>
        <v>1.5044</v>
      </c>
    </row>
    <row r="136" spans="1:49" ht="12.95" customHeight="1" x14ac:dyDescent="0.25">
      <c r="A136" s="114">
        <v>25</v>
      </c>
      <c r="B136" s="145">
        <v>5488</v>
      </c>
      <c r="C136" s="146">
        <v>600099326</v>
      </c>
      <c r="D136" s="114">
        <v>70695393</v>
      </c>
      <c r="E136" s="158" t="s">
        <v>487</v>
      </c>
      <c r="F136" s="145">
        <v>3117</v>
      </c>
      <c r="G136" s="126" t="s">
        <v>318</v>
      </c>
      <c r="H136" s="126" t="s">
        <v>284</v>
      </c>
      <c r="I136" s="265">
        <v>700</v>
      </c>
      <c r="J136" s="266">
        <v>0</v>
      </c>
      <c r="K136" s="266">
        <v>0</v>
      </c>
      <c r="L136" s="831">
        <v>0</v>
      </c>
      <c r="M136" s="831">
        <v>0</v>
      </c>
      <c r="N136" s="266">
        <v>700</v>
      </c>
      <c r="O136" s="622">
        <v>0</v>
      </c>
      <c r="P136" s="678">
        <v>0</v>
      </c>
      <c r="Q136" s="744">
        <v>0</v>
      </c>
      <c r="R136" s="268"/>
      <c r="S136" s="269">
        <v>0</v>
      </c>
      <c r="T136" s="269">
        <v>0</v>
      </c>
      <c r="U136" s="269">
        <v>0</v>
      </c>
      <c r="V136" s="269">
        <f t="shared" si="98"/>
        <v>0</v>
      </c>
      <c r="W136" s="269">
        <v>0</v>
      </c>
      <c r="X136" s="269">
        <v>0</v>
      </c>
      <c r="Y136" s="269">
        <f t="shared" si="184"/>
        <v>0</v>
      </c>
      <c r="Z136" s="269">
        <f t="shared" si="185"/>
        <v>0</v>
      </c>
      <c r="AA136" s="577">
        <f t="shared" si="186"/>
        <v>0</v>
      </c>
      <c r="AB136" s="270">
        <f t="shared" si="187"/>
        <v>0</v>
      </c>
      <c r="AC136" s="269">
        <v>0</v>
      </c>
      <c r="AD136" s="269">
        <v>0</v>
      </c>
      <c r="AE136" s="269">
        <f t="shared" si="99"/>
        <v>0</v>
      </c>
      <c r="AF136" s="269">
        <f t="shared" si="100"/>
        <v>0</v>
      </c>
      <c r="AG136" s="271">
        <v>0</v>
      </c>
      <c r="AH136" s="271">
        <v>0</v>
      </c>
      <c r="AI136" s="271">
        <v>0</v>
      </c>
      <c r="AJ136" s="271">
        <v>0</v>
      </c>
      <c r="AK136" s="271">
        <v>0</v>
      </c>
      <c r="AL136" s="271">
        <f t="shared" si="101"/>
        <v>0</v>
      </c>
      <c r="AM136" s="271">
        <f t="shared" si="102"/>
        <v>0</v>
      </c>
      <c r="AN136" s="272">
        <f t="shared" si="103"/>
        <v>0</v>
      </c>
      <c r="AO136" s="268">
        <f t="shared" si="188"/>
        <v>700</v>
      </c>
      <c r="AP136" s="269">
        <f t="shared" si="189"/>
        <v>0</v>
      </c>
      <c r="AQ136" s="269">
        <f t="shared" si="190"/>
        <v>0</v>
      </c>
      <c r="AR136" s="269">
        <f t="shared" si="191"/>
        <v>0</v>
      </c>
      <c r="AS136" s="269">
        <f t="shared" si="191"/>
        <v>0</v>
      </c>
      <c r="AT136" s="269">
        <f t="shared" si="192"/>
        <v>700</v>
      </c>
      <c r="AU136" s="271">
        <f t="shared" si="193"/>
        <v>0</v>
      </c>
      <c r="AV136" s="271">
        <f t="shared" si="194"/>
        <v>0</v>
      </c>
      <c r="AW136" s="272">
        <f t="shared" si="194"/>
        <v>0</v>
      </c>
    </row>
    <row r="137" spans="1:49" ht="12.95" customHeight="1" x14ac:dyDescent="0.25">
      <c r="A137" s="114">
        <v>25</v>
      </c>
      <c r="B137" s="145">
        <v>5488</v>
      </c>
      <c r="C137" s="146">
        <v>600099326</v>
      </c>
      <c r="D137" s="114">
        <v>70695393</v>
      </c>
      <c r="E137" s="158" t="s">
        <v>487</v>
      </c>
      <c r="F137" s="145">
        <v>3141</v>
      </c>
      <c r="G137" s="159" t="s">
        <v>321</v>
      </c>
      <c r="H137" s="126" t="s">
        <v>284</v>
      </c>
      <c r="I137" s="265">
        <v>425580</v>
      </c>
      <c r="J137" s="266">
        <v>312106</v>
      </c>
      <c r="K137" s="266">
        <v>0</v>
      </c>
      <c r="L137" s="831">
        <v>105492</v>
      </c>
      <c r="M137" s="831">
        <v>6242</v>
      </c>
      <c r="N137" s="266">
        <v>1740</v>
      </c>
      <c r="O137" s="622">
        <v>1.06</v>
      </c>
      <c r="P137" s="678">
        <v>0</v>
      </c>
      <c r="Q137" s="744">
        <v>1.06</v>
      </c>
      <c r="R137" s="268">
        <f t="shared" si="183"/>
        <v>0</v>
      </c>
      <c r="S137" s="269">
        <v>0</v>
      </c>
      <c r="T137" s="269">
        <v>0</v>
      </c>
      <c r="U137" s="269">
        <v>0</v>
      </c>
      <c r="V137" s="269">
        <f t="shared" si="98"/>
        <v>0</v>
      </c>
      <c r="W137" s="269">
        <v>0</v>
      </c>
      <c r="X137" s="269">
        <v>0</v>
      </c>
      <c r="Y137" s="269">
        <f t="shared" si="184"/>
        <v>0</v>
      </c>
      <c r="Z137" s="269">
        <f t="shared" si="185"/>
        <v>0</v>
      </c>
      <c r="AA137" s="577">
        <f t="shared" si="186"/>
        <v>0</v>
      </c>
      <c r="AB137" s="270">
        <f t="shared" si="187"/>
        <v>0</v>
      </c>
      <c r="AC137" s="269">
        <v>0</v>
      </c>
      <c r="AD137" s="269">
        <v>0</v>
      </c>
      <c r="AE137" s="269">
        <f t="shared" si="99"/>
        <v>0</v>
      </c>
      <c r="AF137" s="269">
        <f t="shared" si="100"/>
        <v>0</v>
      </c>
      <c r="AG137" s="271">
        <v>0</v>
      </c>
      <c r="AH137" s="271">
        <v>0</v>
      </c>
      <c r="AI137" s="271">
        <v>0</v>
      </c>
      <c r="AJ137" s="271">
        <v>0</v>
      </c>
      <c r="AK137" s="271">
        <v>0</v>
      </c>
      <c r="AL137" s="271">
        <f t="shared" si="101"/>
        <v>0</v>
      </c>
      <c r="AM137" s="271">
        <f t="shared" si="102"/>
        <v>0</v>
      </c>
      <c r="AN137" s="272">
        <f t="shared" si="103"/>
        <v>0</v>
      </c>
      <c r="AO137" s="268">
        <f t="shared" si="188"/>
        <v>425580</v>
      </c>
      <c r="AP137" s="269">
        <f t="shared" si="189"/>
        <v>312106</v>
      </c>
      <c r="AQ137" s="269">
        <f t="shared" si="190"/>
        <v>0</v>
      </c>
      <c r="AR137" s="269">
        <f t="shared" si="191"/>
        <v>105492</v>
      </c>
      <c r="AS137" s="269">
        <f t="shared" si="191"/>
        <v>6242</v>
      </c>
      <c r="AT137" s="269">
        <f t="shared" si="192"/>
        <v>1740</v>
      </c>
      <c r="AU137" s="271">
        <f t="shared" si="193"/>
        <v>1.06</v>
      </c>
      <c r="AV137" s="271">
        <f t="shared" si="194"/>
        <v>0</v>
      </c>
      <c r="AW137" s="272">
        <f t="shared" si="194"/>
        <v>1.06</v>
      </c>
    </row>
    <row r="138" spans="1:49" ht="12.95" customHeight="1" x14ac:dyDescent="0.25">
      <c r="A138" s="114">
        <v>25</v>
      </c>
      <c r="B138" s="145">
        <v>5488</v>
      </c>
      <c r="C138" s="146">
        <v>600099326</v>
      </c>
      <c r="D138" s="114">
        <v>70695393</v>
      </c>
      <c r="E138" s="158" t="s">
        <v>487</v>
      </c>
      <c r="F138" s="145">
        <v>3143</v>
      </c>
      <c r="G138" s="126" t="s">
        <v>635</v>
      </c>
      <c r="H138" s="126" t="s">
        <v>283</v>
      </c>
      <c r="I138" s="265">
        <v>518241</v>
      </c>
      <c r="J138" s="266">
        <v>381621</v>
      </c>
      <c r="K138" s="266">
        <v>0</v>
      </c>
      <c r="L138" s="831">
        <v>128988</v>
      </c>
      <c r="M138" s="831">
        <v>7632</v>
      </c>
      <c r="N138" s="266">
        <v>0</v>
      </c>
      <c r="O138" s="622">
        <v>0.875</v>
      </c>
      <c r="P138" s="678">
        <v>0.875</v>
      </c>
      <c r="Q138" s="744">
        <v>0</v>
      </c>
      <c r="R138" s="268">
        <f t="shared" si="183"/>
        <v>0</v>
      </c>
      <c r="S138" s="269">
        <v>0</v>
      </c>
      <c r="T138" s="269">
        <v>0</v>
      </c>
      <c r="U138" s="269">
        <v>0</v>
      </c>
      <c r="V138" s="269">
        <f t="shared" si="98"/>
        <v>0</v>
      </c>
      <c r="W138" s="269">
        <v>0</v>
      </c>
      <c r="X138" s="269">
        <v>0</v>
      </c>
      <c r="Y138" s="269">
        <f t="shared" si="184"/>
        <v>0</v>
      </c>
      <c r="Z138" s="269">
        <f t="shared" si="185"/>
        <v>0</v>
      </c>
      <c r="AA138" s="577">
        <f t="shared" si="186"/>
        <v>0</v>
      </c>
      <c r="AB138" s="270">
        <f t="shared" si="187"/>
        <v>0</v>
      </c>
      <c r="AC138" s="269">
        <v>0</v>
      </c>
      <c r="AD138" s="269">
        <v>0</v>
      </c>
      <c r="AE138" s="269">
        <f t="shared" si="99"/>
        <v>0</v>
      </c>
      <c r="AF138" s="269">
        <f t="shared" si="100"/>
        <v>0</v>
      </c>
      <c r="AG138" s="271">
        <v>0</v>
      </c>
      <c r="AH138" s="271">
        <v>0</v>
      </c>
      <c r="AI138" s="271">
        <v>0</v>
      </c>
      <c r="AJ138" s="271">
        <v>0</v>
      </c>
      <c r="AK138" s="271">
        <v>0</v>
      </c>
      <c r="AL138" s="271">
        <f t="shared" si="101"/>
        <v>0</v>
      </c>
      <c r="AM138" s="271">
        <f t="shared" si="102"/>
        <v>0</v>
      </c>
      <c r="AN138" s="272">
        <f t="shared" si="103"/>
        <v>0</v>
      </c>
      <c r="AO138" s="268">
        <f t="shared" si="188"/>
        <v>518241</v>
      </c>
      <c r="AP138" s="269">
        <f t="shared" si="189"/>
        <v>381621</v>
      </c>
      <c r="AQ138" s="269">
        <f t="shared" si="190"/>
        <v>0</v>
      </c>
      <c r="AR138" s="269">
        <f t="shared" si="191"/>
        <v>128988</v>
      </c>
      <c r="AS138" s="269">
        <f t="shared" si="191"/>
        <v>7632</v>
      </c>
      <c r="AT138" s="269">
        <f t="shared" si="192"/>
        <v>0</v>
      </c>
      <c r="AU138" s="271">
        <f t="shared" si="193"/>
        <v>0.875</v>
      </c>
      <c r="AV138" s="271">
        <f t="shared" si="194"/>
        <v>0.875</v>
      </c>
      <c r="AW138" s="272">
        <f t="shared" si="194"/>
        <v>0</v>
      </c>
    </row>
    <row r="139" spans="1:49" ht="12.95" customHeight="1" x14ac:dyDescent="0.25">
      <c r="A139" s="114">
        <v>25</v>
      </c>
      <c r="B139" s="145">
        <v>5488</v>
      </c>
      <c r="C139" s="146">
        <v>600099326</v>
      </c>
      <c r="D139" s="114">
        <v>70695393</v>
      </c>
      <c r="E139" s="180" t="s">
        <v>487</v>
      </c>
      <c r="F139" s="181">
        <v>3143</v>
      </c>
      <c r="G139" s="126" t="s">
        <v>636</v>
      </c>
      <c r="H139" s="126" t="s">
        <v>284</v>
      </c>
      <c r="I139" s="265">
        <v>10534</v>
      </c>
      <c r="J139" s="266">
        <v>7425</v>
      </c>
      <c r="K139" s="266">
        <v>0</v>
      </c>
      <c r="L139" s="831">
        <v>2510</v>
      </c>
      <c r="M139" s="831">
        <v>149</v>
      </c>
      <c r="N139" s="266">
        <v>450</v>
      </c>
      <c r="O139" s="622">
        <v>0.03</v>
      </c>
      <c r="P139" s="678">
        <v>0</v>
      </c>
      <c r="Q139" s="744">
        <v>0.03</v>
      </c>
      <c r="R139" s="268">
        <f t="shared" si="183"/>
        <v>0</v>
      </c>
      <c r="S139" s="269">
        <v>0</v>
      </c>
      <c r="T139" s="269">
        <v>0</v>
      </c>
      <c r="U139" s="269">
        <v>0</v>
      </c>
      <c r="V139" s="269">
        <f t="shared" si="98"/>
        <v>0</v>
      </c>
      <c r="W139" s="269">
        <v>0</v>
      </c>
      <c r="X139" s="269">
        <v>0</v>
      </c>
      <c r="Y139" s="269">
        <f t="shared" si="184"/>
        <v>0</v>
      </c>
      <c r="Z139" s="269">
        <f t="shared" si="185"/>
        <v>0</v>
      </c>
      <c r="AA139" s="577">
        <f t="shared" si="186"/>
        <v>0</v>
      </c>
      <c r="AB139" s="270">
        <f t="shared" si="187"/>
        <v>0</v>
      </c>
      <c r="AC139" s="269">
        <v>0</v>
      </c>
      <c r="AD139" s="269">
        <v>0</v>
      </c>
      <c r="AE139" s="269">
        <f t="shared" si="99"/>
        <v>0</v>
      </c>
      <c r="AF139" s="269">
        <f t="shared" si="100"/>
        <v>0</v>
      </c>
      <c r="AG139" s="271">
        <v>0</v>
      </c>
      <c r="AH139" s="271">
        <v>0</v>
      </c>
      <c r="AI139" s="271">
        <v>0</v>
      </c>
      <c r="AJ139" s="271">
        <v>0</v>
      </c>
      <c r="AK139" s="271">
        <v>0</v>
      </c>
      <c r="AL139" s="271">
        <f t="shared" si="101"/>
        <v>0</v>
      </c>
      <c r="AM139" s="271">
        <f t="shared" si="102"/>
        <v>0</v>
      </c>
      <c r="AN139" s="272">
        <f t="shared" si="103"/>
        <v>0</v>
      </c>
      <c r="AO139" s="268">
        <f t="shared" si="188"/>
        <v>10534</v>
      </c>
      <c r="AP139" s="269">
        <f t="shared" si="189"/>
        <v>7425</v>
      </c>
      <c r="AQ139" s="269">
        <f t="shared" si="190"/>
        <v>0</v>
      </c>
      <c r="AR139" s="269">
        <f t="shared" si="191"/>
        <v>2510</v>
      </c>
      <c r="AS139" s="269">
        <f t="shared" si="191"/>
        <v>149</v>
      </c>
      <c r="AT139" s="269">
        <f t="shared" si="192"/>
        <v>450</v>
      </c>
      <c r="AU139" s="271">
        <f t="shared" si="193"/>
        <v>0.03</v>
      </c>
      <c r="AV139" s="271">
        <f t="shared" si="194"/>
        <v>0</v>
      </c>
      <c r="AW139" s="272">
        <f t="shared" si="194"/>
        <v>0.03</v>
      </c>
    </row>
    <row r="140" spans="1:49" ht="12.95" customHeight="1" thickBot="1" x14ac:dyDescent="0.3">
      <c r="A140" s="135">
        <v>25</v>
      </c>
      <c r="B140" s="154">
        <v>5488</v>
      </c>
      <c r="C140" s="230">
        <v>600099326</v>
      </c>
      <c r="D140" s="154">
        <v>70695393</v>
      </c>
      <c r="E140" s="182" t="s">
        <v>488</v>
      </c>
      <c r="F140" s="154"/>
      <c r="G140" s="183"/>
      <c r="H140" s="184"/>
      <c r="I140" s="785">
        <v>4729049</v>
      </c>
      <c r="J140" s="242">
        <v>3439365</v>
      </c>
      <c r="K140" s="242">
        <v>0</v>
      </c>
      <c r="L140" s="242">
        <v>1162506</v>
      </c>
      <c r="M140" s="242">
        <v>68788</v>
      </c>
      <c r="N140" s="242">
        <v>58390</v>
      </c>
      <c r="O140" s="666">
        <v>8.0564</v>
      </c>
      <c r="P140" s="666">
        <v>5.0011000000000001</v>
      </c>
      <c r="Q140" s="667">
        <v>3.0552999999999999</v>
      </c>
      <c r="R140" s="568">
        <f t="shared" ref="R140:AW140" si="195">SUM(R134:R139)</f>
        <v>0</v>
      </c>
      <c r="S140" s="242">
        <f t="shared" si="195"/>
        <v>0</v>
      </c>
      <c r="T140" s="242">
        <f t="shared" si="195"/>
        <v>0</v>
      </c>
      <c r="U140" s="242">
        <f t="shared" si="195"/>
        <v>0</v>
      </c>
      <c r="V140" s="242">
        <f t="shared" si="195"/>
        <v>0</v>
      </c>
      <c r="W140" s="242">
        <f t="shared" si="195"/>
        <v>0</v>
      </c>
      <c r="X140" s="242">
        <f t="shared" si="195"/>
        <v>0</v>
      </c>
      <c r="Y140" s="242">
        <f t="shared" si="195"/>
        <v>0</v>
      </c>
      <c r="Z140" s="242">
        <f t="shared" si="195"/>
        <v>0</v>
      </c>
      <c r="AA140" s="242">
        <f t="shared" si="195"/>
        <v>0</v>
      </c>
      <c r="AB140" s="242">
        <f t="shared" si="195"/>
        <v>0</v>
      </c>
      <c r="AC140" s="242">
        <f t="shared" si="195"/>
        <v>0</v>
      </c>
      <c r="AD140" s="242">
        <f t="shared" si="195"/>
        <v>0</v>
      </c>
      <c r="AE140" s="242">
        <f t="shared" si="195"/>
        <v>0</v>
      </c>
      <c r="AF140" s="242">
        <f t="shared" si="195"/>
        <v>0</v>
      </c>
      <c r="AG140" s="666">
        <f t="shared" si="195"/>
        <v>0</v>
      </c>
      <c r="AH140" s="666">
        <f t="shared" si="195"/>
        <v>0</v>
      </c>
      <c r="AI140" s="666">
        <f t="shared" si="195"/>
        <v>0</v>
      </c>
      <c r="AJ140" s="666">
        <f t="shared" si="195"/>
        <v>0</v>
      </c>
      <c r="AK140" s="666">
        <f t="shared" si="195"/>
        <v>0</v>
      </c>
      <c r="AL140" s="666">
        <f t="shared" si="195"/>
        <v>0</v>
      </c>
      <c r="AM140" s="666">
        <f t="shared" si="195"/>
        <v>0</v>
      </c>
      <c r="AN140" s="667">
        <f t="shared" si="195"/>
        <v>0</v>
      </c>
      <c r="AO140" s="568">
        <f t="shared" si="195"/>
        <v>4729049</v>
      </c>
      <c r="AP140" s="242">
        <f t="shared" si="195"/>
        <v>3439365</v>
      </c>
      <c r="AQ140" s="242">
        <f t="shared" si="195"/>
        <v>0</v>
      </c>
      <c r="AR140" s="242">
        <f t="shared" si="195"/>
        <v>1162506</v>
      </c>
      <c r="AS140" s="242">
        <f t="shared" si="195"/>
        <v>68788</v>
      </c>
      <c r="AT140" s="242">
        <f t="shared" si="195"/>
        <v>58390</v>
      </c>
      <c r="AU140" s="666">
        <f t="shared" si="195"/>
        <v>8.0564</v>
      </c>
      <c r="AV140" s="666">
        <f t="shared" si="195"/>
        <v>5.0011000000000001</v>
      </c>
      <c r="AW140" s="667">
        <f t="shared" si="195"/>
        <v>3.0552999999999999</v>
      </c>
    </row>
    <row r="141" spans="1:49" ht="12.95" customHeight="1" thickBot="1" x14ac:dyDescent="0.3">
      <c r="A141" s="231"/>
      <c r="B141" s="185"/>
      <c r="C141" s="232"/>
      <c r="D141" s="185"/>
      <c r="E141" s="306" t="s">
        <v>805</v>
      </c>
      <c r="F141" s="185"/>
      <c r="G141" s="186"/>
      <c r="H141" s="186"/>
      <c r="I141" s="822">
        <f>I140+I133+I128+I124+I116+I109+I102+I99+I96+I94+I88+I85+I81+I74+I67+I63+I60+I52+I45+I38+I32+I29+I27+I21+I16</f>
        <v>268920402</v>
      </c>
      <c r="J141" s="823">
        <f t="shared" ref="J141:AW141" si="196">J140+J133+J128+J124+J116+J109+J102+J99+J96+J94+J88+J85+J81+J74+J67+J63+J60+J52+J45+J38+J32+J29+J27+J21+J16</f>
        <v>193596962</v>
      </c>
      <c r="K141" s="823">
        <f t="shared" si="196"/>
        <v>667616</v>
      </c>
      <c r="L141" s="823">
        <f t="shared" si="196"/>
        <v>65661426</v>
      </c>
      <c r="M141" s="823">
        <f t="shared" si="196"/>
        <v>3871938</v>
      </c>
      <c r="N141" s="823">
        <f t="shared" si="196"/>
        <v>5122460</v>
      </c>
      <c r="O141" s="824">
        <f t="shared" si="196"/>
        <v>426.40259999999995</v>
      </c>
      <c r="P141" s="824">
        <f t="shared" si="196"/>
        <v>295.10149999999993</v>
      </c>
      <c r="Q141" s="825">
        <f t="shared" si="196"/>
        <v>131.30109999999999</v>
      </c>
      <c r="R141" s="826">
        <f t="shared" si="196"/>
        <v>0</v>
      </c>
      <c r="S141" s="823">
        <f t="shared" si="196"/>
        <v>0</v>
      </c>
      <c r="T141" s="823">
        <f t="shared" si="196"/>
        <v>0</v>
      </c>
      <c r="U141" s="823">
        <f t="shared" si="196"/>
        <v>0</v>
      </c>
      <c r="V141" s="823">
        <f t="shared" si="196"/>
        <v>0</v>
      </c>
      <c r="W141" s="823">
        <f t="shared" si="196"/>
        <v>0</v>
      </c>
      <c r="X141" s="823">
        <f t="shared" si="196"/>
        <v>0</v>
      </c>
      <c r="Y141" s="823">
        <f t="shared" si="196"/>
        <v>0</v>
      </c>
      <c r="Z141" s="823">
        <f t="shared" si="196"/>
        <v>0</v>
      </c>
      <c r="AA141" s="823">
        <f t="shared" si="196"/>
        <v>0</v>
      </c>
      <c r="AB141" s="823">
        <f t="shared" si="196"/>
        <v>0</v>
      </c>
      <c r="AC141" s="823">
        <f t="shared" si="196"/>
        <v>3100</v>
      </c>
      <c r="AD141" s="823">
        <f t="shared" si="196"/>
        <v>0</v>
      </c>
      <c r="AE141" s="823">
        <f t="shared" si="196"/>
        <v>3100</v>
      </c>
      <c r="AF141" s="823">
        <f t="shared" si="196"/>
        <v>3100</v>
      </c>
      <c r="AG141" s="824">
        <f t="shared" si="196"/>
        <v>0</v>
      </c>
      <c r="AH141" s="824">
        <f t="shared" si="196"/>
        <v>0</v>
      </c>
      <c r="AI141" s="824">
        <f t="shared" si="196"/>
        <v>0</v>
      </c>
      <c r="AJ141" s="824">
        <f t="shared" si="196"/>
        <v>0</v>
      </c>
      <c r="AK141" s="824">
        <f t="shared" si="196"/>
        <v>0</v>
      </c>
      <c r="AL141" s="824">
        <f t="shared" si="196"/>
        <v>0</v>
      </c>
      <c r="AM141" s="824">
        <f t="shared" si="196"/>
        <v>0</v>
      </c>
      <c r="AN141" s="825">
        <f t="shared" si="196"/>
        <v>0</v>
      </c>
      <c r="AO141" s="826">
        <f t="shared" si="196"/>
        <v>268923502</v>
      </c>
      <c r="AP141" s="823">
        <f t="shared" si="196"/>
        <v>193596962</v>
      </c>
      <c r="AQ141" s="823">
        <f t="shared" si="196"/>
        <v>667616</v>
      </c>
      <c r="AR141" s="823">
        <f t="shared" si="196"/>
        <v>65661426</v>
      </c>
      <c r="AS141" s="823">
        <f t="shared" si="196"/>
        <v>3871938</v>
      </c>
      <c r="AT141" s="823">
        <f t="shared" si="196"/>
        <v>5125560</v>
      </c>
      <c r="AU141" s="824">
        <f t="shared" si="196"/>
        <v>426.40259999999995</v>
      </c>
      <c r="AV141" s="824">
        <f t="shared" si="196"/>
        <v>295.10149999999993</v>
      </c>
      <c r="AW141" s="825">
        <f t="shared" si="196"/>
        <v>131.30109999999999</v>
      </c>
    </row>
    <row r="142" spans="1:49" ht="12.95" customHeight="1" x14ac:dyDescent="0.25">
      <c r="B142" s="110"/>
      <c r="C142" s="187"/>
      <c r="D142" s="110"/>
      <c r="E142" s="142"/>
      <c r="F142" s="110"/>
      <c r="I142" s="249">
        <f>SUM(J141:N141)</f>
        <v>268920402</v>
      </c>
      <c r="J142" s="249"/>
      <c r="K142" s="249"/>
      <c r="L142" s="249"/>
      <c r="M142" s="249"/>
      <c r="N142" s="249"/>
      <c r="O142" s="250">
        <f>SUM(P141:Q141)</f>
        <v>426.40259999999989</v>
      </c>
      <c r="P142" s="250"/>
      <c r="Q142" s="250"/>
      <c r="R142" s="326"/>
      <c r="S142" s="326"/>
      <c r="T142" s="326"/>
      <c r="U142" s="326"/>
      <c r="V142" s="458">
        <f>SUM(R141:U141)</f>
        <v>0</v>
      </c>
      <c r="W142" s="459"/>
      <c r="X142" s="459"/>
      <c r="Y142" s="458">
        <f>SUM(W141:X141)</f>
        <v>0</v>
      </c>
      <c r="Z142" s="458">
        <f>V141+Y141</f>
        <v>0</v>
      </c>
      <c r="AA142" s="460"/>
      <c r="AB142" s="460"/>
      <c r="AC142" s="459"/>
      <c r="AD142" s="459"/>
      <c r="AE142" s="458">
        <f>SUM(AC141:AD141)</f>
        <v>3100</v>
      </c>
      <c r="AF142" s="458">
        <f>Z141+AA141+AB141+AE141</f>
        <v>3100</v>
      </c>
      <c r="AG142" s="307"/>
      <c r="AH142" s="307"/>
      <c r="AI142" s="307"/>
      <c r="AJ142" s="307"/>
      <c r="AK142" s="307"/>
      <c r="AL142" s="308">
        <f>AG141+AI141+AJ141</f>
        <v>0</v>
      </c>
      <c r="AM142" s="308">
        <f>AH141+AK141</f>
        <v>0</v>
      </c>
      <c r="AN142" s="308">
        <f>SUM(AL141:AM141)</f>
        <v>0</v>
      </c>
      <c r="AO142" s="575">
        <f>SUM(AP141:AT141)</f>
        <v>268923502</v>
      </c>
      <c r="AP142" s="309"/>
      <c r="AQ142" s="309"/>
      <c r="AR142" s="309"/>
      <c r="AS142" s="309"/>
      <c r="AT142" s="309"/>
      <c r="AU142" s="310">
        <f>SUM(AV141:AW141)</f>
        <v>426.40259999999989</v>
      </c>
      <c r="AV142" s="309"/>
      <c r="AW142" s="309"/>
    </row>
    <row r="143" spans="1:49" ht="12.95" customHeight="1" thickBot="1" x14ac:dyDescent="0.3">
      <c r="B143" s="110"/>
      <c r="C143" s="187"/>
      <c r="D143" s="110"/>
      <c r="F143" s="110"/>
      <c r="I143" s="311">
        <f ca="1">SUM(J144:N144)</f>
        <v>268920402</v>
      </c>
      <c r="J143" s="312"/>
      <c r="K143" s="312"/>
      <c r="L143" s="312"/>
      <c r="M143" s="312"/>
      <c r="N143" s="312"/>
      <c r="O143" s="313">
        <f ca="1">SUM(P144:Q144)</f>
        <v>426.40260000000001</v>
      </c>
      <c r="P143" s="607"/>
      <c r="Q143" s="607"/>
      <c r="R143" s="326"/>
      <c r="S143" s="326"/>
      <c r="T143" s="326"/>
      <c r="U143" s="326"/>
      <c r="V143" s="458">
        <f ca="1">SUM(R144:U144)</f>
        <v>0</v>
      </c>
      <c r="W143" s="459"/>
      <c r="X143" s="459"/>
      <c r="Y143" s="458">
        <f ca="1">SUM(W144:X144)</f>
        <v>0</v>
      </c>
      <c r="Z143" s="458">
        <f ca="1">V144+Y144</f>
        <v>0</v>
      </c>
      <c r="AA143" s="460"/>
      <c r="AB143" s="460"/>
      <c r="AC143" s="459"/>
      <c r="AD143" s="459"/>
      <c r="AE143" s="458">
        <f ca="1">SUM(AC144:AD144)</f>
        <v>3100</v>
      </c>
      <c r="AF143" s="458">
        <f ca="1">Z144+AA144+AB144+AE144</f>
        <v>3100</v>
      </c>
      <c r="AG143" s="307"/>
      <c r="AH143" s="307"/>
      <c r="AI143" s="307"/>
      <c r="AJ143" s="307"/>
      <c r="AK143" s="307"/>
      <c r="AL143" s="308">
        <f ca="1">AG144+AI144+AJ144</f>
        <v>0</v>
      </c>
      <c r="AM143" s="308">
        <f ca="1">AH144+AK144</f>
        <v>0</v>
      </c>
      <c r="AN143" s="308">
        <f ca="1">SUM(AL144:AM144)</f>
        <v>0</v>
      </c>
      <c r="AO143" s="575">
        <f ca="1">SUM(AP144:AT144)</f>
        <v>268923502</v>
      </c>
      <c r="AP143" s="309"/>
      <c r="AQ143" s="309"/>
      <c r="AR143" s="309"/>
      <c r="AS143" s="309"/>
      <c r="AT143" s="309"/>
      <c r="AU143" s="310">
        <f ca="1">SUM(AV144:AW144)</f>
        <v>426.40260000000001</v>
      </c>
      <c r="AV143" s="309"/>
      <c r="AW143" s="309"/>
    </row>
    <row r="144" spans="1:49" customFormat="1" ht="13.5" thickBot="1" x14ac:dyDescent="0.25">
      <c r="D144" s="21"/>
      <c r="E144" s="16"/>
      <c r="F144" s="21"/>
      <c r="G144" s="48"/>
      <c r="H144" s="55" t="s">
        <v>0</v>
      </c>
      <c r="I144" s="453">
        <f t="shared" ref="I144:AW144" ca="1" si="197">SUM(I145:I154)</f>
        <v>268920402</v>
      </c>
      <c r="J144" s="72">
        <f t="shared" ca="1" si="197"/>
        <v>193596962</v>
      </c>
      <c r="K144" s="72">
        <f t="shared" ca="1" si="197"/>
        <v>667616</v>
      </c>
      <c r="L144" s="72">
        <f t="shared" ca="1" si="197"/>
        <v>65661426</v>
      </c>
      <c r="M144" s="72">
        <f t="shared" ca="1" si="197"/>
        <v>3871938</v>
      </c>
      <c r="N144" s="72">
        <f t="shared" ca="1" si="197"/>
        <v>5122460</v>
      </c>
      <c r="O144" s="73">
        <f t="shared" ca="1" si="197"/>
        <v>426.40259999999995</v>
      </c>
      <c r="P144" s="73">
        <f t="shared" ca="1" si="197"/>
        <v>295.10149999999999</v>
      </c>
      <c r="Q144" s="74">
        <f t="shared" ca="1" si="197"/>
        <v>131.30109999999999</v>
      </c>
      <c r="R144" s="471">
        <f t="shared" ca="1" si="197"/>
        <v>0</v>
      </c>
      <c r="S144" s="72">
        <f t="shared" ca="1" si="197"/>
        <v>0</v>
      </c>
      <c r="T144" s="72">
        <f t="shared" ca="1" si="197"/>
        <v>0</v>
      </c>
      <c r="U144" s="72">
        <f t="shared" ca="1" si="197"/>
        <v>0</v>
      </c>
      <c r="V144" s="72">
        <f t="shared" ca="1" si="197"/>
        <v>0</v>
      </c>
      <c r="W144" s="72">
        <f t="shared" ca="1" si="197"/>
        <v>0</v>
      </c>
      <c r="X144" s="72">
        <f t="shared" ca="1" si="197"/>
        <v>0</v>
      </c>
      <c r="Y144" s="72">
        <f t="shared" ca="1" si="197"/>
        <v>0</v>
      </c>
      <c r="Z144" s="72">
        <f t="shared" ca="1" si="197"/>
        <v>0</v>
      </c>
      <c r="AA144" s="72">
        <f t="shared" ca="1" si="197"/>
        <v>0</v>
      </c>
      <c r="AB144" s="72">
        <f t="shared" ca="1" si="197"/>
        <v>0</v>
      </c>
      <c r="AC144" s="72">
        <f t="shared" ca="1" si="197"/>
        <v>3100</v>
      </c>
      <c r="AD144" s="72">
        <f t="shared" ca="1" si="197"/>
        <v>0</v>
      </c>
      <c r="AE144" s="72">
        <f t="shared" ca="1" si="197"/>
        <v>3100</v>
      </c>
      <c r="AF144" s="72">
        <f t="shared" ca="1" si="197"/>
        <v>3100</v>
      </c>
      <c r="AG144" s="73">
        <f t="shared" ca="1" si="197"/>
        <v>0</v>
      </c>
      <c r="AH144" s="73">
        <f t="shared" ca="1" si="197"/>
        <v>0</v>
      </c>
      <c r="AI144" s="73">
        <f t="shared" ca="1" si="197"/>
        <v>0</v>
      </c>
      <c r="AJ144" s="73">
        <f t="shared" ca="1" si="197"/>
        <v>0</v>
      </c>
      <c r="AK144" s="73">
        <f t="shared" ca="1" si="197"/>
        <v>0</v>
      </c>
      <c r="AL144" s="73">
        <f t="shared" ca="1" si="197"/>
        <v>0</v>
      </c>
      <c r="AM144" s="73">
        <f t="shared" ca="1" si="197"/>
        <v>0</v>
      </c>
      <c r="AN144" s="470">
        <f t="shared" ca="1" si="197"/>
        <v>0</v>
      </c>
      <c r="AO144" s="453">
        <f t="shared" ca="1" si="197"/>
        <v>268923502</v>
      </c>
      <c r="AP144" s="72">
        <f t="shared" ca="1" si="197"/>
        <v>193596962</v>
      </c>
      <c r="AQ144" s="72">
        <f t="shared" ca="1" si="197"/>
        <v>667616</v>
      </c>
      <c r="AR144" s="72">
        <f t="shared" ca="1" si="197"/>
        <v>65661426</v>
      </c>
      <c r="AS144" s="72">
        <f t="shared" ca="1" si="197"/>
        <v>3871938</v>
      </c>
      <c r="AT144" s="72">
        <f t="shared" ca="1" si="197"/>
        <v>5125560</v>
      </c>
      <c r="AU144" s="73">
        <f t="shared" ca="1" si="197"/>
        <v>426.40259999999995</v>
      </c>
      <c r="AV144" s="73">
        <f t="shared" ca="1" si="197"/>
        <v>295.10149999999999</v>
      </c>
      <c r="AW144" s="74">
        <f t="shared" ca="1" si="197"/>
        <v>131.30109999999999</v>
      </c>
    </row>
    <row r="145" spans="4:49" customFormat="1" ht="12.75" x14ac:dyDescent="0.2">
      <c r="D145" s="21"/>
      <c r="E145" s="16"/>
      <c r="F145" s="21"/>
      <c r="G145" s="48"/>
      <c r="H145" s="2">
        <v>3111</v>
      </c>
      <c r="I145" s="581">
        <f t="shared" ref="I145:AW145" ca="1" si="198">SUMIF($F$12:$F$426,"=3111",I$12:I$382)</f>
        <v>60761329</v>
      </c>
      <c r="J145" s="582">
        <f t="shared" ca="1" si="198"/>
        <v>44191622</v>
      </c>
      <c r="K145" s="582">
        <f t="shared" ca="1" si="198"/>
        <v>137000</v>
      </c>
      <c r="L145" s="582">
        <f t="shared" ca="1" si="198"/>
        <v>14983074</v>
      </c>
      <c r="M145" s="582">
        <f t="shared" ca="1" si="198"/>
        <v>883833</v>
      </c>
      <c r="N145" s="582">
        <f t="shared" ca="1" si="198"/>
        <v>565800</v>
      </c>
      <c r="O145" s="583">
        <f t="shared" ca="1" si="198"/>
        <v>105.54129999999999</v>
      </c>
      <c r="P145" s="583">
        <f t="shared" ca="1" si="198"/>
        <v>80.218600000000009</v>
      </c>
      <c r="Q145" s="584">
        <f t="shared" ca="1" si="198"/>
        <v>25.322699999999994</v>
      </c>
      <c r="R145" s="585">
        <f t="shared" ca="1" si="198"/>
        <v>0</v>
      </c>
      <c r="S145" s="582">
        <f t="shared" ca="1" si="198"/>
        <v>0</v>
      </c>
      <c r="T145" s="582">
        <f t="shared" ca="1" si="198"/>
        <v>0</v>
      </c>
      <c r="U145" s="582">
        <f t="shared" ca="1" si="198"/>
        <v>0</v>
      </c>
      <c r="V145" s="582">
        <f t="shared" ca="1" si="198"/>
        <v>0</v>
      </c>
      <c r="W145" s="582">
        <f t="shared" ca="1" si="198"/>
        <v>0</v>
      </c>
      <c r="X145" s="582">
        <f t="shared" ca="1" si="198"/>
        <v>0</v>
      </c>
      <c r="Y145" s="582">
        <f t="shared" ca="1" si="198"/>
        <v>0</v>
      </c>
      <c r="Z145" s="582">
        <f t="shared" ca="1" si="198"/>
        <v>0</v>
      </c>
      <c r="AA145" s="582">
        <f t="shared" ca="1" si="198"/>
        <v>0</v>
      </c>
      <c r="AB145" s="582">
        <f t="shared" ca="1" si="198"/>
        <v>0</v>
      </c>
      <c r="AC145" s="582">
        <f t="shared" ca="1" si="198"/>
        <v>0</v>
      </c>
      <c r="AD145" s="582">
        <f t="shared" ca="1" si="198"/>
        <v>0</v>
      </c>
      <c r="AE145" s="582">
        <f t="shared" ca="1" si="198"/>
        <v>0</v>
      </c>
      <c r="AF145" s="582">
        <f t="shared" ca="1" si="198"/>
        <v>0</v>
      </c>
      <c r="AG145" s="583">
        <f t="shared" ca="1" si="198"/>
        <v>0</v>
      </c>
      <c r="AH145" s="583">
        <f t="shared" ca="1" si="198"/>
        <v>0</v>
      </c>
      <c r="AI145" s="583">
        <f t="shared" ca="1" si="198"/>
        <v>0</v>
      </c>
      <c r="AJ145" s="583">
        <f t="shared" ca="1" si="198"/>
        <v>0</v>
      </c>
      <c r="AK145" s="583">
        <f t="shared" ca="1" si="198"/>
        <v>0</v>
      </c>
      <c r="AL145" s="583">
        <f t="shared" ca="1" si="198"/>
        <v>0</v>
      </c>
      <c r="AM145" s="583">
        <f t="shared" ca="1" si="198"/>
        <v>0</v>
      </c>
      <c r="AN145" s="586">
        <f t="shared" ca="1" si="198"/>
        <v>0</v>
      </c>
      <c r="AO145" s="581">
        <f t="shared" ca="1" si="198"/>
        <v>60761329</v>
      </c>
      <c r="AP145" s="582">
        <f t="shared" ca="1" si="198"/>
        <v>44191622</v>
      </c>
      <c r="AQ145" s="582">
        <f t="shared" ca="1" si="198"/>
        <v>137000</v>
      </c>
      <c r="AR145" s="582">
        <f t="shared" ca="1" si="198"/>
        <v>14983074</v>
      </c>
      <c r="AS145" s="582">
        <f t="shared" ca="1" si="198"/>
        <v>883833</v>
      </c>
      <c r="AT145" s="582">
        <f t="shared" ca="1" si="198"/>
        <v>565800</v>
      </c>
      <c r="AU145" s="583">
        <f t="shared" ca="1" si="198"/>
        <v>105.54129999999999</v>
      </c>
      <c r="AV145" s="583">
        <f t="shared" ca="1" si="198"/>
        <v>80.218600000000009</v>
      </c>
      <c r="AW145" s="584">
        <f t="shared" ca="1" si="198"/>
        <v>25.322699999999994</v>
      </c>
    </row>
    <row r="146" spans="4:49" customFormat="1" ht="12.75" x14ac:dyDescent="0.2">
      <c r="D146" s="21"/>
      <c r="E146" s="16"/>
      <c r="F146" s="21"/>
      <c r="G146" s="48"/>
      <c r="H146" s="3">
        <v>3113</v>
      </c>
      <c r="I146" s="587">
        <f t="shared" ref="I146:AW146" si="199">SUMIF($F$12:$F$426,"=3113",I$12:I$426)</f>
        <v>135087630</v>
      </c>
      <c r="J146" s="588">
        <f t="shared" si="199"/>
        <v>96333129</v>
      </c>
      <c r="K146" s="588">
        <f t="shared" si="199"/>
        <v>290616</v>
      </c>
      <c r="L146" s="588">
        <f t="shared" si="199"/>
        <v>32658822</v>
      </c>
      <c r="M146" s="588">
        <f t="shared" si="199"/>
        <v>1926663</v>
      </c>
      <c r="N146" s="588">
        <f t="shared" si="199"/>
        <v>3878400</v>
      </c>
      <c r="O146" s="589">
        <f t="shared" si="199"/>
        <v>192.2552</v>
      </c>
      <c r="P146" s="589">
        <f t="shared" si="199"/>
        <v>145.81739999999999</v>
      </c>
      <c r="Q146" s="590">
        <f t="shared" si="199"/>
        <v>46.437800000000003</v>
      </c>
      <c r="R146" s="591">
        <f t="shared" si="199"/>
        <v>0</v>
      </c>
      <c r="S146" s="588">
        <f t="shared" si="199"/>
        <v>0</v>
      </c>
      <c r="T146" s="588">
        <f t="shared" si="199"/>
        <v>0</v>
      </c>
      <c r="U146" s="588">
        <f t="shared" si="199"/>
        <v>0</v>
      </c>
      <c r="V146" s="588">
        <f t="shared" si="199"/>
        <v>0</v>
      </c>
      <c r="W146" s="588">
        <f t="shared" si="199"/>
        <v>0</v>
      </c>
      <c r="X146" s="588">
        <f t="shared" si="199"/>
        <v>0</v>
      </c>
      <c r="Y146" s="588">
        <f t="shared" si="199"/>
        <v>0</v>
      </c>
      <c r="Z146" s="588">
        <f t="shared" si="199"/>
        <v>0</v>
      </c>
      <c r="AA146" s="588">
        <f t="shared" si="199"/>
        <v>0</v>
      </c>
      <c r="AB146" s="588">
        <f t="shared" si="199"/>
        <v>0</v>
      </c>
      <c r="AC146" s="588">
        <f t="shared" si="199"/>
        <v>1700</v>
      </c>
      <c r="AD146" s="588">
        <f t="shared" si="199"/>
        <v>0</v>
      </c>
      <c r="AE146" s="588">
        <f t="shared" si="199"/>
        <v>1700</v>
      </c>
      <c r="AF146" s="588">
        <f t="shared" si="199"/>
        <v>1700</v>
      </c>
      <c r="AG146" s="589">
        <f t="shared" si="199"/>
        <v>0</v>
      </c>
      <c r="AH146" s="589">
        <f t="shared" si="199"/>
        <v>0</v>
      </c>
      <c r="AI146" s="589">
        <f t="shared" si="199"/>
        <v>0</v>
      </c>
      <c r="AJ146" s="589">
        <f t="shared" si="199"/>
        <v>0</v>
      </c>
      <c r="AK146" s="589">
        <f t="shared" si="199"/>
        <v>0</v>
      </c>
      <c r="AL146" s="589">
        <f t="shared" si="199"/>
        <v>0</v>
      </c>
      <c r="AM146" s="589">
        <f t="shared" si="199"/>
        <v>0</v>
      </c>
      <c r="AN146" s="592">
        <f t="shared" si="199"/>
        <v>0</v>
      </c>
      <c r="AO146" s="587">
        <f t="shared" si="199"/>
        <v>135089330</v>
      </c>
      <c r="AP146" s="588">
        <f t="shared" si="199"/>
        <v>96333129</v>
      </c>
      <c r="AQ146" s="588">
        <f t="shared" si="199"/>
        <v>290616</v>
      </c>
      <c r="AR146" s="588">
        <f t="shared" si="199"/>
        <v>32658822</v>
      </c>
      <c r="AS146" s="588">
        <f t="shared" si="199"/>
        <v>1926663</v>
      </c>
      <c r="AT146" s="588">
        <f t="shared" si="199"/>
        <v>3880100</v>
      </c>
      <c r="AU146" s="589">
        <f t="shared" si="199"/>
        <v>192.2552</v>
      </c>
      <c r="AV146" s="589">
        <f t="shared" si="199"/>
        <v>145.81739999999999</v>
      </c>
      <c r="AW146" s="590">
        <f t="shared" si="199"/>
        <v>46.437800000000003</v>
      </c>
    </row>
    <row r="147" spans="4:49" customFormat="1" ht="12.75" x14ac:dyDescent="0.2">
      <c r="D147" s="21"/>
      <c r="E147" s="16"/>
      <c r="F147" s="21"/>
      <c r="G147" s="48"/>
      <c r="H147" s="3">
        <v>3114</v>
      </c>
      <c r="I147" s="587">
        <f t="shared" ref="I147:AW147" si="200">SUMIF($F$12:$F$426,"=3114",I$12:I$426)</f>
        <v>0</v>
      </c>
      <c r="J147" s="588">
        <f t="shared" si="200"/>
        <v>0</v>
      </c>
      <c r="K147" s="588">
        <f t="shared" si="200"/>
        <v>0</v>
      </c>
      <c r="L147" s="588">
        <f t="shared" si="200"/>
        <v>0</v>
      </c>
      <c r="M147" s="588">
        <f t="shared" si="200"/>
        <v>0</v>
      </c>
      <c r="N147" s="588">
        <f t="shared" si="200"/>
        <v>0</v>
      </c>
      <c r="O147" s="589">
        <f t="shared" si="200"/>
        <v>0</v>
      </c>
      <c r="P147" s="589">
        <f t="shared" si="200"/>
        <v>0</v>
      </c>
      <c r="Q147" s="590">
        <f t="shared" si="200"/>
        <v>0</v>
      </c>
      <c r="R147" s="591">
        <f t="shared" si="200"/>
        <v>0</v>
      </c>
      <c r="S147" s="588">
        <f t="shared" si="200"/>
        <v>0</v>
      </c>
      <c r="T147" s="588">
        <f t="shared" si="200"/>
        <v>0</v>
      </c>
      <c r="U147" s="588">
        <f t="shared" si="200"/>
        <v>0</v>
      </c>
      <c r="V147" s="588">
        <f t="shared" si="200"/>
        <v>0</v>
      </c>
      <c r="W147" s="588">
        <f t="shared" si="200"/>
        <v>0</v>
      </c>
      <c r="X147" s="588">
        <f t="shared" si="200"/>
        <v>0</v>
      </c>
      <c r="Y147" s="588">
        <f t="shared" si="200"/>
        <v>0</v>
      </c>
      <c r="Z147" s="588">
        <f t="shared" si="200"/>
        <v>0</v>
      </c>
      <c r="AA147" s="588">
        <f t="shared" si="200"/>
        <v>0</v>
      </c>
      <c r="AB147" s="588">
        <f t="shared" si="200"/>
        <v>0</v>
      </c>
      <c r="AC147" s="588">
        <f t="shared" si="200"/>
        <v>0</v>
      </c>
      <c r="AD147" s="588">
        <f t="shared" si="200"/>
        <v>0</v>
      </c>
      <c r="AE147" s="588">
        <f t="shared" si="200"/>
        <v>0</v>
      </c>
      <c r="AF147" s="588">
        <f t="shared" si="200"/>
        <v>0</v>
      </c>
      <c r="AG147" s="589">
        <f t="shared" si="200"/>
        <v>0</v>
      </c>
      <c r="AH147" s="589">
        <f t="shared" si="200"/>
        <v>0</v>
      </c>
      <c r="AI147" s="589">
        <f t="shared" si="200"/>
        <v>0</v>
      </c>
      <c r="AJ147" s="589">
        <f t="shared" si="200"/>
        <v>0</v>
      </c>
      <c r="AK147" s="589">
        <f t="shared" si="200"/>
        <v>0</v>
      </c>
      <c r="AL147" s="589">
        <f t="shared" si="200"/>
        <v>0</v>
      </c>
      <c r="AM147" s="589">
        <f t="shared" si="200"/>
        <v>0</v>
      </c>
      <c r="AN147" s="592">
        <f t="shared" si="200"/>
        <v>0</v>
      </c>
      <c r="AO147" s="587">
        <f t="shared" si="200"/>
        <v>0</v>
      </c>
      <c r="AP147" s="588">
        <f t="shared" si="200"/>
        <v>0</v>
      </c>
      <c r="AQ147" s="588">
        <f t="shared" si="200"/>
        <v>0</v>
      </c>
      <c r="AR147" s="588">
        <f t="shared" si="200"/>
        <v>0</v>
      </c>
      <c r="AS147" s="588">
        <f t="shared" si="200"/>
        <v>0</v>
      </c>
      <c r="AT147" s="588">
        <f t="shared" si="200"/>
        <v>0</v>
      </c>
      <c r="AU147" s="589">
        <f t="shared" si="200"/>
        <v>0</v>
      </c>
      <c r="AV147" s="589">
        <f t="shared" si="200"/>
        <v>0</v>
      </c>
      <c r="AW147" s="590">
        <f t="shared" si="200"/>
        <v>0</v>
      </c>
    </row>
    <row r="148" spans="4:49" customFormat="1" ht="12.75" x14ac:dyDescent="0.2">
      <c r="D148" s="21"/>
      <c r="E148" s="16"/>
      <c r="F148" s="21"/>
      <c r="G148" s="48"/>
      <c r="H148" s="3">
        <v>3117</v>
      </c>
      <c r="I148" s="587">
        <f t="shared" ref="I148:AW148" si="201">SUMIF($F$12:$F$426,"=3117",I$12:I$426)</f>
        <v>18584234</v>
      </c>
      <c r="J148" s="588">
        <f t="shared" si="201"/>
        <v>13336637</v>
      </c>
      <c r="K148" s="588">
        <f t="shared" si="201"/>
        <v>10000</v>
      </c>
      <c r="L148" s="588">
        <f t="shared" si="201"/>
        <v>4511164</v>
      </c>
      <c r="M148" s="588">
        <f t="shared" si="201"/>
        <v>266733</v>
      </c>
      <c r="N148" s="588">
        <f t="shared" si="201"/>
        <v>459700</v>
      </c>
      <c r="O148" s="589">
        <f t="shared" si="201"/>
        <v>28.345599999999997</v>
      </c>
      <c r="P148" s="589">
        <f t="shared" si="201"/>
        <v>20.081099999999996</v>
      </c>
      <c r="Q148" s="590">
        <f t="shared" si="201"/>
        <v>8.2645</v>
      </c>
      <c r="R148" s="591">
        <f t="shared" si="201"/>
        <v>0</v>
      </c>
      <c r="S148" s="588">
        <f t="shared" si="201"/>
        <v>0</v>
      </c>
      <c r="T148" s="588">
        <f t="shared" si="201"/>
        <v>0</v>
      </c>
      <c r="U148" s="588">
        <f t="shared" si="201"/>
        <v>0</v>
      </c>
      <c r="V148" s="588">
        <f t="shared" si="201"/>
        <v>0</v>
      </c>
      <c r="W148" s="588">
        <f t="shared" si="201"/>
        <v>0</v>
      </c>
      <c r="X148" s="588">
        <f t="shared" si="201"/>
        <v>0</v>
      </c>
      <c r="Y148" s="588">
        <f t="shared" si="201"/>
        <v>0</v>
      </c>
      <c r="Z148" s="588">
        <f t="shared" si="201"/>
        <v>0</v>
      </c>
      <c r="AA148" s="588">
        <f t="shared" si="201"/>
        <v>0</v>
      </c>
      <c r="AB148" s="588">
        <f t="shared" si="201"/>
        <v>0</v>
      </c>
      <c r="AC148" s="588">
        <f t="shared" si="201"/>
        <v>1400</v>
      </c>
      <c r="AD148" s="588">
        <f t="shared" si="201"/>
        <v>0</v>
      </c>
      <c r="AE148" s="588">
        <f t="shared" si="201"/>
        <v>1400</v>
      </c>
      <c r="AF148" s="588">
        <f t="shared" si="201"/>
        <v>1400</v>
      </c>
      <c r="AG148" s="589">
        <f t="shared" si="201"/>
        <v>0</v>
      </c>
      <c r="AH148" s="589">
        <f t="shared" si="201"/>
        <v>0</v>
      </c>
      <c r="AI148" s="589">
        <f t="shared" si="201"/>
        <v>0</v>
      </c>
      <c r="AJ148" s="589">
        <f t="shared" si="201"/>
        <v>0</v>
      </c>
      <c r="AK148" s="589">
        <f t="shared" si="201"/>
        <v>0</v>
      </c>
      <c r="AL148" s="589">
        <f t="shared" si="201"/>
        <v>0</v>
      </c>
      <c r="AM148" s="589">
        <f t="shared" si="201"/>
        <v>0</v>
      </c>
      <c r="AN148" s="592">
        <f t="shared" si="201"/>
        <v>0</v>
      </c>
      <c r="AO148" s="587">
        <f t="shared" si="201"/>
        <v>18585634</v>
      </c>
      <c r="AP148" s="588">
        <f t="shared" si="201"/>
        <v>13336637</v>
      </c>
      <c r="AQ148" s="588">
        <f t="shared" si="201"/>
        <v>10000</v>
      </c>
      <c r="AR148" s="588">
        <f t="shared" si="201"/>
        <v>4511164</v>
      </c>
      <c r="AS148" s="588">
        <f t="shared" si="201"/>
        <v>266733</v>
      </c>
      <c r="AT148" s="588">
        <f t="shared" si="201"/>
        <v>461100</v>
      </c>
      <c r="AU148" s="589">
        <f t="shared" si="201"/>
        <v>28.345599999999997</v>
      </c>
      <c r="AV148" s="589">
        <f t="shared" si="201"/>
        <v>20.081099999999996</v>
      </c>
      <c r="AW148" s="590">
        <f t="shared" si="201"/>
        <v>8.2645</v>
      </c>
    </row>
    <row r="149" spans="4:49" customFormat="1" ht="12.75" x14ac:dyDescent="0.2">
      <c r="D149" s="21"/>
      <c r="E149" s="16"/>
      <c r="F149" s="21"/>
      <c r="G149" s="48"/>
      <c r="H149" s="3">
        <v>3122</v>
      </c>
      <c r="I149" s="587">
        <f t="shared" ref="I149:AW149" si="202">SUMIF($F$12:$F$382,"=3122",I$12:I$382)</f>
        <v>0</v>
      </c>
      <c r="J149" s="588">
        <f t="shared" si="202"/>
        <v>0</v>
      </c>
      <c r="K149" s="588">
        <f t="shared" si="202"/>
        <v>0</v>
      </c>
      <c r="L149" s="588">
        <f t="shared" si="202"/>
        <v>0</v>
      </c>
      <c r="M149" s="588">
        <f t="shared" si="202"/>
        <v>0</v>
      </c>
      <c r="N149" s="588">
        <f t="shared" si="202"/>
        <v>0</v>
      </c>
      <c r="O149" s="589">
        <f t="shared" si="202"/>
        <v>0</v>
      </c>
      <c r="P149" s="589">
        <f t="shared" si="202"/>
        <v>0</v>
      </c>
      <c r="Q149" s="590">
        <f t="shared" si="202"/>
        <v>0</v>
      </c>
      <c r="R149" s="591">
        <f t="shared" si="202"/>
        <v>0</v>
      </c>
      <c r="S149" s="588">
        <f t="shared" si="202"/>
        <v>0</v>
      </c>
      <c r="T149" s="588">
        <f t="shared" si="202"/>
        <v>0</v>
      </c>
      <c r="U149" s="588">
        <f t="shared" si="202"/>
        <v>0</v>
      </c>
      <c r="V149" s="588">
        <f t="shared" si="202"/>
        <v>0</v>
      </c>
      <c r="W149" s="588">
        <f t="shared" si="202"/>
        <v>0</v>
      </c>
      <c r="X149" s="588">
        <f t="shared" si="202"/>
        <v>0</v>
      </c>
      <c r="Y149" s="588">
        <f t="shared" si="202"/>
        <v>0</v>
      </c>
      <c r="Z149" s="588">
        <f t="shared" si="202"/>
        <v>0</v>
      </c>
      <c r="AA149" s="588">
        <f t="shared" si="202"/>
        <v>0</v>
      </c>
      <c r="AB149" s="588">
        <f t="shared" si="202"/>
        <v>0</v>
      </c>
      <c r="AC149" s="588">
        <f t="shared" si="202"/>
        <v>0</v>
      </c>
      <c r="AD149" s="588">
        <f t="shared" si="202"/>
        <v>0</v>
      </c>
      <c r="AE149" s="588">
        <f t="shared" si="202"/>
        <v>0</v>
      </c>
      <c r="AF149" s="588">
        <f t="shared" si="202"/>
        <v>0</v>
      </c>
      <c r="AG149" s="589">
        <f t="shared" si="202"/>
        <v>0</v>
      </c>
      <c r="AH149" s="589">
        <f t="shared" si="202"/>
        <v>0</v>
      </c>
      <c r="AI149" s="589">
        <f t="shared" si="202"/>
        <v>0</v>
      </c>
      <c r="AJ149" s="589">
        <f t="shared" si="202"/>
        <v>0</v>
      </c>
      <c r="AK149" s="589">
        <f t="shared" si="202"/>
        <v>0</v>
      </c>
      <c r="AL149" s="589">
        <f t="shared" si="202"/>
        <v>0</v>
      </c>
      <c r="AM149" s="589">
        <f t="shared" si="202"/>
        <v>0</v>
      </c>
      <c r="AN149" s="592">
        <f t="shared" si="202"/>
        <v>0</v>
      </c>
      <c r="AO149" s="587">
        <f t="shared" si="202"/>
        <v>0</v>
      </c>
      <c r="AP149" s="588">
        <f t="shared" si="202"/>
        <v>0</v>
      </c>
      <c r="AQ149" s="588">
        <f t="shared" si="202"/>
        <v>0</v>
      </c>
      <c r="AR149" s="588">
        <f t="shared" si="202"/>
        <v>0</v>
      </c>
      <c r="AS149" s="588">
        <f t="shared" si="202"/>
        <v>0</v>
      </c>
      <c r="AT149" s="588">
        <f t="shared" si="202"/>
        <v>0</v>
      </c>
      <c r="AU149" s="589">
        <f t="shared" si="202"/>
        <v>0</v>
      </c>
      <c r="AV149" s="589">
        <f t="shared" si="202"/>
        <v>0</v>
      </c>
      <c r="AW149" s="590">
        <f t="shared" si="202"/>
        <v>0</v>
      </c>
    </row>
    <row r="150" spans="4:49" customFormat="1" ht="12.75" x14ac:dyDescent="0.2">
      <c r="D150" s="21"/>
      <c r="E150" s="16"/>
      <c r="F150" s="21"/>
      <c r="G150" s="48"/>
      <c r="H150" s="3">
        <v>3124</v>
      </c>
      <c r="I150" s="587">
        <f t="shared" ref="I150:AW150" si="203">SUMIF($F$12:$F$382,"=3124",I$12:I$382)</f>
        <v>0</v>
      </c>
      <c r="J150" s="588">
        <f t="shared" si="203"/>
        <v>0</v>
      </c>
      <c r="K150" s="588">
        <f t="shared" si="203"/>
        <v>0</v>
      </c>
      <c r="L150" s="588">
        <f t="shared" si="203"/>
        <v>0</v>
      </c>
      <c r="M150" s="588">
        <f t="shared" si="203"/>
        <v>0</v>
      </c>
      <c r="N150" s="588">
        <f t="shared" si="203"/>
        <v>0</v>
      </c>
      <c r="O150" s="589">
        <f t="shared" si="203"/>
        <v>0</v>
      </c>
      <c r="P150" s="589">
        <f t="shared" si="203"/>
        <v>0</v>
      </c>
      <c r="Q150" s="590">
        <f t="shared" si="203"/>
        <v>0</v>
      </c>
      <c r="R150" s="591">
        <f t="shared" si="203"/>
        <v>0</v>
      </c>
      <c r="S150" s="588">
        <f t="shared" si="203"/>
        <v>0</v>
      </c>
      <c r="T150" s="588">
        <f t="shared" si="203"/>
        <v>0</v>
      </c>
      <c r="U150" s="588">
        <f t="shared" si="203"/>
        <v>0</v>
      </c>
      <c r="V150" s="588">
        <f t="shared" si="203"/>
        <v>0</v>
      </c>
      <c r="W150" s="588">
        <f t="shared" si="203"/>
        <v>0</v>
      </c>
      <c r="X150" s="588">
        <f t="shared" si="203"/>
        <v>0</v>
      </c>
      <c r="Y150" s="588">
        <f t="shared" si="203"/>
        <v>0</v>
      </c>
      <c r="Z150" s="588">
        <f t="shared" si="203"/>
        <v>0</v>
      </c>
      <c r="AA150" s="588">
        <f t="shared" si="203"/>
        <v>0</v>
      </c>
      <c r="AB150" s="588">
        <f t="shared" si="203"/>
        <v>0</v>
      </c>
      <c r="AC150" s="588">
        <f t="shared" si="203"/>
        <v>0</v>
      </c>
      <c r="AD150" s="588">
        <f t="shared" si="203"/>
        <v>0</v>
      </c>
      <c r="AE150" s="588">
        <f t="shared" si="203"/>
        <v>0</v>
      </c>
      <c r="AF150" s="588">
        <f t="shared" si="203"/>
        <v>0</v>
      </c>
      <c r="AG150" s="589">
        <f t="shared" si="203"/>
        <v>0</v>
      </c>
      <c r="AH150" s="589">
        <f t="shared" si="203"/>
        <v>0</v>
      </c>
      <c r="AI150" s="589">
        <f t="shared" si="203"/>
        <v>0</v>
      </c>
      <c r="AJ150" s="589">
        <f t="shared" si="203"/>
        <v>0</v>
      </c>
      <c r="AK150" s="589">
        <f t="shared" si="203"/>
        <v>0</v>
      </c>
      <c r="AL150" s="589">
        <f t="shared" si="203"/>
        <v>0</v>
      </c>
      <c r="AM150" s="589">
        <f t="shared" si="203"/>
        <v>0</v>
      </c>
      <c r="AN150" s="592">
        <f t="shared" si="203"/>
        <v>0</v>
      </c>
      <c r="AO150" s="587">
        <f t="shared" si="203"/>
        <v>0</v>
      </c>
      <c r="AP150" s="588">
        <f t="shared" si="203"/>
        <v>0</v>
      </c>
      <c r="AQ150" s="588">
        <f t="shared" si="203"/>
        <v>0</v>
      </c>
      <c r="AR150" s="588">
        <f t="shared" si="203"/>
        <v>0</v>
      </c>
      <c r="AS150" s="588">
        <f t="shared" si="203"/>
        <v>0</v>
      </c>
      <c r="AT150" s="588">
        <f t="shared" si="203"/>
        <v>0</v>
      </c>
      <c r="AU150" s="589">
        <f t="shared" si="203"/>
        <v>0</v>
      </c>
      <c r="AV150" s="589">
        <f t="shared" si="203"/>
        <v>0</v>
      </c>
      <c r="AW150" s="590">
        <f t="shared" si="203"/>
        <v>0</v>
      </c>
    </row>
    <row r="151" spans="4:49" customFormat="1" ht="12.75" x14ac:dyDescent="0.2">
      <c r="D151" s="21"/>
      <c r="E151" s="16"/>
      <c r="F151" s="21"/>
      <c r="G151" s="48"/>
      <c r="H151" s="3">
        <v>3141</v>
      </c>
      <c r="I151" s="587">
        <f t="shared" ref="I151:AW151" si="204">SUMIF($F$12:$F$426,"=3141",I$12:I$426)</f>
        <v>18346245</v>
      </c>
      <c r="J151" s="588">
        <f t="shared" si="204"/>
        <v>13370377</v>
      </c>
      <c r="K151" s="588">
        <f t="shared" si="204"/>
        <v>60000</v>
      </c>
      <c r="L151" s="588">
        <f t="shared" si="204"/>
        <v>4539469</v>
      </c>
      <c r="M151" s="588">
        <f t="shared" si="204"/>
        <v>267405</v>
      </c>
      <c r="N151" s="588">
        <f t="shared" si="204"/>
        <v>108994</v>
      </c>
      <c r="O151" s="589">
        <f t="shared" si="204"/>
        <v>45.56</v>
      </c>
      <c r="P151" s="589">
        <f t="shared" si="204"/>
        <v>0</v>
      </c>
      <c r="Q151" s="590">
        <f t="shared" si="204"/>
        <v>45.56</v>
      </c>
      <c r="R151" s="591">
        <f t="shared" si="204"/>
        <v>0</v>
      </c>
      <c r="S151" s="588">
        <f t="shared" si="204"/>
        <v>0</v>
      </c>
      <c r="T151" s="588">
        <f t="shared" si="204"/>
        <v>0</v>
      </c>
      <c r="U151" s="588">
        <f t="shared" si="204"/>
        <v>0</v>
      </c>
      <c r="V151" s="588">
        <f t="shared" si="204"/>
        <v>0</v>
      </c>
      <c r="W151" s="588">
        <f t="shared" si="204"/>
        <v>0</v>
      </c>
      <c r="X151" s="588">
        <f t="shared" si="204"/>
        <v>0</v>
      </c>
      <c r="Y151" s="588">
        <f t="shared" si="204"/>
        <v>0</v>
      </c>
      <c r="Z151" s="588">
        <f t="shared" si="204"/>
        <v>0</v>
      </c>
      <c r="AA151" s="588">
        <f t="shared" si="204"/>
        <v>0</v>
      </c>
      <c r="AB151" s="588">
        <f t="shared" si="204"/>
        <v>0</v>
      </c>
      <c r="AC151" s="588">
        <f t="shared" si="204"/>
        <v>0</v>
      </c>
      <c r="AD151" s="588">
        <f t="shared" si="204"/>
        <v>0</v>
      </c>
      <c r="AE151" s="588">
        <f t="shared" si="204"/>
        <v>0</v>
      </c>
      <c r="AF151" s="588">
        <f t="shared" si="204"/>
        <v>0</v>
      </c>
      <c r="AG151" s="589">
        <f t="shared" si="204"/>
        <v>0</v>
      </c>
      <c r="AH151" s="589">
        <f t="shared" si="204"/>
        <v>0</v>
      </c>
      <c r="AI151" s="589">
        <f t="shared" si="204"/>
        <v>0</v>
      </c>
      <c r="AJ151" s="589">
        <f t="shared" si="204"/>
        <v>0</v>
      </c>
      <c r="AK151" s="589">
        <f t="shared" si="204"/>
        <v>0</v>
      </c>
      <c r="AL151" s="589">
        <f t="shared" si="204"/>
        <v>0</v>
      </c>
      <c r="AM151" s="589">
        <f t="shared" si="204"/>
        <v>0</v>
      </c>
      <c r="AN151" s="592">
        <f t="shared" si="204"/>
        <v>0</v>
      </c>
      <c r="AO151" s="587">
        <f t="shared" si="204"/>
        <v>18346245</v>
      </c>
      <c r="AP151" s="588">
        <f t="shared" si="204"/>
        <v>13370377</v>
      </c>
      <c r="AQ151" s="588">
        <f t="shared" si="204"/>
        <v>60000</v>
      </c>
      <c r="AR151" s="588">
        <f t="shared" si="204"/>
        <v>4539469</v>
      </c>
      <c r="AS151" s="588">
        <f t="shared" si="204"/>
        <v>267405</v>
      </c>
      <c r="AT151" s="588">
        <f t="shared" si="204"/>
        <v>108994</v>
      </c>
      <c r="AU151" s="589">
        <f t="shared" si="204"/>
        <v>45.56</v>
      </c>
      <c r="AV151" s="589">
        <f t="shared" si="204"/>
        <v>0</v>
      </c>
      <c r="AW151" s="590">
        <f t="shared" si="204"/>
        <v>45.56</v>
      </c>
    </row>
    <row r="152" spans="4:49" customFormat="1" ht="12.75" x14ac:dyDescent="0.2">
      <c r="D152" s="21"/>
      <c r="E152" s="16"/>
      <c r="F152" s="21"/>
      <c r="G152" s="48"/>
      <c r="H152" s="3">
        <v>3143</v>
      </c>
      <c r="I152" s="587">
        <f t="shared" ref="I152:AW152" si="205">SUMIF($F$12:$F$426,"=3143",I$12:I$426)</f>
        <v>15254405</v>
      </c>
      <c r="J152" s="588">
        <f t="shared" si="205"/>
        <v>11210459</v>
      </c>
      <c r="K152" s="588">
        <f t="shared" si="205"/>
        <v>5000</v>
      </c>
      <c r="L152" s="588">
        <f t="shared" si="205"/>
        <v>3790826</v>
      </c>
      <c r="M152" s="588">
        <f t="shared" si="205"/>
        <v>224210</v>
      </c>
      <c r="N152" s="588">
        <f t="shared" si="205"/>
        <v>23910</v>
      </c>
      <c r="O152" s="589">
        <f t="shared" si="205"/>
        <v>24.383900000000004</v>
      </c>
      <c r="P152" s="589">
        <f t="shared" si="205"/>
        <v>22.733900000000002</v>
      </c>
      <c r="Q152" s="590">
        <f t="shared" si="205"/>
        <v>1.6500000000000001</v>
      </c>
      <c r="R152" s="591">
        <f t="shared" si="205"/>
        <v>0</v>
      </c>
      <c r="S152" s="588">
        <f t="shared" si="205"/>
        <v>0</v>
      </c>
      <c r="T152" s="588">
        <f t="shared" si="205"/>
        <v>0</v>
      </c>
      <c r="U152" s="588">
        <f t="shared" si="205"/>
        <v>0</v>
      </c>
      <c r="V152" s="588">
        <f t="shared" si="205"/>
        <v>0</v>
      </c>
      <c r="W152" s="588">
        <f t="shared" si="205"/>
        <v>0</v>
      </c>
      <c r="X152" s="588">
        <f t="shared" si="205"/>
        <v>0</v>
      </c>
      <c r="Y152" s="588">
        <f t="shared" si="205"/>
        <v>0</v>
      </c>
      <c r="Z152" s="588">
        <f t="shared" si="205"/>
        <v>0</v>
      </c>
      <c r="AA152" s="588">
        <f t="shared" si="205"/>
        <v>0</v>
      </c>
      <c r="AB152" s="588">
        <f t="shared" si="205"/>
        <v>0</v>
      </c>
      <c r="AC152" s="588">
        <f t="shared" si="205"/>
        <v>0</v>
      </c>
      <c r="AD152" s="588">
        <f t="shared" si="205"/>
        <v>0</v>
      </c>
      <c r="AE152" s="588">
        <f t="shared" si="205"/>
        <v>0</v>
      </c>
      <c r="AF152" s="588">
        <f t="shared" si="205"/>
        <v>0</v>
      </c>
      <c r="AG152" s="589">
        <f t="shared" si="205"/>
        <v>0</v>
      </c>
      <c r="AH152" s="589">
        <f t="shared" si="205"/>
        <v>0</v>
      </c>
      <c r="AI152" s="589">
        <f t="shared" si="205"/>
        <v>0</v>
      </c>
      <c r="AJ152" s="589">
        <f t="shared" si="205"/>
        <v>0</v>
      </c>
      <c r="AK152" s="589">
        <f t="shared" si="205"/>
        <v>0</v>
      </c>
      <c r="AL152" s="589">
        <f t="shared" si="205"/>
        <v>0</v>
      </c>
      <c r="AM152" s="589">
        <f t="shared" si="205"/>
        <v>0</v>
      </c>
      <c r="AN152" s="592">
        <f t="shared" si="205"/>
        <v>0</v>
      </c>
      <c r="AO152" s="587">
        <f t="shared" si="205"/>
        <v>15254405</v>
      </c>
      <c r="AP152" s="588">
        <f t="shared" si="205"/>
        <v>11210459</v>
      </c>
      <c r="AQ152" s="588">
        <f t="shared" si="205"/>
        <v>5000</v>
      </c>
      <c r="AR152" s="588">
        <f t="shared" si="205"/>
        <v>3790826</v>
      </c>
      <c r="AS152" s="588">
        <f t="shared" si="205"/>
        <v>224210</v>
      </c>
      <c r="AT152" s="588">
        <f t="shared" si="205"/>
        <v>23910</v>
      </c>
      <c r="AU152" s="589">
        <f t="shared" si="205"/>
        <v>24.383900000000004</v>
      </c>
      <c r="AV152" s="589">
        <f t="shared" si="205"/>
        <v>22.733900000000002</v>
      </c>
      <c r="AW152" s="590">
        <f t="shared" si="205"/>
        <v>1.6500000000000001</v>
      </c>
    </row>
    <row r="153" spans="4:49" customFormat="1" ht="12.75" x14ac:dyDescent="0.2">
      <c r="D153" s="21"/>
      <c r="E153" s="16"/>
      <c r="F153" s="21"/>
      <c r="G153" s="48"/>
      <c r="H153" s="3">
        <v>3231</v>
      </c>
      <c r="I153" s="587">
        <f t="shared" ref="I153:AW153" si="206">SUMIF($F$12:$F$426,"=3231",I$12:I$426)</f>
        <v>18408990</v>
      </c>
      <c r="J153" s="588">
        <f t="shared" si="206"/>
        <v>13492637</v>
      </c>
      <c r="K153" s="588">
        <f t="shared" si="206"/>
        <v>15000</v>
      </c>
      <c r="L153" s="588">
        <f t="shared" si="206"/>
        <v>4565581</v>
      </c>
      <c r="M153" s="588">
        <f t="shared" si="206"/>
        <v>269852</v>
      </c>
      <c r="N153" s="588">
        <f t="shared" si="206"/>
        <v>65920</v>
      </c>
      <c r="O153" s="589">
        <f t="shared" si="206"/>
        <v>26.576600000000003</v>
      </c>
      <c r="P153" s="589">
        <f t="shared" si="206"/>
        <v>23.5505</v>
      </c>
      <c r="Q153" s="590">
        <f t="shared" si="206"/>
        <v>3.0261</v>
      </c>
      <c r="R153" s="591">
        <f t="shared" si="206"/>
        <v>0</v>
      </c>
      <c r="S153" s="588">
        <f t="shared" si="206"/>
        <v>0</v>
      </c>
      <c r="T153" s="588">
        <f t="shared" si="206"/>
        <v>0</v>
      </c>
      <c r="U153" s="588">
        <f t="shared" si="206"/>
        <v>0</v>
      </c>
      <c r="V153" s="588">
        <f t="shared" si="206"/>
        <v>0</v>
      </c>
      <c r="W153" s="588">
        <f t="shared" si="206"/>
        <v>0</v>
      </c>
      <c r="X153" s="588">
        <f t="shared" si="206"/>
        <v>0</v>
      </c>
      <c r="Y153" s="588">
        <f t="shared" si="206"/>
        <v>0</v>
      </c>
      <c r="Z153" s="588">
        <f t="shared" si="206"/>
        <v>0</v>
      </c>
      <c r="AA153" s="588">
        <f t="shared" si="206"/>
        <v>0</v>
      </c>
      <c r="AB153" s="588">
        <f t="shared" si="206"/>
        <v>0</v>
      </c>
      <c r="AC153" s="588">
        <f t="shared" si="206"/>
        <v>0</v>
      </c>
      <c r="AD153" s="588">
        <f t="shared" si="206"/>
        <v>0</v>
      </c>
      <c r="AE153" s="588">
        <f t="shared" si="206"/>
        <v>0</v>
      </c>
      <c r="AF153" s="588">
        <f t="shared" si="206"/>
        <v>0</v>
      </c>
      <c r="AG153" s="589">
        <f t="shared" si="206"/>
        <v>0</v>
      </c>
      <c r="AH153" s="589">
        <f t="shared" si="206"/>
        <v>0</v>
      </c>
      <c r="AI153" s="589">
        <f t="shared" si="206"/>
        <v>0</v>
      </c>
      <c r="AJ153" s="589">
        <f t="shared" si="206"/>
        <v>0</v>
      </c>
      <c r="AK153" s="589">
        <f t="shared" si="206"/>
        <v>0</v>
      </c>
      <c r="AL153" s="589">
        <f t="shared" si="206"/>
        <v>0</v>
      </c>
      <c r="AM153" s="589">
        <f t="shared" si="206"/>
        <v>0</v>
      </c>
      <c r="AN153" s="592">
        <f t="shared" si="206"/>
        <v>0</v>
      </c>
      <c r="AO153" s="587">
        <f t="shared" si="206"/>
        <v>18408990</v>
      </c>
      <c r="AP153" s="588">
        <f t="shared" si="206"/>
        <v>13492637</v>
      </c>
      <c r="AQ153" s="588">
        <f t="shared" si="206"/>
        <v>15000</v>
      </c>
      <c r="AR153" s="588">
        <f t="shared" si="206"/>
        <v>4565581</v>
      </c>
      <c r="AS153" s="588">
        <f t="shared" si="206"/>
        <v>269852</v>
      </c>
      <c r="AT153" s="588">
        <f t="shared" si="206"/>
        <v>65920</v>
      </c>
      <c r="AU153" s="589">
        <f t="shared" si="206"/>
        <v>26.576600000000003</v>
      </c>
      <c r="AV153" s="589">
        <f t="shared" si="206"/>
        <v>23.5505</v>
      </c>
      <c r="AW153" s="590">
        <f t="shared" si="206"/>
        <v>3.0261</v>
      </c>
    </row>
    <row r="154" spans="4:49" customFormat="1" ht="13.5" thickBot="1" x14ac:dyDescent="0.25">
      <c r="D154" s="21"/>
      <c r="E154" s="16"/>
      <c r="F154" s="21"/>
      <c r="G154" s="48"/>
      <c r="H154" s="473">
        <v>3233</v>
      </c>
      <c r="I154" s="593">
        <f t="shared" ref="I154:AW154" si="207">SUMIF($F$12:$F$426,"=3233",I$12:I$426)</f>
        <v>2477569</v>
      </c>
      <c r="J154" s="594">
        <f t="shared" si="207"/>
        <v>1662101</v>
      </c>
      <c r="K154" s="594">
        <f t="shared" si="207"/>
        <v>150000</v>
      </c>
      <c r="L154" s="594">
        <f t="shared" si="207"/>
        <v>612490</v>
      </c>
      <c r="M154" s="594">
        <f t="shared" si="207"/>
        <v>33242</v>
      </c>
      <c r="N154" s="594">
        <f t="shared" si="207"/>
        <v>19736</v>
      </c>
      <c r="O154" s="595">
        <f t="shared" si="207"/>
        <v>3.74</v>
      </c>
      <c r="P154" s="595">
        <f t="shared" si="207"/>
        <v>2.6999999999999997</v>
      </c>
      <c r="Q154" s="596">
        <f t="shared" si="207"/>
        <v>1.04</v>
      </c>
      <c r="R154" s="597">
        <f t="shared" si="207"/>
        <v>0</v>
      </c>
      <c r="S154" s="594">
        <f t="shared" si="207"/>
        <v>0</v>
      </c>
      <c r="T154" s="594">
        <f t="shared" si="207"/>
        <v>0</v>
      </c>
      <c r="U154" s="594">
        <f t="shared" si="207"/>
        <v>0</v>
      </c>
      <c r="V154" s="594">
        <f t="shared" si="207"/>
        <v>0</v>
      </c>
      <c r="W154" s="594">
        <f t="shared" si="207"/>
        <v>0</v>
      </c>
      <c r="X154" s="594">
        <f t="shared" si="207"/>
        <v>0</v>
      </c>
      <c r="Y154" s="594">
        <f t="shared" si="207"/>
        <v>0</v>
      </c>
      <c r="Z154" s="594">
        <f t="shared" si="207"/>
        <v>0</v>
      </c>
      <c r="AA154" s="594">
        <f t="shared" si="207"/>
        <v>0</v>
      </c>
      <c r="AB154" s="594">
        <f t="shared" si="207"/>
        <v>0</v>
      </c>
      <c r="AC154" s="594">
        <f t="shared" si="207"/>
        <v>0</v>
      </c>
      <c r="AD154" s="594">
        <f t="shared" si="207"/>
        <v>0</v>
      </c>
      <c r="AE154" s="594">
        <f t="shared" si="207"/>
        <v>0</v>
      </c>
      <c r="AF154" s="594">
        <f t="shared" si="207"/>
        <v>0</v>
      </c>
      <c r="AG154" s="595">
        <f t="shared" si="207"/>
        <v>0</v>
      </c>
      <c r="AH154" s="595">
        <f t="shared" si="207"/>
        <v>0</v>
      </c>
      <c r="AI154" s="595">
        <f t="shared" si="207"/>
        <v>0</v>
      </c>
      <c r="AJ154" s="595">
        <f t="shared" si="207"/>
        <v>0</v>
      </c>
      <c r="AK154" s="595">
        <f t="shared" si="207"/>
        <v>0</v>
      </c>
      <c r="AL154" s="595">
        <f t="shared" si="207"/>
        <v>0</v>
      </c>
      <c r="AM154" s="595">
        <f t="shared" si="207"/>
        <v>0</v>
      </c>
      <c r="AN154" s="598">
        <f t="shared" si="207"/>
        <v>0</v>
      </c>
      <c r="AO154" s="593">
        <f t="shared" si="207"/>
        <v>2477569</v>
      </c>
      <c r="AP154" s="594">
        <f t="shared" si="207"/>
        <v>1662101</v>
      </c>
      <c r="AQ154" s="594">
        <f t="shared" si="207"/>
        <v>150000</v>
      </c>
      <c r="AR154" s="594">
        <f t="shared" si="207"/>
        <v>612490</v>
      </c>
      <c r="AS154" s="594">
        <f t="shared" si="207"/>
        <v>33242</v>
      </c>
      <c r="AT154" s="594">
        <f t="shared" si="207"/>
        <v>19736</v>
      </c>
      <c r="AU154" s="595">
        <f t="shared" si="207"/>
        <v>3.74</v>
      </c>
      <c r="AV154" s="595">
        <f t="shared" si="207"/>
        <v>2.6999999999999997</v>
      </c>
      <c r="AW154" s="596">
        <f t="shared" si="207"/>
        <v>1.04</v>
      </c>
    </row>
    <row r="156" spans="4:49" ht="12.95" customHeight="1" x14ac:dyDescent="0.25">
      <c r="I156" s="208"/>
    </row>
    <row r="158" spans="4:49" x14ac:dyDescent="0.25">
      <c r="O158" s="112"/>
      <c r="P158" s="112"/>
      <c r="Q158" s="112"/>
    </row>
    <row r="160" spans="4:49" x14ac:dyDescent="0.25">
      <c r="O160" s="112"/>
      <c r="P160" s="112"/>
      <c r="Q160" s="112"/>
    </row>
    <row r="162" spans="15:17" x14ac:dyDescent="0.25">
      <c r="O162" s="112"/>
      <c r="P162" s="112"/>
      <c r="Q162" s="112"/>
    </row>
  </sheetData>
  <autoFilter ref="AJ1:AJ162" xr:uid="{00000000-0009-0000-0000-000008000000}"/>
  <mergeCells count="24">
    <mergeCell ref="AV8:AW9"/>
    <mergeCell ref="A3:E3"/>
    <mergeCell ref="AO6:AW7"/>
    <mergeCell ref="Z7:Z10"/>
    <mergeCell ref="AB7:AB10"/>
    <mergeCell ref="AC7:AE9"/>
    <mergeCell ref="AF7:AF10"/>
    <mergeCell ref="AG7:AN7"/>
    <mergeCell ref="AG8:AH9"/>
    <mergeCell ref="AI8:AI9"/>
    <mergeCell ref="AJ8:AK9"/>
    <mergeCell ref="AL8:AN9"/>
    <mergeCell ref="AO8:AO10"/>
    <mergeCell ref="AU8:AU10"/>
    <mergeCell ref="AP8:AT9"/>
    <mergeCell ref="I8:I10"/>
    <mergeCell ref="AA7:AA10"/>
    <mergeCell ref="I6:Q7"/>
    <mergeCell ref="R6:AN6"/>
    <mergeCell ref="R7:V9"/>
    <mergeCell ref="W7:Y9"/>
    <mergeCell ref="J8:N9"/>
    <mergeCell ref="O8:O10"/>
    <mergeCell ref="P8:Q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</vt:i4>
      </vt:variant>
    </vt:vector>
  </HeadingPairs>
  <TitlesOfParts>
    <vt:vector size="13" baseType="lpstr">
      <vt:lpstr>LB</vt:lpstr>
      <vt:lpstr>FR</vt:lpstr>
      <vt:lpstr>JN</vt:lpstr>
      <vt:lpstr>TA</vt:lpstr>
      <vt:lpstr>ŽB</vt:lpstr>
      <vt:lpstr>ČL</vt:lpstr>
      <vt:lpstr>NB</vt:lpstr>
      <vt:lpstr>SM</vt:lpstr>
      <vt:lpstr>JI</vt:lpstr>
      <vt:lpstr>TU</vt:lpstr>
      <vt:lpstr>sumář</vt:lpstr>
      <vt:lpstr>komentář</vt:lpstr>
      <vt:lpstr>FR!Názvy_tisku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Maryšková Andrea</cp:lastModifiedBy>
  <cp:lastPrinted>2021-03-10T08:45:48Z</cp:lastPrinted>
  <dcterms:created xsi:type="dcterms:W3CDTF">2009-03-06T07:28:09Z</dcterms:created>
  <dcterms:modified xsi:type="dcterms:W3CDTF">2021-12-15T13:05:33Z</dcterms:modified>
</cp:coreProperties>
</file>